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tina\Downloads\"/>
    </mc:Choice>
  </mc:AlternateContent>
  <xr:revisionPtr revIDLastSave="0" documentId="13_ncr:1_{0B1C4D82-4705-4780-BA70-809657AEBB8A}" xr6:coauthVersionLast="47" xr6:coauthVersionMax="47" xr10:uidLastSave="{00000000-0000-0000-0000-000000000000}"/>
  <bookViews>
    <workbookView xWindow="28680" yWindow="195" windowWidth="25440" windowHeight="15390" tabRatio="922" xr2:uid="{00000000-000D-0000-FFFF-FFFF00000000}"/>
  </bookViews>
  <sheets>
    <sheet name="Statewide" sheetId="1" r:id="rId1"/>
    <sheet name="PY2022Q4" sheetId="31" r:id="rId2"/>
    <sheet name="check" sheetId="29" state="hidden" r:id="rId3"/>
    <sheet name="PY2022Q3" sheetId="57" r:id="rId4"/>
    <sheet name="PY2022Q2" sheetId="27" r:id="rId5"/>
    <sheet name="PY2022Q1" sheetId="26" r:id="rId6"/>
    <sheet name="PY2022Q3 EX" sheetId="28" state="hidden" r:id="rId7"/>
    <sheet name="LWDB 01" sheetId="32" r:id="rId8"/>
    <sheet name="LWDB 02" sheetId="33" r:id="rId9"/>
    <sheet name="LWDB 03" sheetId="34" r:id="rId10"/>
    <sheet name="LWDB 04" sheetId="35" r:id="rId11"/>
    <sheet name="LWDB 05" sheetId="36" r:id="rId12"/>
    <sheet name="LWDB 06" sheetId="37" r:id="rId13"/>
    <sheet name="LWDB 07" sheetId="38" r:id="rId14"/>
    <sheet name="LWDB 08" sheetId="39" r:id="rId15"/>
    <sheet name="LWDB 09" sheetId="40" r:id="rId16"/>
    <sheet name="LWDB 10" sheetId="41" r:id="rId17"/>
    <sheet name="LWDB 11" sheetId="42" r:id="rId18"/>
    <sheet name="LWDB 12" sheetId="43" r:id="rId19"/>
    <sheet name="LWDB 13" sheetId="44" r:id="rId20"/>
    <sheet name="LWDB 14" sheetId="45" r:id="rId21"/>
    <sheet name="LWDB 15" sheetId="46" r:id="rId22"/>
    <sheet name="LWDB 16" sheetId="47" r:id="rId23"/>
    <sheet name="LWDB 17" sheetId="48" r:id="rId24"/>
    <sheet name="LWDB 18" sheetId="49" r:id="rId25"/>
    <sheet name="LWDB 19" sheetId="50" r:id="rId26"/>
    <sheet name="LWDB 20" sheetId="51" r:id="rId27"/>
    <sheet name="LWDB 21" sheetId="52" r:id="rId28"/>
    <sheet name="LWDB 22" sheetId="53" r:id="rId29"/>
    <sheet name="LWDB 23" sheetId="54" r:id="rId30"/>
    <sheet name="LWDB 24" sheetId="55" r:id="rId31"/>
  </sheets>
  <externalReferences>
    <externalReference r:id="rId32"/>
    <externalReference r:id="rId33"/>
  </externalReferences>
  <definedNames>
    <definedName name="_xlnm.Print_Area" localSheetId="7">'LWDB 01'!$C$2:$O$29</definedName>
    <definedName name="_xlnm.Print_Area" localSheetId="8">'LWDB 02'!$C$2:$O$29</definedName>
    <definedName name="_xlnm.Print_Area" localSheetId="9">'LWDB 03'!$C$2:$O$29</definedName>
    <definedName name="_xlnm.Print_Area" localSheetId="10">'LWDB 04'!$C$2:$O$29</definedName>
    <definedName name="_xlnm.Print_Area" localSheetId="11">'LWDB 05'!$C$2:$O$29</definedName>
    <definedName name="_xlnm.Print_Area" localSheetId="12">'LWDB 06'!$C$2:$O$29</definedName>
    <definedName name="_xlnm.Print_Area" localSheetId="13">'LWDB 07'!$C$2:$O$29</definedName>
    <definedName name="_xlnm.Print_Area" localSheetId="14">'LWDB 08'!$C$2:$O$29</definedName>
    <definedName name="_xlnm.Print_Area" localSheetId="15">'LWDB 09'!$C$2:$O$29</definedName>
    <definedName name="_xlnm.Print_Area" localSheetId="16">'LWDB 10'!$C$2:$O$29</definedName>
    <definedName name="_xlnm.Print_Area" localSheetId="17">'LWDB 11'!$C$2:$O$29</definedName>
    <definedName name="_xlnm.Print_Area" localSheetId="18">'LWDB 12'!$C$2:$O$29</definedName>
    <definedName name="_xlnm.Print_Area" localSheetId="19">'LWDB 13'!$C$2:$O$29</definedName>
    <definedName name="_xlnm.Print_Area" localSheetId="20">'LWDB 14'!$C$2:$O$29</definedName>
    <definedName name="_xlnm.Print_Area" localSheetId="21">'LWDB 15'!$C$2:$O$29</definedName>
    <definedName name="_xlnm.Print_Area" localSheetId="22">'LWDB 16'!$C$2:$O$29</definedName>
    <definedName name="_xlnm.Print_Area" localSheetId="23">'LWDB 17'!$C$2:$O$29</definedName>
    <definedName name="_xlnm.Print_Area" localSheetId="24">'LWDB 18'!$C$2:$O$29</definedName>
    <definedName name="_xlnm.Print_Area" localSheetId="25">'LWDB 19'!$C$2:$O$29</definedName>
    <definedName name="_xlnm.Print_Area" localSheetId="26">'LWDB 20'!$C$2:$O$29</definedName>
    <definedName name="_xlnm.Print_Area" localSheetId="27">'LWDB 21'!$C$2:$O$29</definedName>
    <definedName name="_xlnm.Print_Area" localSheetId="28">'LWDB 22'!$C$2:$O$29</definedName>
    <definedName name="_xlnm.Print_Area" localSheetId="29">'LWDB 23'!$C$2:$O$29</definedName>
    <definedName name="_xlnm.Print_Area" localSheetId="30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32" l="1"/>
  <c r="K15" i="1"/>
  <c r="K7" i="44"/>
  <c r="K24" i="51"/>
  <c r="L24" i="51" s="1"/>
  <c r="K24" i="32"/>
  <c r="K18" i="32"/>
  <c r="K12" i="32"/>
  <c r="K6" i="32"/>
  <c r="K27" i="1"/>
  <c r="K18" i="51"/>
  <c r="K12" i="51"/>
  <c r="K6" i="51"/>
  <c r="B9" i="57"/>
  <c r="B11" i="57"/>
  <c r="B12" i="57"/>
  <c r="B13" i="57"/>
  <c r="C9" i="57"/>
  <c r="D9" i="57"/>
  <c r="E9" i="57"/>
  <c r="F9" i="57"/>
  <c r="B3" i="57"/>
  <c r="B7" i="57"/>
  <c r="Z23" i="57"/>
  <c r="Y23" i="57"/>
  <c r="X23" i="57"/>
  <c r="W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B23" i="57"/>
  <c r="Z21" i="57"/>
  <c r="Y21" i="57"/>
  <c r="X21" i="57"/>
  <c r="W21" i="57"/>
  <c r="V21" i="57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B21" i="57"/>
  <c r="Z19" i="57"/>
  <c r="Y19" i="57"/>
  <c r="X19" i="57"/>
  <c r="W19" i="57"/>
  <c r="V19" i="57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B19" i="57"/>
  <c r="Z18" i="57"/>
  <c r="Y18" i="57"/>
  <c r="X18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Z17" i="57"/>
  <c r="Y17" i="57"/>
  <c r="X17" i="57"/>
  <c r="W17" i="57"/>
  <c r="V17" i="57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B17" i="57"/>
  <c r="Z15" i="57"/>
  <c r="Y15" i="57"/>
  <c r="X15" i="57"/>
  <c r="W15" i="57"/>
  <c r="V15" i="57"/>
  <c r="U15" i="57"/>
  <c r="T15" i="57"/>
  <c r="S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C15" i="57"/>
  <c r="B15" i="57"/>
  <c r="Z13" i="57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Z12" i="57"/>
  <c r="Y12" i="57"/>
  <c r="X12" i="57"/>
  <c r="W12" i="57"/>
  <c r="V12" i="57"/>
  <c r="U12" i="57"/>
  <c r="T12" i="57"/>
  <c r="S12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Z11" i="57"/>
  <c r="Y11" i="57"/>
  <c r="X11" i="57"/>
  <c r="W11" i="57"/>
  <c r="V11" i="57"/>
  <c r="U11" i="57"/>
  <c r="T11" i="57"/>
  <c r="S11" i="57"/>
  <c r="R11" i="57"/>
  <c r="Q11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C11" i="57"/>
  <c r="Z9" i="57"/>
  <c r="Y9" i="57"/>
  <c r="X9" i="57"/>
  <c r="W9" i="57"/>
  <c r="V9" i="57"/>
  <c r="U9" i="57"/>
  <c r="T9" i="57"/>
  <c r="S9" i="57"/>
  <c r="R9" i="57"/>
  <c r="Q9" i="57"/>
  <c r="P9" i="57"/>
  <c r="O9" i="57"/>
  <c r="N9" i="57"/>
  <c r="M9" i="57"/>
  <c r="L9" i="57"/>
  <c r="K9" i="57"/>
  <c r="J9" i="57"/>
  <c r="I9" i="57"/>
  <c r="H9" i="57"/>
  <c r="G9" i="57"/>
  <c r="B6" i="57"/>
  <c r="Z7" i="57"/>
  <c r="Y7" i="57"/>
  <c r="X7" i="57"/>
  <c r="W7" i="57"/>
  <c r="V7" i="57"/>
  <c r="U7" i="57"/>
  <c r="T7" i="57"/>
  <c r="S7" i="57"/>
  <c r="R7" i="57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Z6" i="57"/>
  <c r="Y6" i="57"/>
  <c r="X6" i="57"/>
  <c r="W6" i="57"/>
  <c r="V6" i="57"/>
  <c r="U6" i="57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Z5" i="57"/>
  <c r="Y5" i="57"/>
  <c r="X5" i="57"/>
  <c r="W5" i="57"/>
  <c r="V5" i="57"/>
  <c r="U5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Z3" i="57"/>
  <c r="Y3" i="57"/>
  <c r="X3" i="57"/>
  <c r="W3" i="57"/>
  <c r="V3" i="57"/>
  <c r="U3" i="57"/>
  <c r="T3" i="57"/>
  <c r="S3" i="57"/>
  <c r="R3" i="57"/>
  <c r="Q3" i="57"/>
  <c r="P3" i="57"/>
  <c r="O3" i="57"/>
  <c r="N3" i="57"/>
  <c r="M3" i="57"/>
  <c r="L3" i="57"/>
  <c r="K3" i="57"/>
  <c r="J3" i="57"/>
  <c r="I3" i="57"/>
  <c r="H3" i="57"/>
  <c r="G3" i="57"/>
  <c r="F3" i="57"/>
  <c r="E3" i="57"/>
  <c r="D3" i="57"/>
  <c r="C3" i="57"/>
  <c r="K24" i="55"/>
  <c r="K18" i="55"/>
  <c r="K12" i="55"/>
  <c r="K6" i="55"/>
  <c r="K25" i="55"/>
  <c r="K23" i="55"/>
  <c r="K21" i="55"/>
  <c r="L21" i="55" s="1"/>
  <c r="K20" i="55"/>
  <c r="K19" i="55"/>
  <c r="L19" i="55" s="1"/>
  <c r="K17" i="55"/>
  <c r="L17" i="55" s="1"/>
  <c r="K15" i="55"/>
  <c r="K14" i="55"/>
  <c r="K13" i="55"/>
  <c r="K11" i="55"/>
  <c r="K9" i="55"/>
  <c r="K8" i="55"/>
  <c r="K7" i="55"/>
  <c r="K5" i="55"/>
  <c r="K24" i="54"/>
  <c r="K18" i="54"/>
  <c r="K12" i="54"/>
  <c r="L12" i="54" s="1"/>
  <c r="K6" i="54"/>
  <c r="K25" i="54"/>
  <c r="K23" i="54"/>
  <c r="K21" i="54"/>
  <c r="K20" i="54"/>
  <c r="K19" i="54"/>
  <c r="K17" i="54"/>
  <c r="K15" i="54"/>
  <c r="K14" i="54"/>
  <c r="K13" i="54"/>
  <c r="L13" i="54" s="1"/>
  <c r="K11" i="54"/>
  <c r="K9" i="54"/>
  <c r="L9" i="54" s="1"/>
  <c r="K8" i="54"/>
  <c r="L8" i="54" s="1"/>
  <c r="K7" i="54"/>
  <c r="K5" i="54"/>
  <c r="K24" i="53"/>
  <c r="K18" i="53"/>
  <c r="K12" i="53"/>
  <c r="K6" i="53"/>
  <c r="K25" i="53"/>
  <c r="K23" i="53"/>
  <c r="K21" i="53"/>
  <c r="K20" i="53"/>
  <c r="K19" i="53"/>
  <c r="K17" i="53"/>
  <c r="K15" i="53"/>
  <c r="K14" i="53"/>
  <c r="K13" i="53"/>
  <c r="K11" i="53"/>
  <c r="K9" i="53"/>
  <c r="K8" i="53"/>
  <c r="K7" i="53"/>
  <c r="K5" i="53"/>
  <c r="K24" i="52"/>
  <c r="K18" i="52"/>
  <c r="K12" i="52"/>
  <c r="K6" i="52"/>
  <c r="K25" i="52"/>
  <c r="K23" i="52"/>
  <c r="K21" i="52"/>
  <c r="K20" i="52"/>
  <c r="L20" i="52" s="1"/>
  <c r="K19" i="52"/>
  <c r="K17" i="52"/>
  <c r="K15" i="52"/>
  <c r="K14" i="52"/>
  <c r="K13" i="52"/>
  <c r="K11" i="52"/>
  <c r="K9" i="52"/>
  <c r="K8" i="52"/>
  <c r="K7" i="52"/>
  <c r="K5" i="52"/>
  <c r="K25" i="51"/>
  <c r="K23" i="51"/>
  <c r="K21" i="51"/>
  <c r="K20" i="51"/>
  <c r="K19" i="51"/>
  <c r="K17" i="51"/>
  <c r="K15" i="51"/>
  <c r="K14" i="51"/>
  <c r="K13" i="51"/>
  <c r="K11" i="51"/>
  <c r="K9" i="51"/>
  <c r="K8" i="51"/>
  <c r="K7" i="51"/>
  <c r="K5" i="51"/>
  <c r="K24" i="50"/>
  <c r="K18" i="50"/>
  <c r="K12" i="50"/>
  <c r="K6" i="50"/>
  <c r="K25" i="50"/>
  <c r="K23" i="50"/>
  <c r="K21" i="50"/>
  <c r="K20" i="50"/>
  <c r="K19" i="50"/>
  <c r="K17" i="50"/>
  <c r="K15" i="50"/>
  <c r="K14" i="50"/>
  <c r="K13" i="50"/>
  <c r="K11" i="50"/>
  <c r="K9" i="50"/>
  <c r="K8" i="50"/>
  <c r="K7" i="50"/>
  <c r="K5" i="50"/>
  <c r="K24" i="49"/>
  <c r="K18" i="49"/>
  <c r="K12" i="49"/>
  <c r="K6" i="49"/>
  <c r="K25" i="49"/>
  <c r="K23" i="49"/>
  <c r="K21" i="49"/>
  <c r="K20" i="49"/>
  <c r="K19" i="49"/>
  <c r="K17" i="49"/>
  <c r="K15" i="49"/>
  <c r="K14" i="49"/>
  <c r="K13" i="49"/>
  <c r="K11" i="49"/>
  <c r="K9" i="49"/>
  <c r="K8" i="49"/>
  <c r="K7" i="49"/>
  <c r="K5" i="49"/>
  <c r="K24" i="48"/>
  <c r="K18" i="48"/>
  <c r="K12" i="48"/>
  <c r="K6" i="48"/>
  <c r="K25" i="48"/>
  <c r="K23" i="48"/>
  <c r="K21" i="48"/>
  <c r="K20" i="48"/>
  <c r="K19" i="48"/>
  <c r="K17" i="48"/>
  <c r="K15" i="48"/>
  <c r="K14" i="48"/>
  <c r="K13" i="48"/>
  <c r="K11" i="48"/>
  <c r="K9" i="48"/>
  <c r="K8" i="48"/>
  <c r="K7" i="48"/>
  <c r="K5" i="48"/>
  <c r="K24" i="47"/>
  <c r="K18" i="47"/>
  <c r="K12" i="47"/>
  <c r="K6" i="47"/>
  <c r="K25" i="47"/>
  <c r="K23" i="47"/>
  <c r="K21" i="47"/>
  <c r="K20" i="47"/>
  <c r="K19" i="47"/>
  <c r="K17" i="47"/>
  <c r="K15" i="47"/>
  <c r="K14" i="47"/>
  <c r="K13" i="47"/>
  <c r="K11" i="47"/>
  <c r="K9" i="47"/>
  <c r="K8" i="47"/>
  <c r="K7" i="47"/>
  <c r="K5" i="47"/>
  <c r="K24" i="46"/>
  <c r="K18" i="46"/>
  <c r="K12" i="46"/>
  <c r="K6" i="46"/>
  <c r="K25" i="46"/>
  <c r="K23" i="46"/>
  <c r="K21" i="46"/>
  <c r="K20" i="46"/>
  <c r="K19" i="46"/>
  <c r="K17" i="46"/>
  <c r="K15" i="46"/>
  <c r="K14" i="46"/>
  <c r="K13" i="46"/>
  <c r="K11" i="46"/>
  <c r="K9" i="46"/>
  <c r="K8" i="46"/>
  <c r="K7" i="46"/>
  <c r="K5" i="46"/>
  <c r="K24" i="45"/>
  <c r="K18" i="45"/>
  <c r="K12" i="45"/>
  <c r="K6" i="45"/>
  <c r="K25" i="45"/>
  <c r="K23" i="45"/>
  <c r="K21" i="45"/>
  <c r="K20" i="45"/>
  <c r="K19" i="45"/>
  <c r="K17" i="45"/>
  <c r="K15" i="45"/>
  <c r="K14" i="45"/>
  <c r="K13" i="45"/>
  <c r="K11" i="45"/>
  <c r="K9" i="45"/>
  <c r="K8" i="45"/>
  <c r="K7" i="45"/>
  <c r="K5" i="45"/>
  <c r="K24" i="44"/>
  <c r="K18" i="44"/>
  <c r="K12" i="44"/>
  <c r="K6" i="44"/>
  <c r="K25" i="44"/>
  <c r="K23" i="44"/>
  <c r="K21" i="44"/>
  <c r="K20" i="44"/>
  <c r="K19" i="44"/>
  <c r="K17" i="44"/>
  <c r="K15" i="44"/>
  <c r="K14" i="44"/>
  <c r="K13" i="44"/>
  <c r="K11" i="44"/>
  <c r="K9" i="44"/>
  <c r="K8" i="44"/>
  <c r="K5" i="44"/>
  <c r="K24" i="43"/>
  <c r="K18" i="43"/>
  <c r="K12" i="43"/>
  <c r="K6" i="43"/>
  <c r="K25" i="43"/>
  <c r="K23" i="43"/>
  <c r="K21" i="43"/>
  <c r="K20" i="43"/>
  <c r="K19" i="43"/>
  <c r="K17" i="43"/>
  <c r="K15" i="43"/>
  <c r="K14" i="43"/>
  <c r="K13" i="43"/>
  <c r="K11" i="43"/>
  <c r="K9" i="43"/>
  <c r="K8" i="43"/>
  <c r="K7" i="43"/>
  <c r="K5" i="43"/>
  <c r="K24" i="42"/>
  <c r="K18" i="42"/>
  <c r="K12" i="42"/>
  <c r="K6" i="42"/>
  <c r="K25" i="42"/>
  <c r="K23" i="42"/>
  <c r="K21" i="42"/>
  <c r="K20" i="42"/>
  <c r="K19" i="42"/>
  <c r="K17" i="42"/>
  <c r="K15" i="42"/>
  <c r="K14" i="42"/>
  <c r="K13" i="42"/>
  <c r="K11" i="42"/>
  <c r="K9" i="42"/>
  <c r="K8" i="42"/>
  <c r="K7" i="42"/>
  <c r="K5" i="42"/>
  <c r="K24" i="41"/>
  <c r="K18" i="41"/>
  <c r="K12" i="41"/>
  <c r="K6" i="41"/>
  <c r="K25" i="41"/>
  <c r="K23" i="41"/>
  <c r="K21" i="41"/>
  <c r="K20" i="41"/>
  <c r="K19" i="41"/>
  <c r="K17" i="41"/>
  <c r="K15" i="41"/>
  <c r="K14" i="41"/>
  <c r="K13" i="41"/>
  <c r="K11" i="41"/>
  <c r="K9" i="41"/>
  <c r="K8" i="41"/>
  <c r="K7" i="41"/>
  <c r="K5" i="41"/>
  <c r="K24" i="40"/>
  <c r="K18" i="40"/>
  <c r="K12" i="40"/>
  <c r="K6" i="40"/>
  <c r="K25" i="40"/>
  <c r="K23" i="40"/>
  <c r="K21" i="40"/>
  <c r="K20" i="40"/>
  <c r="K19" i="40"/>
  <c r="K17" i="40"/>
  <c r="K15" i="40"/>
  <c r="K14" i="40"/>
  <c r="K13" i="40"/>
  <c r="K11" i="40"/>
  <c r="K9" i="40"/>
  <c r="K8" i="40"/>
  <c r="K7" i="40"/>
  <c r="K5" i="40"/>
  <c r="K24" i="39"/>
  <c r="K18" i="39"/>
  <c r="K12" i="39"/>
  <c r="K6" i="39"/>
  <c r="K25" i="39"/>
  <c r="K23" i="39"/>
  <c r="K21" i="39"/>
  <c r="K20" i="39"/>
  <c r="K19" i="39"/>
  <c r="K17" i="39"/>
  <c r="K15" i="39"/>
  <c r="K14" i="39"/>
  <c r="K13" i="39"/>
  <c r="K11" i="39"/>
  <c r="K9" i="39"/>
  <c r="K8" i="39"/>
  <c r="K7" i="39"/>
  <c r="K5" i="39"/>
  <c r="K24" i="38"/>
  <c r="K18" i="38"/>
  <c r="K12" i="38"/>
  <c r="K6" i="38"/>
  <c r="K25" i="38"/>
  <c r="K23" i="38"/>
  <c r="K21" i="38"/>
  <c r="K20" i="38"/>
  <c r="K19" i="38"/>
  <c r="K17" i="38"/>
  <c r="K15" i="38"/>
  <c r="K14" i="38"/>
  <c r="K13" i="38"/>
  <c r="K11" i="38"/>
  <c r="K9" i="38"/>
  <c r="K8" i="38"/>
  <c r="K7" i="38"/>
  <c r="K5" i="38"/>
  <c r="K24" i="37"/>
  <c r="K18" i="37"/>
  <c r="K12" i="37"/>
  <c r="K6" i="37"/>
  <c r="K25" i="37"/>
  <c r="K23" i="37"/>
  <c r="K21" i="37"/>
  <c r="K20" i="37"/>
  <c r="K19" i="37"/>
  <c r="K17" i="37"/>
  <c r="K15" i="37"/>
  <c r="K14" i="37"/>
  <c r="K13" i="37"/>
  <c r="K11" i="37"/>
  <c r="K9" i="37"/>
  <c r="K8" i="37"/>
  <c r="K7" i="37"/>
  <c r="K5" i="37"/>
  <c r="K24" i="36"/>
  <c r="K18" i="36"/>
  <c r="K12" i="36"/>
  <c r="K6" i="36"/>
  <c r="K25" i="36"/>
  <c r="K23" i="36"/>
  <c r="K21" i="36"/>
  <c r="K20" i="36"/>
  <c r="K19" i="36"/>
  <c r="K17" i="36"/>
  <c r="K15" i="36"/>
  <c r="K14" i="36"/>
  <c r="K13" i="36"/>
  <c r="K11" i="36"/>
  <c r="K9" i="36"/>
  <c r="K8" i="36"/>
  <c r="K7" i="36"/>
  <c r="K5" i="36"/>
  <c r="K24" i="35"/>
  <c r="K18" i="35"/>
  <c r="K12" i="35"/>
  <c r="K6" i="35"/>
  <c r="K25" i="35"/>
  <c r="K23" i="35"/>
  <c r="K21" i="35"/>
  <c r="K20" i="35"/>
  <c r="K19" i="35"/>
  <c r="K17" i="35"/>
  <c r="K15" i="35"/>
  <c r="K14" i="35"/>
  <c r="K13" i="35"/>
  <c r="K11" i="35"/>
  <c r="K9" i="35"/>
  <c r="K8" i="35"/>
  <c r="K7" i="35"/>
  <c r="K5" i="35"/>
  <c r="K24" i="34"/>
  <c r="K18" i="34"/>
  <c r="K12" i="34"/>
  <c r="K6" i="34"/>
  <c r="K25" i="34"/>
  <c r="K23" i="34"/>
  <c r="K21" i="34"/>
  <c r="K20" i="34"/>
  <c r="K19" i="34"/>
  <c r="K17" i="34"/>
  <c r="K15" i="34"/>
  <c r="K14" i="34"/>
  <c r="K13" i="34"/>
  <c r="K11" i="34"/>
  <c r="K9" i="34"/>
  <c r="K8" i="34"/>
  <c r="K7" i="34"/>
  <c r="K5" i="34"/>
  <c r="K24" i="33"/>
  <c r="K18" i="33"/>
  <c r="K12" i="33"/>
  <c r="K6" i="33"/>
  <c r="K25" i="33"/>
  <c r="K23" i="33"/>
  <c r="K21" i="33"/>
  <c r="K20" i="33"/>
  <c r="K19" i="33"/>
  <c r="K17" i="33"/>
  <c r="K15" i="33"/>
  <c r="K14" i="33"/>
  <c r="K13" i="33"/>
  <c r="K11" i="33"/>
  <c r="K9" i="33"/>
  <c r="K8" i="33"/>
  <c r="K7" i="33"/>
  <c r="K5" i="33"/>
  <c r="K25" i="32"/>
  <c r="K23" i="32"/>
  <c r="K21" i="32"/>
  <c r="K20" i="32"/>
  <c r="K19" i="32"/>
  <c r="K17" i="32"/>
  <c r="K15" i="32"/>
  <c r="K14" i="32"/>
  <c r="K13" i="32"/>
  <c r="K11" i="32"/>
  <c r="K9" i="32"/>
  <c r="K8" i="32"/>
  <c r="K7" i="32"/>
  <c r="K5" i="32"/>
  <c r="K21" i="1"/>
  <c r="K28" i="1"/>
  <c r="K26" i="1"/>
  <c r="K24" i="1"/>
  <c r="K23" i="1"/>
  <c r="K22" i="1"/>
  <c r="K20" i="1"/>
  <c r="K18" i="1"/>
  <c r="K17" i="1"/>
  <c r="K16" i="1"/>
  <c r="K14" i="1"/>
  <c r="K9" i="1"/>
  <c r="K11" i="1"/>
  <c r="K12" i="1"/>
  <c r="K10" i="1"/>
  <c r="K8" i="1"/>
  <c r="B3" i="29"/>
  <c r="B5" i="29"/>
  <c r="B4" i="29"/>
  <c r="C3" i="29"/>
  <c r="J18" i="49"/>
  <c r="J11" i="54"/>
  <c r="J13" i="55"/>
  <c r="J15" i="55"/>
  <c r="J11" i="55"/>
  <c r="N25" i="55"/>
  <c r="L25" i="55"/>
  <c r="J25" i="55"/>
  <c r="H25" i="55"/>
  <c r="E25" i="55"/>
  <c r="N24" i="55"/>
  <c r="L24" i="55"/>
  <c r="J24" i="55"/>
  <c r="H24" i="55"/>
  <c r="E24" i="55"/>
  <c r="N23" i="55"/>
  <c r="L23" i="55"/>
  <c r="J23" i="55"/>
  <c r="H23" i="55"/>
  <c r="E23" i="55"/>
  <c r="N21" i="55"/>
  <c r="J21" i="55"/>
  <c r="H21" i="55"/>
  <c r="E21" i="55"/>
  <c r="N20" i="55"/>
  <c r="L20" i="55"/>
  <c r="J20" i="55"/>
  <c r="H20" i="55"/>
  <c r="E20" i="55"/>
  <c r="N19" i="55"/>
  <c r="J19" i="55"/>
  <c r="H19" i="55"/>
  <c r="E19" i="55"/>
  <c r="N18" i="55"/>
  <c r="L18" i="55"/>
  <c r="J18" i="55"/>
  <c r="H18" i="55"/>
  <c r="E18" i="55"/>
  <c r="N17" i="55"/>
  <c r="J17" i="55"/>
  <c r="H17" i="55"/>
  <c r="E17" i="55"/>
  <c r="N15" i="55"/>
  <c r="L15" i="55"/>
  <c r="H15" i="55"/>
  <c r="E15" i="55"/>
  <c r="N14" i="55"/>
  <c r="L14" i="55"/>
  <c r="J14" i="55"/>
  <c r="H14" i="55"/>
  <c r="E14" i="55"/>
  <c r="N13" i="55"/>
  <c r="L13" i="55"/>
  <c r="H13" i="55"/>
  <c r="E13" i="55"/>
  <c r="N12" i="55"/>
  <c r="L12" i="55"/>
  <c r="J12" i="55"/>
  <c r="H12" i="55"/>
  <c r="E12" i="55"/>
  <c r="N11" i="55"/>
  <c r="L11" i="55"/>
  <c r="H11" i="55"/>
  <c r="E11" i="55"/>
  <c r="N9" i="55"/>
  <c r="L9" i="55"/>
  <c r="J9" i="55"/>
  <c r="H9" i="55"/>
  <c r="E9" i="55"/>
  <c r="N8" i="55"/>
  <c r="L8" i="55"/>
  <c r="J8" i="55"/>
  <c r="H8" i="55"/>
  <c r="E8" i="55"/>
  <c r="N7" i="55"/>
  <c r="L7" i="55"/>
  <c r="J7" i="55"/>
  <c r="H7" i="55"/>
  <c r="E7" i="55"/>
  <c r="N6" i="55"/>
  <c r="L6" i="55"/>
  <c r="J6" i="55"/>
  <c r="H6" i="55"/>
  <c r="E6" i="55"/>
  <c r="N5" i="55"/>
  <c r="L5" i="55"/>
  <c r="J5" i="55"/>
  <c r="H5" i="55"/>
  <c r="E5" i="55"/>
  <c r="C2" i="55"/>
  <c r="N25" i="54"/>
  <c r="L25" i="54"/>
  <c r="J25" i="54"/>
  <c r="H25" i="54"/>
  <c r="E25" i="54"/>
  <c r="N24" i="54"/>
  <c r="L24" i="54"/>
  <c r="J24" i="54"/>
  <c r="H24" i="54"/>
  <c r="E24" i="54"/>
  <c r="N23" i="54"/>
  <c r="L23" i="54"/>
  <c r="J23" i="54"/>
  <c r="H23" i="54"/>
  <c r="E23" i="54"/>
  <c r="N21" i="54"/>
  <c r="L21" i="54"/>
  <c r="J21" i="54"/>
  <c r="H21" i="54"/>
  <c r="E21" i="54"/>
  <c r="N20" i="54"/>
  <c r="L20" i="54"/>
  <c r="J20" i="54"/>
  <c r="H20" i="54"/>
  <c r="E20" i="54"/>
  <c r="N19" i="54"/>
  <c r="L19" i="54"/>
  <c r="J19" i="54"/>
  <c r="H19" i="54"/>
  <c r="E19" i="54"/>
  <c r="N18" i="54"/>
  <c r="L18" i="54"/>
  <c r="J18" i="54"/>
  <c r="H18" i="54"/>
  <c r="E18" i="54"/>
  <c r="N17" i="54"/>
  <c r="L17" i="54"/>
  <c r="J17" i="54"/>
  <c r="H17" i="54"/>
  <c r="E17" i="54"/>
  <c r="N15" i="54"/>
  <c r="L15" i="54"/>
  <c r="J15" i="54"/>
  <c r="H15" i="54"/>
  <c r="E15" i="54"/>
  <c r="N14" i="54"/>
  <c r="L14" i="54"/>
  <c r="J14" i="54"/>
  <c r="H14" i="54"/>
  <c r="E14" i="54"/>
  <c r="N13" i="54"/>
  <c r="J13" i="54"/>
  <c r="H13" i="54"/>
  <c r="E13" i="54"/>
  <c r="N12" i="54"/>
  <c r="J12" i="54"/>
  <c r="H12" i="54"/>
  <c r="E12" i="54"/>
  <c r="N11" i="54"/>
  <c r="L11" i="54"/>
  <c r="H11" i="54"/>
  <c r="E11" i="54"/>
  <c r="N9" i="54"/>
  <c r="J9" i="54"/>
  <c r="H9" i="54"/>
  <c r="E9" i="54"/>
  <c r="N8" i="54"/>
  <c r="J8" i="54"/>
  <c r="H8" i="54"/>
  <c r="E8" i="54"/>
  <c r="N7" i="54"/>
  <c r="L7" i="54"/>
  <c r="J7" i="54"/>
  <c r="H7" i="54"/>
  <c r="E7" i="54"/>
  <c r="N6" i="54"/>
  <c r="L6" i="54"/>
  <c r="J6" i="54"/>
  <c r="H6" i="54"/>
  <c r="E6" i="54"/>
  <c r="N5" i="54"/>
  <c r="L5" i="54"/>
  <c r="J5" i="54"/>
  <c r="H5" i="54"/>
  <c r="E5" i="54"/>
  <c r="C2" i="54"/>
  <c r="N25" i="53"/>
  <c r="L25" i="53"/>
  <c r="J25" i="53"/>
  <c r="H25" i="53"/>
  <c r="E25" i="53"/>
  <c r="N24" i="53"/>
  <c r="L24" i="53"/>
  <c r="J24" i="53"/>
  <c r="H24" i="53"/>
  <c r="E24" i="53"/>
  <c r="N23" i="53"/>
  <c r="L23" i="53"/>
  <c r="J23" i="53"/>
  <c r="H23" i="53"/>
  <c r="E23" i="53"/>
  <c r="N21" i="53"/>
  <c r="L21" i="53"/>
  <c r="J21" i="53"/>
  <c r="H21" i="53"/>
  <c r="E21" i="53"/>
  <c r="N20" i="53"/>
  <c r="L20" i="53"/>
  <c r="J20" i="53"/>
  <c r="H20" i="53"/>
  <c r="E20" i="53"/>
  <c r="N19" i="53"/>
  <c r="L19" i="53"/>
  <c r="J19" i="53"/>
  <c r="H19" i="53"/>
  <c r="E19" i="53"/>
  <c r="N18" i="53"/>
  <c r="L18" i="53"/>
  <c r="J18" i="53"/>
  <c r="H18" i="53"/>
  <c r="E18" i="53"/>
  <c r="N17" i="53"/>
  <c r="L17" i="53"/>
  <c r="J17" i="53"/>
  <c r="H17" i="53"/>
  <c r="E17" i="53"/>
  <c r="N15" i="53"/>
  <c r="L15" i="53"/>
  <c r="J15" i="53"/>
  <c r="H15" i="53"/>
  <c r="E15" i="53"/>
  <c r="N14" i="53"/>
  <c r="L14" i="53"/>
  <c r="J14" i="53"/>
  <c r="H14" i="53"/>
  <c r="E14" i="53"/>
  <c r="N13" i="53"/>
  <c r="L13" i="53"/>
  <c r="J13" i="53"/>
  <c r="H13" i="53"/>
  <c r="E13" i="53"/>
  <c r="N12" i="53"/>
  <c r="L12" i="53"/>
  <c r="J12" i="53"/>
  <c r="H12" i="53"/>
  <c r="E12" i="53"/>
  <c r="N11" i="53"/>
  <c r="L11" i="53"/>
  <c r="J11" i="53"/>
  <c r="H11" i="53"/>
  <c r="E11" i="53"/>
  <c r="N9" i="53"/>
  <c r="L9" i="53"/>
  <c r="J9" i="53"/>
  <c r="H9" i="53"/>
  <c r="E9" i="53"/>
  <c r="N8" i="53"/>
  <c r="L8" i="53"/>
  <c r="J8" i="53"/>
  <c r="H8" i="53"/>
  <c r="E8" i="53"/>
  <c r="N7" i="53"/>
  <c r="L7" i="53"/>
  <c r="J7" i="53"/>
  <c r="H7" i="53"/>
  <c r="E7" i="53"/>
  <c r="N6" i="53"/>
  <c r="L6" i="53"/>
  <c r="J6" i="53"/>
  <c r="H6" i="53"/>
  <c r="E6" i="53"/>
  <c r="N5" i="53"/>
  <c r="L5" i="53"/>
  <c r="J5" i="53"/>
  <c r="H5" i="53"/>
  <c r="E5" i="53"/>
  <c r="C2" i="53"/>
  <c r="N25" i="52"/>
  <c r="L25" i="52"/>
  <c r="J25" i="52"/>
  <c r="H25" i="52"/>
  <c r="E25" i="52"/>
  <c r="N24" i="52"/>
  <c r="L24" i="52"/>
  <c r="J24" i="52"/>
  <c r="H24" i="52"/>
  <c r="E24" i="52"/>
  <c r="N23" i="52"/>
  <c r="L23" i="52"/>
  <c r="J23" i="52"/>
  <c r="H23" i="52"/>
  <c r="E23" i="52"/>
  <c r="N21" i="52"/>
  <c r="L21" i="52"/>
  <c r="J21" i="52"/>
  <c r="H21" i="52"/>
  <c r="E21" i="52"/>
  <c r="N20" i="52"/>
  <c r="J20" i="52"/>
  <c r="H20" i="52"/>
  <c r="E20" i="52"/>
  <c r="N19" i="52"/>
  <c r="L19" i="52"/>
  <c r="J19" i="52"/>
  <c r="H19" i="52"/>
  <c r="E19" i="52"/>
  <c r="N18" i="52"/>
  <c r="L18" i="52"/>
  <c r="J18" i="52"/>
  <c r="H18" i="52"/>
  <c r="E18" i="52"/>
  <c r="N17" i="52"/>
  <c r="L17" i="52"/>
  <c r="J17" i="52"/>
  <c r="H17" i="52"/>
  <c r="E17" i="52"/>
  <c r="N15" i="52"/>
  <c r="L15" i="52"/>
  <c r="J15" i="52"/>
  <c r="H15" i="52"/>
  <c r="E15" i="52"/>
  <c r="N14" i="52"/>
  <c r="L14" i="52"/>
  <c r="J14" i="52"/>
  <c r="H14" i="52"/>
  <c r="E14" i="52"/>
  <c r="N13" i="52"/>
  <c r="L13" i="52"/>
  <c r="J13" i="52"/>
  <c r="H13" i="52"/>
  <c r="E13" i="52"/>
  <c r="N12" i="52"/>
  <c r="L12" i="52"/>
  <c r="J12" i="52"/>
  <c r="H12" i="52"/>
  <c r="E12" i="52"/>
  <c r="N11" i="52"/>
  <c r="L11" i="52"/>
  <c r="J11" i="52"/>
  <c r="H11" i="52"/>
  <c r="E11" i="52"/>
  <c r="N9" i="52"/>
  <c r="L9" i="52"/>
  <c r="J9" i="52"/>
  <c r="H9" i="52"/>
  <c r="E9" i="52"/>
  <c r="N8" i="52"/>
  <c r="L8" i="52"/>
  <c r="J8" i="52"/>
  <c r="H8" i="52"/>
  <c r="E8" i="52"/>
  <c r="N7" i="52"/>
  <c r="L7" i="52"/>
  <c r="J7" i="52"/>
  <c r="H7" i="52"/>
  <c r="E7" i="52"/>
  <c r="N6" i="52"/>
  <c r="L6" i="52"/>
  <c r="J6" i="52"/>
  <c r="H6" i="52"/>
  <c r="E6" i="52"/>
  <c r="N5" i="52"/>
  <c r="L5" i="52"/>
  <c r="J5" i="52"/>
  <c r="H5" i="52"/>
  <c r="E5" i="52"/>
  <c r="C2" i="52"/>
  <c r="N25" i="51"/>
  <c r="L25" i="51"/>
  <c r="J25" i="51"/>
  <c r="H25" i="51"/>
  <c r="E25" i="51"/>
  <c r="N24" i="51"/>
  <c r="J24" i="51"/>
  <c r="H24" i="51"/>
  <c r="E24" i="51"/>
  <c r="N23" i="51"/>
  <c r="L23" i="51"/>
  <c r="J23" i="51"/>
  <c r="H23" i="51"/>
  <c r="E23" i="51"/>
  <c r="N21" i="51"/>
  <c r="L21" i="51"/>
  <c r="J21" i="51"/>
  <c r="H21" i="51"/>
  <c r="E21" i="51"/>
  <c r="N20" i="51"/>
  <c r="L20" i="51"/>
  <c r="J20" i="51"/>
  <c r="H20" i="51"/>
  <c r="E20" i="51"/>
  <c r="N19" i="51"/>
  <c r="L19" i="51"/>
  <c r="J19" i="51"/>
  <c r="H19" i="51"/>
  <c r="E19" i="51"/>
  <c r="N18" i="51"/>
  <c r="L18" i="51"/>
  <c r="J18" i="51"/>
  <c r="H18" i="51"/>
  <c r="E18" i="51"/>
  <c r="N17" i="51"/>
  <c r="L17" i="51"/>
  <c r="J17" i="51"/>
  <c r="H17" i="51"/>
  <c r="E17" i="51"/>
  <c r="N15" i="51"/>
  <c r="L15" i="51"/>
  <c r="J15" i="51"/>
  <c r="H15" i="51"/>
  <c r="E15" i="51"/>
  <c r="N14" i="51"/>
  <c r="L14" i="51"/>
  <c r="J14" i="51"/>
  <c r="H14" i="51"/>
  <c r="E14" i="51"/>
  <c r="N13" i="51"/>
  <c r="L13" i="51"/>
  <c r="J13" i="51"/>
  <c r="H13" i="51"/>
  <c r="E13" i="51"/>
  <c r="N12" i="51"/>
  <c r="L12" i="51"/>
  <c r="J12" i="51"/>
  <c r="H12" i="51"/>
  <c r="E12" i="51"/>
  <c r="N11" i="51"/>
  <c r="L11" i="51"/>
  <c r="J11" i="51"/>
  <c r="H11" i="51"/>
  <c r="E11" i="51"/>
  <c r="N9" i="51"/>
  <c r="L9" i="51"/>
  <c r="J9" i="51"/>
  <c r="H9" i="51"/>
  <c r="E9" i="51"/>
  <c r="N8" i="51"/>
  <c r="L8" i="51"/>
  <c r="J8" i="51"/>
  <c r="H8" i="51"/>
  <c r="E8" i="51"/>
  <c r="N7" i="51"/>
  <c r="L7" i="51"/>
  <c r="J7" i="51"/>
  <c r="H7" i="51"/>
  <c r="E7" i="51"/>
  <c r="N6" i="51"/>
  <c r="L6" i="51"/>
  <c r="J6" i="51"/>
  <c r="H6" i="51"/>
  <c r="E6" i="51"/>
  <c r="N5" i="51"/>
  <c r="L5" i="51"/>
  <c r="J5" i="51"/>
  <c r="H5" i="51"/>
  <c r="E5" i="51"/>
  <c r="C2" i="51"/>
  <c r="N25" i="50"/>
  <c r="L25" i="50"/>
  <c r="J25" i="50"/>
  <c r="H25" i="50"/>
  <c r="E25" i="50"/>
  <c r="N24" i="50"/>
  <c r="L24" i="50"/>
  <c r="J24" i="50"/>
  <c r="H24" i="50"/>
  <c r="E24" i="50"/>
  <c r="N23" i="50"/>
  <c r="L23" i="50"/>
  <c r="J23" i="50"/>
  <c r="H23" i="50"/>
  <c r="E23" i="50"/>
  <c r="N21" i="50"/>
  <c r="L21" i="50"/>
  <c r="J21" i="50"/>
  <c r="H21" i="50"/>
  <c r="E21" i="50"/>
  <c r="N20" i="50"/>
  <c r="L20" i="50"/>
  <c r="J20" i="50"/>
  <c r="H20" i="50"/>
  <c r="E20" i="50"/>
  <c r="N19" i="50"/>
  <c r="L19" i="50"/>
  <c r="J19" i="50"/>
  <c r="H19" i="50"/>
  <c r="E19" i="50"/>
  <c r="N18" i="50"/>
  <c r="L18" i="50"/>
  <c r="J18" i="50"/>
  <c r="H18" i="50"/>
  <c r="E18" i="50"/>
  <c r="N17" i="50"/>
  <c r="L17" i="50"/>
  <c r="J17" i="50"/>
  <c r="H17" i="50"/>
  <c r="E17" i="50"/>
  <c r="N15" i="50"/>
  <c r="L15" i="50"/>
  <c r="J15" i="50"/>
  <c r="H15" i="50"/>
  <c r="E15" i="50"/>
  <c r="N14" i="50"/>
  <c r="L14" i="50"/>
  <c r="J14" i="50"/>
  <c r="H14" i="50"/>
  <c r="E14" i="50"/>
  <c r="N13" i="50"/>
  <c r="L13" i="50"/>
  <c r="J13" i="50"/>
  <c r="H13" i="50"/>
  <c r="E13" i="50"/>
  <c r="N12" i="50"/>
  <c r="L12" i="50"/>
  <c r="J12" i="50"/>
  <c r="H12" i="50"/>
  <c r="E12" i="50"/>
  <c r="N11" i="50"/>
  <c r="L11" i="50"/>
  <c r="J11" i="50"/>
  <c r="H11" i="50"/>
  <c r="E11" i="50"/>
  <c r="N9" i="50"/>
  <c r="L9" i="50"/>
  <c r="J9" i="50"/>
  <c r="H9" i="50"/>
  <c r="E9" i="50"/>
  <c r="N8" i="50"/>
  <c r="L8" i="50"/>
  <c r="J8" i="50"/>
  <c r="H8" i="50"/>
  <c r="E8" i="50"/>
  <c r="N7" i="50"/>
  <c r="L7" i="50"/>
  <c r="J7" i="50"/>
  <c r="H7" i="50"/>
  <c r="E7" i="50"/>
  <c r="N6" i="50"/>
  <c r="L6" i="50"/>
  <c r="J6" i="50"/>
  <c r="H6" i="50"/>
  <c r="E6" i="50"/>
  <c r="N5" i="50"/>
  <c r="L5" i="50"/>
  <c r="J5" i="50"/>
  <c r="H5" i="50"/>
  <c r="E5" i="50"/>
  <c r="C2" i="50"/>
  <c r="N25" i="49"/>
  <c r="L25" i="49"/>
  <c r="J25" i="49"/>
  <c r="H25" i="49"/>
  <c r="E25" i="49"/>
  <c r="N24" i="49"/>
  <c r="L24" i="49"/>
  <c r="J24" i="49"/>
  <c r="H24" i="49"/>
  <c r="E24" i="49"/>
  <c r="N23" i="49"/>
  <c r="L23" i="49"/>
  <c r="J23" i="49"/>
  <c r="H23" i="49"/>
  <c r="E23" i="49"/>
  <c r="N21" i="49"/>
  <c r="L21" i="49"/>
  <c r="J21" i="49"/>
  <c r="H21" i="49"/>
  <c r="E21" i="49"/>
  <c r="N20" i="49"/>
  <c r="L20" i="49"/>
  <c r="J20" i="49"/>
  <c r="H20" i="49"/>
  <c r="E20" i="49"/>
  <c r="N19" i="49"/>
  <c r="L19" i="49"/>
  <c r="J19" i="49"/>
  <c r="H19" i="49"/>
  <c r="E19" i="49"/>
  <c r="N18" i="49"/>
  <c r="L18" i="49"/>
  <c r="H18" i="49"/>
  <c r="E18" i="49"/>
  <c r="N17" i="49"/>
  <c r="L17" i="49"/>
  <c r="J17" i="49"/>
  <c r="H17" i="49"/>
  <c r="E17" i="49"/>
  <c r="N15" i="49"/>
  <c r="L15" i="49"/>
  <c r="J15" i="49"/>
  <c r="H15" i="49"/>
  <c r="E15" i="49"/>
  <c r="N14" i="49"/>
  <c r="L14" i="49"/>
  <c r="J14" i="49"/>
  <c r="H14" i="49"/>
  <c r="E14" i="49"/>
  <c r="N13" i="49"/>
  <c r="L13" i="49"/>
  <c r="J13" i="49"/>
  <c r="H13" i="49"/>
  <c r="E13" i="49"/>
  <c r="N12" i="49"/>
  <c r="L12" i="49"/>
  <c r="J12" i="49"/>
  <c r="H12" i="49"/>
  <c r="E12" i="49"/>
  <c r="N11" i="49"/>
  <c r="L11" i="49"/>
  <c r="J11" i="49"/>
  <c r="H11" i="49"/>
  <c r="E11" i="49"/>
  <c r="N9" i="49"/>
  <c r="L9" i="49"/>
  <c r="J9" i="49"/>
  <c r="H9" i="49"/>
  <c r="E9" i="49"/>
  <c r="N8" i="49"/>
  <c r="L8" i="49"/>
  <c r="J8" i="49"/>
  <c r="H8" i="49"/>
  <c r="E8" i="49"/>
  <c r="N7" i="49"/>
  <c r="L7" i="49"/>
  <c r="J7" i="49"/>
  <c r="H7" i="49"/>
  <c r="E7" i="49"/>
  <c r="N6" i="49"/>
  <c r="L6" i="49"/>
  <c r="J6" i="49"/>
  <c r="H6" i="49"/>
  <c r="E6" i="49"/>
  <c r="N5" i="49"/>
  <c r="L5" i="49"/>
  <c r="J5" i="49"/>
  <c r="H5" i="49"/>
  <c r="E5" i="49"/>
  <c r="C2" i="49"/>
  <c r="N25" i="48"/>
  <c r="L25" i="48"/>
  <c r="J25" i="48"/>
  <c r="H25" i="48"/>
  <c r="E25" i="48"/>
  <c r="N24" i="48"/>
  <c r="L24" i="48"/>
  <c r="J24" i="48"/>
  <c r="H24" i="48"/>
  <c r="E24" i="48"/>
  <c r="N23" i="48"/>
  <c r="L23" i="48"/>
  <c r="J23" i="48"/>
  <c r="H23" i="48"/>
  <c r="E23" i="48"/>
  <c r="N21" i="48"/>
  <c r="L21" i="48"/>
  <c r="J21" i="48"/>
  <c r="H21" i="48"/>
  <c r="E21" i="48"/>
  <c r="N20" i="48"/>
  <c r="L20" i="48"/>
  <c r="J20" i="48"/>
  <c r="H20" i="48"/>
  <c r="E20" i="48"/>
  <c r="N19" i="48"/>
  <c r="L19" i="48"/>
  <c r="J19" i="48"/>
  <c r="H19" i="48"/>
  <c r="E19" i="48"/>
  <c r="N18" i="48"/>
  <c r="L18" i="48"/>
  <c r="J18" i="48"/>
  <c r="H18" i="48"/>
  <c r="E18" i="48"/>
  <c r="N17" i="48"/>
  <c r="L17" i="48"/>
  <c r="J17" i="48"/>
  <c r="H17" i="48"/>
  <c r="E17" i="48"/>
  <c r="N15" i="48"/>
  <c r="L15" i="48"/>
  <c r="J15" i="48"/>
  <c r="H15" i="48"/>
  <c r="E15" i="48"/>
  <c r="N14" i="48"/>
  <c r="L14" i="48"/>
  <c r="J14" i="48"/>
  <c r="H14" i="48"/>
  <c r="E14" i="48"/>
  <c r="N13" i="48"/>
  <c r="L13" i="48"/>
  <c r="J13" i="48"/>
  <c r="H13" i="48"/>
  <c r="E13" i="48"/>
  <c r="N12" i="48"/>
  <c r="L12" i="48"/>
  <c r="J12" i="48"/>
  <c r="H12" i="48"/>
  <c r="E12" i="48"/>
  <c r="N11" i="48"/>
  <c r="L11" i="48"/>
  <c r="J11" i="48"/>
  <c r="H11" i="48"/>
  <c r="E11" i="48"/>
  <c r="N9" i="48"/>
  <c r="L9" i="48"/>
  <c r="J9" i="48"/>
  <c r="H9" i="48"/>
  <c r="E9" i="48"/>
  <c r="N8" i="48"/>
  <c r="L8" i="48"/>
  <c r="J8" i="48"/>
  <c r="H8" i="48"/>
  <c r="E8" i="48"/>
  <c r="N7" i="48"/>
  <c r="L7" i="48"/>
  <c r="J7" i="48"/>
  <c r="H7" i="48"/>
  <c r="E7" i="48"/>
  <c r="N6" i="48"/>
  <c r="L6" i="48"/>
  <c r="J6" i="48"/>
  <c r="H6" i="48"/>
  <c r="E6" i="48"/>
  <c r="N5" i="48"/>
  <c r="L5" i="48"/>
  <c r="J5" i="48"/>
  <c r="H5" i="48"/>
  <c r="E5" i="48"/>
  <c r="C2" i="48"/>
  <c r="N25" i="47" l="1"/>
  <c r="L25" i="47"/>
  <c r="J25" i="47"/>
  <c r="H25" i="47"/>
  <c r="E25" i="47"/>
  <c r="N24" i="47"/>
  <c r="L24" i="47"/>
  <c r="J24" i="47"/>
  <c r="H24" i="47"/>
  <c r="E24" i="47"/>
  <c r="N23" i="47"/>
  <c r="L23" i="47"/>
  <c r="J23" i="47"/>
  <c r="H23" i="47"/>
  <c r="E23" i="47"/>
  <c r="N21" i="47"/>
  <c r="L21" i="47"/>
  <c r="J21" i="47"/>
  <c r="H21" i="47"/>
  <c r="E21" i="47"/>
  <c r="N20" i="47"/>
  <c r="L20" i="47"/>
  <c r="J20" i="47"/>
  <c r="H20" i="47"/>
  <c r="E20" i="47"/>
  <c r="N19" i="47"/>
  <c r="L19" i="47"/>
  <c r="J19" i="47"/>
  <c r="H19" i="47"/>
  <c r="E19" i="47"/>
  <c r="N18" i="47"/>
  <c r="L18" i="47"/>
  <c r="J18" i="47"/>
  <c r="H18" i="47"/>
  <c r="E18" i="47"/>
  <c r="N17" i="47"/>
  <c r="L17" i="47"/>
  <c r="J17" i="47"/>
  <c r="H17" i="47"/>
  <c r="E17" i="47"/>
  <c r="N15" i="47"/>
  <c r="L15" i="47"/>
  <c r="J15" i="47"/>
  <c r="H15" i="47"/>
  <c r="E15" i="47"/>
  <c r="N14" i="47"/>
  <c r="L14" i="47"/>
  <c r="J14" i="47"/>
  <c r="H14" i="47"/>
  <c r="E14" i="47"/>
  <c r="N13" i="47"/>
  <c r="L13" i="47"/>
  <c r="J13" i="47"/>
  <c r="H13" i="47"/>
  <c r="E13" i="47"/>
  <c r="N12" i="47"/>
  <c r="L12" i="47"/>
  <c r="J12" i="47"/>
  <c r="H12" i="47"/>
  <c r="E12" i="47"/>
  <c r="N11" i="47"/>
  <c r="L11" i="47"/>
  <c r="J11" i="47"/>
  <c r="H11" i="47"/>
  <c r="E11" i="47"/>
  <c r="N9" i="47"/>
  <c r="L9" i="47"/>
  <c r="J9" i="47"/>
  <c r="H9" i="47"/>
  <c r="E9" i="47"/>
  <c r="N8" i="47"/>
  <c r="L8" i="47"/>
  <c r="J8" i="47"/>
  <c r="H8" i="47"/>
  <c r="E8" i="47"/>
  <c r="N7" i="47"/>
  <c r="L7" i="47"/>
  <c r="J7" i="47"/>
  <c r="H7" i="47"/>
  <c r="E7" i="47"/>
  <c r="N6" i="47"/>
  <c r="L6" i="47"/>
  <c r="J6" i="47"/>
  <c r="H6" i="47"/>
  <c r="E6" i="47"/>
  <c r="N5" i="47"/>
  <c r="L5" i="47"/>
  <c r="J5" i="47"/>
  <c r="H5" i="47"/>
  <c r="E5" i="47"/>
  <c r="C2" i="47"/>
  <c r="N25" i="46"/>
  <c r="L25" i="46"/>
  <c r="J25" i="46"/>
  <c r="H25" i="46"/>
  <c r="E25" i="46"/>
  <c r="N24" i="46"/>
  <c r="L24" i="46"/>
  <c r="J24" i="46"/>
  <c r="H24" i="46"/>
  <c r="E24" i="46"/>
  <c r="N23" i="46"/>
  <c r="L23" i="46"/>
  <c r="J23" i="46"/>
  <c r="H23" i="46"/>
  <c r="E23" i="46"/>
  <c r="N21" i="46"/>
  <c r="L21" i="46"/>
  <c r="J21" i="46"/>
  <c r="H21" i="46"/>
  <c r="E21" i="46"/>
  <c r="N20" i="46"/>
  <c r="L20" i="46"/>
  <c r="J20" i="46"/>
  <c r="H20" i="46"/>
  <c r="E20" i="46"/>
  <c r="N19" i="46"/>
  <c r="L19" i="46"/>
  <c r="J19" i="46"/>
  <c r="H19" i="46"/>
  <c r="E19" i="46"/>
  <c r="N18" i="46"/>
  <c r="L18" i="46"/>
  <c r="J18" i="46"/>
  <c r="H18" i="46"/>
  <c r="E18" i="46"/>
  <c r="N17" i="46"/>
  <c r="L17" i="46"/>
  <c r="J17" i="46"/>
  <c r="H17" i="46"/>
  <c r="E17" i="46"/>
  <c r="N15" i="46"/>
  <c r="L15" i="46"/>
  <c r="J15" i="46"/>
  <c r="H15" i="46"/>
  <c r="E15" i="46"/>
  <c r="N14" i="46"/>
  <c r="L14" i="46"/>
  <c r="J14" i="46"/>
  <c r="H14" i="46"/>
  <c r="E14" i="46"/>
  <c r="N13" i="46"/>
  <c r="L13" i="46"/>
  <c r="J13" i="46"/>
  <c r="H13" i="46"/>
  <c r="E13" i="46"/>
  <c r="N12" i="46"/>
  <c r="L12" i="46"/>
  <c r="J12" i="46"/>
  <c r="H12" i="46"/>
  <c r="E12" i="46"/>
  <c r="N11" i="46"/>
  <c r="L11" i="46"/>
  <c r="J11" i="46"/>
  <c r="H11" i="46"/>
  <c r="E11" i="46"/>
  <c r="N9" i="46"/>
  <c r="L9" i="46"/>
  <c r="J9" i="46"/>
  <c r="H9" i="46"/>
  <c r="E9" i="46"/>
  <c r="N8" i="46"/>
  <c r="L8" i="46"/>
  <c r="J8" i="46"/>
  <c r="H8" i="46"/>
  <c r="E8" i="46"/>
  <c r="N7" i="46"/>
  <c r="L7" i="46"/>
  <c r="J7" i="46"/>
  <c r="H7" i="46"/>
  <c r="E7" i="46"/>
  <c r="N6" i="46"/>
  <c r="L6" i="46"/>
  <c r="J6" i="46"/>
  <c r="H6" i="46"/>
  <c r="E6" i="46"/>
  <c r="N5" i="46"/>
  <c r="L5" i="46"/>
  <c r="J5" i="46"/>
  <c r="H5" i="46"/>
  <c r="E5" i="46"/>
  <c r="C2" i="46"/>
  <c r="N25" i="45"/>
  <c r="L25" i="45"/>
  <c r="J25" i="45"/>
  <c r="H25" i="45"/>
  <c r="E25" i="45"/>
  <c r="N24" i="45"/>
  <c r="L24" i="45"/>
  <c r="J24" i="45"/>
  <c r="H24" i="45"/>
  <c r="E24" i="45"/>
  <c r="N23" i="45"/>
  <c r="L23" i="45"/>
  <c r="J23" i="45"/>
  <c r="H23" i="45"/>
  <c r="E23" i="45"/>
  <c r="N21" i="45"/>
  <c r="L21" i="45"/>
  <c r="J21" i="45"/>
  <c r="H21" i="45"/>
  <c r="E21" i="45"/>
  <c r="N20" i="45"/>
  <c r="L20" i="45"/>
  <c r="J20" i="45"/>
  <c r="H20" i="45"/>
  <c r="E20" i="45"/>
  <c r="N19" i="45"/>
  <c r="L19" i="45"/>
  <c r="J19" i="45"/>
  <c r="H19" i="45"/>
  <c r="E19" i="45"/>
  <c r="N18" i="45"/>
  <c r="L18" i="45"/>
  <c r="J18" i="45"/>
  <c r="H18" i="45"/>
  <c r="E18" i="45"/>
  <c r="N17" i="45"/>
  <c r="L17" i="45"/>
  <c r="J17" i="45"/>
  <c r="H17" i="45"/>
  <c r="E17" i="45"/>
  <c r="N15" i="45"/>
  <c r="L15" i="45"/>
  <c r="J15" i="45"/>
  <c r="H15" i="45"/>
  <c r="E15" i="45"/>
  <c r="N14" i="45"/>
  <c r="L14" i="45"/>
  <c r="J14" i="45"/>
  <c r="H14" i="45"/>
  <c r="E14" i="45"/>
  <c r="N13" i="45"/>
  <c r="L13" i="45"/>
  <c r="J13" i="45"/>
  <c r="H13" i="45"/>
  <c r="E13" i="45"/>
  <c r="N12" i="45"/>
  <c r="L12" i="45"/>
  <c r="J12" i="45"/>
  <c r="H12" i="45"/>
  <c r="E12" i="45"/>
  <c r="N11" i="45"/>
  <c r="L11" i="45"/>
  <c r="J11" i="45"/>
  <c r="H11" i="45"/>
  <c r="E11" i="45"/>
  <c r="N9" i="45"/>
  <c r="L9" i="45"/>
  <c r="J9" i="45"/>
  <c r="H9" i="45"/>
  <c r="E9" i="45"/>
  <c r="N8" i="45"/>
  <c r="L8" i="45"/>
  <c r="J8" i="45"/>
  <c r="H8" i="45"/>
  <c r="E8" i="45"/>
  <c r="N7" i="45"/>
  <c r="L7" i="45"/>
  <c r="J7" i="45"/>
  <c r="H7" i="45"/>
  <c r="E7" i="45"/>
  <c r="N6" i="45"/>
  <c r="L6" i="45"/>
  <c r="J6" i="45"/>
  <c r="H6" i="45"/>
  <c r="E6" i="45"/>
  <c r="N5" i="45"/>
  <c r="L5" i="45"/>
  <c r="J5" i="45"/>
  <c r="H5" i="45"/>
  <c r="E5" i="45"/>
  <c r="C2" i="45"/>
  <c r="N25" i="44"/>
  <c r="L25" i="44"/>
  <c r="J25" i="44"/>
  <c r="H25" i="44"/>
  <c r="E25" i="44"/>
  <c r="N24" i="44"/>
  <c r="L24" i="44"/>
  <c r="J24" i="44"/>
  <c r="H24" i="44"/>
  <c r="E24" i="44"/>
  <c r="N23" i="44"/>
  <c r="L23" i="44"/>
  <c r="J23" i="44"/>
  <c r="H23" i="44"/>
  <c r="E23" i="44"/>
  <c r="N21" i="44"/>
  <c r="L21" i="44"/>
  <c r="J21" i="44"/>
  <c r="H21" i="44"/>
  <c r="E21" i="44"/>
  <c r="N20" i="44"/>
  <c r="L20" i="44"/>
  <c r="J20" i="44"/>
  <c r="H20" i="44"/>
  <c r="E20" i="44"/>
  <c r="N19" i="44"/>
  <c r="L19" i="44"/>
  <c r="J19" i="44"/>
  <c r="H19" i="44"/>
  <c r="E19" i="44"/>
  <c r="N18" i="44"/>
  <c r="L18" i="44"/>
  <c r="J18" i="44"/>
  <c r="H18" i="44"/>
  <c r="E18" i="44"/>
  <c r="N17" i="44"/>
  <c r="L17" i="44"/>
  <c r="J17" i="44"/>
  <c r="H17" i="44"/>
  <c r="E17" i="44"/>
  <c r="N15" i="44"/>
  <c r="L15" i="44"/>
  <c r="J15" i="44"/>
  <c r="H15" i="44"/>
  <c r="E15" i="44"/>
  <c r="N14" i="44"/>
  <c r="L14" i="44"/>
  <c r="J14" i="44"/>
  <c r="H14" i="44"/>
  <c r="E14" i="44"/>
  <c r="N13" i="44"/>
  <c r="L13" i="44"/>
  <c r="J13" i="44"/>
  <c r="H13" i="44"/>
  <c r="E13" i="44"/>
  <c r="N12" i="44"/>
  <c r="L12" i="44"/>
  <c r="J12" i="44"/>
  <c r="H12" i="44"/>
  <c r="E12" i="44"/>
  <c r="N11" i="44"/>
  <c r="L11" i="44"/>
  <c r="J11" i="44"/>
  <c r="H11" i="44"/>
  <c r="E11" i="44"/>
  <c r="N9" i="44"/>
  <c r="L9" i="44"/>
  <c r="J9" i="44"/>
  <c r="H9" i="44"/>
  <c r="E9" i="44"/>
  <c r="N8" i="44"/>
  <c r="L8" i="44"/>
  <c r="J8" i="44"/>
  <c r="H8" i="44"/>
  <c r="E8" i="44"/>
  <c r="N7" i="44"/>
  <c r="L7" i="44"/>
  <c r="J7" i="44"/>
  <c r="H7" i="44"/>
  <c r="E7" i="44"/>
  <c r="N6" i="44"/>
  <c r="L6" i="44"/>
  <c r="J6" i="44"/>
  <c r="H6" i="44"/>
  <c r="E6" i="44"/>
  <c r="N5" i="44"/>
  <c r="L5" i="44"/>
  <c r="J5" i="44"/>
  <c r="H5" i="44"/>
  <c r="E5" i="44"/>
  <c r="C2" i="44"/>
  <c r="N25" i="43"/>
  <c r="L25" i="43"/>
  <c r="J25" i="43"/>
  <c r="H25" i="43"/>
  <c r="E25" i="43"/>
  <c r="N24" i="43"/>
  <c r="L24" i="43"/>
  <c r="J24" i="43"/>
  <c r="H24" i="43"/>
  <c r="E24" i="43"/>
  <c r="N23" i="43"/>
  <c r="L23" i="43"/>
  <c r="J23" i="43"/>
  <c r="H23" i="43"/>
  <c r="E23" i="43"/>
  <c r="N21" i="43"/>
  <c r="L21" i="43"/>
  <c r="J21" i="43"/>
  <c r="H21" i="43"/>
  <c r="E21" i="43"/>
  <c r="N20" i="43"/>
  <c r="L20" i="43"/>
  <c r="J20" i="43"/>
  <c r="H20" i="43"/>
  <c r="E20" i="43"/>
  <c r="N19" i="43"/>
  <c r="L19" i="43"/>
  <c r="J19" i="43"/>
  <c r="H19" i="43"/>
  <c r="E19" i="43"/>
  <c r="N18" i="43"/>
  <c r="L18" i="43"/>
  <c r="J18" i="43"/>
  <c r="H18" i="43"/>
  <c r="E18" i="43"/>
  <c r="N17" i="43"/>
  <c r="L17" i="43"/>
  <c r="J17" i="43"/>
  <c r="H17" i="43"/>
  <c r="E17" i="43"/>
  <c r="N15" i="43"/>
  <c r="L15" i="43"/>
  <c r="J15" i="43"/>
  <c r="H15" i="43"/>
  <c r="E15" i="43"/>
  <c r="N14" i="43"/>
  <c r="L14" i="43"/>
  <c r="J14" i="43"/>
  <c r="H14" i="43"/>
  <c r="E14" i="43"/>
  <c r="N13" i="43"/>
  <c r="L13" i="43"/>
  <c r="J13" i="43"/>
  <c r="H13" i="43"/>
  <c r="E13" i="43"/>
  <c r="N12" i="43"/>
  <c r="L12" i="43"/>
  <c r="J12" i="43"/>
  <c r="H12" i="43"/>
  <c r="E12" i="43"/>
  <c r="N11" i="43"/>
  <c r="L11" i="43"/>
  <c r="J11" i="43"/>
  <c r="H11" i="43"/>
  <c r="E11" i="43"/>
  <c r="N9" i="43"/>
  <c r="L9" i="43"/>
  <c r="J9" i="43"/>
  <c r="H9" i="43"/>
  <c r="E9" i="43"/>
  <c r="N8" i="43"/>
  <c r="L8" i="43"/>
  <c r="J8" i="43"/>
  <c r="H8" i="43"/>
  <c r="E8" i="43"/>
  <c r="N7" i="43"/>
  <c r="L7" i="43"/>
  <c r="J7" i="43"/>
  <c r="H7" i="43"/>
  <c r="E7" i="43"/>
  <c r="N6" i="43"/>
  <c r="L6" i="43"/>
  <c r="J6" i="43"/>
  <c r="H6" i="43"/>
  <c r="E6" i="43"/>
  <c r="N5" i="43"/>
  <c r="L5" i="43"/>
  <c r="J5" i="43"/>
  <c r="H5" i="43"/>
  <c r="E5" i="43"/>
  <c r="C2" i="43"/>
  <c r="N25" i="42"/>
  <c r="L25" i="42"/>
  <c r="J25" i="42"/>
  <c r="H25" i="42"/>
  <c r="E25" i="42"/>
  <c r="N24" i="42"/>
  <c r="L24" i="42"/>
  <c r="J24" i="42"/>
  <c r="H24" i="42"/>
  <c r="E24" i="42"/>
  <c r="N23" i="42"/>
  <c r="L23" i="42"/>
  <c r="J23" i="42"/>
  <c r="H23" i="42"/>
  <c r="E23" i="42"/>
  <c r="N21" i="42"/>
  <c r="L21" i="42"/>
  <c r="J21" i="42"/>
  <c r="H21" i="42"/>
  <c r="E21" i="42"/>
  <c r="N20" i="42"/>
  <c r="L20" i="42"/>
  <c r="J20" i="42"/>
  <c r="H20" i="42"/>
  <c r="E20" i="42"/>
  <c r="N19" i="42"/>
  <c r="L19" i="42"/>
  <c r="J19" i="42"/>
  <c r="H19" i="42"/>
  <c r="E19" i="42"/>
  <c r="N18" i="42"/>
  <c r="L18" i="42"/>
  <c r="J18" i="42"/>
  <c r="H18" i="42"/>
  <c r="E18" i="42"/>
  <c r="N17" i="42"/>
  <c r="L17" i="42"/>
  <c r="J17" i="42"/>
  <c r="H17" i="42"/>
  <c r="E17" i="42"/>
  <c r="N15" i="42"/>
  <c r="L15" i="42"/>
  <c r="J15" i="42"/>
  <c r="H15" i="42"/>
  <c r="E15" i="42"/>
  <c r="N14" i="42"/>
  <c r="L14" i="42"/>
  <c r="J14" i="42"/>
  <c r="H14" i="42"/>
  <c r="E14" i="42"/>
  <c r="N13" i="42"/>
  <c r="L13" i="42"/>
  <c r="J13" i="42"/>
  <c r="H13" i="42"/>
  <c r="E13" i="42"/>
  <c r="N12" i="42"/>
  <c r="L12" i="42"/>
  <c r="J12" i="42"/>
  <c r="H12" i="42"/>
  <c r="E12" i="42"/>
  <c r="N11" i="42"/>
  <c r="L11" i="42"/>
  <c r="J11" i="42"/>
  <c r="H11" i="42"/>
  <c r="E11" i="42"/>
  <c r="N9" i="42"/>
  <c r="L9" i="42"/>
  <c r="J9" i="42"/>
  <c r="H9" i="42"/>
  <c r="E9" i="42"/>
  <c r="N8" i="42"/>
  <c r="L8" i="42"/>
  <c r="J8" i="42"/>
  <c r="H8" i="42"/>
  <c r="E8" i="42"/>
  <c r="N7" i="42"/>
  <c r="L7" i="42"/>
  <c r="J7" i="42"/>
  <c r="H7" i="42"/>
  <c r="E7" i="42"/>
  <c r="N6" i="42"/>
  <c r="L6" i="42"/>
  <c r="J6" i="42"/>
  <c r="H6" i="42"/>
  <c r="E6" i="42"/>
  <c r="N5" i="42"/>
  <c r="L5" i="42"/>
  <c r="J5" i="42"/>
  <c r="H5" i="42"/>
  <c r="E5" i="42"/>
  <c r="C2" i="42"/>
  <c r="N25" i="41"/>
  <c r="L25" i="41"/>
  <c r="J25" i="41"/>
  <c r="H25" i="41"/>
  <c r="E25" i="41"/>
  <c r="N24" i="41"/>
  <c r="L24" i="41"/>
  <c r="J24" i="41"/>
  <c r="H24" i="41"/>
  <c r="E24" i="41"/>
  <c r="N23" i="41"/>
  <c r="L23" i="41"/>
  <c r="J23" i="41"/>
  <c r="H23" i="41"/>
  <c r="E23" i="41"/>
  <c r="N21" i="41"/>
  <c r="L21" i="41"/>
  <c r="J21" i="41"/>
  <c r="H21" i="41"/>
  <c r="E21" i="41"/>
  <c r="N20" i="41"/>
  <c r="L20" i="41"/>
  <c r="J20" i="41"/>
  <c r="H20" i="41"/>
  <c r="E20" i="41"/>
  <c r="N19" i="41"/>
  <c r="L19" i="41"/>
  <c r="J19" i="41"/>
  <c r="H19" i="41"/>
  <c r="E19" i="41"/>
  <c r="N18" i="41"/>
  <c r="L18" i="41"/>
  <c r="J18" i="41"/>
  <c r="H18" i="41"/>
  <c r="E18" i="41"/>
  <c r="N17" i="41"/>
  <c r="L17" i="41"/>
  <c r="J17" i="41"/>
  <c r="H17" i="41"/>
  <c r="E17" i="41"/>
  <c r="N15" i="41"/>
  <c r="L15" i="41"/>
  <c r="J15" i="41"/>
  <c r="H15" i="41"/>
  <c r="E15" i="41"/>
  <c r="N14" i="41"/>
  <c r="L14" i="41"/>
  <c r="J14" i="41"/>
  <c r="H14" i="41"/>
  <c r="E14" i="41"/>
  <c r="N13" i="41"/>
  <c r="L13" i="41"/>
  <c r="J13" i="41"/>
  <c r="H13" i="41"/>
  <c r="E13" i="41"/>
  <c r="N12" i="41"/>
  <c r="L12" i="41"/>
  <c r="J12" i="41"/>
  <c r="H12" i="41"/>
  <c r="E12" i="41"/>
  <c r="N11" i="41"/>
  <c r="L11" i="41"/>
  <c r="J11" i="41"/>
  <c r="H11" i="41"/>
  <c r="E11" i="41"/>
  <c r="N9" i="41"/>
  <c r="L9" i="41"/>
  <c r="J9" i="41"/>
  <c r="H9" i="41"/>
  <c r="E9" i="41"/>
  <c r="N8" i="41"/>
  <c r="L8" i="41"/>
  <c r="J8" i="41"/>
  <c r="H8" i="41"/>
  <c r="E8" i="41"/>
  <c r="N7" i="41"/>
  <c r="L7" i="41"/>
  <c r="J7" i="41"/>
  <c r="H7" i="41"/>
  <c r="E7" i="41"/>
  <c r="N6" i="41"/>
  <c r="L6" i="41"/>
  <c r="J6" i="41"/>
  <c r="H6" i="41"/>
  <c r="E6" i="41"/>
  <c r="N5" i="41"/>
  <c r="L5" i="41"/>
  <c r="J5" i="41"/>
  <c r="H5" i="41"/>
  <c r="E5" i="41"/>
  <c r="C2" i="41"/>
  <c r="N25" i="40"/>
  <c r="L25" i="40"/>
  <c r="J25" i="40"/>
  <c r="H25" i="40"/>
  <c r="E25" i="40"/>
  <c r="N24" i="40"/>
  <c r="L24" i="40"/>
  <c r="J24" i="40"/>
  <c r="H24" i="40"/>
  <c r="E24" i="40"/>
  <c r="N23" i="40"/>
  <c r="L23" i="40"/>
  <c r="J23" i="40"/>
  <c r="H23" i="40"/>
  <c r="E23" i="40"/>
  <c r="N21" i="40"/>
  <c r="L21" i="40"/>
  <c r="J21" i="40"/>
  <c r="H21" i="40"/>
  <c r="E21" i="40"/>
  <c r="N20" i="40"/>
  <c r="L20" i="40"/>
  <c r="J20" i="40"/>
  <c r="H20" i="40"/>
  <c r="E20" i="40"/>
  <c r="N19" i="40"/>
  <c r="L19" i="40"/>
  <c r="J19" i="40"/>
  <c r="H19" i="40"/>
  <c r="E19" i="40"/>
  <c r="N18" i="40"/>
  <c r="L18" i="40"/>
  <c r="J18" i="40"/>
  <c r="H18" i="40"/>
  <c r="E18" i="40"/>
  <c r="N17" i="40"/>
  <c r="L17" i="40"/>
  <c r="J17" i="40"/>
  <c r="H17" i="40"/>
  <c r="E17" i="40"/>
  <c r="N15" i="40"/>
  <c r="L15" i="40"/>
  <c r="J15" i="40"/>
  <c r="H15" i="40"/>
  <c r="E15" i="40"/>
  <c r="N14" i="40"/>
  <c r="L14" i="40"/>
  <c r="J14" i="40"/>
  <c r="H14" i="40"/>
  <c r="E14" i="40"/>
  <c r="N13" i="40"/>
  <c r="L13" i="40"/>
  <c r="J13" i="40"/>
  <c r="H13" i="40"/>
  <c r="E13" i="40"/>
  <c r="N12" i="40"/>
  <c r="L12" i="40"/>
  <c r="J12" i="40"/>
  <c r="H12" i="40"/>
  <c r="E12" i="40"/>
  <c r="N11" i="40"/>
  <c r="L11" i="40"/>
  <c r="J11" i="40"/>
  <c r="H11" i="40"/>
  <c r="E11" i="40"/>
  <c r="N9" i="40"/>
  <c r="L9" i="40"/>
  <c r="J9" i="40"/>
  <c r="H9" i="40"/>
  <c r="E9" i="40"/>
  <c r="N8" i="40"/>
  <c r="L8" i="40"/>
  <c r="J8" i="40"/>
  <c r="H8" i="40"/>
  <c r="E8" i="40"/>
  <c r="N7" i="40"/>
  <c r="L7" i="40"/>
  <c r="J7" i="40"/>
  <c r="H7" i="40"/>
  <c r="E7" i="40"/>
  <c r="N6" i="40"/>
  <c r="L6" i="40"/>
  <c r="J6" i="40"/>
  <c r="H6" i="40"/>
  <c r="E6" i="40"/>
  <c r="N5" i="40"/>
  <c r="L5" i="40"/>
  <c r="J5" i="40"/>
  <c r="H5" i="40"/>
  <c r="E5" i="40"/>
  <c r="C2" i="40"/>
  <c r="N25" i="39"/>
  <c r="L25" i="39"/>
  <c r="J25" i="39"/>
  <c r="H25" i="39"/>
  <c r="E25" i="39"/>
  <c r="N24" i="39"/>
  <c r="L24" i="39"/>
  <c r="J24" i="39"/>
  <c r="H24" i="39"/>
  <c r="E24" i="39"/>
  <c r="N23" i="39"/>
  <c r="L23" i="39"/>
  <c r="J23" i="39"/>
  <c r="H23" i="39"/>
  <c r="E23" i="39"/>
  <c r="N21" i="39"/>
  <c r="L21" i="39"/>
  <c r="J21" i="39"/>
  <c r="H21" i="39"/>
  <c r="E21" i="39"/>
  <c r="N20" i="39"/>
  <c r="L20" i="39"/>
  <c r="J20" i="39"/>
  <c r="H20" i="39"/>
  <c r="E20" i="39"/>
  <c r="N19" i="39"/>
  <c r="L19" i="39"/>
  <c r="J19" i="39"/>
  <c r="H19" i="39"/>
  <c r="E19" i="39"/>
  <c r="N18" i="39"/>
  <c r="L18" i="39"/>
  <c r="J18" i="39"/>
  <c r="H18" i="39"/>
  <c r="E18" i="39"/>
  <c r="N17" i="39"/>
  <c r="L17" i="39"/>
  <c r="J17" i="39"/>
  <c r="H17" i="39"/>
  <c r="E17" i="39"/>
  <c r="N15" i="39"/>
  <c r="L15" i="39"/>
  <c r="J15" i="39"/>
  <c r="H15" i="39"/>
  <c r="E15" i="39"/>
  <c r="N14" i="39"/>
  <c r="L14" i="39"/>
  <c r="J14" i="39"/>
  <c r="H14" i="39"/>
  <c r="E14" i="39"/>
  <c r="N13" i="39"/>
  <c r="L13" i="39"/>
  <c r="J13" i="39"/>
  <c r="H13" i="39"/>
  <c r="E13" i="39"/>
  <c r="N12" i="39"/>
  <c r="L12" i="39"/>
  <c r="J12" i="39"/>
  <c r="H12" i="39"/>
  <c r="E12" i="39"/>
  <c r="N11" i="39"/>
  <c r="L11" i="39"/>
  <c r="J11" i="39"/>
  <c r="H11" i="39"/>
  <c r="E11" i="39"/>
  <c r="N9" i="39"/>
  <c r="L9" i="39"/>
  <c r="J9" i="39"/>
  <c r="H9" i="39"/>
  <c r="E9" i="39"/>
  <c r="N8" i="39"/>
  <c r="L8" i="39"/>
  <c r="J8" i="39"/>
  <c r="H8" i="39"/>
  <c r="E8" i="39"/>
  <c r="N7" i="39"/>
  <c r="L7" i="39"/>
  <c r="J7" i="39"/>
  <c r="H7" i="39"/>
  <c r="E7" i="39"/>
  <c r="N6" i="39"/>
  <c r="L6" i="39"/>
  <c r="J6" i="39"/>
  <c r="H6" i="39"/>
  <c r="E6" i="39"/>
  <c r="N5" i="39"/>
  <c r="L5" i="39"/>
  <c r="J5" i="39"/>
  <c r="H5" i="39"/>
  <c r="E5" i="39"/>
  <c r="C2" i="39"/>
  <c r="N25" i="38"/>
  <c r="L25" i="38"/>
  <c r="J25" i="38"/>
  <c r="H25" i="38"/>
  <c r="E25" i="38"/>
  <c r="N24" i="38"/>
  <c r="L24" i="38"/>
  <c r="J24" i="38"/>
  <c r="H24" i="38"/>
  <c r="E24" i="38"/>
  <c r="N23" i="38"/>
  <c r="L23" i="38"/>
  <c r="J23" i="38"/>
  <c r="H23" i="38"/>
  <c r="E23" i="38"/>
  <c r="N21" i="38"/>
  <c r="L21" i="38"/>
  <c r="J21" i="38"/>
  <c r="H21" i="38"/>
  <c r="E21" i="38"/>
  <c r="N20" i="38"/>
  <c r="L20" i="38"/>
  <c r="J20" i="38"/>
  <c r="H20" i="38"/>
  <c r="E20" i="38"/>
  <c r="N19" i="38"/>
  <c r="L19" i="38"/>
  <c r="J19" i="38"/>
  <c r="H19" i="38"/>
  <c r="E19" i="38"/>
  <c r="N18" i="38"/>
  <c r="L18" i="38"/>
  <c r="J18" i="38"/>
  <c r="H18" i="38"/>
  <c r="E18" i="38"/>
  <c r="N17" i="38"/>
  <c r="L17" i="38"/>
  <c r="J17" i="38"/>
  <c r="H17" i="38"/>
  <c r="E17" i="38"/>
  <c r="N15" i="38"/>
  <c r="L15" i="38"/>
  <c r="J15" i="38"/>
  <c r="H15" i="38"/>
  <c r="E15" i="38"/>
  <c r="N14" i="38"/>
  <c r="L14" i="38"/>
  <c r="J14" i="38"/>
  <c r="H14" i="38"/>
  <c r="E14" i="38"/>
  <c r="N13" i="38"/>
  <c r="L13" i="38"/>
  <c r="J13" i="38"/>
  <c r="H13" i="38"/>
  <c r="E13" i="38"/>
  <c r="N12" i="38"/>
  <c r="L12" i="38"/>
  <c r="J12" i="38"/>
  <c r="H12" i="38"/>
  <c r="E12" i="38"/>
  <c r="N11" i="38"/>
  <c r="L11" i="38"/>
  <c r="J11" i="38"/>
  <c r="H11" i="38"/>
  <c r="E11" i="38"/>
  <c r="N9" i="38"/>
  <c r="L9" i="38"/>
  <c r="J9" i="38"/>
  <c r="H9" i="38"/>
  <c r="E9" i="38"/>
  <c r="N8" i="38"/>
  <c r="L8" i="38"/>
  <c r="J8" i="38"/>
  <c r="H8" i="38"/>
  <c r="E8" i="38"/>
  <c r="N7" i="38"/>
  <c r="L7" i="38"/>
  <c r="J7" i="38"/>
  <c r="H7" i="38"/>
  <c r="E7" i="38"/>
  <c r="N6" i="38"/>
  <c r="L6" i="38"/>
  <c r="J6" i="38"/>
  <c r="H6" i="38"/>
  <c r="E6" i="38"/>
  <c r="N5" i="38"/>
  <c r="L5" i="38"/>
  <c r="J5" i="38"/>
  <c r="H5" i="38"/>
  <c r="E5" i="38"/>
  <c r="C2" i="38"/>
  <c r="N25" i="37"/>
  <c r="L25" i="37"/>
  <c r="J25" i="37"/>
  <c r="H25" i="37"/>
  <c r="E25" i="37"/>
  <c r="N24" i="37"/>
  <c r="L24" i="37"/>
  <c r="J24" i="37"/>
  <c r="H24" i="37"/>
  <c r="E24" i="37"/>
  <c r="N23" i="37"/>
  <c r="L23" i="37"/>
  <c r="J23" i="37"/>
  <c r="H23" i="37"/>
  <c r="E23" i="37"/>
  <c r="N21" i="37"/>
  <c r="L21" i="37"/>
  <c r="J21" i="37"/>
  <c r="H21" i="37"/>
  <c r="E21" i="37"/>
  <c r="N20" i="37"/>
  <c r="L20" i="37"/>
  <c r="J20" i="37"/>
  <c r="H20" i="37"/>
  <c r="E20" i="37"/>
  <c r="N19" i="37"/>
  <c r="L19" i="37"/>
  <c r="J19" i="37"/>
  <c r="H19" i="37"/>
  <c r="E19" i="37"/>
  <c r="N18" i="37"/>
  <c r="L18" i="37"/>
  <c r="J18" i="37"/>
  <c r="H18" i="37"/>
  <c r="E18" i="37"/>
  <c r="N17" i="37"/>
  <c r="L17" i="37"/>
  <c r="J17" i="37"/>
  <c r="H17" i="37"/>
  <c r="E17" i="37"/>
  <c r="N15" i="37"/>
  <c r="L15" i="37"/>
  <c r="J15" i="37"/>
  <c r="H15" i="37"/>
  <c r="E15" i="37"/>
  <c r="N14" i="37"/>
  <c r="L14" i="37"/>
  <c r="J14" i="37"/>
  <c r="H14" i="37"/>
  <c r="E14" i="37"/>
  <c r="N13" i="37"/>
  <c r="L13" i="37"/>
  <c r="J13" i="37"/>
  <c r="H13" i="37"/>
  <c r="E13" i="37"/>
  <c r="N12" i="37"/>
  <c r="L12" i="37"/>
  <c r="J12" i="37"/>
  <c r="H12" i="37"/>
  <c r="E12" i="37"/>
  <c r="N11" i="37"/>
  <c r="L11" i="37"/>
  <c r="J11" i="37"/>
  <c r="H11" i="37"/>
  <c r="E11" i="37"/>
  <c r="N9" i="37"/>
  <c r="L9" i="37"/>
  <c r="J9" i="37"/>
  <c r="H9" i="37"/>
  <c r="E9" i="37"/>
  <c r="N8" i="37"/>
  <c r="L8" i="37"/>
  <c r="J8" i="37"/>
  <c r="H8" i="37"/>
  <c r="E8" i="37"/>
  <c r="N7" i="37"/>
  <c r="L7" i="37"/>
  <c r="J7" i="37"/>
  <c r="H7" i="37"/>
  <c r="E7" i="37"/>
  <c r="N6" i="37"/>
  <c r="L6" i="37"/>
  <c r="J6" i="37"/>
  <c r="H6" i="37"/>
  <c r="E6" i="37"/>
  <c r="N5" i="37"/>
  <c r="L5" i="37"/>
  <c r="J5" i="37"/>
  <c r="H5" i="37"/>
  <c r="E5" i="37"/>
  <c r="C2" i="37"/>
  <c r="N25" i="36"/>
  <c r="L25" i="36"/>
  <c r="J25" i="36"/>
  <c r="H25" i="36"/>
  <c r="E25" i="36"/>
  <c r="N24" i="36"/>
  <c r="L24" i="36"/>
  <c r="J24" i="36"/>
  <c r="H24" i="36"/>
  <c r="E24" i="36"/>
  <c r="N23" i="36"/>
  <c r="L23" i="36"/>
  <c r="J23" i="36"/>
  <c r="H23" i="36"/>
  <c r="E23" i="36"/>
  <c r="N21" i="36"/>
  <c r="L21" i="36"/>
  <c r="J21" i="36"/>
  <c r="H21" i="36"/>
  <c r="E21" i="36"/>
  <c r="N20" i="36"/>
  <c r="L20" i="36"/>
  <c r="J20" i="36"/>
  <c r="H20" i="36"/>
  <c r="E20" i="36"/>
  <c r="N19" i="36"/>
  <c r="L19" i="36"/>
  <c r="J19" i="36"/>
  <c r="H19" i="36"/>
  <c r="E19" i="36"/>
  <c r="N18" i="36"/>
  <c r="L18" i="36"/>
  <c r="J18" i="36"/>
  <c r="H18" i="36"/>
  <c r="E18" i="36"/>
  <c r="N17" i="36"/>
  <c r="L17" i="36"/>
  <c r="J17" i="36"/>
  <c r="H17" i="36"/>
  <c r="E17" i="36"/>
  <c r="N15" i="36"/>
  <c r="L15" i="36"/>
  <c r="J15" i="36"/>
  <c r="H15" i="36"/>
  <c r="E15" i="36"/>
  <c r="N14" i="36"/>
  <c r="L14" i="36"/>
  <c r="J14" i="36"/>
  <c r="H14" i="36"/>
  <c r="E14" i="36"/>
  <c r="N13" i="36"/>
  <c r="L13" i="36"/>
  <c r="J13" i="36"/>
  <c r="H13" i="36"/>
  <c r="E13" i="36"/>
  <c r="N12" i="36"/>
  <c r="L12" i="36"/>
  <c r="J12" i="36"/>
  <c r="H12" i="36"/>
  <c r="E12" i="36"/>
  <c r="N11" i="36"/>
  <c r="L11" i="36"/>
  <c r="J11" i="36"/>
  <c r="H11" i="36"/>
  <c r="E11" i="36"/>
  <c r="N9" i="36"/>
  <c r="L9" i="36"/>
  <c r="J9" i="36"/>
  <c r="H9" i="36"/>
  <c r="E9" i="36"/>
  <c r="N8" i="36"/>
  <c r="L8" i="36"/>
  <c r="J8" i="36"/>
  <c r="H8" i="36"/>
  <c r="E8" i="36"/>
  <c r="N7" i="36"/>
  <c r="L7" i="36"/>
  <c r="J7" i="36"/>
  <c r="H7" i="36"/>
  <c r="E7" i="36"/>
  <c r="N6" i="36"/>
  <c r="L6" i="36"/>
  <c r="J6" i="36"/>
  <c r="H6" i="36"/>
  <c r="E6" i="36"/>
  <c r="N5" i="36"/>
  <c r="L5" i="36"/>
  <c r="J5" i="36"/>
  <c r="H5" i="36"/>
  <c r="E5" i="36"/>
  <c r="C2" i="36"/>
  <c r="N25" i="35"/>
  <c r="L25" i="35"/>
  <c r="J25" i="35"/>
  <c r="H25" i="35"/>
  <c r="E25" i="35"/>
  <c r="N24" i="35"/>
  <c r="L24" i="35"/>
  <c r="J24" i="35"/>
  <c r="H24" i="35"/>
  <c r="E24" i="35"/>
  <c r="N23" i="35"/>
  <c r="L23" i="35"/>
  <c r="J23" i="35"/>
  <c r="H23" i="35"/>
  <c r="E23" i="35"/>
  <c r="N21" i="35"/>
  <c r="L21" i="35"/>
  <c r="J21" i="35"/>
  <c r="H21" i="35"/>
  <c r="E21" i="35"/>
  <c r="N20" i="35"/>
  <c r="L20" i="35"/>
  <c r="J20" i="35"/>
  <c r="H20" i="35"/>
  <c r="E20" i="35"/>
  <c r="N19" i="35"/>
  <c r="L19" i="35"/>
  <c r="J19" i="35"/>
  <c r="H19" i="35"/>
  <c r="E19" i="35"/>
  <c r="N18" i="35"/>
  <c r="L18" i="35"/>
  <c r="J18" i="35"/>
  <c r="H18" i="35"/>
  <c r="E18" i="35"/>
  <c r="N17" i="35"/>
  <c r="L17" i="35"/>
  <c r="J17" i="35"/>
  <c r="H17" i="35"/>
  <c r="E17" i="35"/>
  <c r="N15" i="35"/>
  <c r="L15" i="35"/>
  <c r="J15" i="35"/>
  <c r="H15" i="35"/>
  <c r="E15" i="35"/>
  <c r="N14" i="35"/>
  <c r="L14" i="35"/>
  <c r="J14" i="35"/>
  <c r="H14" i="35"/>
  <c r="E14" i="35"/>
  <c r="N13" i="35"/>
  <c r="L13" i="35"/>
  <c r="J13" i="35"/>
  <c r="H13" i="35"/>
  <c r="E13" i="35"/>
  <c r="N12" i="35"/>
  <c r="L12" i="35"/>
  <c r="J12" i="35"/>
  <c r="H12" i="35"/>
  <c r="E12" i="35"/>
  <c r="N11" i="35"/>
  <c r="L11" i="35"/>
  <c r="J11" i="35"/>
  <c r="H11" i="35"/>
  <c r="E11" i="35"/>
  <c r="N9" i="35"/>
  <c r="L9" i="35"/>
  <c r="J9" i="35"/>
  <c r="H9" i="35"/>
  <c r="E9" i="35"/>
  <c r="N8" i="35"/>
  <c r="L8" i="35"/>
  <c r="J8" i="35"/>
  <c r="H8" i="35"/>
  <c r="E8" i="35"/>
  <c r="N7" i="35"/>
  <c r="L7" i="35"/>
  <c r="J7" i="35"/>
  <c r="H7" i="35"/>
  <c r="E7" i="35"/>
  <c r="N6" i="35"/>
  <c r="L6" i="35"/>
  <c r="J6" i="35"/>
  <c r="H6" i="35"/>
  <c r="E6" i="35"/>
  <c r="N5" i="35"/>
  <c r="L5" i="35"/>
  <c r="J5" i="35"/>
  <c r="H5" i="35"/>
  <c r="E5" i="35"/>
  <c r="C2" i="35"/>
  <c r="N25" i="34"/>
  <c r="L25" i="34"/>
  <c r="J25" i="34"/>
  <c r="H25" i="34"/>
  <c r="E25" i="34"/>
  <c r="N24" i="34"/>
  <c r="L24" i="34"/>
  <c r="J24" i="34"/>
  <c r="H24" i="34"/>
  <c r="E24" i="34"/>
  <c r="N23" i="34"/>
  <c r="L23" i="34"/>
  <c r="J23" i="34"/>
  <c r="H23" i="34"/>
  <c r="E23" i="34"/>
  <c r="N21" i="34"/>
  <c r="L21" i="34"/>
  <c r="J21" i="34"/>
  <c r="H21" i="34"/>
  <c r="E21" i="34"/>
  <c r="N20" i="34"/>
  <c r="L20" i="34"/>
  <c r="J20" i="34"/>
  <c r="H20" i="34"/>
  <c r="E20" i="34"/>
  <c r="N19" i="34"/>
  <c r="L19" i="34"/>
  <c r="J19" i="34"/>
  <c r="H19" i="34"/>
  <c r="E19" i="34"/>
  <c r="N18" i="34"/>
  <c r="L18" i="34"/>
  <c r="J18" i="34"/>
  <c r="H18" i="34"/>
  <c r="E18" i="34"/>
  <c r="N17" i="34"/>
  <c r="L17" i="34"/>
  <c r="J17" i="34"/>
  <c r="H17" i="34"/>
  <c r="E17" i="34"/>
  <c r="N15" i="34"/>
  <c r="L15" i="34"/>
  <c r="J15" i="34"/>
  <c r="H15" i="34"/>
  <c r="E15" i="34"/>
  <c r="N14" i="34"/>
  <c r="L14" i="34"/>
  <c r="J14" i="34"/>
  <c r="H14" i="34"/>
  <c r="E14" i="34"/>
  <c r="N13" i="34"/>
  <c r="L13" i="34"/>
  <c r="J13" i="34"/>
  <c r="H13" i="34"/>
  <c r="E13" i="34"/>
  <c r="N12" i="34"/>
  <c r="L12" i="34"/>
  <c r="J12" i="34"/>
  <c r="H12" i="34"/>
  <c r="E12" i="34"/>
  <c r="N11" i="34"/>
  <c r="L11" i="34"/>
  <c r="J11" i="34"/>
  <c r="H11" i="34"/>
  <c r="E11" i="34"/>
  <c r="N9" i="34"/>
  <c r="L9" i="34"/>
  <c r="J9" i="34"/>
  <c r="H9" i="34"/>
  <c r="E9" i="34"/>
  <c r="N8" i="34"/>
  <c r="L8" i="34"/>
  <c r="J8" i="34"/>
  <c r="H8" i="34"/>
  <c r="E8" i="34"/>
  <c r="N7" i="34"/>
  <c r="L7" i="34"/>
  <c r="J7" i="34"/>
  <c r="H7" i="34"/>
  <c r="E7" i="34"/>
  <c r="N6" i="34"/>
  <c r="L6" i="34"/>
  <c r="J6" i="34"/>
  <c r="H6" i="34"/>
  <c r="E6" i="34"/>
  <c r="N5" i="34"/>
  <c r="L5" i="34"/>
  <c r="J5" i="34"/>
  <c r="H5" i="34"/>
  <c r="E5" i="34"/>
  <c r="C2" i="34"/>
  <c r="N25" i="33"/>
  <c r="L25" i="33"/>
  <c r="J25" i="33"/>
  <c r="H25" i="33"/>
  <c r="E25" i="33"/>
  <c r="N24" i="33"/>
  <c r="L24" i="33"/>
  <c r="J24" i="33"/>
  <c r="H24" i="33"/>
  <c r="E24" i="33"/>
  <c r="N23" i="33"/>
  <c r="L23" i="33"/>
  <c r="J23" i="33"/>
  <c r="H23" i="33"/>
  <c r="E23" i="33"/>
  <c r="N21" i="33"/>
  <c r="L21" i="33"/>
  <c r="J21" i="33"/>
  <c r="H21" i="33"/>
  <c r="E21" i="33"/>
  <c r="N20" i="33"/>
  <c r="L20" i="33"/>
  <c r="J20" i="33"/>
  <c r="H20" i="33"/>
  <c r="E20" i="33"/>
  <c r="N19" i="33"/>
  <c r="L19" i="33"/>
  <c r="J19" i="33"/>
  <c r="H19" i="33"/>
  <c r="E19" i="33"/>
  <c r="N18" i="33"/>
  <c r="L18" i="33"/>
  <c r="J18" i="33"/>
  <c r="H18" i="33"/>
  <c r="E18" i="33"/>
  <c r="N17" i="33"/>
  <c r="L17" i="33"/>
  <c r="J17" i="33"/>
  <c r="H17" i="33"/>
  <c r="E17" i="33"/>
  <c r="N15" i="33"/>
  <c r="L15" i="33"/>
  <c r="J15" i="33"/>
  <c r="H15" i="33"/>
  <c r="E15" i="33"/>
  <c r="N14" i="33"/>
  <c r="L14" i="33"/>
  <c r="J14" i="33"/>
  <c r="H14" i="33"/>
  <c r="E14" i="33"/>
  <c r="N13" i="33"/>
  <c r="L13" i="33"/>
  <c r="J13" i="33"/>
  <c r="H13" i="33"/>
  <c r="E13" i="33"/>
  <c r="N12" i="33"/>
  <c r="L12" i="33"/>
  <c r="J12" i="33"/>
  <c r="H12" i="33"/>
  <c r="E12" i="33"/>
  <c r="N11" i="33"/>
  <c r="L11" i="33"/>
  <c r="J11" i="33"/>
  <c r="H11" i="33"/>
  <c r="E11" i="33"/>
  <c r="N9" i="33"/>
  <c r="L9" i="33"/>
  <c r="J9" i="33"/>
  <c r="H9" i="33"/>
  <c r="E9" i="33"/>
  <c r="N8" i="33"/>
  <c r="L8" i="33"/>
  <c r="J8" i="33"/>
  <c r="H8" i="33"/>
  <c r="E8" i="33"/>
  <c r="N7" i="33"/>
  <c r="L7" i="33"/>
  <c r="J7" i="33"/>
  <c r="H7" i="33"/>
  <c r="E7" i="33"/>
  <c r="N6" i="33"/>
  <c r="L6" i="33"/>
  <c r="J6" i="33"/>
  <c r="H6" i="33"/>
  <c r="E6" i="33"/>
  <c r="N5" i="33"/>
  <c r="L5" i="33"/>
  <c r="J5" i="33"/>
  <c r="H5" i="33"/>
  <c r="E5" i="33"/>
  <c r="C2" i="33"/>
  <c r="N25" i="32"/>
  <c r="L25" i="32"/>
  <c r="J25" i="32"/>
  <c r="H25" i="32"/>
  <c r="E25" i="32"/>
  <c r="N24" i="32"/>
  <c r="L24" i="32"/>
  <c r="J24" i="32"/>
  <c r="H24" i="32"/>
  <c r="E24" i="32"/>
  <c r="N23" i="32"/>
  <c r="L23" i="32"/>
  <c r="J23" i="32"/>
  <c r="H23" i="32"/>
  <c r="E23" i="32"/>
  <c r="N21" i="32"/>
  <c r="L21" i="32"/>
  <c r="J21" i="32"/>
  <c r="H21" i="32"/>
  <c r="E21" i="32"/>
  <c r="N20" i="32"/>
  <c r="L20" i="32"/>
  <c r="J20" i="32"/>
  <c r="H20" i="32"/>
  <c r="E20" i="32"/>
  <c r="N19" i="32"/>
  <c r="L19" i="32"/>
  <c r="J19" i="32"/>
  <c r="H19" i="32"/>
  <c r="E19" i="32"/>
  <c r="N18" i="32"/>
  <c r="L18" i="32"/>
  <c r="J18" i="32"/>
  <c r="H18" i="32"/>
  <c r="E18" i="32"/>
  <c r="N17" i="32"/>
  <c r="L17" i="32"/>
  <c r="J17" i="32"/>
  <c r="H17" i="32"/>
  <c r="E17" i="32"/>
  <c r="N15" i="32"/>
  <c r="L15" i="32"/>
  <c r="J15" i="32"/>
  <c r="H15" i="32"/>
  <c r="E15" i="32"/>
  <c r="N14" i="32"/>
  <c r="L14" i="32"/>
  <c r="J14" i="32"/>
  <c r="H14" i="32"/>
  <c r="E14" i="32"/>
  <c r="N13" i="32"/>
  <c r="L13" i="32"/>
  <c r="J13" i="32"/>
  <c r="H13" i="32"/>
  <c r="E13" i="32"/>
  <c r="N12" i="32"/>
  <c r="L12" i="32"/>
  <c r="J12" i="32"/>
  <c r="H12" i="32"/>
  <c r="E12" i="32"/>
  <c r="L11" i="32"/>
  <c r="J11" i="32"/>
  <c r="H11" i="32"/>
  <c r="E11" i="32"/>
  <c r="N9" i="32"/>
  <c r="L9" i="32"/>
  <c r="J9" i="32"/>
  <c r="H9" i="32"/>
  <c r="E9" i="32"/>
  <c r="N8" i="32"/>
  <c r="L8" i="32"/>
  <c r="J8" i="32"/>
  <c r="H8" i="32"/>
  <c r="E8" i="32"/>
  <c r="N7" i="32"/>
  <c r="L7" i="32"/>
  <c r="J7" i="32"/>
  <c r="H7" i="32"/>
  <c r="E7" i="32"/>
  <c r="N6" i="32"/>
  <c r="L6" i="32"/>
  <c r="J6" i="32"/>
  <c r="H6" i="32"/>
  <c r="E6" i="32"/>
  <c r="N5" i="32"/>
  <c r="L5" i="32"/>
  <c r="J5" i="32"/>
  <c r="H5" i="32"/>
  <c r="E5" i="32"/>
  <c r="C2" i="32"/>
  <c r="Z3" i="29" l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H22" i="29"/>
  <c r="J22" i="29"/>
  <c r="P22" i="29"/>
  <c r="R22" i="29"/>
  <c r="X22" i="29"/>
  <c r="Z22" i="29"/>
  <c r="H23" i="29"/>
  <c r="J23" i="29"/>
  <c r="P23" i="29"/>
  <c r="R23" i="29"/>
  <c r="X23" i="29"/>
  <c r="Z23" i="29"/>
  <c r="U21" i="29"/>
  <c r="S21" i="29"/>
  <c r="M21" i="29"/>
  <c r="K21" i="29"/>
  <c r="E21" i="29"/>
  <c r="C21" i="29"/>
  <c r="G16" i="29"/>
  <c r="J16" i="29"/>
  <c r="O16" i="29"/>
  <c r="R16" i="29"/>
  <c r="Z16" i="29"/>
  <c r="J17" i="29"/>
  <c r="R17" i="29"/>
  <c r="W17" i="29"/>
  <c r="Y17" i="29"/>
  <c r="Z17" i="29"/>
  <c r="G18" i="29"/>
  <c r="I18" i="29"/>
  <c r="J18" i="29"/>
  <c r="O18" i="29"/>
  <c r="R18" i="29"/>
  <c r="W18" i="29"/>
  <c r="Y18" i="29"/>
  <c r="Z18" i="29"/>
  <c r="G19" i="29"/>
  <c r="I19" i="29"/>
  <c r="J19" i="29"/>
  <c r="Q19" i="29"/>
  <c r="R19" i="29"/>
  <c r="W19" i="29"/>
  <c r="Z19" i="29"/>
  <c r="V15" i="29"/>
  <c r="U15" i="29"/>
  <c r="N15" i="29"/>
  <c r="M15" i="29"/>
  <c r="L15" i="29"/>
  <c r="K15" i="29"/>
  <c r="F15" i="29"/>
  <c r="E15" i="29"/>
  <c r="D15" i="29"/>
  <c r="J15" i="29"/>
  <c r="T15" i="29"/>
  <c r="E10" i="29"/>
  <c r="H10" i="29"/>
  <c r="J10" i="29"/>
  <c r="M10" i="29"/>
  <c r="P10" i="29"/>
  <c r="R10" i="29"/>
  <c r="Z10" i="29"/>
  <c r="C11" i="29"/>
  <c r="H11" i="29"/>
  <c r="J11" i="29"/>
  <c r="R11" i="29"/>
  <c r="X11" i="29"/>
  <c r="Z11" i="29"/>
  <c r="E12" i="29"/>
  <c r="H12" i="29"/>
  <c r="J12" i="29"/>
  <c r="M12" i="29"/>
  <c r="P12" i="29"/>
  <c r="R12" i="29"/>
  <c r="V12" i="29"/>
  <c r="X12" i="29"/>
  <c r="Z12" i="29"/>
  <c r="C13" i="29"/>
  <c r="E13" i="29"/>
  <c r="H13" i="29"/>
  <c r="J13" i="29"/>
  <c r="K13" i="29"/>
  <c r="P13" i="29"/>
  <c r="R13" i="29"/>
  <c r="X13" i="29"/>
  <c r="Z13" i="29"/>
  <c r="Y9" i="29"/>
  <c r="X9" i="29"/>
  <c r="W9" i="29"/>
  <c r="U9" i="29"/>
  <c r="S9" i="29"/>
  <c r="R9" i="29"/>
  <c r="Q9" i="29"/>
  <c r="P9" i="29"/>
  <c r="M9" i="29"/>
  <c r="K9" i="29"/>
  <c r="I9" i="29"/>
  <c r="H9" i="29"/>
  <c r="G9" i="29"/>
  <c r="F9" i="29"/>
  <c r="D9" i="29"/>
  <c r="I12" i="29"/>
  <c r="Q12" i="29"/>
  <c r="Y12" i="29"/>
  <c r="I13" i="29"/>
  <c r="S13" i="29"/>
  <c r="D11" i="29"/>
  <c r="K11" i="29"/>
  <c r="L11" i="29"/>
  <c r="S11" i="29"/>
  <c r="Y10" i="29"/>
  <c r="Q10" i="29"/>
  <c r="N10" i="29"/>
  <c r="I10" i="29"/>
  <c r="G10" i="29"/>
  <c r="O9" i="29"/>
  <c r="E9" i="29"/>
  <c r="F12" i="29"/>
  <c r="I11" i="29"/>
  <c r="J9" i="29"/>
  <c r="N12" i="29"/>
  <c r="Q13" i="29"/>
  <c r="Q11" i="29"/>
  <c r="S12" i="29"/>
  <c r="T10" i="29"/>
  <c r="Y13" i="29"/>
  <c r="Y11" i="29"/>
  <c r="Z9" i="29"/>
  <c r="Z7" i="29"/>
  <c r="Y7" i="29"/>
  <c r="U7" i="29"/>
  <c r="T7" i="29"/>
  <c r="S7" i="29"/>
  <c r="R7" i="29"/>
  <c r="P7" i="29"/>
  <c r="M7" i="29"/>
  <c r="L7" i="29"/>
  <c r="H7" i="29"/>
  <c r="G7" i="29"/>
  <c r="Z6" i="29"/>
  <c r="Y6" i="29"/>
  <c r="W6" i="29"/>
  <c r="T6" i="29"/>
  <c r="Q6" i="29"/>
  <c r="O6" i="29"/>
  <c r="J6" i="29"/>
  <c r="I6" i="29"/>
  <c r="H6" i="29"/>
  <c r="G6" i="29"/>
  <c r="Y5" i="29"/>
  <c r="X5" i="29"/>
  <c r="V5" i="29"/>
  <c r="U5" i="29"/>
  <c r="T5" i="29"/>
  <c r="O5" i="29"/>
  <c r="N5" i="29"/>
  <c r="L5" i="29"/>
  <c r="K5" i="29"/>
  <c r="I5" i="29"/>
  <c r="G5" i="29"/>
  <c r="F5" i="29"/>
  <c r="Y4" i="29"/>
  <c r="X4" i="29"/>
  <c r="U4" i="29"/>
  <c r="S4" i="29"/>
  <c r="Q4" i="29"/>
  <c r="P4" i="29"/>
  <c r="O4" i="29"/>
  <c r="L4" i="29"/>
  <c r="J4" i="29"/>
  <c r="I4" i="29"/>
  <c r="H4" i="29"/>
  <c r="Y3" i="29"/>
  <c r="W3" i="29"/>
  <c r="T3" i="29"/>
  <c r="R3" i="29"/>
  <c r="Q3" i="29"/>
  <c r="O3" i="29"/>
  <c r="L3" i="29"/>
  <c r="K3" i="29"/>
  <c r="E5" i="29"/>
  <c r="E4" i="29"/>
  <c r="D6" i="29"/>
  <c r="D5" i="29"/>
  <c r="D4" i="29"/>
  <c r="K7" i="29"/>
  <c r="Q7" i="29"/>
  <c r="K6" i="29"/>
  <c r="R6" i="29"/>
  <c r="S6" i="29"/>
  <c r="V6" i="29"/>
  <c r="J5" i="29"/>
  <c r="R5" i="29"/>
  <c r="S5" i="29"/>
  <c r="W5" i="29"/>
  <c r="Z5" i="29"/>
  <c r="G4" i="29"/>
  <c r="K4" i="29"/>
  <c r="R4" i="29"/>
  <c r="Z4" i="29"/>
  <c r="F3" i="29"/>
  <c r="D3" i="29"/>
  <c r="I3" i="29"/>
  <c r="E3" i="29"/>
  <c r="P3" i="29"/>
  <c r="X3" i="29"/>
  <c r="C7" i="29"/>
  <c r="C4" i="29"/>
  <c r="H5" i="29"/>
  <c r="J7" i="29"/>
  <c r="M6" i="29"/>
  <c r="M5" i="29"/>
  <c r="S3" i="29"/>
  <c r="U6" i="29"/>
  <c r="M23" i="29"/>
  <c r="M22" i="29"/>
  <c r="M19" i="29"/>
  <c r="M18" i="29"/>
  <c r="M17" i="29"/>
  <c r="M16" i="29"/>
  <c r="M13" i="29"/>
  <c r="M11" i="29"/>
  <c r="M4" i="29"/>
  <c r="M3" i="29"/>
  <c r="Y23" i="29"/>
  <c r="W23" i="29"/>
  <c r="V23" i="29"/>
  <c r="U23" i="29"/>
  <c r="T23" i="29"/>
  <c r="S23" i="29"/>
  <c r="Q23" i="29"/>
  <c r="O23" i="29"/>
  <c r="N23" i="29"/>
  <c r="L23" i="29"/>
  <c r="K23" i="29"/>
  <c r="I23" i="29"/>
  <c r="G23" i="29"/>
  <c r="F23" i="29"/>
  <c r="E23" i="29"/>
  <c r="D23" i="29"/>
  <c r="C23" i="29"/>
  <c r="B23" i="29"/>
  <c r="Y22" i="29"/>
  <c r="W22" i="29"/>
  <c r="V22" i="29"/>
  <c r="U22" i="29"/>
  <c r="T22" i="29"/>
  <c r="S22" i="29"/>
  <c r="Q22" i="29"/>
  <c r="O22" i="29"/>
  <c r="N22" i="29"/>
  <c r="L22" i="29"/>
  <c r="K22" i="29"/>
  <c r="I22" i="29"/>
  <c r="G22" i="29"/>
  <c r="F22" i="29"/>
  <c r="E22" i="29"/>
  <c r="D22" i="29"/>
  <c r="C22" i="29"/>
  <c r="B22" i="29"/>
  <c r="Z21" i="29"/>
  <c r="Y21" i="29"/>
  <c r="X21" i="29"/>
  <c r="W21" i="29"/>
  <c r="V21" i="29"/>
  <c r="T21" i="29"/>
  <c r="R21" i="29"/>
  <c r="Q21" i="29"/>
  <c r="P21" i="29"/>
  <c r="O21" i="29"/>
  <c r="N21" i="29"/>
  <c r="L21" i="29"/>
  <c r="J21" i="29"/>
  <c r="I21" i="29"/>
  <c r="H21" i="29"/>
  <c r="G21" i="29"/>
  <c r="F21" i="29"/>
  <c r="D21" i="29"/>
  <c r="B21" i="29"/>
  <c r="Y19" i="29"/>
  <c r="X19" i="29"/>
  <c r="V19" i="29"/>
  <c r="U19" i="29"/>
  <c r="T19" i="29"/>
  <c r="S19" i="29"/>
  <c r="P19" i="29"/>
  <c r="O19" i="29"/>
  <c r="N19" i="29"/>
  <c r="L19" i="29"/>
  <c r="K19" i="29"/>
  <c r="H19" i="29"/>
  <c r="F19" i="29"/>
  <c r="E19" i="29"/>
  <c r="D19" i="29"/>
  <c r="C19" i="29"/>
  <c r="B19" i="29"/>
  <c r="X18" i="29"/>
  <c r="V18" i="29"/>
  <c r="U18" i="29"/>
  <c r="T18" i="29"/>
  <c r="S18" i="29"/>
  <c r="Q18" i="29"/>
  <c r="P18" i="29"/>
  <c r="N18" i="29"/>
  <c r="L18" i="29"/>
  <c r="K18" i="29"/>
  <c r="H18" i="29"/>
  <c r="F18" i="29"/>
  <c r="E18" i="29"/>
  <c r="D18" i="29"/>
  <c r="C18" i="29"/>
  <c r="B18" i="29"/>
  <c r="X17" i="29"/>
  <c r="V17" i="29"/>
  <c r="U17" i="29"/>
  <c r="T17" i="29"/>
  <c r="S17" i="29"/>
  <c r="Q17" i="29"/>
  <c r="P17" i="29"/>
  <c r="O17" i="29"/>
  <c r="N17" i="29"/>
  <c r="L17" i="29"/>
  <c r="K17" i="29"/>
  <c r="I17" i="29"/>
  <c r="H17" i="29"/>
  <c r="G17" i="29"/>
  <c r="F17" i="29"/>
  <c r="E17" i="29"/>
  <c r="D17" i="29"/>
  <c r="C17" i="29"/>
  <c r="B17" i="29"/>
  <c r="Y16" i="29"/>
  <c r="X16" i="29"/>
  <c r="W16" i="29"/>
  <c r="V16" i="29"/>
  <c r="U16" i="29"/>
  <c r="T16" i="29"/>
  <c r="S16" i="29"/>
  <c r="Q16" i="29"/>
  <c r="P16" i="29"/>
  <c r="N16" i="29"/>
  <c r="L16" i="29"/>
  <c r="K16" i="29"/>
  <c r="I16" i="29"/>
  <c r="H16" i="29"/>
  <c r="F16" i="29"/>
  <c r="E16" i="29"/>
  <c r="D16" i="29"/>
  <c r="C16" i="29"/>
  <c r="B16" i="29"/>
  <c r="Z15" i="29"/>
  <c r="Y15" i="29"/>
  <c r="X15" i="29"/>
  <c r="W15" i="29"/>
  <c r="S15" i="29"/>
  <c r="R15" i="29"/>
  <c r="Q15" i="29"/>
  <c r="P15" i="29"/>
  <c r="O15" i="29"/>
  <c r="I15" i="29"/>
  <c r="H15" i="29"/>
  <c r="G15" i="29"/>
  <c r="C15" i="29"/>
  <c r="B15" i="29"/>
  <c r="W13" i="29"/>
  <c r="V13" i="29"/>
  <c r="U13" i="29"/>
  <c r="T13" i="29"/>
  <c r="O13" i="29"/>
  <c r="N13" i="29"/>
  <c r="L13" i="29"/>
  <c r="G13" i="29"/>
  <c r="F13" i="29"/>
  <c r="D13" i="29"/>
  <c r="B13" i="29"/>
  <c r="W12" i="29"/>
  <c r="U12" i="29"/>
  <c r="T12" i="29"/>
  <c r="O12" i="29"/>
  <c r="L12" i="29"/>
  <c r="K12" i="29"/>
  <c r="G12" i="29"/>
  <c r="D12" i="29"/>
  <c r="C12" i="29"/>
  <c r="B12" i="29"/>
  <c r="W11" i="29"/>
  <c r="V11" i="29"/>
  <c r="U11" i="29"/>
  <c r="T11" i="29"/>
  <c r="P11" i="29"/>
  <c r="O11" i="29"/>
  <c r="N11" i="29"/>
  <c r="G11" i="29"/>
  <c r="F11" i="29"/>
  <c r="E11" i="29"/>
  <c r="B11" i="29"/>
  <c r="X10" i="29"/>
  <c r="W10" i="29"/>
  <c r="V10" i="29"/>
  <c r="U10" i="29"/>
  <c r="S10" i="29"/>
  <c r="O10" i="29"/>
  <c r="L10" i="29"/>
  <c r="K10" i="29"/>
  <c r="F10" i="29"/>
  <c r="D10" i="29"/>
  <c r="C10" i="29"/>
  <c r="B10" i="29"/>
  <c r="V9" i="29"/>
  <c r="T9" i="29"/>
  <c r="N9" i="29"/>
  <c r="L9" i="29"/>
  <c r="C9" i="29"/>
  <c r="B9" i="29"/>
  <c r="X7" i="29"/>
  <c r="W7" i="29"/>
  <c r="V7" i="29"/>
  <c r="O7" i="29"/>
  <c r="N7" i="29"/>
  <c r="I7" i="29"/>
  <c r="F7" i="29"/>
  <c r="E7" i="29"/>
  <c r="D7" i="29"/>
  <c r="B7" i="29"/>
  <c r="X6" i="29"/>
  <c r="P6" i="29"/>
  <c r="N6" i="29"/>
  <c r="L6" i="29"/>
  <c r="F6" i="29"/>
  <c r="E6" i="29"/>
  <c r="C6" i="29"/>
  <c r="B6" i="29"/>
  <c r="Q5" i="29"/>
  <c r="P5" i="29"/>
  <c r="C5" i="29"/>
  <c r="W4" i="29"/>
  <c r="V4" i="29"/>
  <c r="T4" i="29"/>
  <c r="N4" i="29"/>
  <c r="F4" i="29"/>
  <c r="V3" i="29"/>
  <c r="U3" i="29"/>
  <c r="N3" i="29"/>
  <c r="J3" i="29"/>
  <c r="H3" i="29"/>
  <c r="G3" i="29"/>
  <c r="E28" i="1" l="1"/>
  <c r="E27" i="1"/>
  <c r="E26" i="1"/>
  <c r="E24" i="1"/>
  <c r="E23" i="1"/>
  <c r="E22" i="1"/>
  <c r="E21" i="1"/>
  <c r="E20" i="1"/>
  <c r="E18" i="1"/>
  <c r="E17" i="1"/>
  <c r="E16" i="1"/>
  <c r="E15" i="1"/>
  <c r="E14" i="1"/>
  <c r="E12" i="1"/>
  <c r="E11" i="1"/>
  <c r="E10" i="1"/>
  <c r="E9" i="1"/>
  <c r="E8" i="1"/>
  <c r="N24" i="1" l="1"/>
  <c r="N21" i="1"/>
  <c r="N18" i="1"/>
  <c r="N12" i="1"/>
  <c r="L18" i="1"/>
  <c r="H18" i="1"/>
  <c r="L12" i="1"/>
  <c r="H12" i="1"/>
  <c r="L17" i="1"/>
  <c r="H17" i="1"/>
  <c r="L24" i="1" l="1"/>
  <c r="L21" i="1"/>
  <c r="H24" i="1"/>
  <c r="H21" i="1"/>
  <c r="C5" i="1" l="1"/>
  <c r="N23" i="1" l="1"/>
  <c r="N17" i="1"/>
  <c r="L23" i="1"/>
  <c r="H28" i="1"/>
  <c r="H23" i="1"/>
  <c r="H16" i="1"/>
  <c r="N11" i="1"/>
  <c r="L11" i="1"/>
  <c r="H11" i="1"/>
  <c r="H10" i="1"/>
  <c r="N22" i="1" l="1"/>
  <c r="N20" i="1"/>
  <c r="H27" i="1" l="1"/>
  <c r="H26" i="1"/>
  <c r="H22" i="1"/>
  <c r="H20" i="1"/>
  <c r="H15" i="1"/>
  <c r="H14" i="1"/>
  <c r="H9" i="1"/>
  <c r="H8" i="1"/>
  <c r="N28" i="1" l="1"/>
  <c r="N27" i="1"/>
  <c r="N26" i="1"/>
  <c r="N16" i="1"/>
  <c r="N15" i="1"/>
  <c r="N14" i="1"/>
  <c r="N10" i="1"/>
  <c r="N9" i="1"/>
  <c r="N8" i="1"/>
  <c r="L27" i="1" l="1"/>
  <c r="L28" i="1"/>
  <c r="L26" i="1"/>
  <c r="L22" i="1"/>
  <c r="L20" i="1"/>
  <c r="L16" i="1" l="1"/>
  <c r="L15" i="1"/>
  <c r="L14" i="1"/>
  <c r="L10" i="1"/>
  <c r="L9" i="1"/>
  <c r="L8" i="1"/>
</calcChain>
</file>

<file path=xl/sharedStrings.xml><?xml version="1.0" encoding="utf-8"?>
<sst xmlns="http://schemas.openxmlformats.org/spreadsheetml/2006/main" count="1256" uniqueCount="62">
  <si>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</si>
  <si>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</si>
  <si>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</si>
  <si>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</si>
  <si>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</si>
  <si>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</si>
  <si>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</si>
  <si>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</si>
  <si>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</si>
  <si>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</si>
  <si>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</si>
  <si>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</si>
  <si>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</si>
  <si>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</si>
  <si>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</si>
  <si>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</si>
  <si>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>Measurable Skill Gains</t>
  </si>
  <si>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</si>
  <si>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</si>
  <si>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</si>
  <si>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</si>
  <si>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</si>
  <si>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</si>
  <si>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</si>
  <si>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</si>
  <si>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</si>
  <si>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</si>
  <si>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</si>
  <si>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</si>
  <si>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</si>
  <si>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</si>
  <si>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</si>
  <si>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</si>
  <si>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</si>
  <si>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</si>
  <si>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</si>
  <si>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</si>
  <si>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</si>
  <si>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</si>
  <si>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</si>
  <si>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</si>
  <si>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Statewide</t>
  </si>
  <si>
    <t xml:space="preserve">PY2021-2022  4th Quarter Performance </t>
  </si>
  <si>
    <t xml:space="preserve"> PY2021-2022 % of Performance Goal Met For Q4</t>
  </si>
  <si>
    <t>PY2021-2022 Performance Goals</t>
  </si>
  <si>
    <t xml:space="preserve">PY2022-2023  1st Quarter Performance </t>
  </si>
  <si>
    <t xml:space="preserve"> PY2022-2023 % of Performance Goal Met For Q1</t>
  </si>
  <si>
    <t xml:space="preserve">PY2022-2023  2nd Quarter Performance </t>
  </si>
  <si>
    <t xml:space="preserve"> PY2022-2023 % of Performance Goal Met For Q2</t>
  </si>
  <si>
    <t xml:space="preserve">PY2022-2023  3rd Quarter Performance </t>
  </si>
  <si>
    <t xml:space="preserve"> PY2022-2023 % of Performance Goal Met For Q3</t>
  </si>
  <si>
    <t xml:space="preserve">PY2022-2023  4th Quarter Performance </t>
  </si>
  <si>
    <t xml:space="preserve"> PY2022-2023 % of Performance Goal Met For Q4</t>
  </si>
  <si>
    <t>PY2022-2023 Performance Goals</t>
  </si>
  <si>
    <t>PY2022 Q1</t>
  </si>
  <si>
    <t>PY2022 Q2</t>
  </si>
  <si>
    <t>PY2022 Q3</t>
  </si>
  <si>
    <t>PY2022 Q4</t>
  </si>
  <si>
    <t xml:space="preserve"> $                      -   </t>
  </si>
  <si>
    <t>Not Met (less than 90 of negotiated)</t>
  </si>
  <si>
    <t>Met (90-100 of negotiated)</t>
  </si>
  <si>
    <t>Exceeded (greater than 100 of negotiated)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</si>
</sst>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00000"/>
    <numFmt numFmtId="165" formatCode="&quot;$&quot;#,##0"/>
    <numFmt numFmtId="166" formatCode="_(&quot;$&quot;* #,##0_);_(&quot;$&quot;* \(#,##0\);_(&quot;$&quot;* &quot;-&quot;??_);_(@_)"/>
    <numFmt numFmtId="167" formatCode="\$#,##0"/>
    <numFmt numFmtId="168" formatCode="&quot;$&quot;#,##0.00"/>
    <numFmt numFmtId="169" formatCode="0.000"/>
  </numFmts>
  <fonts count="2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6" fillId="0" borderId="42" applyNumberFormat="0" applyFill="0" applyAlignment="0" applyProtection="0"/>
    <xf numFmtId="0" fontId="17" fillId="0" borderId="43" applyNumberFormat="0" applyFill="0" applyAlignment="0" applyProtection="0"/>
    <xf numFmtId="0" fontId="18" fillId="0" borderId="44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45" applyNumberFormat="0" applyAlignment="0" applyProtection="0"/>
    <xf numFmtId="0" fontId="21" fillId="16" borderId="46" applyNumberFormat="0" applyAlignment="0" applyProtection="0"/>
    <xf numFmtId="0" fontId="22" fillId="16" borderId="45" applyNumberFormat="0" applyAlignment="0" applyProtection="0"/>
    <xf numFmtId="0" fontId="23" fillId="0" borderId="47" applyNumberFormat="0" applyFill="0" applyAlignment="0" applyProtection="0"/>
    <xf numFmtId="0" fontId="24" fillId="17" borderId="48" applyNumberFormat="0" applyAlignment="0" applyProtection="0"/>
    <xf numFmtId="0" fontId="25" fillId="0" borderId="0" applyNumberFormat="0" applyFill="0" applyBorder="0" applyAlignment="0" applyProtection="0"/>
    <xf numFmtId="0" fontId="7" fillId="18" borderId="4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50" applyNumberFormat="0" applyFill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</cellStyleXfs>
  <cellXfs count="251">
    <xf numFmtId="0" fontId="0" fillId="0" borderId="0" xfId="0"/>
    <xf numFmtId="2" fontId="0" fillId="0" borderId="0" xfId="0" applyNumberFormat="1"/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0" borderId="11" xfId="0" applyNumberFormat="1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0" fontId="6" fillId="4" borderId="17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6" fillId="0" borderId="14" xfId="0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165" fontId="0" fillId="0" borderId="19" xfId="0" applyNumberFormat="1" applyFont="1" applyBorder="1" applyAlignment="1">
      <alignment horizontal="left" vertical="center"/>
    </xf>
    <xf numFmtId="0" fontId="0" fillId="4" borderId="38" xfId="0" applyFill="1" applyBorder="1"/>
    <xf numFmtId="0" fontId="0" fillId="4" borderId="39" xfId="0" applyFill="1" applyBorder="1"/>
    <xf numFmtId="0" fontId="0" fillId="0" borderId="3" xfId="0" applyBorder="1" applyAlignment="1">
      <alignment horizontal="center"/>
    </xf>
    <xf numFmtId="164" fontId="3" fillId="4" borderId="19" xfId="0" applyNumberFormat="1" applyFont="1" applyFill="1" applyBorder="1" applyAlignment="1">
      <alignment horizontal="left" vertical="center" wrapText="1"/>
    </xf>
    <xf numFmtId="0" fontId="10" fillId="11" borderId="19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2" fontId="0" fillId="0" borderId="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6" fontId="10" fillId="0" borderId="3" xfId="0" applyNumberFormat="1" applyFont="1" applyFill="1" applyBorder="1" applyAlignment="1">
      <alignment horizontal="center" vertical="center"/>
    </xf>
    <xf numFmtId="6" fontId="10" fillId="0" borderId="2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left" vertical="center" wrapText="1"/>
    </xf>
    <xf numFmtId="0" fontId="10" fillId="11" borderId="37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0" fillId="0" borderId="37" xfId="0" applyFill="1" applyBorder="1"/>
    <xf numFmtId="0" fontId="0" fillId="0" borderId="24" xfId="0" applyFill="1" applyBorder="1"/>
    <xf numFmtId="164" fontId="0" fillId="0" borderId="19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vertical="center"/>
    </xf>
    <xf numFmtId="2" fontId="6" fillId="0" borderId="33" xfId="0" applyNumberFormat="1" applyFont="1" applyFill="1" applyBorder="1" applyAlignment="1">
      <alignment horizontal="center" vertical="center"/>
    </xf>
    <xf numFmtId="6" fontId="10" fillId="13" borderId="3" xfId="0" applyNumberFormat="1" applyFont="1" applyFill="1" applyBorder="1" applyAlignment="1">
      <alignment horizontal="center" vertical="center"/>
    </xf>
    <xf numFmtId="6" fontId="10" fillId="12" borderId="3" xfId="0" applyNumberFormat="1" applyFont="1" applyFill="1" applyBorder="1" applyAlignment="1">
      <alignment horizontal="center" vertical="center"/>
    </xf>
    <xf numFmtId="6" fontId="10" fillId="13" borderId="3" xfId="0" applyNumberFormat="1" applyFont="1" applyFill="1" applyBorder="1" applyAlignment="1">
      <alignment horizontal="right" vertical="center"/>
    </xf>
    <xf numFmtId="6" fontId="10" fillId="5" borderId="3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6" fontId="10" fillId="12" borderId="3" xfId="0" applyNumberFormat="1" applyFont="1" applyFill="1" applyBorder="1" applyAlignment="1">
      <alignment horizontal="right" vertical="center"/>
    </xf>
    <xf numFmtId="6" fontId="10" fillId="13" borderId="24" xfId="0" applyNumberFormat="1" applyFont="1" applyFill="1" applyBorder="1" applyAlignment="1">
      <alignment horizontal="right" vertical="center"/>
    </xf>
    <xf numFmtId="167" fontId="12" fillId="0" borderId="41" xfId="0" applyNumberFormat="1" applyFont="1" applyBorder="1" applyAlignment="1">
      <alignment horizontal="center" vertical="top" shrinkToFit="1"/>
    </xf>
    <xf numFmtId="167" fontId="12" fillId="0" borderId="41" xfId="5" applyNumberFormat="1" applyFont="1" applyBorder="1" applyAlignment="1">
      <alignment horizontal="center" vertical="top" shrinkToFit="1"/>
    </xf>
    <xf numFmtId="10" fontId="8" fillId="0" borderId="10" xfId="3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2" fontId="0" fillId="0" borderId="3" xfId="3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/>
    </xf>
    <xf numFmtId="2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left" vertical="center" wrapText="1"/>
    </xf>
    <xf numFmtId="10" fontId="8" fillId="0" borderId="3" xfId="0" applyNumberFormat="1" applyFont="1" applyBorder="1" applyAlignment="1">
      <alignment horizontal="center" vertical="center"/>
    </xf>
    <xf numFmtId="2" fontId="0" fillId="0" borderId="0" xfId="0" applyNumberFormat="1" applyProtection="1">
      <protection locked="0"/>
    </xf>
    <xf numFmtId="168" fontId="8" fillId="0" borderId="3" xfId="0" applyNumberFormat="1" applyFont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68" fontId="12" fillId="0" borderId="41" xfId="0" applyNumberFormat="1" applyFont="1" applyBorder="1" applyAlignment="1">
      <alignment horizontal="center" vertical="top" shrinkToFit="1"/>
    </xf>
    <xf numFmtId="2" fontId="12" fillId="0" borderId="41" xfId="0" applyNumberFormat="1" applyFont="1" applyBorder="1" applyAlignment="1">
      <alignment horizontal="center" vertical="top" shrinkToFit="1"/>
    </xf>
    <xf numFmtId="2" fontId="12" fillId="0" borderId="41" xfId="5" applyNumberFormat="1" applyFont="1" applyBorder="1" applyAlignment="1">
      <alignment horizontal="center" vertical="top" shrinkToFit="1"/>
    </xf>
    <xf numFmtId="168" fontId="12" fillId="0" borderId="41" xfId="5" applyNumberFormat="1" applyFont="1" applyBorder="1" applyAlignment="1">
      <alignment horizontal="center" vertical="top" shrinkToFit="1"/>
    </xf>
    <xf numFmtId="2" fontId="12" fillId="0" borderId="41" xfId="5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2" fontId="3" fillId="4" borderId="28" xfId="0" applyNumberFormat="1" applyFont="1" applyFill="1" applyBorder="1" applyAlignment="1">
      <alignment horizontal="center" vertical="top" wrapText="1"/>
    </xf>
    <xf numFmtId="2" fontId="0" fillId="4" borderId="28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167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68" fontId="0" fillId="0" borderId="3" xfId="4" applyNumberFormat="1" applyFont="1" applyBorder="1" applyAlignment="1">
      <alignment horizontal="center" vertical="top"/>
    </xf>
    <xf numFmtId="2" fontId="8" fillId="0" borderId="28" xfId="0" applyNumberFormat="1" applyFont="1" applyBorder="1" applyAlignment="1">
      <alignment horizontal="center" vertical="center"/>
    </xf>
    <xf numFmtId="168" fontId="8" fillId="0" borderId="28" xfId="0" applyNumberFormat="1" applyFont="1" applyBorder="1" applyAlignment="1">
      <alignment horizontal="center" vertical="center"/>
    </xf>
    <xf numFmtId="168" fontId="0" fillId="0" borderId="3" xfId="4" applyNumberFormat="1" applyFont="1" applyFill="1" applyBorder="1" applyAlignment="1">
      <alignment horizontal="center" vertical="top"/>
    </xf>
    <xf numFmtId="2" fontId="8" fillId="0" borderId="28" xfId="0" applyNumberFormat="1" applyFont="1" applyBorder="1" applyAlignment="1">
      <alignment horizontal="center" vertical="top"/>
    </xf>
    <xf numFmtId="168" fontId="8" fillId="0" borderId="28" xfId="0" applyNumberFormat="1" applyFont="1" applyBorder="1" applyAlignment="1">
      <alignment horizontal="center" vertical="top"/>
    </xf>
    <xf numFmtId="168" fontId="0" fillId="0" borderId="3" xfId="0" applyNumberFormat="1" applyBorder="1" applyAlignment="1">
      <alignment horizontal="center" vertical="top"/>
    </xf>
    <xf numFmtId="2" fontId="12" fillId="5" borderId="41" xfId="5" applyNumberFormat="1" applyFont="1" applyFill="1" applyBorder="1" applyAlignment="1">
      <alignment horizontal="center" vertical="top" shrinkToFit="1"/>
    </xf>
    <xf numFmtId="167" fontId="12" fillId="5" borderId="41" xfId="5" applyNumberFormat="1" applyFont="1" applyFill="1" applyBorder="1" applyAlignment="1">
      <alignment horizontal="center" vertical="top" shrinkToFit="1"/>
    </xf>
    <xf numFmtId="166" fontId="0" fillId="0" borderId="3" xfId="4" applyNumberFormat="1" applyFont="1" applyFill="1" applyBorder="1" applyAlignment="1">
      <alignment horizontal="center" vertical="top"/>
    </xf>
    <xf numFmtId="2" fontId="14" fillId="0" borderId="41" xfId="5" applyNumberFormat="1" applyFont="1" applyBorder="1" applyAlignment="1">
      <alignment horizontal="center" vertical="top" shrinkToFit="1"/>
    </xf>
    <xf numFmtId="168" fontId="14" fillId="0" borderId="41" xfId="5" applyNumberFormat="1" applyFont="1" applyBorder="1" applyAlignment="1">
      <alignment horizontal="center" vertical="top" shrinkToFit="1"/>
    </xf>
    <xf numFmtId="2" fontId="12" fillId="0" borderId="41" xfId="5" applyNumberFormat="1" applyFont="1" applyBorder="1" applyAlignment="1">
      <alignment horizontal="center" wrapText="1"/>
    </xf>
    <xf numFmtId="168" fontId="12" fillId="0" borderId="41" xfId="5" applyNumberFormat="1" applyFont="1" applyBorder="1" applyAlignment="1">
      <alignment horizontal="center" wrapText="1"/>
    </xf>
    <xf numFmtId="2" fontId="0" fillId="5" borderId="3" xfId="0" applyNumberFormat="1" applyFill="1" applyBorder="1" applyAlignment="1">
      <alignment horizontal="center" vertical="center"/>
    </xf>
    <xf numFmtId="2" fontId="10" fillId="12" borderId="24" xfId="0" applyNumberFormat="1" applyFont="1" applyFill="1" applyBorder="1" applyAlignment="1">
      <alignment horizontal="right" vertical="center"/>
    </xf>
    <xf numFmtId="2" fontId="10" fillId="12" borderId="3" xfId="0" applyNumberFormat="1" applyFont="1" applyFill="1" applyBorder="1" applyAlignment="1">
      <alignment horizontal="right" vertical="center"/>
    </xf>
    <xf numFmtId="2" fontId="10" fillId="5" borderId="3" xfId="0" applyNumberFormat="1" applyFont="1" applyFill="1" applyBorder="1" applyAlignment="1">
      <alignment horizontal="right" vertical="center"/>
    </xf>
    <xf numFmtId="2" fontId="10" fillId="13" borderId="3" xfId="0" applyNumberFormat="1" applyFont="1" applyFill="1" applyBorder="1" applyAlignment="1">
      <alignment horizontal="right" vertical="center"/>
    </xf>
    <xf numFmtId="2" fontId="10" fillId="13" borderId="3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2" fontId="10" fillId="13" borderId="24" xfId="0" applyNumberFormat="1" applyFont="1" applyFill="1" applyBorder="1" applyAlignment="1">
      <alignment horizontal="right" vertical="center"/>
    </xf>
    <xf numFmtId="2" fontId="10" fillId="5" borderId="24" xfId="0" applyNumberFormat="1" applyFont="1" applyFill="1" applyBorder="1" applyAlignment="1">
      <alignment horizontal="right" vertical="center"/>
    </xf>
    <xf numFmtId="2" fontId="10" fillId="12" borderId="3" xfId="0" applyNumberFormat="1" applyFont="1" applyFill="1" applyBorder="1" applyAlignment="1">
      <alignment horizontal="center" vertical="center"/>
    </xf>
    <xf numFmtId="2" fontId="10" fillId="11" borderId="19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2" fontId="0" fillId="4" borderId="38" xfId="0" applyNumberFormat="1" applyFill="1" applyBorder="1" applyAlignment="1">
      <alignment horizontal="center" vertical="center"/>
    </xf>
    <xf numFmtId="2" fontId="0" fillId="4" borderId="3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5" borderId="41" xfId="0" applyNumberFormat="1" applyFont="1" applyFill="1" applyBorder="1" applyAlignment="1">
      <alignment horizontal="center" vertical="center" shrinkToFit="1"/>
    </xf>
    <xf numFmtId="167" fontId="12" fillId="5" borderId="41" xfId="0" applyNumberFormat="1" applyFont="1" applyFill="1" applyBorder="1" applyAlignment="1">
      <alignment horizontal="center" vertical="center" shrinkToFit="1"/>
    </xf>
    <xf numFmtId="2" fontId="12" fillId="6" borderId="41" xfId="0" applyNumberFormat="1" applyFont="1" applyFill="1" applyBorder="1" applyAlignment="1">
      <alignment horizontal="center" vertical="center" shrinkToFit="1"/>
    </xf>
    <xf numFmtId="167" fontId="12" fillId="6" borderId="41" xfId="0" applyNumberFormat="1" applyFont="1" applyFill="1" applyBorder="1" applyAlignment="1">
      <alignment horizontal="center" vertical="center" shrinkToFit="1"/>
    </xf>
    <xf numFmtId="2" fontId="12" fillId="9" borderId="41" xfId="0" applyNumberFormat="1" applyFont="1" applyFill="1" applyBorder="1" applyAlignment="1">
      <alignment horizontal="center" vertical="center" shrinkToFit="1"/>
    </xf>
    <xf numFmtId="167" fontId="12" fillId="9" borderId="4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0" borderId="0" xfId="0" applyFill="1" applyAlignment="1">
      <alignment horizontal="center" vertical="center"/>
    </xf>
    <xf numFmtId="2" fontId="10" fillId="9" borderId="3" xfId="0" applyNumberFormat="1" applyFont="1" applyFill="1" applyBorder="1" applyAlignment="1">
      <alignment horizontal="center" vertical="center"/>
    </xf>
    <xf numFmtId="6" fontId="10" fillId="6" borderId="3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6" fontId="10" fillId="9" borderId="3" xfId="0" applyNumberFormat="1" applyFont="1" applyFill="1" applyBorder="1" applyAlignment="1">
      <alignment horizontal="center" vertical="center"/>
    </xf>
    <xf numFmtId="2" fontId="10" fillId="5" borderId="3" xfId="3" applyNumberFormat="1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 vertical="center"/>
    </xf>
    <xf numFmtId="6" fontId="10" fillId="8" borderId="3" xfId="0" applyNumberFormat="1" applyFont="1" applyFill="1" applyBorder="1" applyAlignment="1">
      <alignment horizontal="center" vertical="center"/>
    </xf>
    <xf numFmtId="2" fontId="10" fillId="8" borderId="3" xfId="0" applyNumberFormat="1" applyFont="1" applyFill="1" applyBorder="1" applyAlignment="1">
      <alignment horizontal="center" vertical="center"/>
    </xf>
    <xf numFmtId="2" fontId="10" fillId="8" borderId="3" xfId="3" applyNumberFormat="1" applyFon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2" fontId="10" fillId="0" borderId="3" xfId="3" applyNumberFormat="1" applyFont="1" applyFill="1" applyBorder="1" applyAlignment="1">
      <alignment horizontal="center" vertical="center"/>
    </xf>
    <xf numFmtId="6" fontId="10" fillId="5" borderId="3" xfId="0" applyNumberFormat="1" applyFont="1" applyFill="1" applyBorder="1" applyAlignment="1">
      <alignment horizontal="center" vertical="center"/>
    </xf>
    <xf numFmtId="2" fontId="10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10" fillId="5" borderId="3" xfId="0" applyFont="1" applyFill="1" applyBorder="1" applyAlignment="1">
      <alignment horizontal="center" vertical="center"/>
    </xf>
    <xf numFmtId="165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2" fontId="10" fillId="43" borderId="3" xfId="0" applyNumberFormat="1" applyFont="1" applyFill="1" applyBorder="1" applyAlignment="1">
      <alignment horizontal="center" vertical="center"/>
    </xf>
    <xf numFmtId="165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65" fontId="10" fillId="5" borderId="3" xfId="0" applyNumberFormat="1" applyFont="1" applyFill="1" applyBorder="1" applyAlignment="1">
      <alignment horizontal="center" vertical="center"/>
    </xf>
    <xf numFmtId="2" fontId="0" fillId="9" borderId="18" xfId="0" applyNumberFormat="1" applyFill="1" applyBorder="1" applyAlignment="1">
      <alignment horizontal="center" vertical="center"/>
    </xf>
    <xf numFmtId="165" fontId="0" fillId="9" borderId="19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5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39" xr:uid="{B9E2DA73-8B9A-4395-9CFC-329D91E588FB}"/>
    <cellStyle name="60% - Accent2 2" xfId="40" xr:uid="{D4B077F2-98AF-4FC1-8D11-908AE25811DA}"/>
    <cellStyle name="60% - Accent3 2" xfId="41" xr:uid="{7C07AB0E-F173-4721-A458-DB69B871F998}"/>
    <cellStyle name="60% - Accent4 2" xfId="42" xr:uid="{F264D163-325D-4319-B947-B54CBCFA65BA}"/>
    <cellStyle name="60% - Accent5 2" xfId="43" xr:uid="{E7F63F89-DFB8-490B-A9CE-C2094880DCF1}"/>
    <cellStyle name="60% - Accent6 2" xfId="44" xr:uid="{178395E1-D9A0-4010-AB63-A5E003B16ACE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urrency" xfId="4" builtinId="4"/>
    <cellStyle name="Explanatory Text" xfId="19" builtinId="53" customBuiltin="1"/>
    <cellStyle name="Good" xfId="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2" builtinId="20" customBuiltin="1"/>
    <cellStyle name="Linked Cell" xfId="15" builtinId="24" customBuiltin="1"/>
    <cellStyle name="Neutral" xfId="2" builtinId="28" customBuiltin="1"/>
    <cellStyle name="Normal" xfId="0" builtinId="0"/>
    <cellStyle name="Normal 2" xfId="5" xr:uid="{AA997367-10C3-4EEA-9C89-A731F814B540}"/>
    <cellStyle name="Note" xfId="18" builtinId="10" customBuiltin="1"/>
    <cellStyle name="Output" xfId="13" builtinId="21" customBuiltin="1"/>
    <cellStyle name="Percent" xfId="3" builtinId="5"/>
    <cellStyle name="Title" xfId="6" builtinId="15" customBuiltin="1"/>
    <cellStyle name="Total" xfId="20" builtinId="25" customBuiltin="1"/>
    <cellStyle name="Warning Text" xfId="17" builtinId="11" customBuiltin="1"/>
  </cellStyles>
  <dxfs count="3249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Statewid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15Statewi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atewid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5Statewid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9"/>
  <sheetViews>
    <sheetView tabSelected="1" zoomScale="70" zoomScaleNormal="70" zoomScaleSheetLayoutView="100" workbookViewId="0">
      <pane xSplit="3" ySplit="6" topLeftCell="D7" activePane="bottomRight" state="frozen"/>
      <selection activeCell="G8" sqref="G8:G28"/>
      <selection pane="topRight" activeCell="G8" sqref="G8:G28"/>
      <selection pane="bottomLeft" activeCell="G8" sqref="G8:G28"/>
      <selection pane="bottomRight" activeCell="M24" sqref="M24"/>
    </sheetView>
  </sheetViews>
  <sheetFormatPr defaultRowHeight="15" x14ac:dyDescent="0.25"/>
  <cols>
    <col min="2" max="2" width="9.140625" style="20"/>
    <col min="3" max="3" width="40.42578125" customWidth="1"/>
    <col min="4" max="9" width="13.85546875" customWidth="1"/>
    <col min="10" max="11" width="13.85546875" style="20" customWidth="1"/>
    <col min="12" max="12" width="13.85546875" style="12" customWidth="1"/>
    <col min="13" max="15" width="13.85546875" customWidth="1"/>
  </cols>
  <sheetData>
    <row r="1" spans="3:19" ht="17.25" customHeight="1" x14ac:dyDescent="0.25">
      <c r="C1" s="46"/>
      <c r="D1" s="20"/>
      <c r="E1" s="20"/>
      <c r="F1" s="12"/>
      <c r="J1"/>
      <c r="K1"/>
      <c r="L1"/>
      <c r="M1" s="20"/>
      <c r="N1" s="20"/>
      <c r="O1" s="12"/>
    </row>
    <row r="2" spans="3:19" ht="17.25" hidden="1" customHeight="1" x14ac:dyDescent="0.25">
      <c r="C2" s="46"/>
      <c r="D2" s="20"/>
      <c r="E2" s="20"/>
      <c r="F2" s="12"/>
      <c r="J2"/>
      <c r="K2"/>
      <c r="L2"/>
      <c r="M2" s="20"/>
      <c r="N2" s="20"/>
      <c r="O2" s="12"/>
    </row>
    <row r="3" spans="3:19" ht="17.25" hidden="1" customHeight="1" x14ac:dyDescent="0.25">
      <c r="C3" s="46"/>
      <c r="D3" s="20"/>
      <c r="E3" s="20"/>
      <c r="F3" s="12"/>
      <c r="J3"/>
      <c r="K3"/>
      <c r="L3"/>
      <c r="M3" s="20"/>
      <c r="N3" s="20"/>
      <c r="O3" s="12"/>
    </row>
    <row r="4" spans="3:19" ht="17.25" hidden="1" customHeight="1" x14ac:dyDescent="0.25">
      <c r="C4" s="46"/>
      <c r="D4" s="20"/>
      <c r="E4" s="20"/>
      <c r="F4" s="12"/>
      <c r="J4"/>
      <c r="K4"/>
      <c r="L4"/>
      <c r="M4" s="20"/>
      <c r="N4" s="20"/>
      <c r="O4" s="12"/>
    </row>
    <row r="5" spans="3:19" ht="20.100000000000001" customHeight="1" thickBot="1" x14ac:dyDescent="0.3">
      <c r="C5" s="52" t="str">
        <f ca="1">MID(CELL("Filename",I7),SEARCH("]",CELL("Filename",I7),1)+1,32)</f>
        <v>Statewide</v>
      </c>
      <c r="D5" s="20"/>
      <c r="E5" s="20"/>
      <c r="F5" s="12"/>
      <c r="J5"/>
      <c r="K5"/>
      <c r="L5"/>
      <c r="M5" s="20"/>
      <c r="N5" s="20"/>
      <c r="O5" s="12"/>
    </row>
    <row r="6" spans="3:19" ht="75.75" thickBot="1" x14ac:dyDescent="0.3">
      <c r="C6" s="14" t="s">
        <v>0</v>
      </c>
      <c r="D6" s="15" t="s">
        <v>42</v>
      </c>
      <c r="E6" s="16" t="s">
        <v>43</v>
      </c>
      <c r="F6" s="11" t="s">
        <v>44</v>
      </c>
      <c r="G6" s="36" t="s">
        <v>45</v>
      </c>
      <c r="H6" s="16" t="s">
        <v>46</v>
      </c>
      <c r="I6" s="15" t="s">
        <v>47</v>
      </c>
      <c r="J6" s="16" t="s">
        <v>48</v>
      </c>
      <c r="K6" s="15" t="s">
        <v>49</v>
      </c>
      <c r="L6" s="16" t="s">
        <v>50</v>
      </c>
      <c r="M6" s="15" t="s">
        <v>51</v>
      </c>
      <c r="N6" s="16" t="s">
        <v>52</v>
      </c>
      <c r="O6" s="11" t="s">
        <v>53</v>
      </c>
      <c r="P6" s="31"/>
      <c r="Q6" s="31"/>
      <c r="R6" s="31"/>
      <c r="S6" s="227"/>
    </row>
    <row r="7" spans="3:19" ht="20.100000000000001" customHeight="1" thickBot="1" x14ac:dyDescent="0.3">
      <c r="C7" s="2" t="s">
        <v>1</v>
      </c>
      <c r="D7" s="17"/>
      <c r="E7" s="17"/>
      <c r="F7" s="35"/>
      <c r="G7" s="37"/>
      <c r="H7" s="3"/>
      <c r="I7" s="3"/>
      <c r="J7" s="3"/>
      <c r="K7" s="17"/>
      <c r="L7" s="17"/>
      <c r="M7" s="17"/>
      <c r="N7" s="17"/>
      <c r="O7" s="13"/>
      <c r="P7" s="31"/>
      <c r="Q7" s="31"/>
      <c r="R7" s="31"/>
    </row>
    <row r="8" spans="3:19" ht="20.100000000000001" customHeight="1" x14ac:dyDescent="0.25">
      <c r="C8" s="86" t="s">
        <v>2</v>
      </c>
      <c r="D8" s="56">
        <v>66.099999999999994</v>
      </c>
      <c r="E8" s="96">
        <f>D8/F8*100</f>
        <v>77.309941520467831</v>
      </c>
      <c r="F8" s="57">
        <v>85.5</v>
      </c>
      <c r="G8" s="58">
        <v>66.2</v>
      </c>
      <c r="H8" s="42">
        <f>G8/$O8*100</f>
        <v>77.42690058479532</v>
      </c>
      <c r="I8" s="147">
        <v>62.6</v>
      </c>
      <c r="J8" s="145">
        <f>I8/$O8</f>
        <v>0.73216374269005846</v>
      </c>
      <c r="K8" s="99">
        <f>'PY2022Q3 EX'!B3*100</f>
        <v>66</v>
      </c>
      <c r="L8" s="42">
        <f>K8/O8*100</f>
        <v>77.192982456140342</v>
      </c>
      <c r="M8" s="56">
        <v>85.9</v>
      </c>
      <c r="N8" s="42">
        <f>M8/O8*100</f>
        <v>100.46783625730995</v>
      </c>
      <c r="O8" s="59">
        <v>85.5</v>
      </c>
      <c r="P8" s="31"/>
      <c r="Q8" s="32"/>
      <c r="R8" s="31"/>
    </row>
    <row r="9" spans="3:19" ht="20.100000000000001" customHeight="1" x14ac:dyDescent="0.25">
      <c r="C9" s="53" t="s">
        <v>3</v>
      </c>
      <c r="D9" s="60">
        <v>7800</v>
      </c>
      <c r="E9" s="96">
        <f>D9/F9*100</f>
        <v>111.42857142857143</v>
      </c>
      <c r="F9" s="49">
        <v>7000</v>
      </c>
      <c r="G9" s="43">
        <v>7772</v>
      </c>
      <c r="H9" s="42">
        <f>G9/$O9*100</f>
        <v>92.402805849482817</v>
      </c>
      <c r="I9" s="115">
        <v>7685</v>
      </c>
      <c r="J9" s="42">
        <f>I9/$O9*100</f>
        <v>91.368446082510999</v>
      </c>
      <c r="K9" s="61">
        <f>'PY2022Q3 EX'!B4</f>
        <v>7765</v>
      </c>
      <c r="L9" s="42">
        <f>K9/O9*100</f>
        <v>92.31958150041612</v>
      </c>
      <c r="M9" s="61">
        <v>9620</v>
      </c>
      <c r="N9" s="42">
        <f>M9/O9*100</f>
        <v>114.37403400309118</v>
      </c>
      <c r="O9" s="62">
        <v>8411</v>
      </c>
      <c r="P9" s="31"/>
      <c r="Q9" s="32"/>
      <c r="R9" s="31"/>
    </row>
    <row r="10" spans="3:19" ht="20.100000000000001" customHeight="1" x14ac:dyDescent="0.25">
      <c r="C10" s="53" t="s">
        <v>10</v>
      </c>
      <c r="D10" s="56">
        <v>81.8</v>
      </c>
      <c r="E10" s="96">
        <f>D10/F10*100</f>
        <v>96.804733727810643</v>
      </c>
      <c r="F10" s="63">
        <v>84.5</v>
      </c>
      <c r="G10" s="58">
        <v>83.8</v>
      </c>
      <c r="H10" s="42">
        <f t="shared" ref="H10:H11" si="0">G10/$O10*100</f>
        <v>103.84138785625774</v>
      </c>
      <c r="I10" s="117">
        <v>61.6</v>
      </c>
      <c r="J10" s="96">
        <f>I10/$O10*100</f>
        <v>76.332094175960336</v>
      </c>
      <c r="K10" s="56">
        <f>'PY2022Q3 EX'!B5*100</f>
        <v>65.900000000000006</v>
      </c>
      <c r="L10" s="42">
        <f>K10/O10*100</f>
        <v>81.660470879801736</v>
      </c>
      <c r="M10" s="18">
        <v>66.2</v>
      </c>
      <c r="N10" s="42">
        <f>M10/O10*100</f>
        <v>82.032218091697644</v>
      </c>
      <c r="O10" s="64">
        <v>80.7</v>
      </c>
      <c r="P10" s="31"/>
      <c r="Q10" s="32"/>
      <c r="R10" s="31"/>
    </row>
    <row r="11" spans="3:19" s="20" customFormat="1" ht="20.100000000000001" customHeight="1" x14ac:dyDescent="0.25">
      <c r="C11" s="53" t="s">
        <v>13</v>
      </c>
      <c r="D11" s="56">
        <v>80.3</v>
      </c>
      <c r="E11" s="96">
        <f>D11/F11*100</f>
        <v>118.08823529411765</v>
      </c>
      <c r="F11" s="63">
        <v>68</v>
      </c>
      <c r="G11" s="44">
        <v>79.7</v>
      </c>
      <c r="H11" s="42">
        <f t="shared" si="0"/>
        <v>113.85714285714286</v>
      </c>
      <c r="I11" s="146">
        <v>67.3</v>
      </c>
      <c r="J11" s="96">
        <f>I11/$O11*100</f>
        <v>96.142857142857139</v>
      </c>
      <c r="K11" s="99">
        <f>'PY2022Q3 EX'!B6*100</f>
        <v>66.8</v>
      </c>
      <c r="L11" s="42">
        <f>K11/O11*100</f>
        <v>95.428571428571431</v>
      </c>
      <c r="M11" s="18">
        <v>66</v>
      </c>
      <c r="N11" s="42">
        <f>M11/O11*100</f>
        <v>94.285714285714278</v>
      </c>
      <c r="O11" s="64">
        <v>70</v>
      </c>
      <c r="P11" s="31"/>
      <c r="Q11" s="32"/>
      <c r="R11" s="31"/>
    </row>
    <row r="12" spans="3:19" s="20" customFormat="1" ht="20.100000000000001" customHeight="1" thickBot="1" x14ac:dyDescent="0.3">
      <c r="C12" s="54" t="s">
        <v>16</v>
      </c>
      <c r="D12" s="99">
        <v>79.400000000000006</v>
      </c>
      <c r="E12" s="65">
        <f>D12/F12*100</f>
        <v>162.04081632653063</v>
      </c>
      <c r="F12" s="135">
        <v>49</v>
      </c>
      <c r="G12" s="97">
        <v>70.5</v>
      </c>
      <c r="H12" s="96">
        <f t="shared" ref="H12" si="1">G12/$O12*100</f>
        <v>121.55172413793105</v>
      </c>
      <c r="I12" s="146">
        <v>69.900000000000006</v>
      </c>
      <c r="J12" s="96">
        <f>I12/$O12*100</f>
        <v>120.51724137931036</v>
      </c>
      <c r="K12" s="99">
        <f>'PY2022Q3 EX'!B7*100</f>
        <v>65.5</v>
      </c>
      <c r="L12" s="96">
        <f>K12/O12*100</f>
        <v>112.93103448275863</v>
      </c>
      <c r="M12" s="93">
        <v>82.4</v>
      </c>
      <c r="N12" s="65">
        <f>M12/O12*100</f>
        <v>142.06896551724139</v>
      </c>
      <c r="O12" s="69">
        <v>57.999999999999993</v>
      </c>
      <c r="P12" s="31"/>
      <c r="Q12" s="32"/>
      <c r="R12" s="31"/>
    </row>
    <row r="13" spans="3:19" ht="20.100000000000001" customHeight="1" thickBot="1" x14ac:dyDescent="0.3">
      <c r="C13" s="87" t="s">
        <v>4</v>
      </c>
      <c r="D13" s="70"/>
      <c r="E13" s="70"/>
      <c r="F13" s="71"/>
      <c r="G13" s="72"/>
      <c r="H13" s="73"/>
      <c r="I13" s="109"/>
      <c r="J13" s="73"/>
      <c r="K13" s="70"/>
      <c r="L13" s="70"/>
      <c r="M13" s="70"/>
      <c r="N13" s="70"/>
      <c r="O13" s="74"/>
      <c r="P13" s="31"/>
      <c r="Q13" s="32"/>
      <c r="R13" s="31"/>
    </row>
    <row r="14" spans="3:19" ht="20.100000000000001" customHeight="1" x14ac:dyDescent="0.25">
      <c r="C14" s="88" t="s">
        <v>2</v>
      </c>
      <c r="D14" s="56">
        <v>73.599999999999994</v>
      </c>
      <c r="E14" s="96">
        <f>D14/F14*100</f>
        <v>86.588235294117638</v>
      </c>
      <c r="F14" s="57">
        <v>85</v>
      </c>
      <c r="G14" s="75">
        <v>73.5</v>
      </c>
      <c r="H14" s="42">
        <f>G14/$O14*100</f>
        <v>86.470588235294116</v>
      </c>
      <c r="I14" s="117">
        <v>70.599999999999994</v>
      </c>
      <c r="J14" s="42">
        <f>I14/$O14*100</f>
        <v>83.058823529411768</v>
      </c>
      <c r="K14" s="56">
        <f>'PY2022Q3 EX'!B9*100</f>
        <v>73</v>
      </c>
      <c r="L14" s="42">
        <f>K14/O14*100</f>
        <v>85.882352941176464</v>
      </c>
      <c r="M14" s="56">
        <v>83.3</v>
      </c>
      <c r="N14" s="42">
        <f>M14/O14*100</f>
        <v>98</v>
      </c>
      <c r="O14" s="76">
        <v>85</v>
      </c>
      <c r="P14" s="31"/>
      <c r="Q14" s="32"/>
      <c r="R14" s="31"/>
    </row>
    <row r="15" spans="3:19" ht="20.100000000000001" customHeight="1" x14ac:dyDescent="0.25">
      <c r="C15" s="55" t="s">
        <v>3</v>
      </c>
      <c r="D15" s="60">
        <v>9838</v>
      </c>
      <c r="E15" s="96">
        <f>D15/F15*100</f>
        <v>138.56338028169014</v>
      </c>
      <c r="F15" s="49">
        <v>7100</v>
      </c>
      <c r="G15" s="43">
        <v>9771</v>
      </c>
      <c r="H15" s="42">
        <f>G15/$O15*100</f>
        <v>96.809670068364213</v>
      </c>
      <c r="I15" s="115">
        <v>9639</v>
      </c>
      <c r="J15" s="42">
        <f>I15/$O15*100</f>
        <v>95.501832953532144</v>
      </c>
      <c r="K15" s="223">
        <f>'PY2022Q3 EX'!B10</f>
        <v>9766</v>
      </c>
      <c r="L15" s="42">
        <f>K15/O15*100</f>
        <v>96.760130783711489</v>
      </c>
      <c r="M15" s="61">
        <v>10053</v>
      </c>
      <c r="N15" s="42">
        <f>M15/O15*100</f>
        <v>99.603685722778167</v>
      </c>
      <c r="O15" s="62">
        <v>10093</v>
      </c>
      <c r="P15" s="31"/>
      <c r="Q15" s="32"/>
      <c r="R15" s="31"/>
    </row>
    <row r="16" spans="3:19" ht="20.100000000000001" customHeight="1" x14ac:dyDescent="0.25">
      <c r="C16" s="89" t="s">
        <v>10</v>
      </c>
      <c r="D16" s="56">
        <v>84.2</v>
      </c>
      <c r="E16" s="98">
        <f>D16/F16*100</f>
        <v>104.59627329192547</v>
      </c>
      <c r="F16" s="48">
        <v>80.5</v>
      </c>
      <c r="G16" s="58">
        <v>87.8</v>
      </c>
      <c r="H16" s="47">
        <f t="shared" ref="H16:H18" si="2">G16/$O16*100</f>
        <v>117.06666666666665</v>
      </c>
      <c r="I16" s="117">
        <v>71</v>
      </c>
      <c r="J16" s="18">
        <f t="shared" ref="J16" si="3">I16/$O16*100</f>
        <v>94.666666666666671</v>
      </c>
      <c r="K16" s="99">
        <f>'PY2022Q3 EX'!B11*100</f>
        <v>74.3</v>
      </c>
      <c r="L16" s="47">
        <f>K16/O16*100</f>
        <v>99.066666666666663</v>
      </c>
      <c r="M16" s="18">
        <v>74.2</v>
      </c>
      <c r="N16" s="47">
        <f>M16/O16*100</f>
        <v>98.933333333333337</v>
      </c>
      <c r="O16" s="77">
        <v>75</v>
      </c>
      <c r="P16" s="31"/>
      <c r="Q16" s="32"/>
      <c r="R16" s="31"/>
    </row>
    <row r="17" spans="3:18" s="20" customFormat="1" ht="20.100000000000001" customHeight="1" x14ac:dyDescent="0.25">
      <c r="C17" s="53" t="s">
        <v>13</v>
      </c>
      <c r="D17" s="56">
        <v>85.1</v>
      </c>
      <c r="E17" s="96">
        <f>D17/F17*100</f>
        <v>121.57142857142856</v>
      </c>
      <c r="F17" s="63">
        <v>70</v>
      </c>
      <c r="G17" s="44">
        <v>85.6</v>
      </c>
      <c r="H17" s="42">
        <f t="shared" si="2"/>
        <v>103.50665054413544</v>
      </c>
      <c r="I17" s="117">
        <v>78.8</v>
      </c>
      <c r="J17" s="42">
        <f>I17/$O17*100</f>
        <v>95.284159613059259</v>
      </c>
      <c r="K17" s="99">
        <f>'PY2022Q3 EX'!B12*100</f>
        <v>78.400000000000006</v>
      </c>
      <c r="L17" s="42">
        <f>K17/O17*100</f>
        <v>94.800483675937144</v>
      </c>
      <c r="M17" s="18">
        <v>76</v>
      </c>
      <c r="N17" s="42">
        <f>M17/O17*100</f>
        <v>91.898428053204356</v>
      </c>
      <c r="O17" s="64">
        <v>82.699999999999989</v>
      </c>
      <c r="P17" s="31"/>
      <c r="Q17" s="32"/>
      <c r="R17" s="31"/>
    </row>
    <row r="18" spans="3:18" s="20" customFormat="1" ht="20.100000000000001" customHeight="1" thickBot="1" x14ac:dyDescent="0.3">
      <c r="C18" s="54" t="s">
        <v>16</v>
      </c>
      <c r="D18" s="99">
        <v>76.900000000000006</v>
      </c>
      <c r="E18" s="65">
        <f>D18/F18*100</f>
        <v>156.9387755102041</v>
      </c>
      <c r="F18" s="135">
        <v>49</v>
      </c>
      <c r="G18" s="97">
        <v>72.599999999999994</v>
      </c>
      <c r="H18" s="96">
        <f t="shared" si="2"/>
        <v>121</v>
      </c>
      <c r="I18" s="146">
        <v>69</v>
      </c>
      <c r="J18" s="96">
        <f>I18/$O18*100</f>
        <v>114.99999999999999</v>
      </c>
      <c r="K18" s="99">
        <f>'PY2022Q3 EX'!B13*100</f>
        <v>67.400000000000006</v>
      </c>
      <c r="L18" s="96">
        <f>K18/O18*100</f>
        <v>112.33333333333336</v>
      </c>
      <c r="M18" s="93">
        <v>80.2</v>
      </c>
      <c r="N18" s="65">
        <f>M18/O18*100</f>
        <v>133.66666666666666</v>
      </c>
      <c r="O18" s="69">
        <v>60</v>
      </c>
      <c r="P18" s="31"/>
      <c r="Q18" s="32"/>
      <c r="R18" s="31"/>
    </row>
    <row r="19" spans="3:18" ht="20.100000000000001" customHeight="1" thickBot="1" x14ac:dyDescent="0.3">
      <c r="C19" s="87" t="s">
        <v>5</v>
      </c>
      <c r="D19" s="70"/>
      <c r="E19" s="70"/>
      <c r="F19" s="71"/>
      <c r="G19" s="72"/>
      <c r="H19" s="73"/>
      <c r="I19" s="109"/>
      <c r="J19" s="73"/>
      <c r="K19" s="70"/>
      <c r="L19" s="70"/>
      <c r="M19" s="70"/>
      <c r="N19" s="70"/>
      <c r="O19" s="74"/>
      <c r="P19" s="31"/>
      <c r="Q19" s="32"/>
      <c r="R19" s="31"/>
    </row>
    <row r="20" spans="3:18" ht="20.100000000000001" customHeight="1" x14ac:dyDescent="0.25">
      <c r="C20" s="88" t="s">
        <v>2</v>
      </c>
      <c r="D20" s="56">
        <v>74.099999999999994</v>
      </c>
      <c r="E20" s="96">
        <f>D20/F20*100</f>
        <v>93.207547169811306</v>
      </c>
      <c r="F20" s="57">
        <v>79.5</v>
      </c>
      <c r="G20" s="75">
        <v>73.900000000000006</v>
      </c>
      <c r="H20" s="42">
        <f>G20/$O20*100</f>
        <v>90.786240786240796</v>
      </c>
      <c r="I20" s="117">
        <v>70.5</v>
      </c>
      <c r="J20" s="42">
        <f>I20/$O20*100</f>
        <v>86.609336609336623</v>
      </c>
      <c r="K20" s="99">
        <f>'PY2022Q3 EX'!B15*100</f>
        <v>74.099999999999994</v>
      </c>
      <c r="L20" s="42">
        <f>K20/O20*100</f>
        <v>91.031941031941031</v>
      </c>
      <c r="M20" s="56">
        <v>81.099999999999994</v>
      </c>
      <c r="N20" s="42">
        <f>M20/O20*100</f>
        <v>99.631449631449627</v>
      </c>
      <c r="O20" s="76">
        <v>81.399999999999991</v>
      </c>
      <c r="P20" s="31"/>
      <c r="Q20" s="32"/>
      <c r="R20" s="31"/>
    </row>
    <row r="21" spans="3:18" s="20" customFormat="1" ht="20.100000000000001" customHeight="1" x14ac:dyDescent="0.25">
      <c r="C21" s="53" t="s">
        <v>3</v>
      </c>
      <c r="D21" s="100">
        <v>5013</v>
      </c>
      <c r="E21" s="96">
        <f>D21/F21*100</f>
        <v>156.65625</v>
      </c>
      <c r="F21" s="49">
        <v>3200</v>
      </c>
      <c r="G21" s="92">
        <v>5070</v>
      </c>
      <c r="H21" s="42">
        <f t="shared" ref="H21" si="4">G21/$O21*100</f>
        <v>131.2111801242236</v>
      </c>
      <c r="I21" s="115">
        <v>5031</v>
      </c>
      <c r="J21" s="42">
        <f>I21/$O21*100</f>
        <v>130.20186335403727</v>
      </c>
      <c r="K21" s="100">
        <f>'PY2022Q3 EX'!B16</f>
        <v>5059</v>
      </c>
      <c r="L21" s="42">
        <f>K21/O21*100</f>
        <v>130.92650103519671</v>
      </c>
      <c r="M21" s="100">
        <v>4567</v>
      </c>
      <c r="N21" s="42">
        <f>M21/O21*100</f>
        <v>118.1935817805383</v>
      </c>
      <c r="O21" s="91">
        <v>3864</v>
      </c>
      <c r="P21" s="31"/>
      <c r="Q21" s="32"/>
      <c r="R21" s="31"/>
    </row>
    <row r="22" spans="3:18" ht="20.100000000000001" customHeight="1" x14ac:dyDescent="0.25">
      <c r="C22" s="89" t="s">
        <v>10</v>
      </c>
      <c r="D22" s="56">
        <v>80.8</v>
      </c>
      <c r="E22" s="98">
        <f>D22/F22*100</f>
        <v>109.18918918918918</v>
      </c>
      <c r="F22" s="48">
        <v>74</v>
      </c>
      <c r="G22" s="51">
        <v>81.599999999999994</v>
      </c>
      <c r="H22" s="47">
        <f>G22/$O22*100</f>
        <v>105.15463917525771</v>
      </c>
      <c r="I22" s="117">
        <v>68</v>
      </c>
      <c r="J22" s="47">
        <f>I22/$O22*100</f>
        <v>87.62886597938143</v>
      </c>
      <c r="K22" s="99">
        <f>'PY2022Q3 EX'!B17*100</f>
        <v>72.5</v>
      </c>
      <c r="L22" s="47">
        <f>K22/O22*100</f>
        <v>93.427835051546381</v>
      </c>
      <c r="M22" s="18">
        <v>72.5</v>
      </c>
      <c r="N22" s="47">
        <f>M22/O22*100</f>
        <v>93.427835051546381</v>
      </c>
      <c r="O22" s="77">
        <v>77.600000000000009</v>
      </c>
      <c r="P22" s="31"/>
      <c r="Q22" s="32"/>
      <c r="R22" s="31"/>
    </row>
    <row r="23" spans="3:18" s="20" customFormat="1" ht="20.100000000000001" customHeight="1" x14ac:dyDescent="0.25">
      <c r="C23" s="53" t="s">
        <v>13</v>
      </c>
      <c r="D23" s="56">
        <v>83.2</v>
      </c>
      <c r="E23" s="98">
        <f>D23/F23*100</f>
        <v>108.75816993464053</v>
      </c>
      <c r="F23" s="50">
        <v>76.5</v>
      </c>
      <c r="G23" s="44">
        <v>80.5</v>
      </c>
      <c r="H23" s="47">
        <f t="shared" ref="H23:H24" si="5">G23/$O23*100</f>
        <v>114.99999999999999</v>
      </c>
      <c r="I23" s="146">
        <v>62.2</v>
      </c>
      <c r="J23" s="47">
        <f>I23/$O23*100</f>
        <v>88.857142857142861</v>
      </c>
      <c r="K23" s="99">
        <f>'PY2022Q3 EX'!B18*100</f>
        <v>62.7</v>
      </c>
      <c r="L23" s="47">
        <f>K23/O23*100</f>
        <v>89.571428571428584</v>
      </c>
      <c r="M23" s="18">
        <v>61.4</v>
      </c>
      <c r="N23" s="47">
        <f>M23/O23*100</f>
        <v>87.714285714285708</v>
      </c>
      <c r="O23" s="78">
        <v>70</v>
      </c>
      <c r="P23" s="31"/>
      <c r="Q23" s="32"/>
      <c r="R23" s="31"/>
    </row>
    <row r="24" spans="3:18" s="20" customFormat="1" ht="20.100000000000001" customHeight="1" thickBot="1" x14ac:dyDescent="0.3">
      <c r="C24" s="54" t="s">
        <v>16</v>
      </c>
      <c r="D24" s="99">
        <v>69.5</v>
      </c>
      <c r="E24" s="65">
        <f>D24/F24*100</f>
        <v>149.46236559139786</v>
      </c>
      <c r="F24" s="135">
        <v>46.5</v>
      </c>
      <c r="G24" s="66">
        <v>64.5</v>
      </c>
      <c r="H24" s="67">
        <f t="shared" si="5"/>
        <v>117.27272727272727</v>
      </c>
      <c r="I24" s="117">
        <v>65.599999999999994</v>
      </c>
      <c r="J24" s="67">
        <f>I24/$O24*100</f>
        <v>119.27272727272724</v>
      </c>
      <c r="K24" s="99">
        <f>'PY2022Q3 EX'!B19*100</f>
        <v>67.800000000000011</v>
      </c>
      <c r="L24" s="65">
        <f>K24/O24*100</f>
        <v>123.27272727272727</v>
      </c>
      <c r="M24" s="68">
        <v>77.5</v>
      </c>
      <c r="N24" s="65">
        <f>M24/O24*100</f>
        <v>140.90909090909091</v>
      </c>
      <c r="O24" s="69">
        <v>55.000000000000007</v>
      </c>
      <c r="P24" s="31"/>
      <c r="Q24" s="32"/>
      <c r="R24" s="31"/>
    </row>
    <row r="25" spans="3:18" ht="20.100000000000001" customHeight="1" thickBot="1" x14ac:dyDescent="0.3">
      <c r="C25" s="87" t="s">
        <v>6</v>
      </c>
      <c r="D25" s="70"/>
      <c r="E25" s="70"/>
      <c r="F25" s="71"/>
      <c r="G25" s="72"/>
      <c r="H25" s="73"/>
      <c r="I25" s="109"/>
      <c r="J25" s="73"/>
      <c r="K25" s="70"/>
      <c r="L25" s="70"/>
      <c r="M25" s="70"/>
      <c r="N25" s="70"/>
      <c r="O25" s="74"/>
      <c r="P25" s="31"/>
      <c r="Q25" s="32"/>
      <c r="R25" s="31"/>
    </row>
    <row r="26" spans="3:18" ht="20.100000000000001" customHeight="1" x14ac:dyDescent="0.25">
      <c r="C26" s="88" t="s">
        <v>2</v>
      </c>
      <c r="D26" s="56">
        <v>66.7</v>
      </c>
      <c r="E26" s="96">
        <f>D26/F26*100</f>
        <v>102.61538461538461</v>
      </c>
      <c r="F26" s="57">
        <v>65</v>
      </c>
      <c r="G26" s="75">
        <v>63.3</v>
      </c>
      <c r="H26" s="42">
        <f>G26/$O26*100</f>
        <v>97.384615384615387</v>
      </c>
      <c r="I26" s="117">
        <v>61.4</v>
      </c>
      <c r="J26" s="42">
        <f>I26/$O26*100</f>
        <v>94.461538461538467</v>
      </c>
      <c r="K26" s="99">
        <f>'PY2022Q3 EX'!B21*100</f>
        <v>66.7</v>
      </c>
      <c r="L26" s="42">
        <f>K26/O26*100</f>
        <v>102.61538461538461</v>
      </c>
      <c r="M26" s="56">
        <v>68.400000000000006</v>
      </c>
      <c r="N26" s="42">
        <f>M26/O26*100</f>
        <v>105.23076923076924</v>
      </c>
      <c r="O26" s="76">
        <v>65</v>
      </c>
      <c r="P26" s="31"/>
      <c r="Q26" s="32"/>
      <c r="R26" s="31"/>
    </row>
    <row r="27" spans="3:18" ht="20.100000000000001" customHeight="1" x14ac:dyDescent="0.25">
      <c r="C27" s="55" t="s">
        <v>3</v>
      </c>
      <c r="D27" s="60">
        <v>7009</v>
      </c>
      <c r="E27" s="96">
        <f>D27/F27*100</f>
        <v>137.43137254901961</v>
      </c>
      <c r="F27" s="49">
        <v>5100</v>
      </c>
      <c r="G27" s="43">
        <v>6794</v>
      </c>
      <c r="H27" s="42">
        <f>G27/$O27*100</f>
        <v>120.05654709312599</v>
      </c>
      <c r="I27" s="115">
        <v>6742</v>
      </c>
      <c r="J27" s="42">
        <f>I27/$O27*100</f>
        <v>119.1376568298286</v>
      </c>
      <c r="K27" s="61">
        <f>'PY2022Q3 EX'!B22</f>
        <v>7009</v>
      </c>
      <c r="L27" s="42">
        <f>K27/O27*100</f>
        <v>123.85580491252873</v>
      </c>
      <c r="M27" s="61">
        <v>7053</v>
      </c>
      <c r="N27" s="42">
        <f>M27/O27*100</f>
        <v>124.63332744301114</v>
      </c>
      <c r="O27" s="62">
        <v>5659</v>
      </c>
      <c r="P27" s="31"/>
      <c r="Q27" s="32"/>
      <c r="R27" s="31"/>
    </row>
    <row r="28" spans="3:18" ht="20.100000000000001" customHeight="1" thickBot="1" x14ac:dyDescent="0.3">
      <c r="C28" s="90" t="s">
        <v>10</v>
      </c>
      <c r="D28" s="79">
        <v>65.5</v>
      </c>
      <c r="E28" s="80">
        <f>D28/F28*100</f>
        <v>102.02492211838006</v>
      </c>
      <c r="F28" s="81">
        <v>64.2</v>
      </c>
      <c r="G28" s="82">
        <v>63.5</v>
      </c>
      <c r="H28" s="83">
        <f t="shared" ref="H28" si="6">G28/$O28*100</f>
        <v>104.95867768595042</v>
      </c>
      <c r="I28" s="117">
        <v>60.5</v>
      </c>
      <c r="J28" s="83">
        <f>I28/$O28*100</f>
        <v>100</v>
      </c>
      <c r="K28" s="99">
        <f>'PY2022Q3 EX'!B23*100</f>
        <v>65.5</v>
      </c>
      <c r="L28" s="80">
        <f>K28/O28*100</f>
        <v>108.26446280991735</v>
      </c>
      <c r="M28" s="84">
        <v>65.8</v>
      </c>
      <c r="N28" s="80">
        <f>M28/O28*100</f>
        <v>108.7603305785124</v>
      </c>
      <c r="O28" s="85">
        <v>60.5</v>
      </c>
      <c r="P28" s="31"/>
      <c r="Q28" s="32"/>
      <c r="R28" s="31"/>
    </row>
    <row r="29" spans="3:18" ht="20.100000000000001" customHeight="1" x14ac:dyDescent="0.25">
      <c r="D29" s="20"/>
      <c r="E29" s="20"/>
      <c r="F29" s="12"/>
      <c r="J29"/>
      <c r="K29"/>
      <c r="L29"/>
      <c r="M29" s="20"/>
      <c r="N29" s="20"/>
      <c r="O29" s="12"/>
      <c r="P29" s="31"/>
      <c r="Q29" s="31"/>
      <c r="R29" s="31"/>
    </row>
    <row r="30" spans="3:18" ht="20.100000000000001" customHeight="1" x14ac:dyDescent="0.25">
      <c r="C30" s="239" t="s">
        <v>7</v>
      </c>
      <c r="D30" s="239"/>
      <c r="E30" s="20"/>
      <c r="F30" s="12"/>
      <c r="J30"/>
      <c r="K30"/>
      <c r="L30"/>
      <c r="M30" s="20"/>
    </row>
    <row r="31" spans="3:18" ht="20.100000000000001" customHeight="1" x14ac:dyDescent="0.25">
      <c r="C31" s="240" t="s">
        <v>8</v>
      </c>
      <c r="D31" s="240"/>
      <c r="E31" s="20"/>
      <c r="F31" s="12"/>
      <c r="J31"/>
      <c r="K31"/>
      <c r="L31"/>
      <c r="M31" s="20"/>
    </row>
    <row r="32" spans="3:18" ht="20.100000000000001" customHeight="1" x14ac:dyDescent="0.25">
      <c r="C32" s="241" t="s">
        <v>9</v>
      </c>
      <c r="D32" s="241"/>
      <c r="E32" s="20"/>
      <c r="F32" s="12"/>
      <c r="J32"/>
      <c r="K32"/>
      <c r="L32"/>
      <c r="M32" s="20"/>
    </row>
    <row r="33" spans="4:15" ht="17.25" customHeight="1" x14ac:dyDescent="0.25">
      <c r="D33" s="20"/>
      <c r="E33" s="20"/>
      <c r="F33" s="12"/>
      <c r="J33"/>
      <c r="K33"/>
      <c r="L33"/>
      <c r="M33" s="20"/>
      <c r="N33" s="20"/>
      <c r="O33" s="12"/>
    </row>
    <row r="34" spans="4:15" ht="17.25" customHeight="1" x14ac:dyDescent="0.25">
      <c r="D34" s="20"/>
      <c r="E34" s="20"/>
      <c r="F34" s="12"/>
      <c r="J34"/>
      <c r="K34"/>
      <c r="L34"/>
      <c r="M34" s="20"/>
      <c r="N34" s="20"/>
      <c r="O34" s="12"/>
    </row>
    <row r="35" spans="4:15" ht="17.25" customHeight="1" x14ac:dyDescent="0.25">
      <c r="D35" s="20"/>
      <c r="E35" s="20"/>
      <c r="F35" s="12"/>
      <c r="L35"/>
      <c r="M35" s="20"/>
      <c r="N35" s="20"/>
      <c r="O35" s="12"/>
    </row>
    <row r="36" spans="4:15" ht="17.25" customHeight="1" x14ac:dyDescent="0.25">
      <c r="D36" s="20"/>
      <c r="E36" s="20"/>
      <c r="F36" s="12"/>
      <c r="L36"/>
      <c r="M36" s="20"/>
      <c r="N36" s="20"/>
      <c r="O36" s="12"/>
    </row>
    <row r="37" spans="4:15" ht="17.25" customHeight="1" x14ac:dyDescent="0.25">
      <c r="D37" s="20"/>
      <c r="E37" s="20"/>
      <c r="F37" s="12"/>
      <c r="L37"/>
      <c r="M37" s="20"/>
      <c r="N37" s="20"/>
      <c r="O37" s="12"/>
    </row>
    <row r="38" spans="4:15" ht="17.25" customHeight="1" x14ac:dyDescent="0.25">
      <c r="D38" s="20"/>
      <c r="E38" s="20"/>
      <c r="F38" s="12"/>
      <c r="J38"/>
      <c r="K38"/>
      <c r="L38"/>
      <c r="M38" s="20"/>
      <c r="N38" s="20"/>
      <c r="O38" s="12"/>
    </row>
    <row r="39" spans="4:15" x14ac:dyDescent="0.25">
      <c r="D39" s="20"/>
      <c r="E39" s="20"/>
      <c r="F39" s="12"/>
      <c r="J39"/>
      <c r="K39"/>
      <c r="L39"/>
      <c r="M39" s="20"/>
      <c r="N39" s="20"/>
      <c r="O39" s="12"/>
    </row>
  </sheetData>
  <mergeCells count="3">
    <mergeCell ref="C30:D30"/>
    <mergeCell ref="C31:D31"/>
    <mergeCell ref="C32:D32"/>
  </mergeCells>
  <conditionalFormatting sqref="D8">
    <cfRule type="cellIs" dxfId="3248" priority="136" operator="between">
      <formula>$F8*0.9</formula>
      <formula>$F8</formula>
    </cfRule>
    <cfRule type="cellIs" dxfId="3247" priority="137" operator="lessThan">
      <formula>$F8*0.9</formula>
    </cfRule>
    <cfRule type="cellIs" dxfId="3246" priority="138" operator="greaterThan">
      <formula>$F8</formula>
    </cfRule>
  </conditionalFormatting>
  <conditionalFormatting sqref="D10">
    <cfRule type="cellIs" dxfId="3245" priority="106" operator="between">
      <formula>$F10*0.9</formula>
      <formula>$F10</formula>
    </cfRule>
    <cfRule type="cellIs" dxfId="3244" priority="107" operator="lessThan">
      <formula>$F10*0.9</formula>
    </cfRule>
    <cfRule type="cellIs" dxfId="3243" priority="108" operator="greaterThan">
      <formula>$F10</formula>
    </cfRule>
  </conditionalFormatting>
  <conditionalFormatting sqref="D9">
    <cfRule type="cellIs" dxfId="3242" priority="103" operator="between">
      <formula>$F9*0.9</formula>
      <formula>$F9</formula>
    </cfRule>
    <cfRule type="cellIs" dxfId="3241" priority="104" operator="lessThan">
      <formula>$F9*0.9</formula>
    </cfRule>
    <cfRule type="cellIs" dxfId="3240" priority="105" operator="greaterThan">
      <formula>$F9</formula>
    </cfRule>
  </conditionalFormatting>
  <conditionalFormatting sqref="D14">
    <cfRule type="cellIs" dxfId="3239" priority="97" operator="between">
      <formula>$F14*0.9</formula>
      <formula>$F14</formula>
    </cfRule>
    <cfRule type="cellIs" dxfId="3238" priority="98" operator="lessThan">
      <formula>$F14*0.9</formula>
    </cfRule>
    <cfRule type="cellIs" dxfId="3237" priority="99" operator="greaterThan">
      <formula>$F14</formula>
    </cfRule>
  </conditionalFormatting>
  <conditionalFormatting sqref="D20">
    <cfRule type="cellIs" dxfId="3236" priority="94" operator="between">
      <formula>$F20*0.9</formula>
      <formula>$F20</formula>
    </cfRule>
    <cfRule type="cellIs" dxfId="3235" priority="95" operator="lessThan">
      <formula>$F20*0.9</formula>
    </cfRule>
    <cfRule type="cellIs" dxfId="3234" priority="96" operator="greaterThan">
      <formula>$F20</formula>
    </cfRule>
  </conditionalFormatting>
  <conditionalFormatting sqref="D26">
    <cfRule type="cellIs" dxfId="3233" priority="91" operator="between">
      <formula>$F26*0.9</formula>
      <formula>$F26</formula>
    </cfRule>
    <cfRule type="cellIs" dxfId="3232" priority="92" operator="lessThan">
      <formula>$F26*0.9</formula>
    </cfRule>
    <cfRule type="cellIs" dxfId="3231" priority="93" operator="greaterThan">
      <formula>$F26</formula>
    </cfRule>
  </conditionalFormatting>
  <conditionalFormatting sqref="D15">
    <cfRule type="cellIs" dxfId="3230" priority="88" operator="between">
      <formula>$F15*0.9</formula>
      <formula>$F15</formula>
    </cfRule>
    <cfRule type="cellIs" dxfId="3229" priority="89" operator="lessThan">
      <formula>$F15*0.9</formula>
    </cfRule>
    <cfRule type="cellIs" dxfId="3228" priority="90" operator="greaterThan">
      <formula>$F15</formula>
    </cfRule>
  </conditionalFormatting>
  <conditionalFormatting sqref="D27">
    <cfRule type="cellIs" dxfId="3227" priority="85" operator="between">
      <formula>$F27*0.9</formula>
      <formula>$F27</formula>
    </cfRule>
    <cfRule type="cellIs" dxfId="3226" priority="86" operator="lessThan">
      <formula>$F27*0.9</formula>
    </cfRule>
    <cfRule type="cellIs" dxfId="3225" priority="87" operator="greaterThan">
      <formula>$F27</formula>
    </cfRule>
  </conditionalFormatting>
  <conditionalFormatting sqref="D16">
    <cfRule type="cellIs" dxfId="3224" priority="82" operator="between">
      <formula>$F16*0.9</formula>
      <formula>$F16</formula>
    </cfRule>
    <cfRule type="cellIs" dxfId="3223" priority="83" operator="lessThan">
      <formula>$F16*0.9</formula>
    </cfRule>
    <cfRule type="cellIs" dxfId="3222" priority="84" operator="greaterThan">
      <formula>$F16</formula>
    </cfRule>
  </conditionalFormatting>
  <conditionalFormatting sqref="D22">
    <cfRule type="cellIs" dxfId="3221" priority="79" operator="between">
      <formula>$F22*0.9</formula>
      <formula>$F22</formula>
    </cfRule>
    <cfRule type="cellIs" dxfId="3220" priority="80" operator="lessThan">
      <formula>$F22*0.9</formula>
    </cfRule>
    <cfRule type="cellIs" dxfId="3219" priority="81" operator="greaterThan">
      <formula>$F22</formula>
    </cfRule>
  </conditionalFormatting>
  <conditionalFormatting sqref="D28">
    <cfRule type="cellIs" dxfId="3218" priority="76" operator="between">
      <formula>$F28*0.9</formula>
      <formula>$F28</formula>
    </cfRule>
    <cfRule type="cellIs" dxfId="3217" priority="77" operator="lessThan">
      <formula>$F28*0.9</formula>
    </cfRule>
    <cfRule type="cellIs" dxfId="3216" priority="78" operator="greaterThan">
      <formula>$F28</formula>
    </cfRule>
  </conditionalFormatting>
  <conditionalFormatting sqref="G8 I8 K8 M8">
    <cfRule type="cellIs" dxfId="3215" priority="199" operator="between">
      <formula>$O8*0.9</formula>
      <formula>$O8</formula>
    </cfRule>
    <cfRule type="cellIs" dxfId="3214" priority="309" operator="lessThan">
      <formula>$O8*0.9</formula>
    </cfRule>
    <cfRule type="cellIs" dxfId="3213" priority="310" operator="greaterThan">
      <formula>$O8</formula>
    </cfRule>
  </conditionalFormatting>
  <conditionalFormatting sqref="G9 I9 K9 M9">
    <cfRule type="cellIs" dxfId="3212" priority="150" operator="between">
      <formula>$O9*0.9</formula>
      <formula>$O9</formula>
    </cfRule>
    <cfRule type="cellIs" dxfId="3211" priority="154" operator="lessThan">
      <formula>$O9*0.9</formula>
    </cfRule>
    <cfRule type="cellIs" dxfId="3210" priority="155" operator="greaterThan">
      <formula>$O9</formula>
    </cfRule>
  </conditionalFormatting>
  <conditionalFormatting sqref="G10 I10 M10 K10:K12">
    <cfRule type="cellIs" dxfId="3209" priority="73" operator="between">
      <formula>$O10*0.9</formula>
      <formula>$O10</formula>
    </cfRule>
    <cfRule type="cellIs" dxfId="3208" priority="74" operator="lessThan">
      <formula>$O10*0.9</formula>
    </cfRule>
    <cfRule type="cellIs" dxfId="3207" priority="75" operator="greaterThan">
      <formula>$O10</formula>
    </cfRule>
  </conditionalFormatting>
  <conditionalFormatting sqref="G14 I14 K14 M14">
    <cfRule type="cellIs" dxfId="3206" priority="181" operator="between">
      <formula>$O14*0.9</formula>
      <formula>$O14</formula>
    </cfRule>
    <cfRule type="cellIs" dxfId="3205" priority="182" operator="lessThan">
      <formula>$O14*0.9</formula>
    </cfRule>
    <cfRule type="cellIs" dxfId="3204" priority="183" operator="greaterThan">
      <formula>$O14</formula>
    </cfRule>
  </conditionalFormatting>
  <conditionalFormatting sqref="G15 I15 K15 M15">
    <cfRule type="cellIs" dxfId="3203" priority="178" operator="between">
      <formula>$O15*0.9</formula>
      <formula>$O15</formula>
    </cfRule>
    <cfRule type="cellIs" dxfId="3202" priority="179" operator="lessThan">
      <formula>$O15*0.9</formula>
    </cfRule>
    <cfRule type="cellIs" dxfId="3201" priority="180" operator="greaterThan">
      <formula>$O15</formula>
    </cfRule>
  </conditionalFormatting>
  <conditionalFormatting sqref="G16 I16 M16">
    <cfRule type="cellIs" dxfId="3200" priority="127" operator="between">
      <formula>$O16*0.9</formula>
      <formula>$O16</formula>
    </cfRule>
    <cfRule type="cellIs" dxfId="3199" priority="128" operator="lessThan">
      <formula>$O16*0.9</formula>
    </cfRule>
    <cfRule type="cellIs" dxfId="3198" priority="129" operator="greaterThan">
      <formula>$O16</formula>
    </cfRule>
  </conditionalFormatting>
  <conditionalFormatting sqref="G20:G21 I20:I21 K21 M20:M21">
    <cfRule type="cellIs" dxfId="3197" priority="172" operator="between">
      <formula>$O20*0.9</formula>
      <formula>$O20</formula>
    </cfRule>
    <cfRule type="cellIs" dxfId="3196" priority="173" operator="lessThan">
      <formula>$O20*0.9</formula>
    </cfRule>
    <cfRule type="cellIs" dxfId="3195" priority="174" operator="greaterThan">
      <formula>$O20</formula>
    </cfRule>
  </conditionalFormatting>
  <conditionalFormatting sqref="G22 I22 M22">
    <cfRule type="cellIs" dxfId="3194" priority="64" operator="between">
      <formula>$O22*0.9</formula>
      <formula>$O22</formula>
    </cfRule>
    <cfRule type="cellIs" dxfId="3193" priority="65" operator="lessThan">
      <formula>$O22*0.9</formula>
    </cfRule>
    <cfRule type="cellIs" dxfId="3192" priority="66" operator="greaterThan">
      <formula>$O22</formula>
    </cfRule>
  </conditionalFormatting>
  <conditionalFormatting sqref="G23 I23 M23">
    <cfRule type="cellIs" dxfId="3191" priority="61" operator="between">
      <formula>$O23*0.9</formula>
      <formula>$O23</formula>
    </cfRule>
    <cfRule type="cellIs" dxfId="3190" priority="62" operator="lessThan">
      <formula>$O23*0.9</formula>
    </cfRule>
    <cfRule type="cellIs" dxfId="3189" priority="63" operator="greaterThan">
      <formula>$O23</formula>
    </cfRule>
  </conditionalFormatting>
  <conditionalFormatting sqref="G26 I26 M26">
    <cfRule type="cellIs" dxfId="3188" priority="165" operator="between">
      <formula>$O26*0.9</formula>
      <formula>$O26</formula>
    </cfRule>
    <cfRule type="cellIs" dxfId="3187" priority="167" operator="lessThan">
      <formula>$O26*0.9</formula>
    </cfRule>
    <cfRule type="cellIs" dxfId="3186" priority="168" operator="greaterThan">
      <formula>$O26</formula>
    </cfRule>
  </conditionalFormatting>
  <conditionalFormatting sqref="G27 I27 K27 M27">
    <cfRule type="cellIs" dxfId="3185" priority="162" operator="between">
      <formula>$O27*0.9</formula>
      <formula>$O27</formula>
    </cfRule>
    <cfRule type="cellIs" dxfId="3184" priority="163" operator="lessThan">
      <formula>$O27*0.9</formula>
    </cfRule>
    <cfRule type="cellIs" dxfId="3183" priority="164" operator="greaterThan">
      <formula>$O27</formula>
    </cfRule>
  </conditionalFormatting>
  <conditionalFormatting sqref="G28 I28 M28">
    <cfRule type="cellIs" dxfId="3182" priority="58" operator="between">
      <formula>$O28*0.9</formula>
      <formula>$O28</formula>
    </cfRule>
    <cfRule type="cellIs" dxfId="3181" priority="59" operator="lessThan">
      <formula>$O28*0.9</formula>
    </cfRule>
    <cfRule type="cellIs" dxfId="3180" priority="60" operator="greaterThan">
      <formula>$O28</formula>
    </cfRule>
  </conditionalFormatting>
  <conditionalFormatting sqref="D11">
    <cfRule type="cellIs" dxfId="3179" priority="55" operator="between">
      <formula>$F11*0.9</formula>
      <formula>$F11</formula>
    </cfRule>
    <cfRule type="cellIs" dxfId="3178" priority="56" operator="lessThan">
      <formula>$F11*0.9</formula>
    </cfRule>
    <cfRule type="cellIs" dxfId="3177" priority="57" operator="greaterThan">
      <formula>$F11</formula>
    </cfRule>
  </conditionalFormatting>
  <conditionalFormatting sqref="D17">
    <cfRule type="cellIs" dxfId="3176" priority="52" operator="between">
      <formula>$F17*0.9</formula>
      <formula>$F17</formula>
    </cfRule>
    <cfRule type="cellIs" dxfId="3175" priority="53" operator="lessThan">
      <formula>$F17*0.9</formula>
    </cfRule>
    <cfRule type="cellIs" dxfId="3174" priority="54" operator="greaterThan">
      <formula>$F17</formula>
    </cfRule>
  </conditionalFormatting>
  <conditionalFormatting sqref="D23">
    <cfRule type="cellIs" dxfId="3173" priority="49" operator="between">
      <formula>$F23*0.9</formula>
      <formula>$F23</formula>
    </cfRule>
    <cfRule type="cellIs" dxfId="3172" priority="50" operator="lessThan">
      <formula>$F23*0.9</formula>
    </cfRule>
    <cfRule type="cellIs" dxfId="3171" priority="51" operator="greaterThan">
      <formula>$F23</formula>
    </cfRule>
  </conditionalFormatting>
  <conditionalFormatting sqref="G24 I24 M24">
    <cfRule type="cellIs" dxfId="3170" priority="40" operator="between">
      <formula>$O24*0.9</formula>
      <formula>$O24</formula>
    </cfRule>
    <cfRule type="cellIs" dxfId="3169" priority="41" operator="lessThan">
      <formula>$O24*0.9</formula>
    </cfRule>
    <cfRule type="cellIs" dxfId="3168" priority="42" operator="greaterThan">
      <formula>$O24</formula>
    </cfRule>
  </conditionalFormatting>
  <conditionalFormatting sqref="G11 I11 M11">
    <cfRule type="cellIs" dxfId="3167" priority="70" operator="between">
      <formula>$O11*0.9</formula>
      <formula>$O11</formula>
    </cfRule>
    <cfRule type="cellIs" dxfId="3166" priority="71" operator="lessThan">
      <formula>$O11*0.9</formula>
    </cfRule>
    <cfRule type="cellIs" dxfId="3165" priority="72" operator="greaterThan">
      <formula>$O11</formula>
    </cfRule>
  </conditionalFormatting>
  <conditionalFormatting sqref="G17 I17 M17">
    <cfRule type="cellIs" dxfId="3164" priority="31" operator="between">
      <formula>$O17*0.9</formula>
      <formula>$O17</formula>
    </cfRule>
    <cfRule type="cellIs" dxfId="3163" priority="32" operator="lessThan">
      <formula>$O17*0.9</formula>
    </cfRule>
    <cfRule type="cellIs" dxfId="3162" priority="33" operator="greaterThan">
      <formula>$O17</formula>
    </cfRule>
  </conditionalFormatting>
  <conditionalFormatting sqref="G12 I12 M12">
    <cfRule type="cellIs" dxfId="3161" priority="28" operator="between">
      <formula>$O12*0.9</formula>
      <formula>$O12</formula>
    </cfRule>
    <cfRule type="cellIs" dxfId="3160" priority="29" operator="lessThan">
      <formula>$O12*0.9</formula>
    </cfRule>
    <cfRule type="cellIs" dxfId="3159" priority="30" operator="greaterThan">
      <formula>$O12</formula>
    </cfRule>
  </conditionalFormatting>
  <conditionalFormatting sqref="G18 I18 M18">
    <cfRule type="cellIs" dxfId="3158" priority="25" operator="between">
      <formula>$O18*0.9</formula>
      <formula>$O18</formula>
    </cfRule>
    <cfRule type="cellIs" dxfId="3157" priority="26" operator="lessThan">
      <formula>$O18*0.9</formula>
    </cfRule>
    <cfRule type="cellIs" dxfId="3156" priority="27" operator="greaterThan">
      <formula>$O18</formula>
    </cfRule>
  </conditionalFormatting>
  <conditionalFormatting sqref="D18">
    <cfRule type="cellIs" dxfId="3155" priority="22" operator="between">
      <formula>$F18*0.9</formula>
      <formula>$F18</formula>
    </cfRule>
    <cfRule type="cellIs" dxfId="3154" priority="23" operator="lessThan">
      <formula>$F18*0.9</formula>
    </cfRule>
    <cfRule type="cellIs" dxfId="3153" priority="24" operator="greaterThan">
      <formula>$F18</formula>
    </cfRule>
  </conditionalFormatting>
  <conditionalFormatting sqref="D12">
    <cfRule type="cellIs" dxfId="3152" priority="19" operator="between">
      <formula>$F12*0.9</formula>
      <formula>$F12</formula>
    </cfRule>
    <cfRule type="cellIs" dxfId="3151" priority="20" operator="lessThan">
      <formula>$F12*0.9</formula>
    </cfRule>
    <cfRule type="cellIs" dxfId="3150" priority="21" operator="greaterThan">
      <formula>$F12</formula>
    </cfRule>
  </conditionalFormatting>
  <conditionalFormatting sqref="D21">
    <cfRule type="cellIs" dxfId="3149" priority="16" operator="between">
      <formula>$F21*0.9</formula>
      <formula>$F21</formula>
    </cfRule>
    <cfRule type="cellIs" dxfId="3148" priority="17" operator="lessThan">
      <formula>$F21*0.9</formula>
    </cfRule>
    <cfRule type="cellIs" dxfId="3147" priority="18" operator="greaterThan">
      <formula>$F21</formula>
    </cfRule>
  </conditionalFormatting>
  <conditionalFormatting sqref="D24">
    <cfRule type="cellIs" dxfId="3146" priority="13" operator="between">
      <formula>$F24*0.9</formula>
      <formula>$F24</formula>
    </cfRule>
    <cfRule type="cellIs" dxfId="3145" priority="14" operator="lessThan">
      <formula>$F24*0.9</formula>
    </cfRule>
    <cfRule type="cellIs" dxfId="3144" priority="15" operator="greaterThan">
      <formula>$F24</formula>
    </cfRule>
  </conditionalFormatting>
  <conditionalFormatting sqref="K16:K18">
    <cfRule type="cellIs" dxfId="3143" priority="10" operator="between">
      <formula>$O16*0.9</formula>
      <formula>$O16</formula>
    </cfRule>
    <cfRule type="cellIs" dxfId="3142" priority="11" operator="lessThan">
      <formula>$O16*0.9</formula>
    </cfRule>
    <cfRule type="cellIs" dxfId="3141" priority="12" operator="greaterThan">
      <formula>$O16</formula>
    </cfRule>
  </conditionalFormatting>
  <conditionalFormatting sqref="K20">
    <cfRule type="cellIs" dxfId="3140" priority="7" operator="between">
      <formula>$O20*0.9</formula>
      <formula>$O20</formula>
    </cfRule>
    <cfRule type="cellIs" dxfId="3139" priority="8" operator="lessThan">
      <formula>$O20*0.9</formula>
    </cfRule>
    <cfRule type="cellIs" dxfId="3138" priority="9" operator="greaterThan">
      <formula>$O20</formula>
    </cfRule>
  </conditionalFormatting>
  <conditionalFormatting sqref="K22:K24">
    <cfRule type="cellIs" dxfId="3137" priority="4" operator="between">
      <formula>$O22*0.9</formula>
      <formula>$O22</formula>
    </cfRule>
    <cfRule type="cellIs" dxfId="3136" priority="5" operator="lessThan">
      <formula>$O22*0.9</formula>
    </cfRule>
    <cfRule type="cellIs" dxfId="3135" priority="6" operator="greaterThan">
      <formula>$O22</formula>
    </cfRule>
  </conditionalFormatting>
  <conditionalFormatting sqref="K28 K26">
    <cfRule type="cellIs" dxfId="3134" priority="1" operator="between">
      <formula>$O26*0.9</formula>
      <formula>$O26</formula>
    </cfRule>
    <cfRule type="cellIs" dxfId="3133" priority="2" operator="lessThan">
      <formula>$O26*0.9</formula>
    </cfRule>
    <cfRule type="cellIs" dxfId="3132" priority="3" operator="greaterThan">
      <formula>$O26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4CC0-DBFB-4844-941A-93309E686622}">
  <dimension ref="C1:Q45"/>
  <sheetViews>
    <sheetView zoomScale="70" zoomScaleNormal="7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82.5</v>
      </c>
      <c r="E5" s="149">
        <f>D5/F5*100</f>
        <v>96.491228070175438</v>
      </c>
      <c r="F5" s="48">
        <v>85.5</v>
      </c>
      <c r="G5" s="172">
        <v>85</v>
      </c>
      <c r="H5" s="149">
        <f>SUM(G5/$O5)*100</f>
        <v>90.329436769394263</v>
      </c>
      <c r="I5" s="162">
        <v>89.8</v>
      </c>
      <c r="J5" s="149">
        <f>SUM(I5/$O5)*100</f>
        <v>95.430393198724758</v>
      </c>
      <c r="K5" s="93">
        <f>'PY2022Q3 EX'!E3*100</f>
        <v>91.7</v>
      </c>
      <c r="L5" s="149">
        <f>SUM(K5/$O5)*100</f>
        <v>97.449521785334753</v>
      </c>
      <c r="M5" s="93">
        <v>100</v>
      </c>
      <c r="N5" s="155">
        <f>SUM(M5/$O5)*100</f>
        <v>106.26992561105209</v>
      </c>
      <c r="O5" s="29">
        <v>94.1</v>
      </c>
      <c r="Q5" s="1"/>
    </row>
    <row r="6" spans="3:17" ht="20.100000000000001" customHeight="1" x14ac:dyDescent="0.25">
      <c r="C6" s="151" t="s">
        <v>3</v>
      </c>
      <c r="D6" s="94">
        <v>8209</v>
      </c>
      <c r="E6" s="149">
        <f t="shared" ref="E6:E9" si="0">D6/F6*100</f>
        <v>110.93243243243242</v>
      </c>
      <c r="F6" s="49">
        <v>7400</v>
      </c>
      <c r="G6" s="176">
        <v>7876</v>
      </c>
      <c r="H6" s="149">
        <f>SUM(G6/$O6)*100</f>
        <v>95.873402312842359</v>
      </c>
      <c r="I6" s="161">
        <v>7876</v>
      </c>
      <c r="J6" s="149">
        <f>SUM(I6/$O6)*100</f>
        <v>95.873402312842359</v>
      </c>
      <c r="K6" s="94">
        <f>'PY2022Q3 EX'!E4</f>
        <v>8175</v>
      </c>
      <c r="L6" s="149">
        <f>SUM(K6/$O6)*100</f>
        <v>99.513085818624475</v>
      </c>
      <c r="M6" s="94">
        <v>10227</v>
      </c>
      <c r="N6" s="155">
        <f>SUM(M6/$O6)*100</f>
        <v>124.49178332318928</v>
      </c>
      <c r="O6" s="95">
        <v>8215</v>
      </c>
      <c r="Q6" s="1"/>
    </row>
    <row r="7" spans="3:17" ht="20.100000000000001" customHeight="1" x14ac:dyDescent="0.25">
      <c r="C7" s="151" t="s">
        <v>10</v>
      </c>
      <c r="D7" s="93">
        <v>90.5</v>
      </c>
      <c r="E7" s="149">
        <f t="shared" si="0"/>
        <v>105.84795321637428</v>
      </c>
      <c r="F7" s="48">
        <v>85.5</v>
      </c>
      <c r="G7" s="172">
        <v>89.5</v>
      </c>
      <c r="H7" s="149">
        <f>SUM(G7/$O7)*100</f>
        <v>101.47392290249432</v>
      </c>
      <c r="I7" s="162">
        <v>77.5</v>
      </c>
      <c r="J7" s="149">
        <f>SUM(I7/$O7)*100</f>
        <v>87.86848072562357</v>
      </c>
      <c r="K7" s="93">
        <f>'PY2022Q3 EX'!E5*100</f>
        <v>82.5</v>
      </c>
      <c r="L7" s="149">
        <f>SUM(K7/$O7)*100</f>
        <v>93.537414965986386</v>
      </c>
      <c r="M7" s="93">
        <v>87.8</v>
      </c>
      <c r="N7" s="155">
        <f>SUM(M7/$O7)*100</f>
        <v>99.546485260770964</v>
      </c>
      <c r="O7" s="30">
        <v>88.2</v>
      </c>
      <c r="Q7" s="158"/>
    </row>
    <row r="8" spans="3:17" ht="20.100000000000001" customHeight="1" x14ac:dyDescent="0.25">
      <c r="C8" s="151" t="s">
        <v>13</v>
      </c>
      <c r="D8" s="93">
        <v>100</v>
      </c>
      <c r="E8" s="149">
        <f t="shared" si="0"/>
        <v>116.95906432748538</v>
      </c>
      <c r="F8" s="48">
        <v>85.5</v>
      </c>
      <c r="G8" s="172">
        <v>100</v>
      </c>
      <c r="H8" s="149">
        <f>SUM(G8/$O8)*100</f>
        <v>115.34025374855825</v>
      </c>
      <c r="I8" s="162">
        <v>78.8</v>
      </c>
      <c r="J8" s="149">
        <f>SUM(I8/$O8)*100</f>
        <v>90.888119953863892</v>
      </c>
      <c r="K8" s="93">
        <f>'PY2022Q3 EX'!E6*100</f>
        <v>75</v>
      </c>
      <c r="L8" s="149">
        <f>SUM(K8/$O8)*100</f>
        <v>86.505190311418673</v>
      </c>
      <c r="M8" s="93">
        <v>73.7</v>
      </c>
      <c r="N8" s="155">
        <f>SUM(M8/$O8)*100</f>
        <v>85.005767012687429</v>
      </c>
      <c r="O8" s="30">
        <v>86.7</v>
      </c>
      <c r="Q8" s="1"/>
    </row>
    <row r="9" spans="3:17" ht="20.100000000000001" customHeight="1" x14ac:dyDescent="0.25">
      <c r="C9" s="151" t="s">
        <v>16</v>
      </c>
      <c r="D9" s="93">
        <v>92.7</v>
      </c>
      <c r="E9" s="149">
        <f t="shared" si="0"/>
        <v>132.42857142857142</v>
      </c>
      <c r="F9" s="48">
        <v>70</v>
      </c>
      <c r="G9" s="172">
        <v>76.7</v>
      </c>
      <c r="H9" s="149">
        <f>SUM(G9/$O9)*100</f>
        <v>100.92105263157896</v>
      </c>
      <c r="I9" s="162">
        <v>84.6</v>
      </c>
      <c r="J9" s="149">
        <f>SUM(I9/$O9)*100</f>
        <v>111.31578947368422</v>
      </c>
      <c r="K9" s="93">
        <f>'PY2022Q3 EX'!E7*100</f>
        <v>65.2</v>
      </c>
      <c r="L9" s="149">
        <f>SUM(K9/$O9)*100</f>
        <v>85.78947368421052</v>
      </c>
      <c r="M9" s="93">
        <v>65.900000000000006</v>
      </c>
      <c r="N9" s="155">
        <f>SUM(M9/$O9)*100</f>
        <v>86.71052631578948</v>
      </c>
      <c r="O9" s="30">
        <v>76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87.5</v>
      </c>
      <c r="E11" s="149">
        <f t="shared" ref="E11:E15" si="1">D11/F11*100</f>
        <v>102.94117647058823</v>
      </c>
      <c r="F11" s="48">
        <v>85</v>
      </c>
      <c r="G11" s="172">
        <v>90</v>
      </c>
      <c r="H11" s="149">
        <f>SUM(G11/$O11)*100</f>
        <v>125</v>
      </c>
      <c r="I11" s="163">
        <v>91.7</v>
      </c>
      <c r="J11" s="149">
        <f>SUM(I11/$O11)*100</f>
        <v>127.36111111111113</v>
      </c>
      <c r="K11" s="93">
        <f>'PY2022Q3 EX'!E9*100</f>
        <v>90.9</v>
      </c>
      <c r="L11" s="149">
        <f>SUM(K11/$O11)*100</f>
        <v>126.25000000000001</v>
      </c>
      <c r="M11" s="93">
        <v>100</v>
      </c>
      <c r="N11" s="155">
        <f>SUM(M11/$O11)*100</f>
        <v>138.88888888888889</v>
      </c>
      <c r="O11" s="30">
        <v>72</v>
      </c>
      <c r="Q11" s="1"/>
    </row>
    <row r="12" spans="3:17" ht="20.100000000000001" customHeight="1" x14ac:dyDescent="0.25">
      <c r="C12" s="151" t="s">
        <v>3</v>
      </c>
      <c r="D12" s="94">
        <v>7574</v>
      </c>
      <c r="E12" s="149">
        <f t="shared" si="1"/>
        <v>98.36363636363636</v>
      </c>
      <c r="F12" s="49">
        <v>7700</v>
      </c>
      <c r="G12" s="176">
        <v>7934</v>
      </c>
      <c r="H12" s="149">
        <f>SUM(G12/$O12)*100</f>
        <v>103.28039573027856</v>
      </c>
      <c r="I12" s="164">
        <v>7934</v>
      </c>
      <c r="J12" s="149">
        <f>SUM(I12/$O12)*100</f>
        <v>103.28039573027856</v>
      </c>
      <c r="K12" s="94">
        <f>'PY2022Q3 EX'!E10</f>
        <v>8005</v>
      </c>
      <c r="L12" s="149">
        <f>SUM(K12/$O12)*100</f>
        <v>104.20463420984119</v>
      </c>
      <c r="M12" s="94">
        <v>8005</v>
      </c>
      <c r="N12" s="155">
        <f>SUM(M12/$O12)*100</f>
        <v>104.20463420984119</v>
      </c>
      <c r="O12" s="95">
        <v>7682</v>
      </c>
      <c r="Q12" s="1"/>
    </row>
    <row r="13" spans="3:17" ht="20.100000000000001" customHeight="1" x14ac:dyDescent="0.25">
      <c r="C13" s="151" t="s">
        <v>10</v>
      </c>
      <c r="D13" s="93">
        <v>0</v>
      </c>
      <c r="E13" s="149">
        <f t="shared" si="1"/>
        <v>0</v>
      </c>
      <c r="F13" s="48">
        <v>80.5</v>
      </c>
      <c r="G13" s="172">
        <v>100</v>
      </c>
      <c r="H13" s="149">
        <f>SUM(G13/$O13)*100</f>
        <v>139.27576601671311</v>
      </c>
      <c r="I13" s="163">
        <v>87.5</v>
      </c>
      <c r="J13" s="93">
        <f>SUM(I13/$O13)*100</f>
        <v>121.86629526462396</v>
      </c>
      <c r="K13" s="93">
        <f>'PY2022Q3 EX'!E11*100</f>
        <v>90</v>
      </c>
      <c r="L13" s="149">
        <f>SUM(K13/$O13)*100</f>
        <v>125.34818941504177</v>
      </c>
      <c r="M13" s="93">
        <v>91.7</v>
      </c>
      <c r="N13" s="155">
        <f>SUM(M13/$O13)*100</f>
        <v>127.71587743732591</v>
      </c>
      <c r="O13" s="30">
        <v>71.8</v>
      </c>
      <c r="Q13" s="1"/>
    </row>
    <row r="14" spans="3:17" ht="20.100000000000001" customHeight="1" x14ac:dyDescent="0.25">
      <c r="C14" s="151" t="s">
        <v>13</v>
      </c>
      <c r="D14" s="93">
        <v>0</v>
      </c>
      <c r="E14" s="149">
        <f t="shared" si="1"/>
        <v>0</v>
      </c>
      <c r="F14" s="48">
        <v>83.2</v>
      </c>
      <c r="G14" s="172">
        <v>100</v>
      </c>
      <c r="H14" s="149">
        <f>SUM(G14/$O14)*100</f>
        <v>133.33333333333331</v>
      </c>
      <c r="I14" s="163">
        <v>85.7</v>
      </c>
      <c r="J14" s="149">
        <f>SUM(I14/$O14)*100</f>
        <v>114.26666666666667</v>
      </c>
      <c r="K14" s="93">
        <f>'PY2022Q3 EX'!E12*100</f>
        <v>77.8</v>
      </c>
      <c r="L14" s="149">
        <f>SUM(K14/$O14)*100</f>
        <v>103.73333333333332</v>
      </c>
      <c r="M14" s="93">
        <v>80</v>
      </c>
      <c r="N14" s="155">
        <f>SUM(M14/$O14)*100</f>
        <v>106.66666666666667</v>
      </c>
      <c r="O14" s="30">
        <v>75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200</v>
      </c>
      <c r="F15" s="48">
        <v>50</v>
      </c>
      <c r="G15" s="172">
        <v>100</v>
      </c>
      <c r="H15" s="149">
        <f>SUM(G15/$O15)*100</f>
        <v>142.85714285714286</v>
      </c>
      <c r="I15" s="165">
        <v>0</v>
      </c>
      <c r="J15" s="149">
        <f>SUM(I15/$O15)*100</f>
        <v>0</v>
      </c>
      <c r="K15" s="93">
        <f>'PY2022Q3 EX'!E13*100</f>
        <v>0</v>
      </c>
      <c r="L15" s="149">
        <f>SUM(K15/$O15)*100</f>
        <v>0</v>
      </c>
      <c r="M15" s="93">
        <v>0</v>
      </c>
      <c r="N15" s="155">
        <f>SUM(M15/$O15)*100</f>
        <v>0</v>
      </c>
      <c r="O15" s="30">
        <v>70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74</v>
      </c>
      <c r="E17" s="149">
        <f t="shared" ref="E17:E21" si="2">D17/F17*100</f>
        <v>86.04651162790698</v>
      </c>
      <c r="F17" s="48">
        <v>86</v>
      </c>
      <c r="G17" s="172">
        <v>73.400000000000006</v>
      </c>
      <c r="H17" s="149">
        <f>SUM(G17/$O17)*100</f>
        <v>90.394088669950747</v>
      </c>
      <c r="I17" s="149">
        <v>67.400000000000006</v>
      </c>
      <c r="J17" s="149">
        <f>SUM(I17/$O17)*100</f>
        <v>83.004926108374391</v>
      </c>
      <c r="K17" s="93">
        <f>'PY2022Q3 EX'!E15*100</f>
        <v>73.599999999999994</v>
      </c>
      <c r="L17" s="149">
        <f>SUM(K17/$O17)*100</f>
        <v>90.640394088669936</v>
      </c>
      <c r="M17" s="93">
        <v>90</v>
      </c>
      <c r="N17" s="155">
        <f>SUM(M17/$O17)*100</f>
        <v>110.83743842364531</v>
      </c>
      <c r="O17" s="30">
        <v>81.2</v>
      </c>
      <c r="Q17" s="1"/>
    </row>
    <row r="18" spans="3:17" ht="20.100000000000001" customHeight="1" x14ac:dyDescent="0.25">
      <c r="C18" s="151" t="s">
        <v>3</v>
      </c>
      <c r="D18" s="94">
        <v>4623</v>
      </c>
      <c r="E18" s="149">
        <f t="shared" si="2"/>
        <v>105.06818181818183</v>
      </c>
      <c r="F18" s="49">
        <v>4400</v>
      </c>
      <c r="G18" s="173">
        <v>4996</v>
      </c>
      <c r="H18" s="149">
        <f>SUM(G18/$O18)*100</f>
        <v>126.25726560525649</v>
      </c>
      <c r="I18" s="150">
        <v>4814</v>
      </c>
      <c r="J18" s="149">
        <f>SUM(I18/$O18)*100</f>
        <v>121.65782158200658</v>
      </c>
      <c r="K18" s="94">
        <f>'PY2022Q3 EX'!E16</f>
        <v>5152</v>
      </c>
      <c r="L18" s="149">
        <f>SUM(K18/$O18)*100</f>
        <v>130.1996461966136</v>
      </c>
      <c r="M18" s="94">
        <v>4814.16</v>
      </c>
      <c r="N18" s="155">
        <f>SUM(M18/$O18)*100</f>
        <v>121.66186504927975</v>
      </c>
      <c r="O18" s="95">
        <v>3957</v>
      </c>
      <c r="Q18" s="1"/>
    </row>
    <row r="19" spans="3:17" ht="20.100000000000001" customHeight="1" x14ac:dyDescent="0.25">
      <c r="C19" s="151" t="s">
        <v>10</v>
      </c>
      <c r="D19" s="93">
        <v>83.8</v>
      </c>
      <c r="E19" s="149">
        <f t="shared" si="2"/>
        <v>102.19512195121952</v>
      </c>
      <c r="F19" s="48">
        <v>82</v>
      </c>
      <c r="G19" s="172">
        <v>79.100000000000009</v>
      </c>
      <c r="H19" s="149">
        <f t="shared" ref="H19:H20" si="3">SUM(G19/$O19)*100</f>
        <v>100.50825921219824</v>
      </c>
      <c r="I19" s="149">
        <v>64.400000000000006</v>
      </c>
      <c r="J19" s="149">
        <f t="shared" ref="J19:J20" si="4">SUM(I19/$O19)*100</f>
        <v>81.829733163913602</v>
      </c>
      <c r="K19" s="93">
        <f>'PY2022Q3 EX'!E17*100</f>
        <v>69.099999999999994</v>
      </c>
      <c r="L19" s="149">
        <f t="shared" ref="L19:L20" si="5">SUM(K19/$O19)*100</f>
        <v>87.801778907242678</v>
      </c>
      <c r="M19" s="93">
        <v>70.5</v>
      </c>
      <c r="N19" s="155">
        <f>SUM(M19/$O19)*100</f>
        <v>89.580686149936469</v>
      </c>
      <c r="O19" s="30">
        <v>78.7</v>
      </c>
      <c r="Q19" s="1"/>
    </row>
    <row r="20" spans="3:17" ht="20.100000000000001" customHeight="1" x14ac:dyDescent="0.25">
      <c r="C20" s="151" t="s">
        <v>13</v>
      </c>
      <c r="D20" s="93">
        <v>48.6</v>
      </c>
      <c r="E20" s="149">
        <f t="shared" si="2"/>
        <v>59.268292682926827</v>
      </c>
      <c r="F20" s="48">
        <v>82</v>
      </c>
      <c r="G20" s="172">
        <v>45.2</v>
      </c>
      <c r="H20" s="149">
        <f t="shared" si="3"/>
        <v>66.275659824046912</v>
      </c>
      <c r="I20" s="149">
        <v>43.7</v>
      </c>
      <c r="J20" s="149">
        <f t="shared" si="4"/>
        <v>64.076246334310852</v>
      </c>
      <c r="K20" s="93">
        <f>'PY2022Q3 EX'!E18*100</f>
        <v>45.2</v>
      </c>
      <c r="L20" s="149">
        <f t="shared" si="5"/>
        <v>66.275659824046912</v>
      </c>
      <c r="M20" s="93">
        <v>44.7</v>
      </c>
      <c r="N20" s="155">
        <f>SUM(M20/$O20)*100</f>
        <v>65.542521994134901</v>
      </c>
      <c r="O20" s="30">
        <v>68.2</v>
      </c>
      <c r="Q20" s="1"/>
    </row>
    <row r="21" spans="3:17" ht="20.100000000000001" customHeight="1" x14ac:dyDescent="0.25">
      <c r="C21" s="151" t="s">
        <v>16</v>
      </c>
      <c r="D21" s="93">
        <v>60.8</v>
      </c>
      <c r="E21" s="149">
        <f t="shared" si="2"/>
        <v>110.54545454545452</v>
      </c>
      <c r="F21" s="48">
        <v>55.000000000000007</v>
      </c>
      <c r="G21" s="172">
        <v>60.3</v>
      </c>
      <c r="H21" s="149">
        <f>SUM(G21/$O21)*100</f>
        <v>173.27586206896552</v>
      </c>
      <c r="I21" s="149">
        <v>58.2</v>
      </c>
      <c r="J21" s="149">
        <f>SUM(I21/$O21)*100</f>
        <v>167.24137931034483</v>
      </c>
      <c r="K21" s="93">
        <f>'PY2022Q3 EX'!E19*100</f>
        <v>59.599999999999994</v>
      </c>
      <c r="L21" s="149">
        <f>SUM(K21/$O21)*100</f>
        <v>171.26436781609195</v>
      </c>
      <c r="M21" s="93">
        <v>70</v>
      </c>
      <c r="N21" s="155">
        <f>SUM(M21/$O21)*100</f>
        <v>201.14942528735634</v>
      </c>
      <c r="O21" s="30">
        <v>34.799999999999997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68.5</v>
      </c>
      <c r="E23" s="149">
        <f t="shared" ref="E23:E25" si="6">D23/F23*100</f>
        <v>105.38461538461539</v>
      </c>
      <c r="F23" s="48">
        <v>65</v>
      </c>
      <c r="G23" s="174">
        <v>69.399999999999991</v>
      </c>
      <c r="H23" s="149">
        <f>SUM(G23/$O23)*100</f>
        <v>102.81481481481481</v>
      </c>
      <c r="I23" s="149">
        <v>66.900000000000006</v>
      </c>
      <c r="J23" s="149">
        <f>SUM(I23/$O23)*100</f>
        <v>99.111111111111114</v>
      </c>
      <c r="K23" s="93">
        <f>'PY2022Q3 EX'!E21*100</f>
        <v>70.8</v>
      </c>
      <c r="L23" s="149">
        <f>SUM(K23/$O23)*100</f>
        <v>104.88888888888887</v>
      </c>
      <c r="M23" s="93">
        <v>73.7</v>
      </c>
      <c r="N23" s="155">
        <f>SUM(M23/$O23)*100</f>
        <v>109.18518518518519</v>
      </c>
      <c r="O23" s="30">
        <v>67.5</v>
      </c>
      <c r="Q23" s="1"/>
    </row>
    <row r="24" spans="3:17" ht="20.100000000000001" customHeight="1" x14ac:dyDescent="0.25">
      <c r="C24" s="151" t="s">
        <v>3</v>
      </c>
      <c r="D24" s="94">
        <v>5656</v>
      </c>
      <c r="E24" s="149">
        <f t="shared" si="6"/>
        <v>115.42857142857143</v>
      </c>
      <c r="F24" s="49">
        <v>4900</v>
      </c>
      <c r="G24" s="175">
        <v>5826</v>
      </c>
      <c r="H24" s="149">
        <f>SUM(G24/$O24)*100</f>
        <v>136.05791686127978</v>
      </c>
      <c r="I24" s="159">
        <v>5768</v>
      </c>
      <c r="J24" s="149">
        <f>SUM(I24/$O24)*100</f>
        <v>134.70340962167211</v>
      </c>
      <c r="K24" s="94">
        <f>'PY2022Q3 EX'!E22</f>
        <v>5665.5</v>
      </c>
      <c r="L24" s="149">
        <f>SUM(K24/$O24)*100</f>
        <v>132.30966837926204</v>
      </c>
      <c r="M24" s="94">
        <v>5734</v>
      </c>
      <c r="N24" s="155">
        <f>SUM(M24/$O24)*100</f>
        <v>133.90938813638488</v>
      </c>
      <c r="O24" s="95">
        <v>4282</v>
      </c>
      <c r="Q24" s="1"/>
    </row>
    <row r="25" spans="3:17" ht="20.100000000000001" customHeight="1" x14ac:dyDescent="0.25">
      <c r="C25" s="156" t="s">
        <v>10</v>
      </c>
      <c r="D25" s="93">
        <v>63.5</v>
      </c>
      <c r="E25" s="149">
        <f t="shared" si="6"/>
        <v>97.692307692307693</v>
      </c>
      <c r="F25" s="48">
        <v>65</v>
      </c>
      <c r="G25" s="174">
        <v>65.100000000000009</v>
      </c>
      <c r="H25" s="149">
        <f>SUM(G25/$O25)*100</f>
        <v>96.444444444444457</v>
      </c>
      <c r="I25" s="149">
        <v>64.099999999999994</v>
      </c>
      <c r="J25" s="149">
        <f>SUM(I25/$O25)*100</f>
        <v>94.962962962962948</v>
      </c>
      <c r="K25" s="93">
        <f>'PY2022Q3 EX'!E23*100</f>
        <v>69</v>
      </c>
      <c r="L25" s="149">
        <f>SUM(K25/$O25)*100</f>
        <v>102.22222222222221</v>
      </c>
      <c r="M25" s="93">
        <v>68.8</v>
      </c>
      <c r="N25" s="155">
        <f>SUM(M25/$O25)*100</f>
        <v>101.92592592592592</v>
      </c>
      <c r="O25" s="30">
        <v>67.5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864" priority="127" operator="between">
      <formula>$F5*0.9</formula>
      <formula>$F5</formula>
    </cfRule>
    <cfRule type="cellIs" dxfId="2863" priority="128" operator="lessThan">
      <formula>$F5*0.9</formula>
    </cfRule>
    <cfRule type="cellIs" dxfId="2862" priority="129" operator="greaterThan">
      <formula>$F5</formula>
    </cfRule>
  </conditionalFormatting>
  <conditionalFormatting sqref="D7">
    <cfRule type="cellIs" dxfId="2861" priority="121" operator="between">
      <formula>$F7*0.9</formula>
      <formula>$F7</formula>
    </cfRule>
    <cfRule type="cellIs" dxfId="2860" priority="122" operator="lessThan">
      <formula>$F7*0.9</formula>
    </cfRule>
    <cfRule type="cellIs" dxfId="2859" priority="123" operator="greaterThan">
      <formula>$F7</formula>
    </cfRule>
  </conditionalFormatting>
  <conditionalFormatting sqref="D6">
    <cfRule type="cellIs" dxfId="2858" priority="118" operator="between">
      <formula>$F6*0.9</formula>
      <formula>$F6</formula>
    </cfRule>
    <cfRule type="cellIs" dxfId="2857" priority="119" operator="lessThan">
      <formula>$F6*0.9</formula>
    </cfRule>
    <cfRule type="cellIs" dxfId="2856" priority="120" operator="greaterThan">
      <formula>$F6</formula>
    </cfRule>
  </conditionalFormatting>
  <conditionalFormatting sqref="D11">
    <cfRule type="cellIs" dxfId="2855" priority="115" operator="between">
      <formula>$F11*0.9</formula>
      <formula>$F11</formula>
    </cfRule>
    <cfRule type="cellIs" dxfId="2854" priority="116" operator="lessThan">
      <formula>$F11*0.9</formula>
    </cfRule>
    <cfRule type="cellIs" dxfId="2853" priority="117" operator="greaterThan">
      <formula>$F11</formula>
    </cfRule>
  </conditionalFormatting>
  <conditionalFormatting sqref="D17">
    <cfRule type="cellIs" dxfId="2852" priority="112" operator="between">
      <formula>$F17*0.9</formula>
      <formula>$F17</formula>
    </cfRule>
    <cfRule type="cellIs" dxfId="2851" priority="113" operator="lessThan">
      <formula>$F17*0.9</formula>
    </cfRule>
    <cfRule type="cellIs" dxfId="2850" priority="114" operator="greaterThan">
      <formula>$F17</formula>
    </cfRule>
  </conditionalFormatting>
  <conditionalFormatting sqref="D23">
    <cfRule type="cellIs" dxfId="2849" priority="109" operator="between">
      <formula>$F23*0.9</formula>
      <formula>$F23</formula>
    </cfRule>
    <cfRule type="cellIs" dxfId="2848" priority="110" operator="lessThan">
      <formula>$F23*0.9</formula>
    </cfRule>
    <cfRule type="cellIs" dxfId="2847" priority="111" operator="greaterThan">
      <formula>$F23</formula>
    </cfRule>
  </conditionalFormatting>
  <conditionalFormatting sqref="D12">
    <cfRule type="cellIs" dxfId="2846" priority="106" operator="between">
      <formula>$F12*0.9</formula>
      <formula>$F12</formula>
    </cfRule>
    <cfRule type="cellIs" dxfId="2845" priority="107" operator="lessThan">
      <formula>$F12*0.9</formula>
    </cfRule>
    <cfRule type="cellIs" dxfId="2844" priority="108" operator="greaterThan">
      <formula>$F12</formula>
    </cfRule>
  </conditionalFormatting>
  <conditionalFormatting sqref="D24">
    <cfRule type="cellIs" dxfId="2843" priority="103" operator="between">
      <formula>$F24*0.9</formula>
      <formula>$F24</formula>
    </cfRule>
    <cfRule type="cellIs" dxfId="2842" priority="104" operator="lessThan">
      <formula>$F24*0.9</formula>
    </cfRule>
    <cfRule type="cellIs" dxfId="2841" priority="105" operator="greaterThan">
      <formula>$F24</formula>
    </cfRule>
  </conditionalFormatting>
  <conditionalFormatting sqref="D13">
    <cfRule type="cellIs" dxfId="2840" priority="100" operator="between">
      <formula>$F13*0.9</formula>
      <formula>$F13</formula>
    </cfRule>
    <cfRule type="cellIs" dxfId="2839" priority="101" operator="lessThan">
      <formula>$F13*0.9</formula>
    </cfRule>
    <cfRule type="cellIs" dxfId="2838" priority="102" operator="greaterThan">
      <formula>$F13</formula>
    </cfRule>
  </conditionalFormatting>
  <conditionalFormatting sqref="D19">
    <cfRule type="cellIs" dxfId="2837" priority="97" operator="between">
      <formula>$F19*0.9</formula>
      <formula>$F19</formula>
    </cfRule>
    <cfRule type="cellIs" dxfId="2836" priority="98" operator="lessThan">
      <formula>$F19*0.9</formula>
    </cfRule>
    <cfRule type="cellIs" dxfId="2835" priority="99" operator="greaterThan">
      <formula>$F19</formula>
    </cfRule>
  </conditionalFormatting>
  <conditionalFormatting sqref="D25">
    <cfRule type="cellIs" dxfId="2834" priority="94" operator="between">
      <formula>$F25*0.9</formula>
      <formula>$F25</formula>
    </cfRule>
    <cfRule type="cellIs" dxfId="2833" priority="95" operator="lessThan">
      <formula>$F25*0.9</formula>
    </cfRule>
    <cfRule type="cellIs" dxfId="2832" priority="96" operator="greaterThan">
      <formula>$F25</formula>
    </cfRule>
  </conditionalFormatting>
  <conditionalFormatting sqref="G5 I5 M5">
    <cfRule type="cellIs" dxfId="2831" priority="148" operator="between">
      <formula>$O5*0.9</formula>
      <formula>$O5</formula>
    </cfRule>
    <cfRule type="cellIs" dxfId="2830" priority="149" operator="lessThan">
      <formula>$O5*0.9</formula>
    </cfRule>
    <cfRule type="cellIs" dxfId="2829" priority="150" operator="greaterThan">
      <formula>$O5</formula>
    </cfRule>
  </conditionalFormatting>
  <conditionalFormatting sqref="G6 I6 K6 M6">
    <cfRule type="cellIs" dxfId="2828" priority="130" operator="between">
      <formula>$O6*0.9</formula>
      <formula>$O6</formula>
    </cfRule>
    <cfRule type="cellIs" dxfId="2827" priority="131" operator="lessThan">
      <formula>$O6*0.9</formula>
    </cfRule>
    <cfRule type="cellIs" dxfId="2826" priority="132" operator="greaterThan">
      <formula>$O6</formula>
    </cfRule>
  </conditionalFormatting>
  <conditionalFormatting sqref="G7 I7 M7">
    <cfRule type="cellIs" dxfId="2825" priority="91" operator="between">
      <formula>$O7*0.9</formula>
      <formula>$O7</formula>
    </cfRule>
    <cfRule type="cellIs" dxfId="2824" priority="92" operator="lessThan">
      <formula>$O7*0.9</formula>
    </cfRule>
    <cfRule type="cellIs" dxfId="2823" priority="93" operator="greaterThan">
      <formula>$O7</formula>
    </cfRule>
  </conditionalFormatting>
  <conditionalFormatting sqref="G11 I11 M11">
    <cfRule type="cellIs" dxfId="2822" priority="145" operator="between">
      <formula>$O11*0.9</formula>
      <formula>$O11</formula>
    </cfRule>
    <cfRule type="cellIs" dxfId="2821" priority="146" operator="lessThan">
      <formula>$O11*0.9</formula>
    </cfRule>
    <cfRule type="cellIs" dxfId="2820" priority="147" operator="greaterThan">
      <formula>$O11</formula>
    </cfRule>
  </conditionalFormatting>
  <conditionalFormatting sqref="G12 I12 M12">
    <cfRule type="cellIs" dxfId="2819" priority="142" operator="between">
      <formula>$O12*0.9</formula>
      <formula>$O12</formula>
    </cfRule>
    <cfRule type="cellIs" dxfId="2818" priority="143" operator="lessThan">
      <formula>$O12*0.9</formula>
    </cfRule>
    <cfRule type="cellIs" dxfId="2817" priority="144" operator="greaterThan">
      <formula>$O12</formula>
    </cfRule>
  </conditionalFormatting>
  <conditionalFormatting sqref="G13 I13 M13">
    <cfRule type="cellIs" dxfId="2816" priority="124" operator="between">
      <formula>$O13*0.9</formula>
      <formula>$O13</formula>
    </cfRule>
    <cfRule type="cellIs" dxfId="2815" priority="125" operator="lessThan">
      <formula>$O13*0.9</formula>
    </cfRule>
    <cfRule type="cellIs" dxfId="2814" priority="126" operator="greaterThan">
      <formula>$O13</formula>
    </cfRule>
  </conditionalFormatting>
  <conditionalFormatting sqref="G14 I14 M14">
    <cfRule type="cellIs" dxfId="2813" priority="88" operator="between">
      <formula>$O14*0.9</formula>
      <formula>$O14</formula>
    </cfRule>
    <cfRule type="cellIs" dxfId="2812" priority="89" operator="lessThan">
      <formula>$O14*0.9</formula>
    </cfRule>
    <cfRule type="cellIs" dxfId="2811" priority="90" operator="greaterThan">
      <formula>$O14</formula>
    </cfRule>
  </conditionalFormatting>
  <conditionalFormatting sqref="G17:G18 I17:I18 M17:M18">
    <cfRule type="cellIs" dxfId="2810" priority="139" operator="between">
      <formula>$O17*0.9</formula>
      <formula>$O17</formula>
    </cfRule>
    <cfRule type="cellIs" dxfId="2809" priority="140" operator="lessThan">
      <formula>$O17*0.9</formula>
    </cfRule>
    <cfRule type="cellIs" dxfId="2808" priority="141" operator="greaterThan">
      <formula>$O17</formula>
    </cfRule>
  </conditionalFormatting>
  <conditionalFormatting sqref="G19 I19 M19">
    <cfRule type="cellIs" dxfId="2807" priority="85" operator="between">
      <formula>$O19*0.9</formula>
      <formula>$O19</formula>
    </cfRule>
    <cfRule type="cellIs" dxfId="2806" priority="86" operator="lessThan">
      <formula>$O19*0.9</formula>
    </cfRule>
    <cfRule type="cellIs" dxfId="2805" priority="87" operator="greaterThan">
      <formula>$O19</formula>
    </cfRule>
  </conditionalFormatting>
  <conditionalFormatting sqref="G20 I20 M20">
    <cfRule type="cellIs" dxfId="2804" priority="82" operator="between">
      <formula>$O20*0.9</formula>
      <formula>$O20</formula>
    </cfRule>
    <cfRule type="cellIs" dxfId="2803" priority="83" operator="lessThan">
      <formula>$O20*0.9</formula>
    </cfRule>
    <cfRule type="cellIs" dxfId="2802" priority="84" operator="greaterThan">
      <formula>$O20</formula>
    </cfRule>
  </conditionalFormatting>
  <conditionalFormatting sqref="G23 I23 M23">
    <cfRule type="cellIs" dxfId="2801" priority="136" operator="between">
      <formula>$O23*0.9</formula>
      <formula>$O23</formula>
    </cfRule>
    <cfRule type="cellIs" dxfId="2800" priority="137" operator="lessThan">
      <formula>$O23*0.9</formula>
    </cfRule>
    <cfRule type="cellIs" dxfId="2799" priority="138" operator="greaterThan">
      <formula>$O23</formula>
    </cfRule>
  </conditionalFormatting>
  <conditionalFormatting sqref="G24 I24 M24">
    <cfRule type="cellIs" dxfId="2798" priority="133" operator="between">
      <formula>$O24*0.9</formula>
      <formula>$O24</formula>
    </cfRule>
    <cfRule type="cellIs" dxfId="2797" priority="134" operator="lessThan">
      <formula>$O24*0.9</formula>
    </cfRule>
    <cfRule type="cellIs" dxfId="2796" priority="135" operator="greaterThan">
      <formula>$O24</formula>
    </cfRule>
  </conditionalFormatting>
  <conditionalFormatting sqref="G25 I25 M25">
    <cfRule type="cellIs" dxfId="2795" priority="79" operator="between">
      <formula>$O25*0.9</formula>
      <formula>$O25</formula>
    </cfRule>
    <cfRule type="cellIs" dxfId="2794" priority="80" operator="lessThan">
      <formula>$O25*0.9</formula>
    </cfRule>
    <cfRule type="cellIs" dxfId="2793" priority="81" operator="greaterThan">
      <formula>$O25</formula>
    </cfRule>
  </conditionalFormatting>
  <conditionalFormatting sqref="D8">
    <cfRule type="cellIs" dxfId="2792" priority="76" operator="between">
      <formula>$F8*0.9</formula>
      <formula>$F8</formula>
    </cfRule>
    <cfRule type="cellIs" dxfId="2791" priority="77" operator="lessThan">
      <formula>$F8*0.9</formula>
    </cfRule>
    <cfRule type="cellIs" dxfId="2790" priority="78" operator="greaterThan">
      <formula>$F8</formula>
    </cfRule>
  </conditionalFormatting>
  <conditionalFormatting sqref="D14">
    <cfRule type="cellIs" dxfId="2789" priority="73" operator="between">
      <formula>$F14*0.9</formula>
      <formula>$F14</formula>
    </cfRule>
    <cfRule type="cellIs" dxfId="2788" priority="74" operator="lessThan">
      <formula>$F14*0.9</formula>
    </cfRule>
    <cfRule type="cellIs" dxfId="2787" priority="75" operator="greaterThan">
      <formula>$F14</formula>
    </cfRule>
  </conditionalFormatting>
  <conditionalFormatting sqref="D20">
    <cfRule type="cellIs" dxfId="2786" priority="70" operator="between">
      <formula>$F20*0.9</formula>
      <formula>$F20</formula>
    </cfRule>
    <cfRule type="cellIs" dxfId="2785" priority="71" operator="lessThan">
      <formula>$F20*0.9</formula>
    </cfRule>
    <cfRule type="cellIs" dxfId="2784" priority="72" operator="greaterThan">
      <formula>$F20</formula>
    </cfRule>
  </conditionalFormatting>
  <conditionalFormatting sqref="G15 I15 M15">
    <cfRule type="cellIs" dxfId="2783" priority="67" operator="between">
      <formula>$O15*0.9</formula>
      <formula>$O15</formula>
    </cfRule>
    <cfRule type="cellIs" dxfId="2782" priority="68" operator="lessThan">
      <formula>$O15*0.9</formula>
    </cfRule>
    <cfRule type="cellIs" dxfId="2781" priority="69" operator="greaterThan">
      <formula>$O15</formula>
    </cfRule>
  </conditionalFormatting>
  <conditionalFormatting sqref="G21 I21 M21">
    <cfRule type="cellIs" dxfId="2780" priority="64" operator="between">
      <formula>$O21*0.9</formula>
      <formula>$O21</formula>
    </cfRule>
    <cfRule type="cellIs" dxfId="2779" priority="65" operator="lessThan">
      <formula>$O21*0.9</formula>
    </cfRule>
    <cfRule type="cellIs" dxfId="2778" priority="66" operator="greaterThan">
      <formula>$O21</formula>
    </cfRule>
  </conditionalFormatting>
  <conditionalFormatting sqref="G8 I8 M8">
    <cfRule type="cellIs" dxfId="2777" priority="61" operator="between">
      <formula>$O8*0.9</formula>
      <formula>$O8</formula>
    </cfRule>
    <cfRule type="cellIs" dxfId="2776" priority="62" operator="lessThan">
      <formula>$O8*0.9</formula>
    </cfRule>
    <cfRule type="cellIs" dxfId="2775" priority="63" operator="greaterThan">
      <formula>$O8</formula>
    </cfRule>
  </conditionalFormatting>
  <conditionalFormatting sqref="G9 I9 M9">
    <cfRule type="cellIs" dxfId="2774" priority="58" operator="between">
      <formula>$O9*0.9</formula>
      <formula>$O9</formula>
    </cfRule>
    <cfRule type="cellIs" dxfId="2773" priority="59" operator="lessThan">
      <formula>$O9*0.9</formula>
    </cfRule>
    <cfRule type="cellIs" dxfId="2772" priority="60" operator="greaterThan">
      <formula>$O9</formula>
    </cfRule>
  </conditionalFormatting>
  <conditionalFormatting sqref="D21 D15 D9">
    <cfRule type="cellIs" dxfId="2771" priority="55" operator="between">
      <formula>$F9*0.9</formula>
      <formula>$F9</formula>
    </cfRule>
    <cfRule type="cellIs" dxfId="2770" priority="56" operator="lessThan">
      <formula>$F9*0.9</formula>
    </cfRule>
    <cfRule type="cellIs" dxfId="2769" priority="57" operator="greaterThan">
      <formula>$F9</formula>
    </cfRule>
  </conditionalFormatting>
  <conditionalFormatting sqref="D18">
    <cfRule type="cellIs" dxfId="2768" priority="52" operator="between">
      <formula>$F18*0.9</formula>
      <formula>$F18</formula>
    </cfRule>
    <cfRule type="cellIs" dxfId="2767" priority="53" operator="lessThan">
      <formula>$F18*0.9</formula>
    </cfRule>
    <cfRule type="cellIs" dxfId="2766" priority="54" operator="greaterThan">
      <formula>$F18</formula>
    </cfRule>
  </conditionalFormatting>
  <conditionalFormatting sqref="K5">
    <cfRule type="cellIs" dxfId="2765" priority="31" operator="between">
      <formula>$O5*0.9</formula>
      <formula>$O5</formula>
    </cfRule>
    <cfRule type="cellIs" dxfId="2764" priority="32" operator="lessThan">
      <formula>$O5*0.9</formula>
    </cfRule>
    <cfRule type="cellIs" dxfId="2763" priority="33" operator="greaterThan">
      <formula>$O5</formula>
    </cfRule>
  </conditionalFormatting>
  <conditionalFormatting sqref="K7:K9">
    <cfRule type="cellIs" dxfId="2762" priority="28" operator="between">
      <formula>$O7*0.9</formula>
      <formula>$O7</formula>
    </cfRule>
    <cfRule type="cellIs" dxfId="2761" priority="29" operator="lessThan">
      <formula>$O7*0.9</formula>
    </cfRule>
    <cfRule type="cellIs" dxfId="2760" priority="30" operator="greaterThan">
      <formula>$O7</formula>
    </cfRule>
  </conditionalFormatting>
  <conditionalFormatting sqref="K11">
    <cfRule type="cellIs" dxfId="2759" priority="25" operator="between">
      <formula>$O11*0.9</formula>
      <formula>$O11</formula>
    </cfRule>
    <cfRule type="cellIs" dxfId="2758" priority="26" operator="lessThan">
      <formula>$O11*0.9</formula>
    </cfRule>
    <cfRule type="cellIs" dxfId="2757" priority="27" operator="greaterThan">
      <formula>$O11</formula>
    </cfRule>
  </conditionalFormatting>
  <conditionalFormatting sqref="K13:K15">
    <cfRule type="cellIs" dxfId="2756" priority="22" operator="between">
      <formula>$O13*0.9</formula>
      <formula>$O13</formula>
    </cfRule>
    <cfRule type="cellIs" dxfId="2755" priority="23" operator="lessThan">
      <formula>$O13*0.9</formula>
    </cfRule>
    <cfRule type="cellIs" dxfId="2754" priority="24" operator="greaterThan">
      <formula>$O13</formula>
    </cfRule>
  </conditionalFormatting>
  <conditionalFormatting sqref="K17">
    <cfRule type="cellIs" dxfId="2753" priority="19" operator="between">
      <formula>$O17*0.9</formula>
      <formula>$O17</formula>
    </cfRule>
    <cfRule type="cellIs" dxfId="2752" priority="20" operator="lessThan">
      <formula>$O17*0.9</formula>
    </cfRule>
    <cfRule type="cellIs" dxfId="2751" priority="21" operator="greaterThan">
      <formula>$O17</formula>
    </cfRule>
  </conditionalFormatting>
  <conditionalFormatting sqref="K19:K21">
    <cfRule type="cellIs" dxfId="2750" priority="16" operator="between">
      <formula>$O19*0.9</formula>
      <formula>$O19</formula>
    </cfRule>
    <cfRule type="cellIs" dxfId="2749" priority="17" operator="lessThan">
      <formula>$O19*0.9</formula>
    </cfRule>
    <cfRule type="cellIs" dxfId="2748" priority="18" operator="greaterThan">
      <formula>$O19</formula>
    </cfRule>
  </conditionalFormatting>
  <conditionalFormatting sqref="K23">
    <cfRule type="cellIs" dxfId="2747" priority="13" operator="between">
      <formula>$O23*0.9</formula>
      <formula>$O23</formula>
    </cfRule>
    <cfRule type="cellIs" dxfId="2746" priority="14" operator="lessThan">
      <formula>$O23*0.9</formula>
    </cfRule>
    <cfRule type="cellIs" dxfId="2745" priority="15" operator="greaterThan">
      <formula>$O23</formula>
    </cfRule>
  </conditionalFormatting>
  <conditionalFormatting sqref="K25">
    <cfRule type="cellIs" dxfId="2744" priority="10" operator="between">
      <formula>$O25*0.9</formula>
      <formula>$O25</formula>
    </cfRule>
    <cfRule type="cellIs" dxfId="2743" priority="11" operator="lessThan">
      <formula>$O25*0.9</formula>
    </cfRule>
    <cfRule type="cellIs" dxfId="2742" priority="12" operator="greaterThan">
      <formula>$O25</formula>
    </cfRule>
  </conditionalFormatting>
  <conditionalFormatting sqref="K12">
    <cfRule type="cellIs" dxfId="2741" priority="7" operator="between">
      <formula>$O12*0.9</formula>
      <formula>$O12</formula>
    </cfRule>
    <cfRule type="cellIs" dxfId="2740" priority="8" operator="lessThan">
      <formula>$O12*0.9</formula>
    </cfRule>
    <cfRule type="cellIs" dxfId="2739" priority="9" operator="greaterThan">
      <formula>$O12</formula>
    </cfRule>
  </conditionalFormatting>
  <conditionalFormatting sqref="K18">
    <cfRule type="cellIs" dxfId="2738" priority="4" operator="between">
      <formula>$O18*0.9</formula>
      <formula>$O18</formula>
    </cfRule>
    <cfRule type="cellIs" dxfId="2737" priority="5" operator="lessThan">
      <formula>$O18*0.9</formula>
    </cfRule>
    <cfRule type="cellIs" dxfId="2736" priority="6" operator="greaterThan">
      <formula>$O18</formula>
    </cfRule>
  </conditionalFormatting>
  <conditionalFormatting sqref="K24">
    <cfRule type="cellIs" dxfId="2735" priority="1" operator="between">
      <formula>$O24*0.9</formula>
      <formula>$O24</formula>
    </cfRule>
    <cfRule type="cellIs" dxfId="2734" priority="2" operator="lessThan">
      <formula>$O24*0.9</formula>
    </cfRule>
    <cfRule type="cellIs" dxfId="2733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7A27-64B6-4FFA-AC8B-D46EFA376659}">
  <dimension ref="C1:Q45"/>
  <sheetViews>
    <sheetView zoomScale="70" zoomScaleNormal="7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M11" sqref="M11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93</v>
      </c>
      <c r="E5" s="149">
        <f>D5/F5*100</f>
        <v>98.936170212765958</v>
      </c>
      <c r="F5" s="48">
        <v>94</v>
      </c>
      <c r="G5" s="172">
        <v>91.9</v>
      </c>
      <c r="H5" s="149">
        <f>SUM(G5/$O5)*100</f>
        <v>98.605150214592271</v>
      </c>
      <c r="I5" s="162">
        <v>89.4</v>
      </c>
      <c r="J5" s="149">
        <f>SUM(I5/$O5)*100</f>
        <v>95.92274678111589</v>
      </c>
      <c r="K5" s="93">
        <f>'PY2022Q3 EX'!F3*100</f>
        <v>92.4</v>
      </c>
      <c r="L5" s="149">
        <f>SUM(K5/$O5)*100</f>
        <v>99.141630901287556</v>
      </c>
      <c r="M5" s="93">
        <v>98.7</v>
      </c>
      <c r="N5" s="155">
        <f>SUM(M5/$O5)*100</f>
        <v>105.90128755364807</v>
      </c>
      <c r="O5" s="29">
        <v>93.2</v>
      </c>
      <c r="Q5" s="1"/>
    </row>
    <row r="6" spans="3:17" ht="20.100000000000001" customHeight="1" x14ac:dyDescent="0.25">
      <c r="C6" s="151" t="s">
        <v>3</v>
      </c>
      <c r="D6" s="94">
        <v>12397</v>
      </c>
      <c r="E6" s="149">
        <f t="shared" ref="E6:E9" si="0">D6/F6*100</f>
        <v>129.81151832460733</v>
      </c>
      <c r="F6" s="49">
        <v>9550</v>
      </c>
      <c r="G6" s="176">
        <v>12397</v>
      </c>
      <c r="H6" s="149">
        <f>SUM(G6/$O6)*100</f>
        <v>134.55986106588514</v>
      </c>
      <c r="I6" s="161">
        <v>11758</v>
      </c>
      <c r="J6" s="149">
        <f>SUM(I6/$O6)*100</f>
        <v>127.62400955172039</v>
      </c>
      <c r="K6" s="94">
        <f>'PY2022Q3 EX'!F4</f>
        <v>12500</v>
      </c>
      <c r="L6" s="149">
        <f>SUM(K6/$O6)*100</f>
        <v>135.67784652122</v>
      </c>
      <c r="M6" s="94">
        <v>13095.5</v>
      </c>
      <c r="N6" s="155">
        <f>SUM(M6/$O6)*100</f>
        <v>142.14153912949095</v>
      </c>
      <c r="O6" s="95">
        <v>9213</v>
      </c>
      <c r="Q6" s="1"/>
    </row>
    <row r="7" spans="3:17" ht="20.100000000000001" customHeight="1" x14ac:dyDescent="0.25">
      <c r="C7" s="151" t="s">
        <v>10</v>
      </c>
      <c r="D7" s="93">
        <v>95</v>
      </c>
      <c r="E7" s="149">
        <f t="shared" si="0"/>
        <v>102.15053763440861</v>
      </c>
      <c r="F7" s="48">
        <v>93</v>
      </c>
      <c r="G7" s="172">
        <v>94</v>
      </c>
      <c r="H7" s="149">
        <f>SUM(G7/$O7)*100</f>
        <v>106.57596371882086</v>
      </c>
      <c r="I7" s="162">
        <v>91.3</v>
      </c>
      <c r="J7" s="149">
        <f>SUM(I7/$O7)*100</f>
        <v>103.51473922902494</v>
      </c>
      <c r="K7" s="93">
        <f>'PY2022Q3 EX'!F5*100</f>
        <v>91.9</v>
      </c>
      <c r="L7" s="149">
        <f>SUM(K7/$O7)*100</f>
        <v>104.19501133786848</v>
      </c>
      <c r="M7" s="93">
        <v>91.8</v>
      </c>
      <c r="N7" s="155">
        <f>SUM(M7/$O7)*100</f>
        <v>104.08163265306121</v>
      </c>
      <c r="O7" s="30">
        <v>88.2</v>
      </c>
      <c r="Q7" s="158"/>
    </row>
    <row r="8" spans="3:17" ht="20.100000000000001" customHeight="1" x14ac:dyDescent="0.25">
      <c r="C8" s="151" t="s">
        <v>13</v>
      </c>
      <c r="D8" s="93">
        <v>100</v>
      </c>
      <c r="E8" s="149">
        <f t="shared" si="0"/>
        <v>114.28571428571428</v>
      </c>
      <c r="F8" s="48">
        <v>87.5</v>
      </c>
      <c r="G8" s="172">
        <v>97.2</v>
      </c>
      <c r="H8" s="149">
        <f>SUM(G8/$O8)*100</f>
        <v>121.34831460674155</v>
      </c>
      <c r="I8" s="162">
        <v>92.6</v>
      </c>
      <c r="J8" s="149">
        <f>SUM(I8/$O8)*100</f>
        <v>115.605493133583</v>
      </c>
      <c r="K8" s="93">
        <f>'PY2022Q3 EX'!F6*100</f>
        <v>91.3</v>
      </c>
      <c r="L8" s="149">
        <f>SUM(K8/$O8)*100</f>
        <v>113.98252184769038</v>
      </c>
      <c r="M8" s="93">
        <v>88.1</v>
      </c>
      <c r="N8" s="155">
        <f>SUM(M8/$O8)*100</f>
        <v>109.98751560549312</v>
      </c>
      <c r="O8" s="30">
        <v>80.100000000000009</v>
      </c>
      <c r="Q8" s="1"/>
    </row>
    <row r="9" spans="3:17" ht="20.100000000000001" customHeight="1" x14ac:dyDescent="0.25">
      <c r="C9" s="151" t="s">
        <v>16</v>
      </c>
      <c r="D9" s="93">
        <v>99</v>
      </c>
      <c r="E9" s="149">
        <f t="shared" si="0"/>
        <v>132</v>
      </c>
      <c r="F9" s="48">
        <v>75</v>
      </c>
      <c r="G9" s="172">
        <v>78.900000000000006</v>
      </c>
      <c r="H9" s="149">
        <f>SUM(G9/$O9)*100</f>
        <v>91.744186046511629</v>
      </c>
      <c r="I9" s="162">
        <v>51.6</v>
      </c>
      <c r="J9" s="149">
        <f>SUM(I9/$O9)*100</f>
        <v>60</v>
      </c>
      <c r="K9" s="93">
        <f>'PY2022Q3 EX'!F7*100</f>
        <v>57.199999999999996</v>
      </c>
      <c r="L9" s="149">
        <f>SUM(K9/$O9)*100</f>
        <v>66.511627906976742</v>
      </c>
      <c r="M9" s="93">
        <v>99.1</v>
      </c>
      <c r="N9" s="155">
        <f>SUM(M9/$O9)*100</f>
        <v>115.23255813953487</v>
      </c>
      <c r="O9" s="30">
        <v>86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66.7</v>
      </c>
      <c r="E11" s="149">
        <f t="shared" ref="E11:E15" si="1">D11/F11*100</f>
        <v>78.47058823529413</v>
      </c>
      <c r="F11" s="48">
        <v>85</v>
      </c>
      <c r="G11" s="172">
        <v>100</v>
      </c>
      <c r="H11" s="149">
        <f>SUM(G11/$O11)*100</f>
        <v>138.88888888888889</v>
      </c>
      <c r="I11" s="163">
        <v>100</v>
      </c>
      <c r="J11" s="149">
        <f>SUM(I11/$O11)*100</f>
        <v>138.88888888888889</v>
      </c>
      <c r="K11" s="93">
        <f>'PY2022Q3 EX'!F9*100</f>
        <v>100</v>
      </c>
      <c r="L11" s="149">
        <f>SUM(K11/$O11)*100</f>
        <v>138.88888888888889</v>
      </c>
      <c r="M11" s="93">
        <v>100</v>
      </c>
      <c r="N11" s="155">
        <f>SUM(M11/$O11)*100</f>
        <v>138.88888888888889</v>
      </c>
      <c r="O11" s="30">
        <v>72</v>
      </c>
      <c r="Q11" s="1"/>
    </row>
    <row r="12" spans="3:17" ht="20.100000000000001" customHeight="1" x14ac:dyDescent="0.25">
      <c r="C12" s="151" t="s">
        <v>3</v>
      </c>
      <c r="D12" s="94">
        <v>11581</v>
      </c>
      <c r="E12" s="149">
        <f t="shared" si="1"/>
        <v>121.90526315789474</v>
      </c>
      <c r="F12" s="49">
        <v>9500</v>
      </c>
      <c r="G12" s="176">
        <v>6761</v>
      </c>
      <c r="H12" s="149">
        <f>SUM(G12/$O12)*100</f>
        <v>75.12222222222222</v>
      </c>
      <c r="I12" s="164">
        <v>6761</v>
      </c>
      <c r="J12" s="149">
        <f>SUM(I12/$O12)*100</f>
        <v>75.12222222222222</v>
      </c>
      <c r="K12" s="94">
        <f>'PY2022Q3 EX'!F10</f>
        <v>9287</v>
      </c>
      <c r="L12" s="149">
        <f>SUM(K12/$O12)*100</f>
        <v>103.18888888888888</v>
      </c>
      <c r="M12" s="94">
        <v>28865</v>
      </c>
      <c r="N12" s="155">
        <f>SUM(M12/$O12)*100</f>
        <v>320.72222222222223</v>
      </c>
      <c r="O12" s="95">
        <v>9000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120.48192771084338</v>
      </c>
      <c r="F13" s="48">
        <v>83</v>
      </c>
      <c r="G13" s="172">
        <v>100</v>
      </c>
      <c r="H13" s="149">
        <f>SUM(G13/$O13)*100</f>
        <v>135.13513513513513</v>
      </c>
      <c r="I13" s="163">
        <v>100</v>
      </c>
      <c r="J13" s="93">
        <f>SUM(I13/$O13)*100</f>
        <v>135.13513513513513</v>
      </c>
      <c r="K13" s="93">
        <f>'PY2022Q3 EX'!F11*100</f>
        <v>100</v>
      </c>
      <c r="L13" s="149">
        <f>SUM(K13/$O13)*100</f>
        <v>135.13513513513513</v>
      </c>
      <c r="M13" s="93">
        <v>100</v>
      </c>
      <c r="N13" s="155">
        <f>SUM(M13/$O13)*100</f>
        <v>135.13513513513513</v>
      </c>
      <c r="O13" s="30">
        <v>74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142.85714285714286</v>
      </c>
      <c r="F14" s="48">
        <v>70</v>
      </c>
      <c r="G14" s="172">
        <v>100</v>
      </c>
      <c r="H14" s="149">
        <f>SUM(G14/$O14)*100</f>
        <v>133.33333333333331</v>
      </c>
      <c r="I14" s="163">
        <v>50</v>
      </c>
      <c r="J14" s="149">
        <f>SUM(I14/$O14)*100</f>
        <v>66.666666666666657</v>
      </c>
      <c r="K14" s="93">
        <f>'PY2022Q3 EX'!F12*100</f>
        <v>0</v>
      </c>
      <c r="L14" s="149">
        <f>SUM(K14/$O14)*100</f>
        <v>0</v>
      </c>
      <c r="M14" s="93">
        <v>0</v>
      </c>
      <c r="N14" s="155">
        <f>SUM(M14/$O14)*100</f>
        <v>0</v>
      </c>
      <c r="O14" s="30">
        <v>75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140.0560224089636</v>
      </c>
      <c r="F15" s="48">
        <v>71.399999999999991</v>
      </c>
      <c r="G15" s="172">
        <v>87.5</v>
      </c>
      <c r="H15" s="149">
        <f>SUM(G15/$O15)*100</f>
        <v>134.61538461538461</v>
      </c>
      <c r="I15" s="163">
        <v>81.8</v>
      </c>
      <c r="J15" s="149">
        <f>SUM(I15/$O15)*100</f>
        <v>125.84615384615385</v>
      </c>
      <c r="K15" s="93">
        <f>'PY2022Q3 EX'!F13*100</f>
        <v>90</v>
      </c>
      <c r="L15" s="149">
        <f>SUM(K15/$O15)*100</f>
        <v>138.46153846153845</v>
      </c>
      <c r="M15" s="93">
        <v>100</v>
      </c>
      <c r="N15" s="155">
        <f>SUM(M15/$O15)*100</f>
        <v>153.84615384615387</v>
      </c>
      <c r="O15" s="30">
        <v>65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70.8</v>
      </c>
      <c r="E17" s="149">
        <f t="shared" ref="E17:E21" si="2">D17/F17*100</f>
        <v>74.526315789473685</v>
      </c>
      <c r="F17" s="48">
        <v>95</v>
      </c>
      <c r="G17" s="172">
        <v>70.8</v>
      </c>
      <c r="H17" s="149">
        <f>SUM(G17/$O17)*100</f>
        <v>83.294117647058812</v>
      </c>
      <c r="I17" s="149">
        <v>61.9</v>
      </c>
      <c r="J17" s="149">
        <f>SUM(I17/$O17)*100</f>
        <v>72.82352941176471</v>
      </c>
      <c r="K17" s="93">
        <f>'PY2022Q3 EX'!F15*100</f>
        <v>70</v>
      </c>
      <c r="L17" s="149">
        <f>SUM(K17/$O17)*100</f>
        <v>82.35294117647058</v>
      </c>
      <c r="M17" s="93">
        <v>80</v>
      </c>
      <c r="N17" s="155">
        <f>SUM(M17/$O17)*100</f>
        <v>94.117647058823522</v>
      </c>
      <c r="O17" s="30">
        <v>85</v>
      </c>
      <c r="Q17" s="1"/>
    </row>
    <row r="18" spans="3:17" ht="20.100000000000001" customHeight="1" x14ac:dyDescent="0.25">
      <c r="C18" s="151" t="s">
        <v>3</v>
      </c>
      <c r="D18" s="94">
        <v>3236</v>
      </c>
      <c r="E18" s="149">
        <f t="shared" si="2"/>
        <v>77.047619047619037</v>
      </c>
      <c r="F18" s="49">
        <v>4200</v>
      </c>
      <c r="G18" s="173">
        <v>3236</v>
      </c>
      <c r="H18" s="149">
        <f>SUM(G18/$O18)*100</f>
        <v>80.900000000000006</v>
      </c>
      <c r="I18" s="150">
        <v>3031</v>
      </c>
      <c r="J18" s="149">
        <f>SUM(I18/$O18)*100</f>
        <v>75.775000000000006</v>
      </c>
      <c r="K18" s="94">
        <f>'PY2022Q3 EX'!F16</f>
        <v>3275.5</v>
      </c>
      <c r="L18" s="149">
        <f>SUM(K18/$O18)*100</f>
        <v>81.887500000000003</v>
      </c>
      <c r="M18" s="94">
        <v>5563</v>
      </c>
      <c r="N18" s="155">
        <f>SUM(M18/$O18)*100</f>
        <v>139.07499999999999</v>
      </c>
      <c r="O18" s="95">
        <v>4000</v>
      </c>
      <c r="Q18" s="1"/>
    </row>
    <row r="19" spans="3:17" ht="20.100000000000001" customHeight="1" x14ac:dyDescent="0.25">
      <c r="C19" s="151" t="s">
        <v>10</v>
      </c>
      <c r="D19" s="93">
        <v>100</v>
      </c>
      <c r="E19" s="149">
        <f t="shared" si="2"/>
        <v>125</v>
      </c>
      <c r="F19" s="48">
        <v>80</v>
      </c>
      <c r="G19" s="172">
        <v>100</v>
      </c>
      <c r="H19" s="149">
        <f t="shared" ref="H19:H20" si="3">SUM(G19/$O19)*100</f>
        <v>133.33333333333331</v>
      </c>
      <c r="I19" s="149">
        <v>58.3</v>
      </c>
      <c r="J19" s="149">
        <f t="shared" ref="J19:J20" si="4">SUM(I19/$O19)*100</f>
        <v>77.733333333333334</v>
      </c>
      <c r="K19" s="93">
        <f>'PY2022Q3 EX'!F17*100</f>
        <v>66.7</v>
      </c>
      <c r="L19" s="149">
        <f t="shared" ref="L19:L20" si="5">SUM(K19/$O19)*100</f>
        <v>88.933333333333337</v>
      </c>
      <c r="M19" s="93">
        <v>61.9</v>
      </c>
      <c r="N19" s="155">
        <f>SUM(M19/$O19)*100</f>
        <v>82.533333333333331</v>
      </c>
      <c r="O19" s="30">
        <v>75</v>
      </c>
      <c r="Q19" s="1"/>
    </row>
    <row r="20" spans="3:17" ht="20.100000000000001" customHeight="1" x14ac:dyDescent="0.25">
      <c r="C20" s="151" t="s">
        <v>13</v>
      </c>
      <c r="D20" s="93">
        <v>75</v>
      </c>
      <c r="E20" s="149">
        <f t="shared" si="2"/>
        <v>81.521739130434781</v>
      </c>
      <c r="F20" s="48">
        <v>92</v>
      </c>
      <c r="G20" s="172">
        <v>66.7</v>
      </c>
      <c r="H20" s="149">
        <f t="shared" si="3"/>
        <v>87.76315789473685</v>
      </c>
      <c r="I20" s="149">
        <v>33.299999999999997</v>
      </c>
      <c r="J20" s="149">
        <f t="shared" si="4"/>
        <v>43.815789473684205</v>
      </c>
      <c r="K20" s="93">
        <f>'PY2022Q3 EX'!F18*100</f>
        <v>37.5</v>
      </c>
      <c r="L20" s="149">
        <f t="shared" si="5"/>
        <v>49.34210526315789</v>
      </c>
      <c r="M20" s="93">
        <v>28.6</v>
      </c>
      <c r="N20" s="155">
        <f>SUM(M20/$O20)*100</f>
        <v>37.631578947368425</v>
      </c>
      <c r="O20" s="30">
        <v>76</v>
      </c>
      <c r="Q20" s="1"/>
    </row>
    <row r="21" spans="3:17" ht="20.100000000000001" customHeight="1" x14ac:dyDescent="0.25">
      <c r="C21" s="151" t="s">
        <v>16</v>
      </c>
      <c r="D21" s="93">
        <v>75</v>
      </c>
      <c r="E21" s="149">
        <f t="shared" si="2"/>
        <v>102.73972602739727</v>
      </c>
      <c r="F21" s="48">
        <v>73</v>
      </c>
      <c r="G21" s="172">
        <v>28.599999999999998</v>
      </c>
      <c r="H21" s="149">
        <f>SUM(G21/$O21)*100</f>
        <v>53.962264150943398</v>
      </c>
      <c r="I21" s="149">
        <v>55.6</v>
      </c>
      <c r="J21" s="149">
        <f>SUM(I21/$O21)*100</f>
        <v>104.90566037735849</v>
      </c>
      <c r="K21" s="93">
        <f>'PY2022Q3 EX'!F19*100</f>
        <v>66.7</v>
      </c>
      <c r="L21" s="149">
        <f>SUM(K21/$O21)*100</f>
        <v>125.84905660377359</v>
      </c>
      <c r="M21" s="93">
        <v>62.5</v>
      </c>
      <c r="N21" s="155">
        <f>SUM(M21/$O21)*100</f>
        <v>117.9245283018868</v>
      </c>
      <c r="O21" s="30">
        <v>53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59.5</v>
      </c>
      <c r="E23" s="149">
        <f t="shared" ref="E23:E25" si="6">D23/F23*100</f>
        <v>81.506849315068493</v>
      </c>
      <c r="F23" s="48">
        <v>73</v>
      </c>
      <c r="G23" s="174">
        <v>60.5</v>
      </c>
      <c r="H23" s="149">
        <f>SUM(G23/$O23)*100</f>
        <v>90.298507462686572</v>
      </c>
      <c r="I23" s="149">
        <v>58.9</v>
      </c>
      <c r="J23" s="149">
        <f>SUM(I23/$O23)*100</f>
        <v>87.910447761194035</v>
      </c>
      <c r="K23" s="93">
        <f>'PY2022Q3 EX'!F21*100</f>
        <v>64</v>
      </c>
      <c r="L23" s="149">
        <f>SUM(K23/$O23)*100</f>
        <v>95.522388059701484</v>
      </c>
      <c r="M23" s="93">
        <v>66.2</v>
      </c>
      <c r="N23" s="155">
        <f>SUM(M23/$O23)*100</f>
        <v>98.805970149253724</v>
      </c>
      <c r="O23" s="30">
        <v>67</v>
      </c>
      <c r="Q23" s="1"/>
    </row>
    <row r="24" spans="3:17" ht="20.100000000000001" customHeight="1" x14ac:dyDescent="0.25">
      <c r="C24" s="151" t="s">
        <v>3</v>
      </c>
      <c r="D24" s="94">
        <v>6494</v>
      </c>
      <c r="E24" s="149">
        <f t="shared" si="6"/>
        <v>127.33333333333334</v>
      </c>
      <c r="F24" s="49">
        <v>5100</v>
      </c>
      <c r="G24" s="175">
        <v>6497</v>
      </c>
      <c r="H24" s="149">
        <f>SUM(G24/$O24)*100</f>
        <v>138.2340425531915</v>
      </c>
      <c r="I24" s="159">
        <v>6541</v>
      </c>
      <c r="J24" s="149">
        <f>SUM(I24/$O24)*100</f>
        <v>139.17021276595744</v>
      </c>
      <c r="K24" s="94">
        <f>'PY2022Q3 EX'!F22</f>
        <v>6617.5</v>
      </c>
      <c r="L24" s="149">
        <f>SUM(K24/$O24)*100</f>
        <v>140.79787234042553</v>
      </c>
      <c r="M24" s="94">
        <v>6744</v>
      </c>
      <c r="N24" s="155">
        <f>SUM(M24/$O24)*100</f>
        <v>143.48936170212764</v>
      </c>
      <c r="O24" s="95">
        <v>4700</v>
      </c>
      <c r="Q24" s="1"/>
    </row>
    <row r="25" spans="3:17" ht="20.100000000000001" customHeight="1" x14ac:dyDescent="0.25">
      <c r="C25" s="156" t="s">
        <v>10</v>
      </c>
      <c r="D25" s="93">
        <v>63.1</v>
      </c>
      <c r="E25" s="149">
        <f t="shared" si="6"/>
        <v>90.142857142857153</v>
      </c>
      <c r="F25" s="48">
        <v>70</v>
      </c>
      <c r="G25" s="174">
        <v>61.3</v>
      </c>
      <c r="H25" s="149">
        <f>SUM(G25/$O25)*100</f>
        <v>92.878787878787875</v>
      </c>
      <c r="I25" s="149">
        <v>58.1</v>
      </c>
      <c r="J25" s="149">
        <f>SUM(I25/$O25)*100</f>
        <v>88.030303030303031</v>
      </c>
      <c r="K25" s="93">
        <f>'PY2022Q3 EX'!F23*100</f>
        <v>63</v>
      </c>
      <c r="L25" s="149">
        <f>SUM(K25/$O25)*100</f>
        <v>95.454545454545453</v>
      </c>
      <c r="M25" s="93">
        <v>63.1</v>
      </c>
      <c r="N25" s="155">
        <f>SUM(M25/$O25)*100</f>
        <v>95.606060606060609</v>
      </c>
      <c r="O25" s="30">
        <v>66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732" priority="106" operator="between">
      <formula>$F5*0.9</formula>
      <formula>$F5</formula>
    </cfRule>
    <cfRule type="cellIs" dxfId="2731" priority="107" operator="lessThan">
      <formula>$F5*0.9</formula>
    </cfRule>
    <cfRule type="cellIs" dxfId="2730" priority="108" operator="greaterThan">
      <formula>$F5</formula>
    </cfRule>
  </conditionalFormatting>
  <conditionalFormatting sqref="D7">
    <cfRule type="cellIs" dxfId="2729" priority="100" operator="between">
      <formula>$F7*0.9</formula>
      <formula>$F7</formula>
    </cfRule>
    <cfRule type="cellIs" dxfId="2728" priority="101" operator="lessThan">
      <formula>$F7*0.9</formula>
    </cfRule>
    <cfRule type="cellIs" dxfId="2727" priority="102" operator="greaterThan">
      <formula>$F7</formula>
    </cfRule>
  </conditionalFormatting>
  <conditionalFormatting sqref="D6">
    <cfRule type="cellIs" dxfId="2726" priority="97" operator="between">
      <formula>$F6*0.9</formula>
      <formula>$F6</formula>
    </cfRule>
    <cfRule type="cellIs" dxfId="2725" priority="98" operator="lessThan">
      <formula>$F6*0.9</formula>
    </cfRule>
    <cfRule type="cellIs" dxfId="2724" priority="99" operator="greaterThan">
      <formula>$F6</formula>
    </cfRule>
  </conditionalFormatting>
  <conditionalFormatting sqref="D11">
    <cfRule type="cellIs" dxfId="2723" priority="94" operator="between">
      <formula>$F11*0.9</formula>
      <formula>$F11</formula>
    </cfRule>
    <cfRule type="cellIs" dxfId="2722" priority="95" operator="lessThan">
      <formula>$F11*0.9</formula>
    </cfRule>
    <cfRule type="cellIs" dxfId="2721" priority="96" operator="greaterThan">
      <formula>$F11</formula>
    </cfRule>
  </conditionalFormatting>
  <conditionalFormatting sqref="D17">
    <cfRule type="cellIs" dxfId="2720" priority="91" operator="between">
      <formula>$F17*0.9</formula>
      <formula>$F17</formula>
    </cfRule>
    <cfRule type="cellIs" dxfId="2719" priority="92" operator="lessThan">
      <formula>$F17*0.9</formula>
    </cfRule>
    <cfRule type="cellIs" dxfId="2718" priority="93" operator="greaterThan">
      <formula>$F17</formula>
    </cfRule>
  </conditionalFormatting>
  <conditionalFormatting sqref="D23">
    <cfRule type="cellIs" dxfId="2717" priority="88" operator="between">
      <formula>$F23*0.9</formula>
      <formula>$F23</formula>
    </cfRule>
    <cfRule type="cellIs" dxfId="2716" priority="89" operator="lessThan">
      <formula>$F23*0.9</formula>
    </cfRule>
    <cfRule type="cellIs" dxfId="2715" priority="90" operator="greaterThan">
      <formula>$F23</formula>
    </cfRule>
  </conditionalFormatting>
  <conditionalFormatting sqref="D12">
    <cfRule type="cellIs" dxfId="2714" priority="85" operator="between">
      <formula>$F12*0.9</formula>
      <formula>$F12</formula>
    </cfRule>
    <cfRule type="cellIs" dxfId="2713" priority="86" operator="lessThan">
      <formula>$F12*0.9</formula>
    </cfRule>
    <cfRule type="cellIs" dxfId="2712" priority="87" operator="greaterThan">
      <formula>$F12</formula>
    </cfRule>
  </conditionalFormatting>
  <conditionalFormatting sqref="D24">
    <cfRule type="cellIs" dxfId="2711" priority="82" operator="between">
      <formula>$F24*0.9</formula>
      <formula>$F24</formula>
    </cfRule>
    <cfRule type="cellIs" dxfId="2710" priority="83" operator="lessThan">
      <formula>$F24*0.9</formula>
    </cfRule>
    <cfRule type="cellIs" dxfId="2709" priority="84" operator="greaterThan">
      <formula>$F24</formula>
    </cfRule>
  </conditionalFormatting>
  <conditionalFormatting sqref="D13">
    <cfRule type="cellIs" dxfId="2708" priority="79" operator="between">
      <formula>$F13*0.9</formula>
      <formula>$F13</formula>
    </cfRule>
    <cfRule type="cellIs" dxfId="2707" priority="80" operator="lessThan">
      <formula>$F13*0.9</formula>
    </cfRule>
    <cfRule type="cellIs" dxfId="2706" priority="81" operator="greaterThan">
      <formula>$F13</formula>
    </cfRule>
  </conditionalFormatting>
  <conditionalFormatting sqref="D19">
    <cfRule type="cellIs" dxfId="2705" priority="76" operator="between">
      <formula>$F19*0.9</formula>
      <formula>$F19</formula>
    </cfRule>
    <cfRule type="cellIs" dxfId="2704" priority="77" operator="lessThan">
      <formula>$F19*0.9</formula>
    </cfRule>
    <cfRule type="cellIs" dxfId="2703" priority="78" operator="greaterThan">
      <formula>$F19</formula>
    </cfRule>
  </conditionalFormatting>
  <conditionalFormatting sqref="D25">
    <cfRule type="cellIs" dxfId="2702" priority="73" operator="between">
      <formula>$F25*0.9</formula>
      <formula>$F25</formula>
    </cfRule>
    <cfRule type="cellIs" dxfId="2701" priority="74" operator="lessThan">
      <formula>$F25*0.9</formula>
    </cfRule>
    <cfRule type="cellIs" dxfId="2700" priority="75" operator="greaterThan">
      <formula>$F25</formula>
    </cfRule>
  </conditionalFormatting>
  <conditionalFormatting sqref="G5 I5 K5 M5">
    <cfRule type="cellIs" dxfId="2699" priority="127" operator="between">
      <formula>$O5*0.9</formula>
      <formula>$O5</formula>
    </cfRule>
    <cfRule type="cellIs" dxfId="2698" priority="128" operator="lessThan">
      <formula>$O5*0.9</formula>
    </cfRule>
    <cfRule type="cellIs" dxfId="2697" priority="129" operator="greaterThan">
      <formula>$O5</formula>
    </cfRule>
  </conditionalFormatting>
  <conditionalFormatting sqref="G6 I6 K6 M6">
    <cfRule type="cellIs" dxfId="2696" priority="109" operator="between">
      <formula>$O6*0.9</formula>
      <formula>$O6</formula>
    </cfRule>
    <cfRule type="cellIs" dxfId="2695" priority="110" operator="lessThan">
      <formula>$O6*0.9</formula>
    </cfRule>
    <cfRule type="cellIs" dxfId="2694" priority="111" operator="greaterThan">
      <formula>$O6</formula>
    </cfRule>
  </conditionalFormatting>
  <conditionalFormatting sqref="G7 I7 M7">
    <cfRule type="cellIs" dxfId="2693" priority="70" operator="between">
      <formula>$O7*0.9</formula>
      <formula>$O7</formula>
    </cfRule>
    <cfRule type="cellIs" dxfId="2692" priority="71" operator="lessThan">
      <formula>$O7*0.9</formula>
    </cfRule>
    <cfRule type="cellIs" dxfId="2691" priority="72" operator="greaterThan">
      <formula>$O7</formula>
    </cfRule>
  </conditionalFormatting>
  <conditionalFormatting sqref="G11 I11 M11">
    <cfRule type="cellIs" dxfId="2690" priority="124" operator="between">
      <formula>$O11*0.9</formula>
      <formula>$O11</formula>
    </cfRule>
    <cfRule type="cellIs" dxfId="2689" priority="125" operator="lessThan">
      <formula>$O11*0.9</formula>
    </cfRule>
    <cfRule type="cellIs" dxfId="2688" priority="126" operator="greaterThan">
      <formula>$O11</formula>
    </cfRule>
  </conditionalFormatting>
  <conditionalFormatting sqref="G12 I12 M12">
    <cfRule type="cellIs" dxfId="2687" priority="121" operator="between">
      <formula>$O12*0.9</formula>
      <formula>$O12</formula>
    </cfRule>
    <cfRule type="cellIs" dxfId="2686" priority="122" operator="lessThan">
      <formula>$O12*0.9</formula>
    </cfRule>
    <cfRule type="cellIs" dxfId="2685" priority="123" operator="greaterThan">
      <formula>$O12</formula>
    </cfRule>
  </conditionalFormatting>
  <conditionalFormatting sqref="G13 I13 M13">
    <cfRule type="cellIs" dxfId="2684" priority="103" operator="between">
      <formula>$O13*0.9</formula>
      <formula>$O13</formula>
    </cfRule>
    <cfRule type="cellIs" dxfId="2683" priority="104" operator="lessThan">
      <formula>$O13*0.9</formula>
    </cfRule>
    <cfRule type="cellIs" dxfId="2682" priority="105" operator="greaterThan">
      <formula>$O13</formula>
    </cfRule>
  </conditionalFormatting>
  <conditionalFormatting sqref="G14 I14 M14">
    <cfRule type="cellIs" dxfId="2681" priority="67" operator="between">
      <formula>$O14*0.9</formula>
      <formula>$O14</formula>
    </cfRule>
    <cfRule type="cellIs" dxfId="2680" priority="68" operator="lessThan">
      <formula>$O14*0.9</formula>
    </cfRule>
    <cfRule type="cellIs" dxfId="2679" priority="69" operator="greaterThan">
      <formula>$O14</formula>
    </cfRule>
  </conditionalFormatting>
  <conditionalFormatting sqref="G17:G18 I17:I18 M17:M18">
    <cfRule type="cellIs" dxfId="2678" priority="118" operator="between">
      <formula>$O17*0.9</formula>
      <formula>$O17</formula>
    </cfRule>
    <cfRule type="cellIs" dxfId="2677" priority="119" operator="lessThan">
      <formula>$O17*0.9</formula>
    </cfRule>
    <cfRule type="cellIs" dxfId="2676" priority="120" operator="greaterThan">
      <formula>$O17</formula>
    </cfRule>
  </conditionalFormatting>
  <conditionalFormatting sqref="G19 I19 M19">
    <cfRule type="cellIs" dxfId="2675" priority="64" operator="between">
      <formula>$O19*0.9</formula>
      <formula>$O19</formula>
    </cfRule>
    <cfRule type="cellIs" dxfId="2674" priority="65" operator="lessThan">
      <formula>$O19*0.9</formula>
    </cfRule>
    <cfRule type="cellIs" dxfId="2673" priority="66" operator="greaterThan">
      <formula>$O19</formula>
    </cfRule>
  </conditionalFormatting>
  <conditionalFormatting sqref="G20 I20 M20">
    <cfRule type="cellIs" dxfId="2672" priority="61" operator="between">
      <formula>$O20*0.9</formula>
      <formula>$O20</formula>
    </cfRule>
    <cfRule type="cellIs" dxfId="2671" priority="62" operator="lessThan">
      <formula>$O20*0.9</formula>
    </cfRule>
    <cfRule type="cellIs" dxfId="2670" priority="63" operator="greaterThan">
      <formula>$O20</formula>
    </cfRule>
  </conditionalFormatting>
  <conditionalFormatting sqref="G23 I23 M23">
    <cfRule type="cellIs" dxfId="2669" priority="115" operator="between">
      <formula>$O23*0.9</formula>
      <formula>$O23</formula>
    </cfRule>
    <cfRule type="cellIs" dxfId="2668" priority="116" operator="lessThan">
      <formula>$O23*0.9</formula>
    </cfRule>
    <cfRule type="cellIs" dxfId="2667" priority="117" operator="greaterThan">
      <formula>$O23</formula>
    </cfRule>
  </conditionalFormatting>
  <conditionalFormatting sqref="G24 I24 M24">
    <cfRule type="cellIs" dxfId="2666" priority="112" operator="between">
      <formula>$O24*0.9</formula>
      <formula>$O24</formula>
    </cfRule>
    <cfRule type="cellIs" dxfId="2665" priority="113" operator="lessThan">
      <formula>$O24*0.9</formula>
    </cfRule>
    <cfRule type="cellIs" dxfId="2664" priority="114" operator="greaterThan">
      <formula>$O24</formula>
    </cfRule>
  </conditionalFormatting>
  <conditionalFormatting sqref="G25 I25 M25">
    <cfRule type="cellIs" dxfId="2663" priority="58" operator="between">
      <formula>$O25*0.9</formula>
      <formula>$O25</formula>
    </cfRule>
    <cfRule type="cellIs" dxfId="2662" priority="59" operator="lessThan">
      <formula>$O25*0.9</formula>
    </cfRule>
    <cfRule type="cellIs" dxfId="2661" priority="60" operator="greaterThan">
      <formula>$O25</formula>
    </cfRule>
  </conditionalFormatting>
  <conditionalFormatting sqref="D8">
    <cfRule type="cellIs" dxfId="2660" priority="55" operator="between">
      <formula>$F8*0.9</formula>
      <formula>$F8</formula>
    </cfRule>
    <cfRule type="cellIs" dxfId="2659" priority="56" operator="lessThan">
      <formula>$F8*0.9</formula>
    </cfRule>
    <cfRule type="cellIs" dxfId="2658" priority="57" operator="greaterThan">
      <formula>$F8</formula>
    </cfRule>
  </conditionalFormatting>
  <conditionalFormatting sqref="D14">
    <cfRule type="cellIs" dxfId="2657" priority="52" operator="between">
      <formula>$F14*0.9</formula>
      <formula>$F14</formula>
    </cfRule>
    <cfRule type="cellIs" dxfId="2656" priority="53" operator="lessThan">
      <formula>$F14*0.9</formula>
    </cfRule>
    <cfRule type="cellIs" dxfId="2655" priority="54" operator="greaterThan">
      <formula>$F14</formula>
    </cfRule>
  </conditionalFormatting>
  <conditionalFormatting sqref="D20">
    <cfRule type="cellIs" dxfId="2654" priority="49" operator="between">
      <formula>$F20*0.9</formula>
      <formula>$F20</formula>
    </cfRule>
    <cfRule type="cellIs" dxfId="2653" priority="50" operator="lessThan">
      <formula>$F20*0.9</formula>
    </cfRule>
    <cfRule type="cellIs" dxfId="2652" priority="51" operator="greaterThan">
      <formula>$F20</formula>
    </cfRule>
  </conditionalFormatting>
  <conditionalFormatting sqref="G15 I15 M15">
    <cfRule type="cellIs" dxfId="2651" priority="46" operator="between">
      <formula>$O15*0.9</formula>
      <formula>$O15</formula>
    </cfRule>
    <cfRule type="cellIs" dxfId="2650" priority="47" operator="lessThan">
      <formula>$O15*0.9</formula>
    </cfRule>
    <cfRule type="cellIs" dxfId="2649" priority="48" operator="greaterThan">
      <formula>$O15</formula>
    </cfRule>
  </conditionalFormatting>
  <conditionalFormatting sqref="G21 I21 M21">
    <cfRule type="cellIs" dxfId="2648" priority="43" operator="between">
      <formula>$O21*0.9</formula>
      <formula>$O21</formula>
    </cfRule>
    <cfRule type="cellIs" dxfId="2647" priority="44" operator="lessThan">
      <formula>$O21*0.9</formula>
    </cfRule>
    <cfRule type="cellIs" dxfId="2646" priority="45" operator="greaterThan">
      <formula>$O21</formula>
    </cfRule>
  </conditionalFormatting>
  <conditionalFormatting sqref="G8 I8 M8">
    <cfRule type="cellIs" dxfId="2645" priority="40" operator="between">
      <formula>$O8*0.9</formula>
      <formula>$O8</formula>
    </cfRule>
    <cfRule type="cellIs" dxfId="2644" priority="41" operator="lessThan">
      <formula>$O8*0.9</formula>
    </cfRule>
    <cfRule type="cellIs" dxfId="2643" priority="42" operator="greaterThan">
      <formula>$O8</formula>
    </cfRule>
  </conditionalFormatting>
  <conditionalFormatting sqref="G9 I9 M9">
    <cfRule type="cellIs" dxfId="2642" priority="37" operator="between">
      <formula>$O9*0.9</formula>
      <formula>$O9</formula>
    </cfRule>
    <cfRule type="cellIs" dxfId="2641" priority="38" operator="lessThan">
      <formula>$O9*0.9</formula>
    </cfRule>
    <cfRule type="cellIs" dxfId="2640" priority="39" operator="greaterThan">
      <formula>$O9</formula>
    </cfRule>
  </conditionalFormatting>
  <conditionalFormatting sqref="D21 D15 D9">
    <cfRule type="cellIs" dxfId="2639" priority="34" operator="between">
      <formula>$F9*0.9</formula>
      <formula>$F9</formula>
    </cfRule>
    <cfRule type="cellIs" dxfId="2638" priority="35" operator="lessThan">
      <formula>$F9*0.9</formula>
    </cfRule>
    <cfRule type="cellIs" dxfId="2637" priority="36" operator="greaterThan">
      <formula>$F9</formula>
    </cfRule>
  </conditionalFormatting>
  <conditionalFormatting sqref="D18">
    <cfRule type="cellIs" dxfId="2636" priority="31" operator="between">
      <formula>$F18*0.9</formula>
      <formula>$F18</formula>
    </cfRule>
    <cfRule type="cellIs" dxfId="2635" priority="32" operator="lessThan">
      <formula>$F18*0.9</formula>
    </cfRule>
    <cfRule type="cellIs" dxfId="2634" priority="33" operator="greaterThan">
      <formula>$F18</formula>
    </cfRule>
  </conditionalFormatting>
  <conditionalFormatting sqref="K7:K9">
    <cfRule type="cellIs" dxfId="2633" priority="28" operator="between">
      <formula>$O7*0.9</formula>
      <formula>$O7</formula>
    </cfRule>
    <cfRule type="cellIs" dxfId="2632" priority="29" operator="lessThan">
      <formula>$O7*0.9</formula>
    </cfRule>
    <cfRule type="cellIs" dxfId="2631" priority="30" operator="greaterThan">
      <formula>$O7</formula>
    </cfRule>
  </conditionalFormatting>
  <conditionalFormatting sqref="K11">
    <cfRule type="cellIs" dxfId="2630" priority="25" operator="between">
      <formula>$O11*0.9</formula>
      <formula>$O11</formula>
    </cfRule>
    <cfRule type="cellIs" dxfId="2629" priority="26" operator="lessThan">
      <formula>$O11*0.9</formula>
    </cfRule>
    <cfRule type="cellIs" dxfId="2628" priority="27" operator="greaterThan">
      <formula>$O11</formula>
    </cfRule>
  </conditionalFormatting>
  <conditionalFormatting sqref="K13:K15">
    <cfRule type="cellIs" dxfId="2627" priority="22" operator="between">
      <formula>$O13*0.9</formula>
      <formula>$O13</formula>
    </cfRule>
    <cfRule type="cellIs" dxfId="2626" priority="23" operator="lessThan">
      <formula>$O13*0.9</formula>
    </cfRule>
    <cfRule type="cellIs" dxfId="2625" priority="24" operator="greaterThan">
      <formula>$O13</formula>
    </cfRule>
  </conditionalFormatting>
  <conditionalFormatting sqref="K17">
    <cfRule type="cellIs" dxfId="2624" priority="19" operator="between">
      <formula>$O17*0.9</formula>
      <formula>$O17</formula>
    </cfRule>
    <cfRule type="cellIs" dxfId="2623" priority="20" operator="lessThan">
      <formula>$O17*0.9</formula>
    </cfRule>
    <cfRule type="cellIs" dxfId="2622" priority="21" operator="greaterThan">
      <formula>$O17</formula>
    </cfRule>
  </conditionalFormatting>
  <conditionalFormatting sqref="K19:K21">
    <cfRule type="cellIs" dxfId="2621" priority="16" operator="between">
      <formula>$O19*0.9</formula>
      <formula>$O19</formula>
    </cfRule>
    <cfRule type="cellIs" dxfId="2620" priority="17" operator="lessThan">
      <formula>$O19*0.9</formula>
    </cfRule>
    <cfRule type="cellIs" dxfId="2619" priority="18" operator="greaterThan">
      <formula>$O19</formula>
    </cfRule>
  </conditionalFormatting>
  <conditionalFormatting sqref="K23">
    <cfRule type="cellIs" dxfId="2618" priority="13" operator="between">
      <formula>$O23*0.9</formula>
      <formula>$O23</formula>
    </cfRule>
    <cfRule type="cellIs" dxfId="2617" priority="14" operator="lessThan">
      <formula>$O23*0.9</formula>
    </cfRule>
    <cfRule type="cellIs" dxfId="2616" priority="15" operator="greaterThan">
      <formula>$O23</formula>
    </cfRule>
  </conditionalFormatting>
  <conditionalFormatting sqref="K25">
    <cfRule type="cellIs" dxfId="2615" priority="10" operator="between">
      <formula>$O25*0.9</formula>
      <formula>$O25</formula>
    </cfRule>
    <cfRule type="cellIs" dxfId="2614" priority="11" operator="lessThan">
      <formula>$O25*0.9</formula>
    </cfRule>
    <cfRule type="cellIs" dxfId="2613" priority="12" operator="greaterThan">
      <formula>$O25</formula>
    </cfRule>
  </conditionalFormatting>
  <conditionalFormatting sqref="K12">
    <cfRule type="cellIs" dxfId="2612" priority="7" operator="between">
      <formula>$O12*0.9</formula>
      <formula>$O12</formula>
    </cfRule>
    <cfRule type="cellIs" dxfId="2611" priority="8" operator="lessThan">
      <formula>$O12*0.9</formula>
    </cfRule>
    <cfRule type="cellIs" dxfId="2610" priority="9" operator="greaterThan">
      <formula>$O12</formula>
    </cfRule>
  </conditionalFormatting>
  <conditionalFormatting sqref="K18">
    <cfRule type="cellIs" dxfId="2609" priority="4" operator="between">
      <formula>$O18*0.9</formula>
      <formula>$O18</formula>
    </cfRule>
    <cfRule type="cellIs" dxfId="2608" priority="5" operator="lessThan">
      <formula>$O18*0.9</formula>
    </cfRule>
    <cfRule type="cellIs" dxfId="2607" priority="6" operator="greaterThan">
      <formula>$O18</formula>
    </cfRule>
  </conditionalFormatting>
  <conditionalFormatting sqref="K24">
    <cfRule type="cellIs" dxfId="2606" priority="1" operator="between">
      <formula>$O24*0.9</formula>
      <formula>$O24</formula>
    </cfRule>
    <cfRule type="cellIs" dxfId="2605" priority="2" operator="lessThan">
      <formula>$O24*0.9</formula>
    </cfRule>
    <cfRule type="cellIs" dxfId="2604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A04E-C336-4AC6-9280-E953E546068E}">
  <dimension ref="C1:Q45"/>
  <sheetViews>
    <sheetView zoomScale="70" zoomScaleNormal="7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68.400000000000006</v>
      </c>
      <c r="E5" s="149">
        <f>D5/F5*100</f>
        <v>77.727272727272734</v>
      </c>
      <c r="F5" s="48">
        <v>88</v>
      </c>
      <c r="G5" s="172">
        <v>72.899999999999991</v>
      </c>
      <c r="H5" s="149">
        <f>SUM(G5/$O5)*100</f>
        <v>82.187147688838763</v>
      </c>
      <c r="I5" s="162">
        <v>65.400000000000006</v>
      </c>
      <c r="J5" s="149">
        <f>SUM(I5/$O5)*100</f>
        <v>73.731679819616687</v>
      </c>
      <c r="K5" s="93">
        <f>'PY2022Q3 EX'!G3*100</f>
        <v>71.2</v>
      </c>
      <c r="L5" s="149">
        <f>SUM(K5/$O5)*100</f>
        <v>80.270574971815108</v>
      </c>
      <c r="M5" s="93">
        <v>74.2</v>
      </c>
      <c r="N5" s="155">
        <f>SUM(M5/$O5)*100</f>
        <v>83.652762119503947</v>
      </c>
      <c r="O5" s="29">
        <v>88.7</v>
      </c>
      <c r="Q5" s="1"/>
    </row>
    <row r="6" spans="3:17" ht="20.100000000000001" customHeight="1" x14ac:dyDescent="0.25">
      <c r="C6" s="151" t="s">
        <v>3</v>
      </c>
      <c r="D6" s="94">
        <v>6365</v>
      </c>
      <c r="E6" s="149">
        <f t="shared" ref="E6:E9" si="0">D6/F6*100</f>
        <v>88.402777777777771</v>
      </c>
      <c r="F6" s="49">
        <v>7200</v>
      </c>
      <c r="G6" s="176">
        <v>6533</v>
      </c>
      <c r="H6" s="149">
        <f>SUM(G6/$O6)*100</f>
        <v>89.480893028352284</v>
      </c>
      <c r="I6" s="161">
        <v>6326</v>
      </c>
      <c r="J6" s="149">
        <f>SUM(I6/$O6)*100</f>
        <v>86.645664977400358</v>
      </c>
      <c r="K6" s="94">
        <f>'PY2022Q3 EX'!G4</f>
        <v>6576</v>
      </c>
      <c r="L6" s="149">
        <f>SUM(K6/$O6)*100</f>
        <v>90.069853444733596</v>
      </c>
      <c r="M6" s="94">
        <v>7065</v>
      </c>
      <c r="N6" s="155">
        <f>SUM(M6/$O6)*100</f>
        <v>96.767566086837419</v>
      </c>
      <c r="O6" s="95">
        <v>7301</v>
      </c>
      <c r="P6" s="227"/>
      <c r="Q6" s="1"/>
    </row>
    <row r="7" spans="3:17" ht="20.100000000000001" customHeight="1" x14ac:dyDescent="0.25">
      <c r="C7" s="151" t="s">
        <v>10</v>
      </c>
      <c r="D7" s="93">
        <v>77.600000000000009</v>
      </c>
      <c r="E7" s="149">
        <f t="shared" si="0"/>
        <v>90.232558139534888</v>
      </c>
      <c r="F7" s="48">
        <v>86</v>
      </c>
      <c r="G7" s="172">
        <v>67.400000000000006</v>
      </c>
      <c r="H7" s="149">
        <f>SUM(G7/$O7)*100</f>
        <v>77.028571428571439</v>
      </c>
      <c r="I7" s="162">
        <v>56.1</v>
      </c>
      <c r="J7" s="149">
        <f>SUM(I7/$O7)*100</f>
        <v>64.114285714285714</v>
      </c>
      <c r="K7" s="93">
        <f>'PY2022Q3 EX'!G5*100</f>
        <v>67.100000000000009</v>
      </c>
      <c r="L7" s="149">
        <f>SUM(K7/$O7)*100</f>
        <v>76.685714285714283</v>
      </c>
      <c r="M7" s="93">
        <v>64.7</v>
      </c>
      <c r="N7" s="155">
        <f>SUM(M7/$O7)*100</f>
        <v>73.94285714285715</v>
      </c>
      <c r="O7" s="30">
        <v>87.5</v>
      </c>
      <c r="P7" s="227"/>
      <c r="Q7" s="158"/>
    </row>
    <row r="8" spans="3:17" ht="20.100000000000001" customHeight="1" x14ac:dyDescent="0.25">
      <c r="C8" s="151" t="s">
        <v>13</v>
      </c>
      <c r="D8" s="93">
        <v>95.1</v>
      </c>
      <c r="E8" s="149">
        <f t="shared" si="0"/>
        <v>111.88235294117645</v>
      </c>
      <c r="F8" s="48">
        <v>85</v>
      </c>
      <c r="G8" s="172">
        <v>85</v>
      </c>
      <c r="H8" s="149">
        <f>SUM(G8/$O8)*100</f>
        <v>92.190889370932751</v>
      </c>
      <c r="I8" s="162">
        <v>53.2</v>
      </c>
      <c r="J8" s="149">
        <f>SUM(I8/$O8)*100</f>
        <v>57.700650759219087</v>
      </c>
      <c r="K8" s="93">
        <f>'PY2022Q3 EX'!G6*100</f>
        <v>59.3</v>
      </c>
      <c r="L8" s="149">
        <f>SUM(K8/$O8)*100</f>
        <v>64.316702819956603</v>
      </c>
      <c r="M8" s="93">
        <v>60.2</v>
      </c>
      <c r="N8" s="155">
        <f>SUM(M8/$O8)*100</f>
        <v>65.292841648590027</v>
      </c>
      <c r="O8" s="30">
        <v>92.2</v>
      </c>
      <c r="P8" s="227"/>
      <c r="Q8" s="1"/>
    </row>
    <row r="9" spans="3:17" ht="20.100000000000001" customHeight="1" x14ac:dyDescent="0.25">
      <c r="C9" s="151" t="s">
        <v>16</v>
      </c>
      <c r="D9" s="93">
        <v>41.699999999999996</v>
      </c>
      <c r="E9" s="149">
        <f t="shared" si="0"/>
        <v>75.818181818181799</v>
      </c>
      <c r="F9" s="48">
        <v>55.000000000000007</v>
      </c>
      <c r="G9" s="172">
        <v>50</v>
      </c>
      <c r="H9" s="149">
        <f>SUM(G9/$O9)*100</f>
        <v>82.78145695364239</v>
      </c>
      <c r="I9" s="162">
        <v>56.5</v>
      </c>
      <c r="J9" s="149">
        <f>SUM(I9/$O9)*100</f>
        <v>93.543046357615907</v>
      </c>
      <c r="K9" s="93">
        <f>'PY2022Q3 EX'!G7*100</f>
        <v>54.800000000000004</v>
      </c>
      <c r="L9" s="149">
        <f>SUM(K9/$O9)*100</f>
        <v>90.728476821192061</v>
      </c>
      <c r="M9" s="93">
        <v>55.4</v>
      </c>
      <c r="N9" s="155">
        <f>SUM(M9/$O9)*100</f>
        <v>91.721854304635769</v>
      </c>
      <c r="O9" s="30">
        <v>60.4</v>
      </c>
      <c r="P9" s="227"/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75</v>
      </c>
      <c r="E11" s="149">
        <f t="shared" ref="E11:E15" si="1">D11/F11*100</f>
        <v>81.521739130434781</v>
      </c>
      <c r="F11" s="48">
        <v>92</v>
      </c>
      <c r="G11" s="172">
        <v>80</v>
      </c>
      <c r="H11" s="149">
        <f>SUM(G11/$O11)*100</f>
        <v>86.956521739130437</v>
      </c>
      <c r="I11" s="163">
        <v>75</v>
      </c>
      <c r="J11" s="149">
        <f>SUM(I11/$O11)*100</f>
        <v>81.521739130434781</v>
      </c>
      <c r="K11" s="93">
        <f>'PY2022Q3 EX'!G9*100</f>
        <v>66.7</v>
      </c>
      <c r="L11" s="149">
        <f>SUM(K11/$O11)*100</f>
        <v>72.5</v>
      </c>
      <c r="M11" s="93">
        <v>100</v>
      </c>
      <c r="N11" s="155">
        <f>SUM(M11/$O11)*100</f>
        <v>108.69565217391303</v>
      </c>
      <c r="O11" s="30">
        <v>92</v>
      </c>
      <c r="Q11" s="1"/>
    </row>
    <row r="12" spans="3:17" ht="20.100000000000001" customHeight="1" x14ac:dyDescent="0.25">
      <c r="C12" s="151" t="s">
        <v>3</v>
      </c>
      <c r="D12" s="94">
        <v>9495</v>
      </c>
      <c r="E12" s="149">
        <f t="shared" si="1"/>
        <v>133.73239436619718</v>
      </c>
      <c r="F12" s="49">
        <v>7100</v>
      </c>
      <c r="G12" s="176">
        <v>9307</v>
      </c>
      <c r="H12" s="149">
        <f>SUM(G12/$O12)*100</f>
        <v>131.08450704225351</v>
      </c>
      <c r="I12" s="164">
        <v>9118</v>
      </c>
      <c r="J12" s="149">
        <f>SUM(I12/$O12)*100</f>
        <v>128.42253521126761</v>
      </c>
      <c r="K12" s="94">
        <f>'PY2022Q3 EX'!G10</f>
        <v>11454.5</v>
      </c>
      <c r="L12" s="149">
        <f>SUM(K12/$O12)*100</f>
        <v>161.33098591549296</v>
      </c>
      <c r="M12" s="94">
        <v>11454.5</v>
      </c>
      <c r="N12" s="155">
        <f>SUM(M12/$O12)*100</f>
        <v>161.33098591549296</v>
      </c>
      <c r="O12" s="95">
        <v>7100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119.04761904761905</v>
      </c>
      <c r="F13" s="48">
        <v>84</v>
      </c>
      <c r="G13" s="172">
        <v>100</v>
      </c>
      <c r="H13" s="149">
        <f>SUM(G13/$O13)*100</f>
        <v>119.04761904761905</v>
      </c>
      <c r="I13" s="163">
        <v>75</v>
      </c>
      <c r="J13" s="93">
        <f>SUM(I13/$O13)*100</f>
        <v>89.285714285714292</v>
      </c>
      <c r="K13" s="93">
        <f>'PY2022Q3 EX'!G11*100</f>
        <v>80</v>
      </c>
      <c r="L13" s="149">
        <f>SUM(K13/$O13)*100</f>
        <v>95.238095238095227</v>
      </c>
      <c r="M13" s="93">
        <v>75</v>
      </c>
      <c r="N13" s="155">
        <f>SUM(M13/$O13)*100</f>
        <v>89.285714285714292</v>
      </c>
      <c r="O13" s="30">
        <v>84</v>
      </c>
      <c r="Q13" s="1"/>
    </row>
    <row r="14" spans="3:17" ht="20.100000000000001" customHeight="1" x14ac:dyDescent="0.25">
      <c r="C14" s="151" t="s">
        <v>13</v>
      </c>
      <c r="D14" s="93">
        <v>0</v>
      </c>
      <c r="E14" s="149">
        <f t="shared" si="1"/>
        <v>0</v>
      </c>
      <c r="F14" s="48">
        <v>83.2</v>
      </c>
      <c r="G14" s="172">
        <v>0</v>
      </c>
      <c r="H14" s="149">
        <f>SUM(G14/$O14)*100</f>
        <v>0</v>
      </c>
      <c r="I14" s="163">
        <v>100</v>
      </c>
      <c r="J14" s="149">
        <f>SUM(I14/$O14)*100</f>
        <v>120.19230769230769</v>
      </c>
      <c r="K14" s="93">
        <f>'PY2022Q3 EX'!G12*100</f>
        <v>100</v>
      </c>
      <c r="L14" s="149">
        <f>SUM(K14/$O14)*100</f>
        <v>120.19230769230769</v>
      </c>
      <c r="M14" s="93">
        <v>100</v>
      </c>
      <c r="N14" s="155">
        <f>SUM(M14/$O14)*100</f>
        <v>120.19230769230769</v>
      </c>
      <c r="O14" s="30">
        <v>83.2</v>
      </c>
      <c r="Q14" s="1"/>
    </row>
    <row r="15" spans="3:17" ht="20.100000000000001" customHeight="1" x14ac:dyDescent="0.25">
      <c r="C15" s="151" t="s">
        <v>16</v>
      </c>
      <c r="D15" s="93">
        <v>0</v>
      </c>
      <c r="E15" s="149">
        <f t="shared" si="1"/>
        <v>0</v>
      </c>
      <c r="F15" s="48">
        <v>50</v>
      </c>
      <c r="G15" s="172">
        <v>0</v>
      </c>
      <c r="H15" s="149">
        <f>SUM(G15/$O15)*100</f>
        <v>0</v>
      </c>
      <c r="I15" s="165">
        <v>0</v>
      </c>
      <c r="J15" s="149">
        <f>SUM(I15/$O15)*100</f>
        <v>0</v>
      </c>
      <c r="K15" s="93">
        <f>'PY2022Q3 EX'!G13*100</f>
        <v>0</v>
      </c>
      <c r="L15" s="149">
        <f>SUM(K15/$O15)*100</f>
        <v>0</v>
      </c>
      <c r="M15" s="93">
        <v>0</v>
      </c>
      <c r="N15" s="155">
        <f>SUM(M15/$O15)*100</f>
        <v>0</v>
      </c>
      <c r="O15" s="30">
        <v>50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68.600000000000009</v>
      </c>
      <c r="E17" s="149">
        <f t="shared" ref="E17:E21" si="2">D17/F17*100</f>
        <v>86.289308176100647</v>
      </c>
      <c r="F17" s="48">
        <v>79.5</v>
      </c>
      <c r="G17" s="172">
        <v>69</v>
      </c>
      <c r="H17" s="149">
        <f>SUM(G17/$O17)*100</f>
        <v>90.670170827858087</v>
      </c>
      <c r="I17" s="149">
        <v>64.400000000000006</v>
      </c>
      <c r="J17" s="149">
        <f>SUM(I17/$O17)*100</f>
        <v>84.625492772667556</v>
      </c>
      <c r="K17" s="93">
        <f>'PY2022Q3 EX'!G15*100</f>
        <v>67.400000000000006</v>
      </c>
      <c r="L17" s="149">
        <f>SUM(K17/$O17)*100</f>
        <v>88.567674113009204</v>
      </c>
      <c r="M17" s="93">
        <v>65.599999999999994</v>
      </c>
      <c r="N17" s="155">
        <f>SUM(M17/$O17)*100</f>
        <v>86.202365308804204</v>
      </c>
      <c r="O17" s="30">
        <v>76.099999999999994</v>
      </c>
      <c r="Q17" s="1"/>
    </row>
    <row r="18" spans="3:17" ht="20.100000000000001" customHeight="1" x14ac:dyDescent="0.25">
      <c r="C18" s="151" t="s">
        <v>3</v>
      </c>
      <c r="D18" s="94">
        <v>3737</v>
      </c>
      <c r="E18" s="149">
        <f t="shared" si="2"/>
        <v>116.78124999999999</v>
      </c>
      <c r="F18" s="49">
        <v>3200</v>
      </c>
      <c r="G18" s="173">
        <v>3748</v>
      </c>
      <c r="H18" s="149">
        <f>SUM(G18/$O18)*100</f>
        <v>124.31177446102819</v>
      </c>
      <c r="I18" s="150">
        <v>3493</v>
      </c>
      <c r="J18" s="149">
        <f>SUM(I18/$O18)*100</f>
        <v>115.85406301824213</v>
      </c>
      <c r="K18" s="94">
        <f>'PY2022Q3 EX'!G16</f>
        <v>3774</v>
      </c>
      <c r="L18" s="149">
        <f>SUM(K18/$O18)*100</f>
        <v>125.17412935323382</v>
      </c>
      <c r="M18" s="94">
        <v>4507.5</v>
      </c>
      <c r="N18" s="155">
        <f>SUM(M18/$O18)*100</f>
        <v>149.50248756218906</v>
      </c>
      <c r="O18" s="95">
        <v>3015</v>
      </c>
      <c r="Q18" s="1"/>
    </row>
    <row r="19" spans="3:17" ht="20.100000000000001" customHeight="1" x14ac:dyDescent="0.25">
      <c r="C19" s="151" t="s">
        <v>10</v>
      </c>
      <c r="D19" s="93">
        <v>67.7</v>
      </c>
      <c r="E19" s="149">
        <f t="shared" si="2"/>
        <v>91.486486486486498</v>
      </c>
      <c r="F19" s="48">
        <v>74</v>
      </c>
      <c r="G19" s="172">
        <v>70.8</v>
      </c>
      <c r="H19" s="149">
        <f t="shared" ref="H19:H20" si="3">SUM(G19/$O19)*100</f>
        <v>95.033557046979865</v>
      </c>
      <c r="I19" s="149">
        <v>65.2</v>
      </c>
      <c r="J19" s="149">
        <f t="shared" ref="J19:J20" si="4">SUM(I19/$O19)*100</f>
        <v>87.516778523489933</v>
      </c>
      <c r="K19" s="93">
        <f>'PY2022Q3 EX'!G17*100</f>
        <v>68.100000000000009</v>
      </c>
      <c r="L19" s="149">
        <f t="shared" ref="L19:L20" si="5">SUM(K19/$O19)*100</f>
        <v>91.409395973154375</v>
      </c>
      <c r="M19" s="93">
        <v>68.5</v>
      </c>
      <c r="N19" s="155">
        <f>SUM(M19/$O19)*100</f>
        <v>91.946308724832221</v>
      </c>
      <c r="O19" s="30">
        <v>74.5</v>
      </c>
      <c r="Q19" s="1"/>
    </row>
    <row r="20" spans="3:17" ht="20.100000000000001" customHeight="1" x14ac:dyDescent="0.25">
      <c r="C20" s="151" t="s">
        <v>13</v>
      </c>
      <c r="D20" s="93">
        <v>84</v>
      </c>
      <c r="E20" s="149">
        <f t="shared" si="2"/>
        <v>109.80392156862746</v>
      </c>
      <c r="F20" s="48">
        <v>76.5</v>
      </c>
      <c r="G20" s="172">
        <v>64</v>
      </c>
      <c r="H20" s="149">
        <f t="shared" si="3"/>
        <v>115.10791366906471</v>
      </c>
      <c r="I20" s="149">
        <v>41</v>
      </c>
      <c r="J20" s="149">
        <f t="shared" si="4"/>
        <v>73.741007194244588</v>
      </c>
      <c r="K20" s="93">
        <f>'PY2022Q3 EX'!G18*100</f>
        <v>39.200000000000003</v>
      </c>
      <c r="L20" s="149">
        <f t="shared" si="5"/>
        <v>70.503597122302153</v>
      </c>
      <c r="M20" s="93">
        <v>36.6</v>
      </c>
      <c r="N20" s="155">
        <f>SUM(M20/$O20)*100</f>
        <v>65.827338129496397</v>
      </c>
      <c r="O20" s="30">
        <v>55.600000000000009</v>
      </c>
      <c r="Q20" s="1"/>
    </row>
    <row r="21" spans="3:17" ht="20.100000000000001" customHeight="1" x14ac:dyDescent="0.25">
      <c r="C21" s="151" t="s">
        <v>16</v>
      </c>
      <c r="D21" s="93">
        <v>21.2</v>
      </c>
      <c r="E21" s="149">
        <f t="shared" si="2"/>
        <v>45.591397849462361</v>
      </c>
      <c r="F21" s="48">
        <v>46.5</v>
      </c>
      <c r="G21" s="172">
        <v>33.300000000000004</v>
      </c>
      <c r="H21" s="149">
        <f>SUM(G21/$O21)*100</f>
        <v>111.37123745819399</v>
      </c>
      <c r="I21" s="149">
        <v>22.6</v>
      </c>
      <c r="J21" s="149">
        <f>SUM(I21/$O21)*100</f>
        <v>75.585284280936463</v>
      </c>
      <c r="K21" s="93">
        <f>'PY2022Q3 EX'!G19*100</f>
        <v>32.300000000000004</v>
      </c>
      <c r="L21" s="149">
        <f>SUM(K21/$O21)*100</f>
        <v>108.02675585284283</v>
      </c>
      <c r="M21" s="93">
        <v>53.3</v>
      </c>
      <c r="N21" s="155">
        <f>SUM(M21/$O21)*100</f>
        <v>178.26086956521738</v>
      </c>
      <c r="O21" s="30">
        <v>29.9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66.7</v>
      </c>
      <c r="E23" s="149">
        <f t="shared" ref="E23:E25" si="6">D23/F23*100</f>
        <v>90.13513513513513</v>
      </c>
      <c r="F23" s="48">
        <v>74</v>
      </c>
      <c r="G23" s="174">
        <v>68.300000000000011</v>
      </c>
      <c r="H23" s="149">
        <f>SUM(G23/$O23)*100</f>
        <v>103.3282904689864</v>
      </c>
      <c r="I23" s="149">
        <v>65.7</v>
      </c>
      <c r="J23" s="149">
        <f>SUM(I23/$O23)*100</f>
        <v>99.394856278366106</v>
      </c>
      <c r="K23" s="93">
        <f>'PY2022Q3 EX'!G21*100</f>
        <v>69.5</v>
      </c>
      <c r="L23" s="149">
        <f>SUM(K23/$O23)*100</f>
        <v>105.14372163388803</v>
      </c>
      <c r="M23" s="93">
        <v>70.2</v>
      </c>
      <c r="N23" s="155">
        <f>SUM(M23/$O23)*100</f>
        <v>106.20272314674735</v>
      </c>
      <c r="O23" s="30">
        <v>66.100000000000009</v>
      </c>
      <c r="Q23" s="1"/>
    </row>
    <row r="24" spans="3:17" ht="20.100000000000001" customHeight="1" x14ac:dyDescent="0.25">
      <c r="C24" s="151" t="s">
        <v>3</v>
      </c>
      <c r="D24" s="94">
        <v>4894</v>
      </c>
      <c r="E24" s="149">
        <f t="shared" si="6"/>
        <v>95.960784313725483</v>
      </c>
      <c r="F24" s="49">
        <v>5100</v>
      </c>
      <c r="G24" s="175">
        <v>5151</v>
      </c>
      <c r="H24" s="149">
        <f>SUM(G24/$O24)*100</f>
        <v>114.13693773543099</v>
      </c>
      <c r="I24" s="159">
        <v>4861</v>
      </c>
      <c r="J24" s="149">
        <f>SUM(I24/$O24)*100</f>
        <v>107.7110569465987</v>
      </c>
      <c r="K24" s="94">
        <f>'PY2022Q3 EX'!G22</f>
        <v>5313</v>
      </c>
      <c r="L24" s="149">
        <f>SUM(K24/$O24)*100</f>
        <v>117.72656769333038</v>
      </c>
      <c r="M24" s="94">
        <v>5571</v>
      </c>
      <c r="N24" s="155">
        <f>SUM(M24/$O24)*100</f>
        <v>123.44338577442943</v>
      </c>
      <c r="O24" s="95">
        <v>4513</v>
      </c>
      <c r="Q24" s="1"/>
    </row>
    <row r="25" spans="3:17" ht="20.100000000000001" customHeight="1" x14ac:dyDescent="0.25">
      <c r="C25" s="156" t="s">
        <v>10</v>
      </c>
      <c r="D25" s="93">
        <v>66.2</v>
      </c>
      <c r="E25" s="149">
        <f t="shared" si="6"/>
        <v>90.684931506849324</v>
      </c>
      <c r="F25" s="48">
        <v>73</v>
      </c>
      <c r="G25" s="174">
        <v>68.400000000000006</v>
      </c>
      <c r="H25" s="149">
        <f>SUM(G25/$O25)*100</f>
        <v>106.04651162790699</v>
      </c>
      <c r="I25" s="149">
        <v>64.099999999999994</v>
      </c>
      <c r="J25" s="149">
        <f>SUM(I25/$O25)*100</f>
        <v>99.379844961240309</v>
      </c>
      <c r="K25" s="93">
        <f>'PY2022Q3 EX'!G23*100</f>
        <v>69.199999999999989</v>
      </c>
      <c r="L25" s="149">
        <f>SUM(K25/$O25)*100</f>
        <v>107.28682170542633</v>
      </c>
      <c r="M25" s="93">
        <v>69.900000000000006</v>
      </c>
      <c r="N25" s="155">
        <f>SUM(M25/$O25)*100</f>
        <v>108.37209302325583</v>
      </c>
      <c r="O25" s="30">
        <v>64.5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603" priority="106" operator="between">
      <formula>$F5*0.9</formula>
      <formula>$F5</formula>
    </cfRule>
    <cfRule type="cellIs" dxfId="2602" priority="107" operator="lessThan">
      <formula>$F5*0.9</formula>
    </cfRule>
    <cfRule type="cellIs" dxfId="2601" priority="108" operator="greaterThan">
      <formula>$F5</formula>
    </cfRule>
  </conditionalFormatting>
  <conditionalFormatting sqref="D7">
    <cfRule type="cellIs" dxfId="2600" priority="100" operator="between">
      <formula>$F7*0.9</formula>
      <formula>$F7</formula>
    </cfRule>
    <cfRule type="cellIs" dxfId="2599" priority="101" operator="lessThan">
      <formula>$F7*0.9</formula>
    </cfRule>
    <cfRule type="cellIs" dxfId="2598" priority="102" operator="greaterThan">
      <formula>$F7</formula>
    </cfRule>
  </conditionalFormatting>
  <conditionalFormatting sqref="D6">
    <cfRule type="cellIs" dxfId="2597" priority="97" operator="between">
      <formula>$F6*0.9</formula>
      <formula>$F6</formula>
    </cfRule>
    <cfRule type="cellIs" dxfId="2596" priority="98" operator="lessThan">
      <formula>$F6*0.9</formula>
    </cfRule>
    <cfRule type="cellIs" dxfId="2595" priority="99" operator="greaterThan">
      <formula>$F6</formula>
    </cfRule>
  </conditionalFormatting>
  <conditionalFormatting sqref="D11">
    <cfRule type="cellIs" dxfId="2594" priority="94" operator="between">
      <formula>$F11*0.9</formula>
      <formula>$F11</formula>
    </cfRule>
    <cfRule type="cellIs" dxfId="2593" priority="95" operator="lessThan">
      <formula>$F11*0.9</formula>
    </cfRule>
    <cfRule type="cellIs" dxfId="2592" priority="96" operator="greaterThan">
      <formula>$F11</formula>
    </cfRule>
  </conditionalFormatting>
  <conditionalFormatting sqref="D17">
    <cfRule type="cellIs" dxfId="2591" priority="91" operator="between">
      <formula>$F17*0.9</formula>
      <formula>$F17</formula>
    </cfRule>
    <cfRule type="cellIs" dxfId="2590" priority="92" operator="lessThan">
      <formula>$F17*0.9</formula>
    </cfRule>
    <cfRule type="cellIs" dxfId="2589" priority="93" operator="greaterThan">
      <formula>$F17</formula>
    </cfRule>
  </conditionalFormatting>
  <conditionalFormatting sqref="D23">
    <cfRule type="cellIs" dxfId="2588" priority="88" operator="between">
      <formula>$F23*0.9</formula>
      <formula>$F23</formula>
    </cfRule>
    <cfRule type="cellIs" dxfId="2587" priority="89" operator="lessThan">
      <formula>$F23*0.9</formula>
    </cfRule>
    <cfRule type="cellIs" dxfId="2586" priority="90" operator="greaterThan">
      <formula>$F23</formula>
    </cfRule>
  </conditionalFormatting>
  <conditionalFormatting sqref="D12">
    <cfRule type="cellIs" dxfId="2585" priority="85" operator="between">
      <formula>$F12*0.9</formula>
      <formula>$F12</formula>
    </cfRule>
    <cfRule type="cellIs" dxfId="2584" priority="86" operator="lessThan">
      <formula>$F12*0.9</formula>
    </cfRule>
    <cfRule type="cellIs" dxfId="2583" priority="87" operator="greaterThan">
      <formula>$F12</formula>
    </cfRule>
  </conditionalFormatting>
  <conditionalFormatting sqref="D24">
    <cfRule type="cellIs" dxfId="2582" priority="82" operator="between">
      <formula>$F24*0.9</formula>
      <formula>$F24</formula>
    </cfRule>
    <cfRule type="cellIs" dxfId="2581" priority="83" operator="lessThan">
      <formula>$F24*0.9</formula>
    </cfRule>
    <cfRule type="cellIs" dxfId="2580" priority="84" operator="greaterThan">
      <formula>$F24</formula>
    </cfRule>
  </conditionalFormatting>
  <conditionalFormatting sqref="D13">
    <cfRule type="cellIs" dxfId="2579" priority="79" operator="between">
      <formula>$F13*0.9</formula>
      <formula>$F13</formula>
    </cfRule>
    <cfRule type="cellIs" dxfId="2578" priority="80" operator="lessThan">
      <formula>$F13*0.9</formula>
    </cfRule>
    <cfRule type="cellIs" dxfId="2577" priority="81" operator="greaterThan">
      <formula>$F13</formula>
    </cfRule>
  </conditionalFormatting>
  <conditionalFormatting sqref="D19">
    <cfRule type="cellIs" dxfId="2576" priority="76" operator="between">
      <formula>$F19*0.9</formula>
      <formula>$F19</formula>
    </cfRule>
    <cfRule type="cellIs" dxfId="2575" priority="77" operator="lessThan">
      <formula>$F19*0.9</formula>
    </cfRule>
    <cfRule type="cellIs" dxfId="2574" priority="78" operator="greaterThan">
      <formula>$F19</formula>
    </cfRule>
  </conditionalFormatting>
  <conditionalFormatting sqref="D25">
    <cfRule type="cellIs" dxfId="2573" priority="73" operator="between">
      <formula>$F25*0.9</formula>
      <formula>$F25</formula>
    </cfRule>
    <cfRule type="cellIs" dxfId="2572" priority="74" operator="lessThan">
      <formula>$F25*0.9</formula>
    </cfRule>
    <cfRule type="cellIs" dxfId="2571" priority="75" operator="greaterThan">
      <formula>$F25</formula>
    </cfRule>
  </conditionalFormatting>
  <conditionalFormatting sqref="G5 I5 K5 M5">
    <cfRule type="cellIs" dxfId="2570" priority="127" operator="between">
      <formula>$O5*0.9</formula>
      <formula>$O5</formula>
    </cfRule>
    <cfRule type="cellIs" dxfId="2569" priority="128" operator="lessThan">
      <formula>$O5*0.9</formula>
    </cfRule>
    <cfRule type="cellIs" dxfId="2568" priority="129" operator="greaterThan">
      <formula>$O5</formula>
    </cfRule>
  </conditionalFormatting>
  <conditionalFormatting sqref="G6 I6 K6 M6">
    <cfRule type="cellIs" dxfId="2567" priority="109" operator="between">
      <formula>$O6*0.9</formula>
      <formula>$O6</formula>
    </cfRule>
    <cfRule type="cellIs" dxfId="2566" priority="110" operator="lessThan">
      <formula>$O6*0.9</formula>
    </cfRule>
    <cfRule type="cellIs" dxfId="2565" priority="111" operator="greaterThan">
      <formula>$O6</formula>
    </cfRule>
  </conditionalFormatting>
  <conditionalFormatting sqref="G7 I7 M7">
    <cfRule type="cellIs" dxfId="2564" priority="70" operator="between">
      <formula>$O7*0.9</formula>
      <formula>$O7</formula>
    </cfRule>
    <cfRule type="cellIs" dxfId="2563" priority="71" operator="lessThan">
      <formula>$O7*0.9</formula>
    </cfRule>
    <cfRule type="cellIs" dxfId="2562" priority="72" operator="greaterThan">
      <formula>$O7</formula>
    </cfRule>
  </conditionalFormatting>
  <conditionalFormatting sqref="G11 I11 M11">
    <cfRule type="cellIs" dxfId="2561" priority="124" operator="between">
      <formula>$O11*0.9</formula>
      <formula>$O11</formula>
    </cfRule>
    <cfRule type="cellIs" dxfId="2560" priority="125" operator="lessThan">
      <formula>$O11*0.9</formula>
    </cfRule>
    <cfRule type="cellIs" dxfId="2559" priority="126" operator="greaterThan">
      <formula>$O11</formula>
    </cfRule>
  </conditionalFormatting>
  <conditionalFormatting sqref="G12 I12 M12">
    <cfRule type="cellIs" dxfId="2558" priority="121" operator="between">
      <formula>$O12*0.9</formula>
      <formula>$O12</formula>
    </cfRule>
    <cfRule type="cellIs" dxfId="2557" priority="122" operator="lessThan">
      <formula>$O12*0.9</formula>
    </cfRule>
    <cfRule type="cellIs" dxfId="2556" priority="123" operator="greaterThan">
      <formula>$O12</formula>
    </cfRule>
  </conditionalFormatting>
  <conditionalFormatting sqref="G13 I13 M13">
    <cfRule type="cellIs" dxfId="2555" priority="103" operator="between">
      <formula>$O13*0.9</formula>
      <formula>$O13</formula>
    </cfRule>
    <cfRule type="cellIs" dxfId="2554" priority="104" operator="lessThan">
      <formula>$O13*0.9</formula>
    </cfRule>
    <cfRule type="cellIs" dxfId="2553" priority="105" operator="greaterThan">
      <formula>$O13</formula>
    </cfRule>
  </conditionalFormatting>
  <conditionalFormatting sqref="G14 I14 M14">
    <cfRule type="cellIs" dxfId="2552" priority="67" operator="between">
      <formula>$O14*0.9</formula>
      <formula>$O14</formula>
    </cfRule>
    <cfRule type="cellIs" dxfId="2551" priority="68" operator="lessThan">
      <formula>$O14*0.9</formula>
    </cfRule>
    <cfRule type="cellIs" dxfId="2550" priority="69" operator="greaterThan">
      <formula>$O14</formula>
    </cfRule>
  </conditionalFormatting>
  <conditionalFormatting sqref="G17:G18 I17:I18 M17:M18">
    <cfRule type="cellIs" dxfId="2549" priority="118" operator="between">
      <formula>$O17*0.9</formula>
      <formula>$O17</formula>
    </cfRule>
    <cfRule type="cellIs" dxfId="2548" priority="119" operator="lessThan">
      <formula>$O17*0.9</formula>
    </cfRule>
    <cfRule type="cellIs" dxfId="2547" priority="120" operator="greaterThan">
      <formula>$O17</formula>
    </cfRule>
  </conditionalFormatting>
  <conditionalFormatting sqref="G19 I19 M19">
    <cfRule type="cellIs" dxfId="2546" priority="64" operator="between">
      <formula>$O19*0.9</formula>
      <formula>$O19</formula>
    </cfRule>
    <cfRule type="cellIs" dxfId="2545" priority="65" operator="lessThan">
      <formula>$O19*0.9</formula>
    </cfRule>
    <cfRule type="cellIs" dxfId="2544" priority="66" operator="greaterThan">
      <formula>$O19</formula>
    </cfRule>
  </conditionalFormatting>
  <conditionalFormatting sqref="G20 I20 M20">
    <cfRule type="cellIs" dxfId="2543" priority="61" operator="between">
      <formula>$O20*0.9</formula>
      <formula>$O20</formula>
    </cfRule>
    <cfRule type="cellIs" dxfId="2542" priority="62" operator="lessThan">
      <formula>$O20*0.9</formula>
    </cfRule>
    <cfRule type="cellIs" dxfId="2541" priority="63" operator="greaterThan">
      <formula>$O20</formula>
    </cfRule>
  </conditionalFormatting>
  <conditionalFormatting sqref="G23 I23 M23">
    <cfRule type="cellIs" dxfId="2540" priority="115" operator="between">
      <formula>$O23*0.9</formula>
      <formula>$O23</formula>
    </cfRule>
    <cfRule type="cellIs" dxfId="2539" priority="116" operator="lessThan">
      <formula>$O23*0.9</formula>
    </cfRule>
    <cfRule type="cellIs" dxfId="2538" priority="117" operator="greaterThan">
      <formula>$O23</formula>
    </cfRule>
  </conditionalFormatting>
  <conditionalFormatting sqref="G24 I24 M24">
    <cfRule type="cellIs" dxfId="2537" priority="112" operator="between">
      <formula>$O24*0.9</formula>
      <formula>$O24</formula>
    </cfRule>
    <cfRule type="cellIs" dxfId="2536" priority="113" operator="lessThan">
      <formula>$O24*0.9</formula>
    </cfRule>
    <cfRule type="cellIs" dxfId="2535" priority="114" operator="greaterThan">
      <formula>$O24</formula>
    </cfRule>
  </conditionalFormatting>
  <conditionalFormatting sqref="G25 I25 M25">
    <cfRule type="cellIs" dxfId="2534" priority="58" operator="between">
      <formula>$O25*0.9</formula>
      <formula>$O25</formula>
    </cfRule>
    <cfRule type="cellIs" dxfId="2533" priority="59" operator="lessThan">
      <formula>$O25*0.9</formula>
    </cfRule>
    <cfRule type="cellIs" dxfId="2532" priority="60" operator="greaterThan">
      <formula>$O25</formula>
    </cfRule>
  </conditionalFormatting>
  <conditionalFormatting sqref="D8">
    <cfRule type="cellIs" dxfId="2531" priority="55" operator="between">
      <formula>$F8*0.9</formula>
      <formula>$F8</formula>
    </cfRule>
    <cfRule type="cellIs" dxfId="2530" priority="56" operator="lessThan">
      <formula>$F8*0.9</formula>
    </cfRule>
    <cfRule type="cellIs" dxfId="2529" priority="57" operator="greaterThan">
      <formula>$F8</formula>
    </cfRule>
  </conditionalFormatting>
  <conditionalFormatting sqref="D14">
    <cfRule type="cellIs" dxfId="2528" priority="52" operator="between">
      <formula>$F14*0.9</formula>
      <formula>$F14</formula>
    </cfRule>
    <cfRule type="cellIs" dxfId="2527" priority="53" operator="lessThan">
      <formula>$F14*0.9</formula>
    </cfRule>
    <cfRule type="cellIs" dxfId="2526" priority="54" operator="greaterThan">
      <formula>$F14</formula>
    </cfRule>
  </conditionalFormatting>
  <conditionalFormatting sqref="D20">
    <cfRule type="cellIs" dxfId="2525" priority="49" operator="between">
      <formula>$F20*0.9</formula>
      <formula>$F20</formula>
    </cfRule>
    <cfRule type="cellIs" dxfId="2524" priority="50" operator="lessThan">
      <formula>$F20*0.9</formula>
    </cfRule>
    <cfRule type="cellIs" dxfId="2523" priority="51" operator="greaterThan">
      <formula>$F20</formula>
    </cfRule>
  </conditionalFormatting>
  <conditionalFormatting sqref="G15 I15 M15">
    <cfRule type="cellIs" dxfId="2522" priority="46" operator="between">
      <formula>$O15*0.9</formula>
      <formula>$O15</formula>
    </cfRule>
    <cfRule type="cellIs" dxfId="2521" priority="47" operator="lessThan">
      <formula>$O15*0.9</formula>
    </cfRule>
    <cfRule type="cellIs" dxfId="2520" priority="48" operator="greaterThan">
      <formula>$O15</formula>
    </cfRule>
  </conditionalFormatting>
  <conditionalFormatting sqref="G21 I21 M21">
    <cfRule type="cellIs" dxfId="2519" priority="43" operator="between">
      <formula>$O21*0.9</formula>
      <formula>$O21</formula>
    </cfRule>
    <cfRule type="cellIs" dxfId="2518" priority="44" operator="lessThan">
      <formula>$O21*0.9</formula>
    </cfRule>
    <cfRule type="cellIs" dxfId="2517" priority="45" operator="greaterThan">
      <formula>$O21</formula>
    </cfRule>
  </conditionalFormatting>
  <conditionalFormatting sqref="G8 I8 M8">
    <cfRule type="cellIs" dxfId="2516" priority="40" operator="between">
      <formula>$O8*0.9</formula>
      <formula>$O8</formula>
    </cfRule>
    <cfRule type="cellIs" dxfId="2515" priority="41" operator="lessThan">
      <formula>$O8*0.9</formula>
    </cfRule>
    <cfRule type="cellIs" dxfId="2514" priority="42" operator="greaterThan">
      <formula>$O8</formula>
    </cfRule>
  </conditionalFormatting>
  <conditionalFormatting sqref="G9 I9 M9">
    <cfRule type="cellIs" dxfId="2513" priority="37" operator="between">
      <formula>$O9*0.9</formula>
      <formula>$O9</formula>
    </cfRule>
    <cfRule type="cellIs" dxfId="2512" priority="38" operator="lessThan">
      <formula>$O9*0.9</formula>
    </cfRule>
    <cfRule type="cellIs" dxfId="2511" priority="39" operator="greaterThan">
      <formula>$O9</formula>
    </cfRule>
  </conditionalFormatting>
  <conditionalFormatting sqref="D21 D15 D9">
    <cfRule type="cellIs" dxfId="2510" priority="34" operator="between">
      <formula>$F9*0.9</formula>
      <formula>$F9</formula>
    </cfRule>
    <cfRule type="cellIs" dxfId="2509" priority="35" operator="lessThan">
      <formula>$F9*0.9</formula>
    </cfRule>
    <cfRule type="cellIs" dxfId="2508" priority="36" operator="greaterThan">
      <formula>$F9</formula>
    </cfRule>
  </conditionalFormatting>
  <conditionalFormatting sqref="D18">
    <cfRule type="cellIs" dxfId="2507" priority="31" operator="between">
      <formula>$F18*0.9</formula>
      <formula>$F18</formula>
    </cfRule>
    <cfRule type="cellIs" dxfId="2506" priority="32" operator="lessThan">
      <formula>$F18*0.9</formula>
    </cfRule>
    <cfRule type="cellIs" dxfId="2505" priority="33" operator="greaterThan">
      <formula>$F18</formula>
    </cfRule>
  </conditionalFormatting>
  <conditionalFormatting sqref="K7:K9">
    <cfRule type="cellIs" dxfId="2504" priority="28" operator="between">
      <formula>$O7*0.9</formula>
      <formula>$O7</formula>
    </cfRule>
    <cfRule type="cellIs" dxfId="2503" priority="29" operator="lessThan">
      <formula>$O7*0.9</formula>
    </cfRule>
    <cfRule type="cellIs" dxfId="2502" priority="30" operator="greaterThan">
      <formula>$O7</formula>
    </cfRule>
  </conditionalFormatting>
  <conditionalFormatting sqref="K11">
    <cfRule type="cellIs" dxfId="2501" priority="25" operator="between">
      <formula>$O11*0.9</formula>
      <formula>$O11</formula>
    </cfRule>
    <cfRule type="cellIs" dxfId="2500" priority="26" operator="lessThan">
      <formula>$O11*0.9</formula>
    </cfRule>
    <cfRule type="cellIs" dxfId="2499" priority="27" operator="greaterThan">
      <formula>$O11</formula>
    </cfRule>
  </conditionalFormatting>
  <conditionalFormatting sqref="K13:K15">
    <cfRule type="cellIs" dxfId="2498" priority="22" operator="between">
      <formula>$O13*0.9</formula>
      <formula>$O13</formula>
    </cfRule>
    <cfRule type="cellIs" dxfId="2497" priority="23" operator="lessThan">
      <formula>$O13*0.9</formula>
    </cfRule>
    <cfRule type="cellIs" dxfId="2496" priority="24" operator="greaterThan">
      <formula>$O13</formula>
    </cfRule>
  </conditionalFormatting>
  <conditionalFormatting sqref="K17">
    <cfRule type="cellIs" dxfId="2495" priority="19" operator="between">
      <formula>$O17*0.9</formula>
      <formula>$O17</formula>
    </cfRule>
    <cfRule type="cellIs" dxfId="2494" priority="20" operator="lessThan">
      <formula>$O17*0.9</formula>
    </cfRule>
    <cfRule type="cellIs" dxfId="2493" priority="21" operator="greaterThan">
      <formula>$O17</formula>
    </cfRule>
  </conditionalFormatting>
  <conditionalFormatting sqref="K19:K21">
    <cfRule type="cellIs" dxfId="2492" priority="16" operator="between">
      <formula>$O19*0.9</formula>
      <formula>$O19</formula>
    </cfRule>
    <cfRule type="cellIs" dxfId="2491" priority="17" operator="lessThan">
      <formula>$O19*0.9</formula>
    </cfRule>
    <cfRule type="cellIs" dxfId="2490" priority="18" operator="greaterThan">
      <formula>$O19</formula>
    </cfRule>
  </conditionalFormatting>
  <conditionalFormatting sqref="K23">
    <cfRule type="cellIs" dxfId="2489" priority="13" operator="between">
      <formula>$O23*0.9</formula>
      <formula>$O23</formula>
    </cfRule>
    <cfRule type="cellIs" dxfId="2488" priority="14" operator="lessThan">
      <formula>$O23*0.9</formula>
    </cfRule>
    <cfRule type="cellIs" dxfId="2487" priority="15" operator="greaterThan">
      <formula>$O23</formula>
    </cfRule>
  </conditionalFormatting>
  <conditionalFormatting sqref="K25">
    <cfRule type="cellIs" dxfId="2486" priority="10" operator="between">
      <formula>$O25*0.9</formula>
      <formula>$O25</formula>
    </cfRule>
    <cfRule type="cellIs" dxfId="2485" priority="11" operator="lessThan">
      <formula>$O25*0.9</formula>
    </cfRule>
    <cfRule type="cellIs" dxfId="2484" priority="12" operator="greaterThan">
      <formula>$O25</formula>
    </cfRule>
  </conditionalFormatting>
  <conditionalFormatting sqref="K12">
    <cfRule type="cellIs" dxfId="2483" priority="7" operator="between">
      <formula>$O12*0.9</formula>
      <formula>$O12</formula>
    </cfRule>
    <cfRule type="cellIs" dxfId="2482" priority="8" operator="lessThan">
      <formula>$O12*0.9</formula>
    </cfRule>
    <cfRule type="cellIs" dxfId="2481" priority="9" operator="greaterThan">
      <formula>$O12</formula>
    </cfRule>
  </conditionalFormatting>
  <conditionalFormatting sqref="K18">
    <cfRule type="cellIs" dxfId="2480" priority="4" operator="between">
      <formula>$O18*0.9</formula>
      <formula>$O18</formula>
    </cfRule>
    <cfRule type="cellIs" dxfId="2479" priority="5" operator="lessThan">
      <formula>$O18*0.9</formula>
    </cfRule>
    <cfRule type="cellIs" dxfId="2478" priority="6" operator="greaterThan">
      <formula>$O18</formula>
    </cfRule>
  </conditionalFormatting>
  <conditionalFormatting sqref="K24">
    <cfRule type="cellIs" dxfId="2477" priority="1" operator="between">
      <formula>$O24*0.9</formula>
      <formula>$O24</formula>
    </cfRule>
    <cfRule type="cellIs" dxfId="2476" priority="2" operator="lessThan">
      <formula>$O24*0.9</formula>
    </cfRule>
    <cfRule type="cellIs" dxfId="2475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D1D-D0F3-4097-B681-A17D66E639EB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92.300000000000011</v>
      </c>
      <c r="E5" s="149">
        <f>D5/F5*100</f>
        <v>107.32558139534885</v>
      </c>
      <c r="F5" s="48">
        <v>86</v>
      </c>
      <c r="G5" s="172">
        <v>95</v>
      </c>
      <c r="H5" s="149">
        <f>SUM(G5/$O5)*100</f>
        <v>102.04081632653059</v>
      </c>
      <c r="I5" s="162">
        <v>87.9</v>
      </c>
      <c r="J5" s="149">
        <f>SUM(I5/$O5)*100</f>
        <v>94.414607948442537</v>
      </c>
      <c r="K5" s="93">
        <f>'PY2022Q3 EX'!H3*100</f>
        <v>94.3</v>
      </c>
      <c r="L5" s="149">
        <f>SUM(K5/$O5)*100</f>
        <v>101.28893662728248</v>
      </c>
      <c r="M5" s="93">
        <v>93.3</v>
      </c>
      <c r="N5" s="155">
        <f>SUM(M5/$O5)*100</f>
        <v>100.21482277121375</v>
      </c>
      <c r="O5" s="29">
        <v>93.100000000000009</v>
      </c>
      <c r="Q5" s="1"/>
    </row>
    <row r="6" spans="3:17" ht="20.100000000000001" customHeight="1" x14ac:dyDescent="0.25">
      <c r="C6" s="151" t="s">
        <v>3</v>
      </c>
      <c r="D6" s="94">
        <v>8403</v>
      </c>
      <c r="E6" s="149">
        <f t="shared" ref="E6:E9" si="0">D6/F6*100</f>
        <v>98.858823529411765</v>
      </c>
      <c r="F6" s="49">
        <v>8500</v>
      </c>
      <c r="G6" s="176">
        <v>8497</v>
      </c>
      <c r="H6" s="149">
        <f>SUM(G6/$O6)*100</f>
        <v>100.31877213695395</v>
      </c>
      <c r="I6" s="161">
        <v>7395</v>
      </c>
      <c r="J6" s="149">
        <f>SUM(I6/$O6)*100</f>
        <v>87.308146399055488</v>
      </c>
      <c r="K6" s="94">
        <f>'PY2022Q3 EX'!H4</f>
        <v>7980.5</v>
      </c>
      <c r="L6" s="149">
        <f>SUM(K6/$O6)*100</f>
        <v>94.220779220779221</v>
      </c>
      <c r="M6" s="94">
        <v>10270</v>
      </c>
      <c r="N6" s="155">
        <f>SUM(M6/$O6)*100</f>
        <v>121.25147579693034</v>
      </c>
      <c r="O6" s="95">
        <v>8470</v>
      </c>
      <c r="Q6" s="1"/>
    </row>
    <row r="7" spans="3:17" ht="20.100000000000001" customHeight="1" x14ac:dyDescent="0.25">
      <c r="C7" s="151" t="s">
        <v>10</v>
      </c>
      <c r="D7" s="93">
        <v>82.8</v>
      </c>
      <c r="E7" s="149">
        <f t="shared" si="0"/>
        <v>97.411764705882348</v>
      </c>
      <c r="F7" s="48">
        <v>85</v>
      </c>
      <c r="G7" s="172">
        <v>83.6</v>
      </c>
      <c r="H7" s="149">
        <f>SUM(G7/$O7)*100</f>
        <v>94.144144144144136</v>
      </c>
      <c r="I7" s="162">
        <v>86.5</v>
      </c>
      <c r="J7" s="149">
        <f>SUM(I7/$O7)*100</f>
        <v>97.409909909909913</v>
      </c>
      <c r="K7" s="93">
        <f>'PY2022Q3 EX'!H5*100</f>
        <v>90</v>
      </c>
      <c r="L7" s="149">
        <f>SUM(K7/$O7)*100</f>
        <v>101.35135135135135</v>
      </c>
      <c r="M7" s="93">
        <v>89.7</v>
      </c>
      <c r="N7" s="155">
        <f>SUM(M7/$O7)*100</f>
        <v>101.01351351351353</v>
      </c>
      <c r="O7" s="30">
        <v>88.8</v>
      </c>
      <c r="Q7" s="158"/>
    </row>
    <row r="8" spans="3:17" ht="20.100000000000001" customHeight="1" x14ac:dyDescent="0.25">
      <c r="C8" s="151" t="s">
        <v>13</v>
      </c>
      <c r="D8" s="93">
        <v>85.9</v>
      </c>
      <c r="E8" s="149">
        <f t="shared" si="0"/>
        <v>96.516853932584283</v>
      </c>
      <c r="F8" s="48">
        <v>89</v>
      </c>
      <c r="G8" s="172">
        <v>85.5</v>
      </c>
      <c r="H8" s="149">
        <f>SUM(G8/$O8)*100</f>
        <v>96.175478065241833</v>
      </c>
      <c r="I8" s="162">
        <v>89.6</v>
      </c>
      <c r="J8" s="149">
        <f>SUM(I8/$O8)*100</f>
        <v>100.78740157480313</v>
      </c>
      <c r="K8" s="93">
        <f>'PY2022Q3 EX'!H6*100</f>
        <v>92.9</v>
      </c>
      <c r="L8" s="149">
        <f>SUM(K8/$O8)*100</f>
        <v>104.49943757030371</v>
      </c>
      <c r="M8" s="93">
        <v>96.2</v>
      </c>
      <c r="N8" s="155">
        <f>SUM(M8/$O8)*100</f>
        <v>108.21147356580427</v>
      </c>
      <c r="O8" s="30">
        <v>88.9</v>
      </c>
      <c r="Q8" s="1"/>
    </row>
    <row r="9" spans="3:17" ht="20.100000000000001" customHeight="1" x14ac:dyDescent="0.25">
      <c r="C9" s="151" t="s">
        <v>16</v>
      </c>
      <c r="D9" s="93">
        <v>100</v>
      </c>
      <c r="E9" s="149">
        <f t="shared" si="0"/>
        <v>153.84615384615387</v>
      </c>
      <c r="F9" s="48">
        <v>65</v>
      </c>
      <c r="G9" s="172">
        <v>90.8</v>
      </c>
      <c r="H9" s="149">
        <f>SUM(G9/$O9)*100</f>
        <v>111.00244498777505</v>
      </c>
      <c r="I9" s="162">
        <v>72.3</v>
      </c>
      <c r="J9" s="149">
        <f>SUM(I9/$O9)*100</f>
        <v>88.38630806845967</v>
      </c>
      <c r="K9" s="93">
        <f>'PY2022Q3 EX'!H7*100</f>
        <v>55.600000000000009</v>
      </c>
      <c r="L9" s="149">
        <f>SUM(K9/$O9)*100</f>
        <v>67.970660146699274</v>
      </c>
      <c r="M9" s="93">
        <v>90</v>
      </c>
      <c r="N9" s="155">
        <f>SUM(M9/$O9)*100</f>
        <v>110.02444987775061</v>
      </c>
      <c r="O9" s="30">
        <v>81.8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100</v>
      </c>
      <c r="E11" s="149">
        <f t="shared" ref="E11:E15" si="1">D11/F11*100</f>
        <v>116.27906976744187</v>
      </c>
      <c r="F11" s="48">
        <v>86</v>
      </c>
      <c r="G11" s="172">
        <v>100</v>
      </c>
      <c r="H11" s="149">
        <f>SUM(G11/$O11)*100</f>
        <v>122.39902080783355</v>
      </c>
      <c r="I11" s="163">
        <v>100</v>
      </c>
      <c r="J11" s="149">
        <f>SUM(I11/$O11)*100</f>
        <v>122.39902080783355</v>
      </c>
      <c r="K11" s="93">
        <f>'PY2022Q3 EX'!H9*100</f>
        <v>100</v>
      </c>
      <c r="L11" s="149">
        <f>SUM(K11/$O11)*100</f>
        <v>122.39902080783355</v>
      </c>
      <c r="M11" s="93">
        <v>100</v>
      </c>
      <c r="N11" s="155">
        <f>SUM(M11/$O11)*100</f>
        <v>122.39902080783355</v>
      </c>
      <c r="O11" s="30">
        <v>81.699999999999989</v>
      </c>
      <c r="Q11" s="1"/>
    </row>
    <row r="12" spans="3:17" ht="20.100000000000001" customHeight="1" x14ac:dyDescent="0.25">
      <c r="C12" s="151" t="s">
        <v>3</v>
      </c>
      <c r="D12" s="94">
        <v>11685</v>
      </c>
      <c r="E12" s="149">
        <f t="shared" si="1"/>
        <v>137.47058823529412</v>
      </c>
      <c r="F12" s="49">
        <v>8500</v>
      </c>
      <c r="G12" s="176">
        <v>11685</v>
      </c>
      <c r="H12" s="149">
        <f>SUM(G12/$O12)*100</f>
        <v>170.98331870061457</v>
      </c>
      <c r="I12" s="164">
        <v>9239</v>
      </c>
      <c r="J12" s="149">
        <f>SUM(I12/$O12)*100</f>
        <v>135.19168861574479</v>
      </c>
      <c r="K12" s="94">
        <f>'PY2022Q3 EX'!H10</f>
        <v>13571</v>
      </c>
      <c r="L12" s="149">
        <f>SUM(K12/$O12)*100</f>
        <v>198.58062628036288</v>
      </c>
      <c r="M12" s="94">
        <v>21453</v>
      </c>
      <c r="N12" s="155">
        <f>SUM(M12/$O12)*100</f>
        <v>313.91571553994731</v>
      </c>
      <c r="O12" s="95">
        <v>6834</v>
      </c>
      <c r="Q12" s="1"/>
    </row>
    <row r="13" spans="3:17" ht="20.100000000000001" customHeight="1" x14ac:dyDescent="0.25">
      <c r="C13" s="151" t="s">
        <v>10</v>
      </c>
      <c r="D13" s="93">
        <v>85.7</v>
      </c>
      <c r="E13" s="149">
        <f t="shared" si="1"/>
        <v>98.505747126436788</v>
      </c>
      <c r="F13" s="48">
        <v>87</v>
      </c>
      <c r="G13" s="172">
        <v>100</v>
      </c>
      <c r="H13" s="149">
        <f>SUM(G13/$O13)*100</f>
        <v>126.90355329949239</v>
      </c>
      <c r="I13" s="163">
        <v>100</v>
      </c>
      <c r="J13" s="93">
        <f>SUM(I13/$O13)*100</f>
        <v>126.90355329949239</v>
      </c>
      <c r="K13" s="93">
        <f>'PY2022Q3 EX'!H11*100</f>
        <v>100</v>
      </c>
      <c r="L13" s="149">
        <f>SUM(K13/$O13)*100</f>
        <v>126.90355329949239</v>
      </c>
      <c r="M13" s="93">
        <v>100</v>
      </c>
      <c r="N13" s="155">
        <f>SUM(M13/$O13)*100</f>
        <v>126.90355329949239</v>
      </c>
      <c r="O13" s="30">
        <v>78.8</v>
      </c>
      <c r="Q13" s="1"/>
    </row>
    <row r="14" spans="3:17" ht="20.100000000000001" customHeight="1" x14ac:dyDescent="0.25">
      <c r="C14" s="151" t="s">
        <v>13</v>
      </c>
      <c r="D14" s="93">
        <v>83.3</v>
      </c>
      <c r="E14" s="149">
        <f t="shared" si="1"/>
        <v>113.79781420765028</v>
      </c>
      <c r="F14" s="48">
        <v>73.2</v>
      </c>
      <c r="G14" s="172">
        <v>75</v>
      </c>
      <c r="H14" s="149">
        <f>SUM(G14/$O14)*100</f>
        <v>93.63295880149812</v>
      </c>
      <c r="I14" s="163">
        <v>100</v>
      </c>
      <c r="J14" s="149">
        <f>SUM(I14/$O14)*100</f>
        <v>124.84394506866417</v>
      </c>
      <c r="K14" s="93">
        <f>'PY2022Q3 EX'!H12*100</f>
        <v>100</v>
      </c>
      <c r="L14" s="149">
        <f>SUM(K14/$O14)*100</f>
        <v>124.84394506866417</v>
      </c>
      <c r="M14" s="93">
        <v>100</v>
      </c>
      <c r="N14" s="155">
        <f>SUM(M14/$O14)*100</f>
        <v>124.84394506866417</v>
      </c>
      <c r="O14" s="30">
        <v>80.100000000000009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120.04801920768308</v>
      </c>
      <c r="F15" s="48">
        <v>83.3</v>
      </c>
      <c r="G15" s="172">
        <v>100</v>
      </c>
      <c r="H15" s="149">
        <f>SUM(G15/$O15)*100</f>
        <v>123.45679012345678</v>
      </c>
      <c r="I15" s="162">
        <v>0</v>
      </c>
      <c r="J15" s="149">
        <f>SUM(I15/$O15)*100</f>
        <v>0</v>
      </c>
      <c r="K15" s="93">
        <f>'PY2022Q3 EX'!H13*100</f>
        <v>0</v>
      </c>
      <c r="L15" s="149">
        <f>SUM(K15/$O15)*100</f>
        <v>0</v>
      </c>
      <c r="M15" s="93">
        <v>50</v>
      </c>
      <c r="N15" s="155">
        <f>SUM(M15/$O15)*100</f>
        <v>61.728395061728392</v>
      </c>
      <c r="O15" s="30">
        <v>81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72.899999999999991</v>
      </c>
      <c r="E17" s="149">
        <f t="shared" ref="E17:E21" si="2">D17/F17*100</f>
        <v>95.921052631578945</v>
      </c>
      <c r="F17" s="48">
        <v>76</v>
      </c>
      <c r="G17" s="172">
        <v>75.900000000000006</v>
      </c>
      <c r="H17" s="149">
        <f>SUM(G17/$O17)*100</f>
        <v>93.472906403940897</v>
      </c>
      <c r="I17" s="149">
        <v>61.3</v>
      </c>
      <c r="J17" s="149">
        <f>SUM(I17/$O17)*100</f>
        <v>75.49261083743842</v>
      </c>
      <c r="K17" s="93">
        <f>'PY2022Q3 EX'!H15*100</f>
        <v>66</v>
      </c>
      <c r="L17" s="149">
        <f>SUM(K17/$O17)*100</f>
        <v>81.2807881773399</v>
      </c>
      <c r="M17" s="93">
        <v>69.599999999999994</v>
      </c>
      <c r="N17" s="155">
        <f>SUM(M17/$O17)*100</f>
        <v>85.714285714285708</v>
      </c>
      <c r="O17" s="30">
        <v>81.2</v>
      </c>
      <c r="Q17" s="1"/>
    </row>
    <row r="18" spans="3:17" ht="20.100000000000001" customHeight="1" x14ac:dyDescent="0.25">
      <c r="C18" s="151" t="s">
        <v>3</v>
      </c>
      <c r="D18" s="94">
        <v>2934</v>
      </c>
      <c r="E18" s="149">
        <f t="shared" si="2"/>
        <v>91.6875</v>
      </c>
      <c r="F18" s="49">
        <v>3200</v>
      </c>
      <c r="G18" s="173">
        <v>2952</v>
      </c>
      <c r="H18" s="149">
        <f>SUM(G18/$O18)*100</f>
        <v>92.25</v>
      </c>
      <c r="I18" s="150">
        <v>1257</v>
      </c>
      <c r="J18" s="149">
        <f>SUM(I18/$O18)*100</f>
        <v>39.28125</v>
      </c>
      <c r="K18" s="94">
        <f>'PY2022Q3 EX'!H16</f>
        <v>3620</v>
      </c>
      <c r="L18" s="149">
        <f>SUM(K18/$O18)*100</f>
        <v>113.12500000000001</v>
      </c>
      <c r="M18" s="94">
        <v>4401</v>
      </c>
      <c r="N18" s="155">
        <f>SUM(M18/$O18)*100</f>
        <v>137.53125</v>
      </c>
      <c r="O18" s="95">
        <v>3200</v>
      </c>
      <c r="Q18" s="1"/>
    </row>
    <row r="19" spans="3:17" ht="20.100000000000001" customHeight="1" x14ac:dyDescent="0.25">
      <c r="C19" s="151" t="s">
        <v>10</v>
      </c>
      <c r="D19" s="93">
        <v>66.7</v>
      </c>
      <c r="E19" s="149">
        <f t="shared" si="2"/>
        <v>87.76315789473685</v>
      </c>
      <c r="F19" s="48">
        <v>76</v>
      </c>
      <c r="G19" s="172">
        <v>63.1</v>
      </c>
      <c r="H19" s="149">
        <f>SUM(G19/$O19)*100</f>
        <v>83.026315789473685</v>
      </c>
      <c r="I19" s="149">
        <v>60</v>
      </c>
      <c r="J19" s="149">
        <f t="shared" ref="J19:J20" si="3">SUM(I19/$O19)*100</f>
        <v>78.94736842105263</v>
      </c>
      <c r="K19" s="93">
        <f>'PY2022Q3 EX'!H17*100</f>
        <v>65.5</v>
      </c>
      <c r="L19" s="149">
        <f t="shared" ref="L19:L20" si="4">SUM(K19/$O19)*100</f>
        <v>86.18421052631578</v>
      </c>
      <c r="M19" s="93">
        <v>58.1</v>
      </c>
      <c r="N19" s="155">
        <f>SUM(M19/$O19)*100</f>
        <v>76.44736842105263</v>
      </c>
      <c r="O19" s="30">
        <v>76</v>
      </c>
      <c r="Q19" s="1"/>
    </row>
    <row r="20" spans="3:17" ht="20.100000000000001" customHeight="1" x14ac:dyDescent="0.25">
      <c r="C20" s="151" t="s">
        <v>13</v>
      </c>
      <c r="D20" s="93">
        <v>61.6</v>
      </c>
      <c r="E20" s="149">
        <f t="shared" si="2"/>
        <v>88</v>
      </c>
      <c r="F20" s="48">
        <v>70</v>
      </c>
      <c r="G20" s="172">
        <v>63.2</v>
      </c>
      <c r="H20" s="149">
        <f>SUM(G20/$O20)*100</f>
        <v>121.07279693486591</v>
      </c>
      <c r="I20" s="149">
        <v>63.5</v>
      </c>
      <c r="J20" s="149">
        <f t="shared" si="3"/>
        <v>121.64750957854405</v>
      </c>
      <c r="K20" s="93">
        <f>'PY2022Q3 EX'!H18*100</f>
        <v>64.7</v>
      </c>
      <c r="L20" s="149">
        <f t="shared" si="4"/>
        <v>123.94636015325671</v>
      </c>
      <c r="M20" s="93">
        <v>69.2</v>
      </c>
      <c r="N20" s="155">
        <f>SUM(M20/$O20)*100</f>
        <v>132.56704980842912</v>
      </c>
      <c r="O20" s="30">
        <v>52.2</v>
      </c>
      <c r="Q20" s="1"/>
    </row>
    <row r="21" spans="3:17" ht="20.100000000000001" customHeight="1" x14ac:dyDescent="0.25">
      <c r="C21" s="151" t="s">
        <v>16</v>
      </c>
      <c r="D21" s="93">
        <v>86.2</v>
      </c>
      <c r="E21" s="149">
        <f t="shared" si="2"/>
        <v>136.82539682539684</v>
      </c>
      <c r="F21" s="48">
        <v>63</v>
      </c>
      <c r="G21" s="172">
        <v>73.900000000000006</v>
      </c>
      <c r="H21" s="149">
        <f>SUM(G21/$O21)*100</f>
        <v>100</v>
      </c>
      <c r="I21" s="149">
        <v>84.7</v>
      </c>
      <c r="J21" s="149">
        <f>SUM(I21/$O21)*100</f>
        <v>114.61434370771313</v>
      </c>
      <c r="K21" s="93">
        <f>'PY2022Q3 EX'!H19*100</f>
        <v>84.899999999999991</v>
      </c>
      <c r="L21" s="149">
        <f>SUM(K21/$O21)*100</f>
        <v>114.88497970230038</v>
      </c>
      <c r="M21" s="93">
        <v>92.8</v>
      </c>
      <c r="N21" s="155">
        <f>SUM(M21/$O21)*100</f>
        <v>125.57510148849795</v>
      </c>
      <c r="O21" s="30">
        <v>73.900000000000006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72</v>
      </c>
      <c r="E23" s="149">
        <f t="shared" ref="E23:E25" si="5">D23/F23*100</f>
        <v>101.40845070422534</v>
      </c>
      <c r="F23" s="48">
        <v>71</v>
      </c>
      <c r="G23" s="174">
        <v>70.399999999999991</v>
      </c>
      <c r="H23" s="149">
        <f>SUM(G23/$O23)*100</f>
        <v>107.48091603053433</v>
      </c>
      <c r="I23" s="149">
        <v>65.5</v>
      </c>
      <c r="J23" s="149">
        <f>SUM(I23/$O23)*100</f>
        <v>100</v>
      </c>
      <c r="K23" s="93">
        <f>'PY2022Q3 EX'!H21*100</f>
        <v>71.099999999999994</v>
      </c>
      <c r="L23" s="149">
        <f>SUM(K23/$O23)*100</f>
        <v>108.54961832061068</v>
      </c>
      <c r="M23" s="93">
        <v>72.599999999999994</v>
      </c>
      <c r="N23" s="155">
        <f>SUM(M23/$O23)*100</f>
        <v>110.83969465648853</v>
      </c>
      <c r="O23" s="30">
        <v>65.5</v>
      </c>
      <c r="Q23" s="1"/>
    </row>
    <row r="24" spans="3:17" ht="20.100000000000001" customHeight="1" x14ac:dyDescent="0.25">
      <c r="C24" s="151" t="s">
        <v>3</v>
      </c>
      <c r="D24" s="94">
        <v>6135</v>
      </c>
      <c r="E24" s="149">
        <f t="shared" si="5"/>
        <v>123.93939393939395</v>
      </c>
      <c r="F24" s="49">
        <v>4950</v>
      </c>
      <c r="G24" s="175">
        <v>6063</v>
      </c>
      <c r="H24" s="149">
        <f>SUM(G24/$O24)*100</f>
        <v>139.18732782369145</v>
      </c>
      <c r="I24" s="159">
        <v>5883</v>
      </c>
      <c r="J24" s="149">
        <f>SUM(I24/$O24)*100</f>
        <v>135.0550964187328</v>
      </c>
      <c r="K24" s="94">
        <f>'PY2022Q3 EX'!H22</f>
        <v>6460</v>
      </c>
      <c r="L24" s="149">
        <f>SUM(K24/$O24)*100</f>
        <v>148.30119375573921</v>
      </c>
      <c r="M24" s="94">
        <v>6479</v>
      </c>
      <c r="N24" s="155">
        <f>SUM(M24/$O24)*100</f>
        <v>148.73737373737376</v>
      </c>
      <c r="O24" s="95">
        <v>4356</v>
      </c>
      <c r="Q24" s="1"/>
    </row>
    <row r="25" spans="3:17" ht="20.100000000000001" customHeight="1" x14ac:dyDescent="0.25">
      <c r="C25" s="156" t="s">
        <v>10</v>
      </c>
      <c r="D25" s="93">
        <v>64.600000000000009</v>
      </c>
      <c r="E25" s="149">
        <f t="shared" si="5"/>
        <v>95.000000000000014</v>
      </c>
      <c r="F25" s="48">
        <v>68</v>
      </c>
      <c r="G25" s="174">
        <v>70.3</v>
      </c>
      <c r="H25" s="149">
        <f>SUM(G25/$O25)*100</f>
        <v>106.35400907715579</v>
      </c>
      <c r="I25" s="149">
        <v>64.8</v>
      </c>
      <c r="J25" s="149">
        <f>SUM(I25/$O25)*100</f>
        <v>98.033282904689841</v>
      </c>
      <c r="K25" s="93">
        <f>'PY2022Q3 EX'!H23*100</f>
        <v>71.3</v>
      </c>
      <c r="L25" s="149">
        <f>SUM(K25/$O25)*100</f>
        <v>107.86686838124054</v>
      </c>
      <c r="M25" s="93">
        <v>70.900000000000006</v>
      </c>
      <c r="N25" s="155">
        <f>SUM(M25/$O25)*100</f>
        <v>107.26172465960666</v>
      </c>
      <c r="O25" s="30">
        <v>66.100000000000009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474" priority="106" operator="between">
      <formula>$F5*0.9</formula>
      <formula>$F5</formula>
    </cfRule>
    <cfRule type="cellIs" dxfId="2473" priority="107" operator="lessThan">
      <formula>$F5*0.9</formula>
    </cfRule>
    <cfRule type="cellIs" dxfId="2472" priority="108" operator="greaterThan">
      <formula>$F5</formula>
    </cfRule>
  </conditionalFormatting>
  <conditionalFormatting sqref="D7">
    <cfRule type="cellIs" dxfId="2471" priority="100" operator="between">
      <formula>$F7*0.9</formula>
      <formula>$F7</formula>
    </cfRule>
    <cfRule type="cellIs" dxfId="2470" priority="101" operator="lessThan">
      <formula>$F7*0.9</formula>
    </cfRule>
    <cfRule type="cellIs" dxfId="2469" priority="102" operator="greaterThan">
      <formula>$F7</formula>
    </cfRule>
  </conditionalFormatting>
  <conditionalFormatting sqref="D6">
    <cfRule type="cellIs" dxfId="2468" priority="97" operator="between">
      <formula>$F6*0.9</formula>
      <formula>$F6</formula>
    </cfRule>
    <cfRule type="cellIs" dxfId="2467" priority="98" operator="lessThan">
      <formula>$F6*0.9</formula>
    </cfRule>
    <cfRule type="cellIs" dxfId="2466" priority="99" operator="greaterThan">
      <formula>$F6</formula>
    </cfRule>
  </conditionalFormatting>
  <conditionalFormatting sqref="D11">
    <cfRule type="cellIs" dxfId="2465" priority="94" operator="between">
      <formula>$F11*0.9</formula>
      <formula>$F11</formula>
    </cfRule>
    <cfRule type="cellIs" dxfId="2464" priority="95" operator="lessThan">
      <formula>$F11*0.9</formula>
    </cfRule>
    <cfRule type="cellIs" dxfId="2463" priority="96" operator="greaterThan">
      <formula>$F11</formula>
    </cfRule>
  </conditionalFormatting>
  <conditionalFormatting sqref="D17">
    <cfRule type="cellIs" dxfId="2462" priority="91" operator="between">
      <formula>$F17*0.9</formula>
      <formula>$F17</formula>
    </cfRule>
    <cfRule type="cellIs" dxfId="2461" priority="92" operator="lessThan">
      <formula>$F17*0.9</formula>
    </cfRule>
    <cfRule type="cellIs" dxfId="2460" priority="93" operator="greaterThan">
      <formula>$F17</formula>
    </cfRule>
  </conditionalFormatting>
  <conditionalFormatting sqref="D23">
    <cfRule type="cellIs" dxfId="2459" priority="88" operator="between">
      <formula>$F23*0.9</formula>
      <formula>$F23</formula>
    </cfRule>
    <cfRule type="cellIs" dxfId="2458" priority="89" operator="lessThan">
      <formula>$F23*0.9</formula>
    </cfRule>
    <cfRule type="cellIs" dxfId="2457" priority="90" operator="greaterThan">
      <formula>$F23</formula>
    </cfRule>
  </conditionalFormatting>
  <conditionalFormatting sqref="D12">
    <cfRule type="cellIs" dxfId="2456" priority="85" operator="between">
      <formula>$F12*0.9</formula>
      <formula>$F12</formula>
    </cfRule>
    <cfRule type="cellIs" dxfId="2455" priority="86" operator="lessThan">
      <formula>$F12*0.9</formula>
    </cfRule>
    <cfRule type="cellIs" dxfId="2454" priority="87" operator="greaterThan">
      <formula>$F12</formula>
    </cfRule>
  </conditionalFormatting>
  <conditionalFormatting sqref="D24">
    <cfRule type="cellIs" dxfId="2453" priority="82" operator="between">
      <formula>$F24*0.9</formula>
      <formula>$F24</formula>
    </cfRule>
    <cfRule type="cellIs" dxfId="2452" priority="83" operator="lessThan">
      <formula>$F24*0.9</formula>
    </cfRule>
    <cfRule type="cellIs" dxfId="2451" priority="84" operator="greaterThan">
      <formula>$F24</formula>
    </cfRule>
  </conditionalFormatting>
  <conditionalFormatting sqref="D13">
    <cfRule type="cellIs" dxfId="2450" priority="79" operator="between">
      <formula>$F13*0.9</formula>
      <formula>$F13</formula>
    </cfRule>
    <cfRule type="cellIs" dxfId="2449" priority="80" operator="lessThan">
      <formula>$F13*0.9</formula>
    </cfRule>
    <cfRule type="cellIs" dxfId="2448" priority="81" operator="greaterThan">
      <formula>$F13</formula>
    </cfRule>
  </conditionalFormatting>
  <conditionalFormatting sqref="D19">
    <cfRule type="cellIs" dxfId="2447" priority="76" operator="between">
      <formula>$F19*0.9</formula>
      <formula>$F19</formula>
    </cfRule>
    <cfRule type="cellIs" dxfId="2446" priority="77" operator="lessThan">
      <formula>$F19*0.9</formula>
    </cfRule>
    <cfRule type="cellIs" dxfId="2445" priority="78" operator="greaterThan">
      <formula>$F19</formula>
    </cfRule>
  </conditionalFormatting>
  <conditionalFormatting sqref="D25">
    <cfRule type="cellIs" dxfId="2444" priority="73" operator="between">
      <formula>$F25*0.9</formula>
      <formula>$F25</formula>
    </cfRule>
    <cfRule type="cellIs" dxfId="2443" priority="74" operator="lessThan">
      <formula>$F25*0.9</formula>
    </cfRule>
    <cfRule type="cellIs" dxfId="2442" priority="75" operator="greaterThan">
      <formula>$F25</formula>
    </cfRule>
  </conditionalFormatting>
  <conditionalFormatting sqref="G5 I5 K5 M5 G17:G21 G11:G15 G7:G9">
    <cfRule type="cellIs" dxfId="2441" priority="127" operator="between">
      <formula>$O5*0.9</formula>
      <formula>$O5</formula>
    </cfRule>
    <cfRule type="cellIs" dxfId="2440" priority="128" operator="lessThan">
      <formula>$O5*0.9</formula>
    </cfRule>
    <cfRule type="cellIs" dxfId="2439" priority="129" operator="greaterThan">
      <formula>$O5</formula>
    </cfRule>
  </conditionalFormatting>
  <conditionalFormatting sqref="G6 I6 K6 M6">
    <cfRule type="cellIs" dxfId="2438" priority="109" operator="between">
      <formula>$O6*0.9</formula>
      <formula>$O6</formula>
    </cfRule>
    <cfRule type="cellIs" dxfId="2437" priority="110" operator="lessThan">
      <formula>$O6*0.9</formula>
    </cfRule>
    <cfRule type="cellIs" dxfId="2436" priority="111" operator="greaterThan">
      <formula>$O6</formula>
    </cfRule>
  </conditionalFormatting>
  <conditionalFormatting sqref="I7 M7">
    <cfRule type="cellIs" dxfId="2435" priority="70" operator="between">
      <formula>$O7*0.9</formula>
      <formula>$O7</formula>
    </cfRule>
    <cfRule type="cellIs" dxfId="2434" priority="71" operator="lessThan">
      <formula>$O7*0.9</formula>
    </cfRule>
    <cfRule type="cellIs" dxfId="2433" priority="72" operator="greaterThan">
      <formula>$O7</formula>
    </cfRule>
  </conditionalFormatting>
  <conditionalFormatting sqref="I11 M11">
    <cfRule type="cellIs" dxfId="2432" priority="124" operator="between">
      <formula>$O11*0.9</formula>
      <formula>$O11</formula>
    </cfRule>
    <cfRule type="cellIs" dxfId="2431" priority="125" operator="lessThan">
      <formula>$O11*0.9</formula>
    </cfRule>
    <cfRule type="cellIs" dxfId="2430" priority="126" operator="greaterThan">
      <formula>$O11</formula>
    </cfRule>
  </conditionalFormatting>
  <conditionalFormatting sqref="I12 M12">
    <cfRule type="cellIs" dxfId="2429" priority="121" operator="between">
      <formula>$O12*0.9</formula>
      <formula>$O12</formula>
    </cfRule>
    <cfRule type="cellIs" dxfId="2428" priority="122" operator="lessThan">
      <formula>$O12*0.9</formula>
    </cfRule>
    <cfRule type="cellIs" dxfId="2427" priority="123" operator="greaterThan">
      <formula>$O12</formula>
    </cfRule>
  </conditionalFormatting>
  <conditionalFormatting sqref="I13 M13">
    <cfRule type="cellIs" dxfId="2426" priority="103" operator="between">
      <formula>$O13*0.9</formula>
      <formula>$O13</formula>
    </cfRule>
    <cfRule type="cellIs" dxfId="2425" priority="104" operator="lessThan">
      <formula>$O13*0.9</formula>
    </cfRule>
    <cfRule type="cellIs" dxfId="2424" priority="105" operator="greaterThan">
      <formula>$O13</formula>
    </cfRule>
  </conditionalFormatting>
  <conditionalFormatting sqref="I14 M14">
    <cfRule type="cellIs" dxfId="2423" priority="67" operator="between">
      <formula>$O14*0.9</formula>
      <formula>$O14</formula>
    </cfRule>
    <cfRule type="cellIs" dxfId="2422" priority="68" operator="lessThan">
      <formula>$O14*0.9</formula>
    </cfRule>
    <cfRule type="cellIs" dxfId="2421" priority="69" operator="greaterThan">
      <formula>$O14</formula>
    </cfRule>
  </conditionalFormatting>
  <conditionalFormatting sqref="I17:I18 M17:M18">
    <cfRule type="cellIs" dxfId="2420" priority="118" operator="between">
      <formula>$O17*0.9</formula>
      <formula>$O17</formula>
    </cfRule>
    <cfRule type="cellIs" dxfId="2419" priority="119" operator="lessThan">
      <formula>$O17*0.9</formula>
    </cfRule>
    <cfRule type="cellIs" dxfId="2418" priority="120" operator="greaterThan">
      <formula>$O17</formula>
    </cfRule>
  </conditionalFormatting>
  <conditionalFormatting sqref="I19 M19">
    <cfRule type="cellIs" dxfId="2417" priority="64" operator="between">
      <formula>$O19*0.9</formula>
      <formula>$O19</formula>
    </cfRule>
    <cfRule type="cellIs" dxfId="2416" priority="65" operator="lessThan">
      <formula>$O19*0.9</formula>
    </cfRule>
    <cfRule type="cellIs" dxfId="2415" priority="66" operator="greaterThan">
      <formula>$O19</formula>
    </cfRule>
  </conditionalFormatting>
  <conditionalFormatting sqref="I20 M20">
    <cfRule type="cellIs" dxfId="2414" priority="61" operator="between">
      <formula>$O20*0.9</formula>
      <formula>$O20</formula>
    </cfRule>
    <cfRule type="cellIs" dxfId="2413" priority="62" operator="lessThan">
      <formula>$O20*0.9</formula>
    </cfRule>
    <cfRule type="cellIs" dxfId="2412" priority="63" operator="greaterThan">
      <formula>$O20</formula>
    </cfRule>
  </conditionalFormatting>
  <conditionalFormatting sqref="I23 M23">
    <cfRule type="cellIs" dxfId="2411" priority="115" operator="between">
      <formula>$O23*0.9</formula>
      <formula>$O23</formula>
    </cfRule>
    <cfRule type="cellIs" dxfId="2410" priority="116" operator="lessThan">
      <formula>$O23*0.9</formula>
    </cfRule>
    <cfRule type="cellIs" dxfId="2409" priority="117" operator="greaterThan">
      <formula>$O23</formula>
    </cfRule>
  </conditionalFormatting>
  <conditionalFormatting sqref="I24 M24">
    <cfRule type="cellIs" dxfId="2408" priority="112" operator="between">
      <formula>$O24*0.9</formula>
      <formula>$O24</formula>
    </cfRule>
    <cfRule type="cellIs" dxfId="2407" priority="113" operator="lessThan">
      <formula>$O24*0.9</formula>
    </cfRule>
    <cfRule type="cellIs" dxfId="2406" priority="114" operator="greaterThan">
      <formula>$O24</formula>
    </cfRule>
  </conditionalFormatting>
  <conditionalFormatting sqref="I25 M25">
    <cfRule type="cellIs" dxfId="2405" priority="58" operator="between">
      <formula>$O25*0.9</formula>
      <formula>$O25</formula>
    </cfRule>
    <cfRule type="cellIs" dxfId="2404" priority="59" operator="lessThan">
      <formula>$O25*0.9</formula>
    </cfRule>
    <cfRule type="cellIs" dxfId="2403" priority="60" operator="greaterThan">
      <formula>$O25</formula>
    </cfRule>
  </conditionalFormatting>
  <conditionalFormatting sqref="D8">
    <cfRule type="cellIs" dxfId="2402" priority="55" operator="between">
      <formula>$F8*0.9</formula>
      <formula>$F8</formula>
    </cfRule>
    <cfRule type="cellIs" dxfId="2401" priority="56" operator="lessThan">
      <formula>$F8*0.9</formula>
    </cfRule>
    <cfRule type="cellIs" dxfId="2400" priority="57" operator="greaterThan">
      <formula>$F8</formula>
    </cfRule>
  </conditionalFormatting>
  <conditionalFormatting sqref="D14">
    <cfRule type="cellIs" dxfId="2399" priority="52" operator="between">
      <formula>$F14*0.9</formula>
      <formula>$F14</formula>
    </cfRule>
    <cfRule type="cellIs" dxfId="2398" priority="53" operator="lessThan">
      <formula>$F14*0.9</formula>
    </cfRule>
    <cfRule type="cellIs" dxfId="2397" priority="54" operator="greaterThan">
      <formula>$F14</formula>
    </cfRule>
  </conditionalFormatting>
  <conditionalFormatting sqref="D20">
    <cfRule type="cellIs" dxfId="2396" priority="49" operator="between">
      <formula>$F20*0.9</formula>
      <formula>$F20</formula>
    </cfRule>
    <cfRule type="cellIs" dxfId="2395" priority="50" operator="lessThan">
      <formula>$F20*0.9</formula>
    </cfRule>
    <cfRule type="cellIs" dxfId="2394" priority="51" operator="greaterThan">
      <formula>$F20</formula>
    </cfRule>
  </conditionalFormatting>
  <conditionalFormatting sqref="I15 M15">
    <cfRule type="cellIs" dxfId="2393" priority="46" operator="between">
      <formula>$O15*0.9</formula>
      <formula>$O15</formula>
    </cfRule>
    <cfRule type="cellIs" dxfId="2392" priority="47" operator="lessThan">
      <formula>$O15*0.9</formula>
    </cfRule>
    <cfRule type="cellIs" dxfId="2391" priority="48" operator="greaterThan">
      <formula>$O15</formula>
    </cfRule>
  </conditionalFormatting>
  <conditionalFormatting sqref="I21 M21">
    <cfRule type="cellIs" dxfId="2390" priority="43" operator="between">
      <formula>$O21*0.9</formula>
      <formula>$O21</formula>
    </cfRule>
    <cfRule type="cellIs" dxfId="2389" priority="44" operator="lessThan">
      <formula>$O21*0.9</formula>
    </cfRule>
    <cfRule type="cellIs" dxfId="2388" priority="45" operator="greaterThan">
      <formula>$O21</formula>
    </cfRule>
  </conditionalFormatting>
  <conditionalFormatting sqref="I8 M8">
    <cfRule type="cellIs" dxfId="2387" priority="40" operator="between">
      <formula>$O8*0.9</formula>
      <formula>$O8</formula>
    </cfRule>
    <cfRule type="cellIs" dxfId="2386" priority="41" operator="lessThan">
      <formula>$O8*0.9</formula>
    </cfRule>
    <cfRule type="cellIs" dxfId="2385" priority="42" operator="greaterThan">
      <formula>$O8</formula>
    </cfRule>
  </conditionalFormatting>
  <conditionalFormatting sqref="I9 M9">
    <cfRule type="cellIs" dxfId="2384" priority="37" operator="between">
      <formula>$O9*0.9</formula>
      <formula>$O9</formula>
    </cfRule>
    <cfRule type="cellIs" dxfId="2383" priority="38" operator="lessThan">
      <formula>$O9*0.9</formula>
    </cfRule>
    <cfRule type="cellIs" dxfId="2382" priority="39" operator="greaterThan">
      <formula>$O9</formula>
    </cfRule>
  </conditionalFormatting>
  <conditionalFormatting sqref="D21 D15 D9">
    <cfRule type="cellIs" dxfId="2381" priority="34" operator="between">
      <formula>$F9*0.9</formula>
      <formula>$F9</formula>
    </cfRule>
    <cfRule type="cellIs" dxfId="2380" priority="35" operator="lessThan">
      <formula>$F9*0.9</formula>
    </cfRule>
    <cfRule type="cellIs" dxfId="2379" priority="36" operator="greaterThan">
      <formula>$F9</formula>
    </cfRule>
  </conditionalFormatting>
  <conditionalFormatting sqref="D18">
    <cfRule type="cellIs" dxfId="2378" priority="31" operator="between">
      <formula>$F18*0.9</formula>
      <formula>$F18</formula>
    </cfRule>
    <cfRule type="cellIs" dxfId="2377" priority="32" operator="lessThan">
      <formula>$F18*0.9</formula>
    </cfRule>
    <cfRule type="cellIs" dxfId="2376" priority="33" operator="greaterThan">
      <formula>$F18</formula>
    </cfRule>
  </conditionalFormatting>
  <conditionalFormatting sqref="G23:G25">
    <cfRule type="cellIs" dxfId="2375" priority="332" operator="between">
      <formula>$O23*0.9</formula>
      <formula>$O23</formula>
    </cfRule>
    <cfRule type="cellIs" dxfId="2374" priority="333" operator="lessThan">
      <formula>$O23*0.9</formula>
    </cfRule>
    <cfRule type="cellIs" dxfId="2373" priority="334" operator="greaterThan">
      <formula>$O23</formula>
    </cfRule>
  </conditionalFormatting>
  <conditionalFormatting sqref="K7:K9">
    <cfRule type="cellIs" dxfId="2372" priority="28" operator="between">
      <formula>$O7*0.9</formula>
      <formula>$O7</formula>
    </cfRule>
    <cfRule type="cellIs" dxfId="2371" priority="29" operator="lessThan">
      <formula>$O7*0.9</formula>
    </cfRule>
    <cfRule type="cellIs" dxfId="2370" priority="30" operator="greaterThan">
      <formula>$O7</formula>
    </cfRule>
  </conditionalFormatting>
  <conditionalFormatting sqref="K11">
    <cfRule type="cellIs" dxfId="2369" priority="25" operator="between">
      <formula>$O11*0.9</formula>
      <formula>$O11</formula>
    </cfRule>
    <cfRule type="cellIs" dxfId="2368" priority="26" operator="lessThan">
      <formula>$O11*0.9</formula>
    </cfRule>
    <cfRule type="cellIs" dxfId="2367" priority="27" operator="greaterThan">
      <formula>$O11</formula>
    </cfRule>
  </conditionalFormatting>
  <conditionalFormatting sqref="K13:K15">
    <cfRule type="cellIs" dxfId="2366" priority="22" operator="between">
      <formula>$O13*0.9</formula>
      <formula>$O13</formula>
    </cfRule>
    <cfRule type="cellIs" dxfId="2365" priority="23" operator="lessThan">
      <formula>$O13*0.9</formula>
    </cfRule>
    <cfRule type="cellIs" dxfId="2364" priority="24" operator="greaterThan">
      <formula>$O13</formula>
    </cfRule>
  </conditionalFormatting>
  <conditionalFormatting sqref="K17">
    <cfRule type="cellIs" dxfId="2363" priority="19" operator="between">
      <formula>$O17*0.9</formula>
      <formula>$O17</formula>
    </cfRule>
    <cfRule type="cellIs" dxfId="2362" priority="20" operator="lessThan">
      <formula>$O17*0.9</formula>
    </cfRule>
    <cfRule type="cellIs" dxfId="2361" priority="21" operator="greaterThan">
      <formula>$O17</formula>
    </cfRule>
  </conditionalFormatting>
  <conditionalFormatting sqref="K19:K21">
    <cfRule type="cellIs" dxfId="2360" priority="16" operator="between">
      <formula>$O19*0.9</formula>
      <formula>$O19</formula>
    </cfRule>
    <cfRule type="cellIs" dxfId="2359" priority="17" operator="lessThan">
      <formula>$O19*0.9</formula>
    </cfRule>
    <cfRule type="cellIs" dxfId="2358" priority="18" operator="greaterThan">
      <formula>$O19</formula>
    </cfRule>
  </conditionalFormatting>
  <conditionalFormatting sqref="K23">
    <cfRule type="cellIs" dxfId="2357" priority="13" operator="between">
      <formula>$O23*0.9</formula>
      <formula>$O23</formula>
    </cfRule>
    <cfRule type="cellIs" dxfId="2356" priority="14" operator="lessThan">
      <formula>$O23*0.9</formula>
    </cfRule>
    <cfRule type="cellIs" dxfId="2355" priority="15" operator="greaterThan">
      <formula>$O23</formula>
    </cfRule>
  </conditionalFormatting>
  <conditionalFormatting sqref="K25">
    <cfRule type="cellIs" dxfId="2354" priority="10" operator="between">
      <formula>$O25*0.9</formula>
      <formula>$O25</formula>
    </cfRule>
    <cfRule type="cellIs" dxfId="2353" priority="11" operator="lessThan">
      <formula>$O25*0.9</formula>
    </cfRule>
    <cfRule type="cellIs" dxfId="2352" priority="12" operator="greaterThan">
      <formula>$O25</formula>
    </cfRule>
  </conditionalFormatting>
  <conditionalFormatting sqref="K12">
    <cfRule type="cellIs" dxfId="2351" priority="7" operator="between">
      <formula>$O12*0.9</formula>
      <formula>$O12</formula>
    </cfRule>
    <cfRule type="cellIs" dxfId="2350" priority="8" operator="lessThan">
      <formula>$O12*0.9</formula>
    </cfRule>
    <cfRule type="cellIs" dxfId="2349" priority="9" operator="greaterThan">
      <formula>$O12</formula>
    </cfRule>
  </conditionalFormatting>
  <conditionalFormatting sqref="K18">
    <cfRule type="cellIs" dxfId="2348" priority="4" operator="between">
      <formula>$O18*0.9</formula>
      <formula>$O18</formula>
    </cfRule>
    <cfRule type="cellIs" dxfId="2347" priority="5" operator="lessThan">
      <formula>$O18*0.9</formula>
    </cfRule>
    <cfRule type="cellIs" dxfId="2346" priority="6" operator="greaterThan">
      <formula>$O18</formula>
    </cfRule>
  </conditionalFormatting>
  <conditionalFormatting sqref="K24">
    <cfRule type="cellIs" dxfId="2345" priority="1" operator="between">
      <formula>$O24*0.9</formula>
      <formula>$O24</formula>
    </cfRule>
    <cfRule type="cellIs" dxfId="2344" priority="2" operator="lessThan">
      <formula>$O24*0.9</formula>
    </cfRule>
    <cfRule type="cellIs" dxfId="2343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A7D0-2A3F-4936-A460-D1DB9F2753F3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84</v>
      </c>
      <c r="E5" s="149">
        <f>D5/F5*100</f>
        <v>88.421052631578945</v>
      </c>
      <c r="F5" s="48">
        <v>95</v>
      </c>
      <c r="G5" s="172">
        <v>81.5</v>
      </c>
      <c r="H5" s="149">
        <f>SUM(G5/$O5)*100</f>
        <v>85.879873551106428</v>
      </c>
      <c r="I5" s="162">
        <v>84.4</v>
      </c>
      <c r="J5" s="149">
        <f>SUM(I5/$O5)*100</f>
        <v>88.935721812434153</v>
      </c>
      <c r="K5" s="93">
        <f>'PY2022Q3 EX'!I3*100</f>
        <v>85.7</v>
      </c>
      <c r="L5" s="149">
        <f>SUM(K5/$O5)*100</f>
        <v>90.305584826132772</v>
      </c>
      <c r="M5" s="93">
        <v>96.2</v>
      </c>
      <c r="N5" s="155">
        <f>SUM(M5/$O5)*100</f>
        <v>101.36986301369863</v>
      </c>
      <c r="O5" s="29">
        <v>94.899999999999991</v>
      </c>
      <c r="Q5" s="1"/>
    </row>
    <row r="6" spans="3:17" ht="20.100000000000001" customHeight="1" x14ac:dyDescent="0.25">
      <c r="C6" s="151" t="s">
        <v>3</v>
      </c>
      <c r="D6" s="94">
        <v>9269</v>
      </c>
      <c r="E6" s="149">
        <f t="shared" ref="E6:E9" si="0">D6/F6*100</f>
        <v>82.758928571428569</v>
      </c>
      <c r="F6" s="49">
        <v>11200</v>
      </c>
      <c r="G6" s="176">
        <v>10258</v>
      </c>
      <c r="H6" s="149">
        <f>SUM(G6/$O6)*100</f>
        <v>106.82078517130063</v>
      </c>
      <c r="I6" s="161">
        <v>10767</v>
      </c>
      <c r="J6" s="149">
        <f>SUM(I6/$O6)*100</f>
        <v>112.12121212121211</v>
      </c>
      <c r="K6" s="94">
        <f>'PY2022Q3 EX'!I4</f>
        <v>10777</v>
      </c>
      <c r="L6" s="149">
        <f>SUM(K6/$O6)*100</f>
        <v>112.2253462459648</v>
      </c>
      <c r="M6" s="94">
        <v>12220</v>
      </c>
      <c r="N6" s="155">
        <f>SUM(M6/$O6)*100</f>
        <v>127.25190044777675</v>
      </c>
      <c r="O6" s="95">
        <v>9603</v>
      </c>
      <c r="Q6" s="1"/>
    </row>
    <row r="7" spans="3:17" ht="20.100000000000001" customHeight="1" x14ac:dyDescent="0.25">
      <c r="C7" s="151" t="s">
        <v>10</v>
      </c>
      <c r="D7" s="93">
        <v>100</v>
      </c>
      <c r="E7" s="149">
        <f t="shared" si="0"/>
        <v>105.26315789473684</v>
      </c>
      <c r="F7" s="48">
        <v>95</v>
      </c>
      <c r="G7" s="172">
        <v>100</v>
      </c>
      <c r="H7" s="149">
        <f>SUM(G7/$O7)*100</f>
        <v>111.73184357541899</v>
      </c>
      <c r="I7" s="162">
        <v>88</v>
      </c>
      <c r="J7" s="149">
        <f>SUM(I7/$O7)*100</f>
        <v>98.324022346368707</v>
      </c>
      <c r="K7" s="93">
        <f>'PY2022Q3 EX'!I5*100</f>
        <v>88.9</v>
      </c>
      <c r="L7" s="149">
        <f>SUM(K7/$O7)*100</f>
        <v>99.329608938547494</v>
      </c>
      <c r="M7" s="93">
        <v>90.6</v>
      </c>
      <c r="N7" s="155">
        <f>SUM(M7/$O7)*100</f>
        <v>101.2290502793296</v>
      </c>
      <c r="O7" s="30">
        <v>89.5</v>
      </c>
      <c r="Q7" s="158"/>
    </row>
    <row r="8" spans="3:17" ht="20.100000000000001" customHeight="1" x14ac:dyDescent="0.25">
      <c r="C8" s="151" t="s">
        <v>13</v>
      </c>
      <c r="D8" s="93">
        <v>90</v>
      </c>
      <c r="E8" s="149">
        <f t="shared" si="0"/>
        <v>108.43373493975903</v>
      </c>
      <c r="F8" s="48">
        <v>83</v>
      </c>
      <c r="G8" s="172">
        <v>92.9</v>
      </c>
      <c r="H8" s="149">
        <f>SUM(G8/$O8)*100</f>
        <v>106.2929061784897</v>
      </c>
      <c r="I8" s="162">
        <v>60</v>
      </c>
      <c r="J8" s="149">
        <f>SUM(I8/$O8)*100</f>
        <v>68.649885583524025</v>
      </c>
      <c r="K8" s="93">
        <f>'PY2022Q3 EX'!I6*100</f>
        <v>63</v>
      </c>
      <c r="L8" s="149">
        <f>SUM(K8/$O8)*100</f>
        <v>72.082379862700222</v>
      </c>
      <c r="M8" s="93">
        <v>65.599999999999994</v>
      </c>
      <c r="N8" s="155">
        <f>SUM(M8/$O8)*100</f>
        <v>75.057208237986259</v>
      </c>
      <c r="O8" s="30">
        <v>87.4</v>
      </c>
      <c r="Q8" s="1"/>
    </row>
    <row r="9" spans="3:17" ht="20.100000000000001" customHeight="1" x14ac:dyDescent="0.25">
      <c r="C9" s="151" t="s">
        <v>16</v>
      </c>
      <c r="D9" s="93">
        <v>93.300000000000011</v>
      </c>
      <c r="E9" s="149">
        <f t="shared" si="0"/>
        <v>155.50000000000003</v>
      </c>
      <c r="F9" s="48">
        <v>60</v>
      </c>
      <c r="G9" s="172">
        <v>70.599999999999994</v>
      </c>
      <c r="H9" s="149">
        <f>SUM(G9/$O9)*100</f>
        <v>117.66666666666666</v>
      </c>
      <c r="I9" s="162">
        <v>55.6</v>
      </c>
      <c r="J9" s="149">
        <f>SUM(I9/$O9)*100</f>
        <v>92.666666666666657</v>
      </c>
      <c r="K9" s="93">
        <f>'PY2022Q3 EX'!I7*100</f>
        <v>39.1</v>
      </c>
      <c r="L9" s="149">
        <f>SUM(K9/$O9)*100</f>
        <v>65.166666666666671</v>
      </c>
      <c r="M9" s="93">
        <v>62.5</v>
      </c>
      <c r="N9" s="155">
        <f>SUM(M9/$O9)*100</f>
        <v>104.16666666666667</v>
      </c>
      <c r="O9" s="30">
        <v>60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100</v>
      </c>
      <c r="E11" s="149">
        <f t="shared" ref="E11:E15" si="1">D11/F11*100</f>
        <v>111.11111111111111</v>
      </c>
      <c r="F11" s="48">
        <v>90</v>
      </c>
      <c r="G11" s="172">
        <v>0</v>
      </c>
      <c r="H11" s="149">
        <f>SUM(G11/$O11)*100</f>
        <v>0</v>
      </c>
      <c r="I11" s="185">
        <v>0</v>
      </c>
      <c r="J11" s="149">
        <f>SUM(I11/$O11)*100</f>
        <v>0</v>
      </c>
      <c r="K11" s="93">
        <f>'PY2022Q3 EX'!I9*100</f>
        <v>0</v>
      </c>
      <c r="L11" s="149">
        <f>SUM(K11/$O11)*100</f>
        <v>0</v>
      </c>
      <c r="M11" s="93">
        <v>100</v>
      </c>
      <c r="N11" s="155">
        <f>SUM(M11/$O11)*100</f>
        <v>111.23470522803115</v>
      </c>
      <c r="O11" s="30">
        <v>89.9</v>
      </c>
      <c r="Q11" s="1"/>
    </row>
    <row r="12" spans="3:17" ht="20.100000000000001" customHeight="1" x14ac:dyDescent="0.25">
      <c r="C12" s="151" t="s">
        <v>3</v>
      </c>
      <c r="D12" s="94">
        <v>9969</v>
      </c>
      <c r="E12" s="149">
        <f t="shared" si="1"/>
        <v>146.60294117647058</v>
      </c>
      <c r="F12" s="49">
        <v>6800</v>
      </c>
      <c r="G12" s="176">
        <v>0</v>
      </c>
      <c r="H12" s="149">
        <f>SUM(G12/$O12)*100</f>
        <v>0</v>
      </c>
      <c r="I12" s="186">
        <v>0</v>
      </c>
      <c r="J12" s="149">
        <f>SUM(I12/$O12)*100</f>
        <v>0</v>
      </c>
      <c r="K12" s="94">
        <f>'PY2022Q3 EX'!I10</f>
        <v>0</v>
      </c>
      <c r="L12" s="149">
        <f>SUM(K12/$O12)*100</f>
        <v>0</v>
      </c>
      <c r="M12" s="94">
        <v>2697</v>
      </c>
      <c r="N12" s="155">
        <f>SUM(M12/$O12)*100</f>
        <v>27.91636476555222</v>
      </c>
      <c r="O12" s="95">
        <v>9661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121.65450121654501</v>
      </c>
      <c r="F13" s="48">
        <v>82.199999999999989</v>
      </c>
      <c r="G13" s="172">
        <v>100</v>
      </c>
      <c r="H13" s="149">
        <f>SUM(G13/$O13)*100</f>
        <v>144.92753623188406</v>
      </c>
      <c r="I13" s="163">
        <v>100</v>
      </c>
      <c r="J13" s="93">
        <f>SUM(I13/$O13)*100</f>
        <v>144.92753623188406</v>
      </c>
      <c r="K13" s="93">
        <f>'PY2022Q3 EX'!I11*100</f>
        <v>0</v>
      </c>
      <c r="L13" s="149">
        <f>SUM(K13/$O13)*100</f>
        <v>0</v>
      </c>
      <c r="M13" s="93">
        <v>0</v>
      </c>
      <c r="N13" s="155">
        <f>SUM(M13/$O13)*100</f>
        <v>0</v>
      </c>
      <c r="O13" s="30">
        <v>69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136.61202185792348</v>
      </c>
      <c r="F14" s="48">
        <v>73.2</v>
      </c>
      <c r="G14" s="172">
        <v>100</v>
      </c>
      <c r="H14" s="149">
        <f>SUM(G14/$O14)*100</f>
        <v>102.04081632653062</v>
      </c>
      <c r="I14" s="163">
        <v>100</v>
      </c>
      <c r="J14" s="149">
        <f>SUM(I14/$O14)*100</f>
        <v>102.04081632653062</v>
      </c>
      <c r="K14" s="93">
        <f>'PY2022Q3 EX'!I12*100</f>
        <v>0</v>
      </c>
      <c r="L14" s="149">
        <f>SUM(K14/$O14)*100</f>
        <v>0</v>
      </c>
      <c r="M14" s="93">
        <v>0</v>
      </c>
      <c r="N14" s="155">
        <f>SUM(M14/$O14)*100</f>
        <v>0</v>
      </c>
      <c r="O14" s="30">
        <v>98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111.11111111111111</v>
      </c>
      <c r="F15" s="48">
        <v>90</v>
      </c>
      <c r="G15" s="172">
        <v>66.7</v>
      </c>
      <c r="H15" s="149">
        <f>SUM(G15/$O15)*100</f>
        <v>85.18518518518519</v>
      </c>
      <c r="I15" s="163">
        <v>66.7</v>
      </c>
      <c r="J15" s="149">
        <f>SUM(I15/$O15)*100</f>
        <v>85.18518518518519</v>
      </c>
      <c r="K15" s="93">
        <f>'PY2022Q3 EX'!I13*100</f>
        <v>33.300000000000004</v>
      </c>
      <c r="L15" s="149">
        <f>SUM(K15/$O15)*100</f>
        <v>42.528735632183917</v>
      </c>
      <c r="M15" s="93">
        <v>50</v>
      </c>
      <c r="N15" s="155">
        <f>SUM(M15/$O15)*100</f>
        <v>63.85696040868455</v>
      </c>
      <c r="O15" s="30">
        <v>78.3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67.600000000000009</v>
      </c>
      <c r="E17" s="149">
        <f t="shared" ref="E17:E21" si="2">D17/F17*100</f>
        <v>74.285714285714306</v>
      </c>
      <c r="F17" s="48">
        <v>91</v>
      </c>
      <c r="G17" s="172">
        <v>67</v>
      </c>
      <c r="H17" s="149">
        <f>SUM(G17/$O17)*100</f>
        <v>84.917617237008869</v>
      </c>
      <c r="I17" s="149">
        <v>60.5</v>
      </c>
      <c r="J17" s="149">
        <f>SUM(I17/$O17)*100</f>
        <v>76.679340937896072</v>
      </c>
      <c r="K17" s="93">
        <f>'PY2022Q3 EX'!I15*100</f>
        <v>65.600000000000009</v>
      </c>
      <c r="L17" s="149">
        <f>SUM(K17/$O17)*100</f>
        <v>83.143219264892281</v>
      </c>
      <c r="M17" s="93">
        <v>86.4</v>
      </c>
      <c r="N17" s="155">
        <f>SUM(M17/$O17)*100</f>
        <v>109.50570342205323</v>
      </c>
      <c r="O17" s="30">
        <v>78.900000000000006</v>
      </c>
      <c r="Q17" s="1"/>
    </row>
    <row r="18" spans="3:17" ht="20.100000000000001" customHeight="1" x14ac:dyDescent="0.25">
      <c r="C18" s="151" t="s">
        <v>3</v>
      </c>
      <c r="D18" s="94">
        <v>3702</v>
      </c>
      <c r="E18" s="149">
        <f t="shared" si="2"/>
        <v>102.83333333333333</v>
      </c>
      <c r="F18" s="49">
        <v>3600</v>
      </c>
      <c r="G18" s="173">
        <v>3367</v>
      </c>
      <c r="H18" s="149">
        <f>SUM(G18/$O18)*100</f>
        <v>109.1763942931258</v>
      </c>
      <c r="I18" s="150">
        <v>3166</v>
      </c>
      <c r="J18" s="149">
        <f>SUM(I18/$O18)*100</f>
        <v>102.65888456549933</v>
      </c>
      <c r="K18" s="94">
        <f>'PY2022Q3 EX'!I16</f>
        <v>3185</v>
      </c>
      <c r="L18" s="149">
        <f>SUM(K18/$O18)*100</f>
        <v>103.27496757457848</v>
      </c>
      <c r="M18" s="94">
        <v>3407.5</v>
      </c>
      <c r="N18" s="155">
        <f>SUM(M18/$O18)*100</f>
        <v>110.48962386511025</v>
      </c>
      <c r="O18" s="95">
        <v>3084</v>
      </c>
      <c r="Q18" s="1"/>
    </row>
    <row r="19" spans="3:17" ht="20.100000000000001" customHeight="1" x14ac:dyDescent="0.25">
      <c r="C19" s="151" t="s">
        <v>10</v>
      </c>
      <c r="D19" s="93">
        <v>88.9</v>
      </c>
      <c r="E19" s="149">
        <f t="shared" si="2"/>
        <v>113.97435897435899</v>
      </c>
      <c r="F19" s="48">
        <v>78</v>
      </c>
      <c r="G19" s="172">
        <v>92.600000000000009</v>
      </c>
      <c r="H19" s="149">
        <f t="shared" ref="H19:H20" si="3">SUM(G19/$O19)*100</f>
        <v>120.57291666666667</v>
      </c>
      <c r="I19" s="149">
        <v>59.5</v>
      </c>
      <c r="J19" s="149">
        <f t="shared" ref="J19:J20" si="4">SUM(I19/$O19)*100</f>
        <v>77.473958333333343</v>
      </c>
      <c r="K19" s="93">
        <f>'PY2022Q3 EX'!I17*100</f>
        <v>61.9</v>
      </c>
      <c r="L19" s="149">
        <f t="shared" ref="L19:L20" si="5">SUM(K19/$O19)*100</f>
        <v>80.598958333333343</v>
      </c>
      <c r="M19" s="93">
        <v>61.1</v>
      </c>
      <c r="N19" s="155">
        <f>SUM(M19/$O19)*100</f>
        <v>79.557291666666671</v>
      </c>
      <c r="O19" s="30">
        <v>76.8</v>
      </c>
      <c r="Q19" s="1"/>
    </row>
    <row r="20" spans="3:17" ht="20.100000000000001" customHeight="1" x14ac:dyDescent="0.25">
      <c r="C20" s="151" t="s">
        <v>13</v>
      </c>
      <c r="D20" s="93">
        <v>86.1</v>
      </c>
      <c r="E20" s="149">
        <f t="shared" si="2"/>
        <v>123</v>
      </c>
      <c r="F20" s="48">
        <v>70</v>
      </c>
      <c r="G20" s="172">
        <v>96.3</v>
      </c>
      <c r="H20" s="149">
        <f t="shared" si="3"/>
        <v>146.35258358662614</v>
      </c>
      <c r="I20" s="149">
        <v>30.8</v>
      </c>
      <c r="J20" s="149">
        <f t="shared" si="4"/>
        <v>46.808510638297875</v>
      </c>
      <c r="K20" s="93">
        <f>'PY2022Q3 EX'!I18*100</f>
        <v>32</v>
      </c>
      <c r="L20" s="149">
        <f t="shared" si="5"/>
        <v>48.632218844984806</v>
      </c>
      <c r="M20" s="93">
        <v>28.3</v>
      </c>
      <c r="N20" s="155">
        <f>SUM(M20/$O20)*100</f>
        <v>43.009118541033438</v>
      </c>
      <c r="O20" s="30">
        <v>65.8</v>
      </c>
      <c r="Q20" s="1"/>
    </row>
    <row r="21" spans="3:17" ht="20.100000000000001" customHeight="1" x14ac:dyDescent="0.25">
      <c r="C21" s="151" t="s">
        <v>16</v>
      </c>
      <c r="D21" s="93">
        <v>68.600000000000009</v>
      </c>
      <c r="E21" s="149">
        <f t="shared" si="2"/>
        <v>124.72727272727273</v>
      </c>
      <c r="F21" s="48">
        <v>55.000000000000007</v>
      </c>
      <c r="G21" s="172">
        <v>93.8</v>
      </c>
      <c r="H21" s="149">
        <f>SUM(G21/$O21)*100</f>
        <v>189.49494949494948</v>
      </c>
      <c r="I21" s="149">
        <v>56.4</v>
      </c>
      <c r="J21" s="149">
        <f>SUM(I21/$O21)*100</f>
        <v>113.93939393939394</v>
      </c>
      <c r="K21" s="93">
        <f>'PY2022Q3 EX'!I19*100</f>
        <v>55.000000000000007</v>
      </c>
      <c r="L21" s="149">
        <f>SUM(K21/$O21)*100</f>
        <v>111.11111111111111</v>
      </c>
      <c r="M21" s="93">
        <v>22.9</v>
      </c>
      <c r="N21" s="155">
        <f>SUM(M21/$O21)*100</f>
        <v>46.262626262626263</v>
      </c>
      <c r="O21" s="30">
        <v>49.5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57.9</v>
      </c>
      <c r="E23" s="149">
        <f t="shared" ref="E23:E25" si="6">D23/F23*100</f>
        <v>81.549295774647888</v>
      </c>
      <c r="F23" s="48">
        <v>71</v>
      </c>
      <c r="G23" s="174">
        <v>58.3</v>
      </c>
      <c r="H23" s="149">
        <f>SUM(G23/$O23)*100</f>
        <v>83.166904422253936</v>
      </c>
      <c r="I23" s="149">
        <v>56.1</v>
      </c>
      <c r="J23" s="149">
        <f>SUM(I23/$O23)*100</f>
        <v>80.028530670470772</v>
      </c>
      <c r="K23" s="93">
        <f>'PY2022Q3 EX'!I21*100</f>
        <v>60.8</v>
      </c>
      <c r="L23" s="149">
        <f>SUM(K23/$O23)*100</f>
        <v>86.733238231098426</v>
      </c>
      <c r="M23" s="93">
        <v>59</v>
      </c>
      <c r="N23" s="155">
        <f>SUM(M23/$O23)*100</f>
        <v>84.165477888730393</v>
      </c>
      <c r="O23" s="30">
        <v>70.099999999999994</v>
      </c>
      <c r="Q23" s="1"/>
    </row>
    <row r="24" spans="3:17" ht="20.100000000000001" customHeight="1" x14ac:dyDescent="0.25">
      <c r="C24" s="151" t="s">
        <v>3</v>
      </c>
      <c r="D24" s="94">
        <v>4985</v>
      </c>
      <c r="E24" s="149">
        <f t="shared" si="6"/>
        <v>108.3695652173913</v>
      </c>
      <c r="F24" s="49">
        <v>4600</v>
      </c>
      <c r="G24" s="175">
        <v>5146</v>
      </c>
      <c r="H24" s="149">
        <f>SUM(G24/$O24)*100</f>
        <v>116.18875592684579</v>
      </c>
      <c r="I24" s="159">
        <v>5061</v>
      </c>
      <c r="J24" s="149">
        <f>SUM(I24/$O24)*100</f>
        <v>114.26958681417926</v>
      </c>
      <c r="K24" s="94">
        <f>'PY2022Q3 EX'!I22</f>
        <v>4959</v>
      </c>
      <c r="L24" s="149">
        <f>SUM(K24/$O24)*100</f>
        <v>111.96658387897946</v>
      </c>
      <c r="M24" s="94">
        <v>4996</v>
      </c>
      <c r="N24" s="155">
        <f>SUM(M24/$O24)*100</f>
        <v>112.80198690449312</v>
      </c>
      <c r="O24" s="95">
        <v>4429</v>
      </c>
      <c r="Q24" s="1"/>
    </row>
    <row r="25" spans="3:17" ht="20.100000000000001" customHeight="1" x14ac:dyDescent="0.25">
      <c r="C25" s="156" t="s">
        <v>10</v>
      </c>
      <c r="D25" s="93">
        <v>57.699999999999996</v>
      </c>
      <c r="E25" s="149">
        <f t="shared" si="6"/>
        <v>83.623188405797094</v>
      </c>
      <c r="F25" s="48">
        <v>69</v>
      </c>
      <c r="G25" s="174">
        <v>58.4</v>
      </c>
      <c r="H25" s="149">
        <f>SUM(G25/$O25)*100</f>
        <v>85.505124450951669</v>
      </c>
      <c r="I25" s="149">
        <v>58.7</v>
      </c>
      <c r="J25" s="149">
        <f>SUM(I25/$O25)*100</f>
        <v>85.944363103953137</v>
      </c>
      <c r="K25" s="93">
        <f>'PY2022Q3 EX'!I23*100</f>
        <v>60.099999999999994</v>
      </c>
      <c r="L25" s="149">
        <f>SUM(K25/$O25)*100</f>
        <v>87.994143484626619</v>
      </c>
      <c r="M25" s="93">
        <v>58.8</v>
      </c>
      <c r="N25" s="155">
        <f>SUM(M25/$O25)*100</f>
        <v>86.09077598828695</v>
      </c>
      <c r="O25" s="30">
        <v>68.300000000000011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342" priority="106" operator="between">
      <formula>$F5*0.9</formula>
      <formula>$F5</formula>
    </cfRule>
    <cfRule type="cellIs" dxfId="2341" priority="107" operator="lessThan">
      <formula>$F5*0.9</formula>
    </cfRule>
    <cfRule type="cellIs" dxfId="2340" priority="108" operator="greaterThan">
      <formula>$F5</formula>
    </cfRule>
  </conditionalFormatting>
  <conditionalFormatting sqref="D7">
    <cfRule type="cellIs" dxfId="2339" priority="100" operator="between">
      <formula>$F7*0.9</formula>
      <formula>$F7</formula>
    </cfRule>
    <cfRule type="cellIs" dxfId="2338" priority="101" operator="lessThan">
      <formula>$F7*0.9</formula>
    </cfRule>
    <cfRule type="cellIs" dxfId="2337" priority="102" operator="greaterThan">
      <formula>$F7</formula>
    </cfRule>
  </conditionalFormatting>
  <conditionalFormatting sqref="D6">
    <cfRule type="cellIs" dxfId="2336" priority="97" operator="between">
      <formula>$F6*0.9</formula>
      <formula>$F6</formula>
    </cfRule>
    <cfRule type="cellIs" dxfId="2335" priority="98" operator="lessThan">
      <formula>$F6*0.9</formula>
    </cfRule>
    <cfRule type="cellIs" dxfId="2334" priority="99" operator="greaterThan">
      <formula>$F6</formula>
    </cfRule>
  </conditionalFormatting>
  <conditionalFormatting sqref="D11">
    <cfRule type="cellIs" dxfId="2333" priority="94" operator="between">
      <formula>$F11*0.9</formula>
      <formula>$F11</formula>
    </cfRule>
    <cfRule type="cellIs" dxfId="2332" priority="95" operator="lessThan">
      <formula>$F11*0.9</formula>
    </cfRule>
    <cfRule type="cellIs" dxfId="2331" priority="96" operator="greaterThan">
      <formula>$F11</formula>
    </cfRule>
  </conditionalFormatting>
  <conditionalFormatting sqref="D17">
    <cfRule type="cellIs" dxfId="2330" priority="91" operator="between">
      <formula>$F17*0.9</formula>
      <formula>$F17</formula>
    </cfRule>
    <cfRule type="cellIs" dxfId="2329" priority="92" operator="lessThan">
      <formula>$F17*0.9</formula>
    </cfRule>
    <cfRule type="cellIs" dxfId="2328" priority="93" operator="greaterThan">
      <formula>$F17</formula>
    </cfRule>
  </conditionalFormatting>
  <conditionalFormatting sqref="D23">
    <cfRule type="cellIs" dxfId="2327" priority="88" operator="between">
      <formula>$F23*0.9</formula>
      <formula>$F23</formula>
    </cfRule>
    <cfRule type="cellIs" dxfId="2326" priority="89" operator="lessThan">
      <formula>$F23*0.9</formula>
    </cfRule>
    <cfRule type="cellIs" dxfId="2325" priority="90" operator="greaterThan">
      <formula>$F23</formula>
    </cfRule>
  </conditionalFormatting>
  <conditionalFormatting sqref="D12">
    <cfRule type="cellIs" dxfId="2324" priority="85" operator="between">
      <formula>$F12*0.9</formula>
      <formula>$F12</formula>
    </cfRule>
    <cfRule type="cellIs" dxfId="2323" priority="86" operator="lessThan">
      <formula>$F12*0.9</formula>
    </cfRule>
    <cfRule type="cellIs" dxfId="2322" priority="87" operator="greaterThan">
      <formula>$F12</formula>
    </cfRule>
  </conditionalFormatting>
  <conditionalFormatting sqref="D24">
    <cfRule type="cellIs" dxfId="2321" priority="82" operator="between">
      <formula>$F24*0.9</formula>
      <formula>$F24</formula>
    </cfRule>
    <cfRule type="cellIs" dxfId="2320" priority="83" operator="lessThan">
      <formula>$F24*0.9</formula>
    </cfRule>
    <cfRule type="cellIs" dxfId="2319" priority="84" operator="greaterThan">
      <formula>$F24</formula>
    </cfRule>
  </conditionalFormatting>
  <conditionalFormatting sqref="D13">
    <cfRule type="cellIs" dxfId="2318" priority="79" operator="between">
      <formula>$F13*0.9</formula>
      <formula>$F13</formula>
    </cfRule>
    <cfRule type="cellIs" dxfId="2317" priority="80" operator="lessThan">
      <formula>$F13*0.9</formula>
    </cfRule>
    <cfRule type="cellIs" dxfId="2316" priority="81" operator="greaterThan">
      <formula>$F13</formula>
    </cfRule>
  </conditionalFormatting>
  <conditionalFormatting sqref="D19">
    <cfRule type="cellIs" dxfId="2315" priority="76" operator="between">
      <formula>$F19*0.9</formula>
      <formula>$F19</formula>
    </cfRule>
    <cfRule type="cellIs" dxfId="2314" priority="77" operator="lessThan">
      <formula>$F19*0.9</formula>
    </cfRule>
    <cfRule type="cellIs" dxfId="2313" priority="78" operator="greaterThan">
      <formula>$F19</formula>
    </cfRule>
  </conditionalFormatting>
  <conditionalFormatting sqref="D25">
    <cfRule type="cellIs" dxfId="2312" priority="73" operator="between">
      <formula>$F25*0.9</formula>
      <formula>$F25</formula>
    </cfRule>
    <cfRule type="cellIs" dxfId="2311" priority="74" operator="lessThan">
      <formula>$F25*0.9</formula>
    </cfRule>
    <cfRule type="cellIs" dxfId="2310" priority="75" operator="greaterThan">
      <formula>$F25</formula>
    </cfRule>
  </conditionalFormatting>
  <conditionalFormatting sqref="G5 I5 K5 M5">
    <cfRule type="cellIs" dxfId="2309" priority="127" operator="between">
      <formula>$O5*0.9</formula>
      <formula>$O5</formula>
    </cfRule>
    <cfRule type="cellIs" dxfId="2308" priority="128" operator="lessThan">
      <formula>$O5*0.9</formula>
    </cfRule>
    <cfRule type="cellIs" dxfId="2307" priority="129" operator="greaterThan">
      <formula>$O5</formula>
    </cfRule>
  </conditionalFormatting>
  <conditionalFormatting sqref="G6 I6 K6 M6">
    <cfRule type="cellIs" dxfId="2306" priority="109" operator="between">
      <formula>$O6*0.9</formula>
      <formula>$O6</formula>
    </cfRule>
    <cfRule type="cellIs" dxfId="2305" priority="110" operator="lessThan">
      <formula>$O6*0.9</formula>
    </cfRule>
    <cfRule type="cellIs" dxfId="2304" priority="111" operator="greaterThan">
      <formula>$O6</formula>
    </cfRule>
  </conditionalFormatting>
  <conditionalFormatting sqref="G7 I7 M7">
    <cfRule type="cellIs" dxfId="2303" priority="70" operator="between">
      <formula>$O7*0.9</formula>
      <formula>$O7</formula>
    </cfRule>
    <cfRule type="cellIs" dxfId="2302" priority="71" operator="lessThan">
      <formula>$O7*0.9</formula>
    </cfRule>
    <cfRule type="cellIs" dxfId="2301" priority="72" operator="greaterThan">
      <formula>$O7</formula>
    </cfRule>
  </conditionalFormatting>
  <conditionalFormatting sqref="G11 I11 M11">
    <cfRule type="cellIs" dxfId="2300" priority="124" operator="between">
      <formula>$O11*0.9</formula>
      <formula>$O11</formula>
    </cfRule>
    <cfRule type="cellIs" dxfId="2299" priority="125" operator="lessThan">
      <formula>$O11*0.9</formula>
    </cfRule>
    <cfRule type="cellIs" dxfId="2298" priority="126" operator="greaterThan">
      <formula>$O11</formula>
    </cfRule>
  </conditionalFormatting>
  <conditionalFormatting sqref="G12 I12 M12">
    <cfRule type="cellIs" dxfId="2297" priority="121" operator="between">
      <formula>$O12*0.9</formula>
      <formula>$O12</formula>
    </cfRule>
    <cfRule type="cellIs" dxfId="2296" priority="122" operator="lessThan">
      <formula>$O12*0.9</formula>
    </cfRule>
    <cfRule type="cellIs" dxfId="2295" priority="123" operator="greaterThan">
      <formula>$O12</formula>
    </cfRule>
  </conditionalFormatting>
  <conditionalFormatting sqref="G13 I13 M13">
    <cfRule type="cellIs" dxfId="2294" priority="103" operator="between">
      <formula>$O13*0.9</formula>
      <formula>$O13</formula>
    </cfRule>
    <cfRule type="cellIs" dxfId="2293" priority="104" operator="lessThan">
      <formula>$O13*0.9</formula>
    </cfRule>
    <cfRule type="cellIs" dxfId="2292" priority="105" operator="greaterThan">
      <formula>$O13</formula>
    </cfRule>
  </conditionalFormatting>
  <conditionalFormatting sqref="G14 I14 M14">
    <cfRule type="cellIs" dxfId="2291" priority="67" operator="between">
      <formula>$O14*0.9</formula>
      <formula>$O14</formula>
    </cfRule>
    <cfRule type="cellIs" dxfId="2290" priority="68" operator="lessThan">
      <formula>$O14*0.9</formula>
    </cfRule>
    <cfRule type="cellIs" dxfId="2289" priority="69" operator="greaterThan">
      <formula>$O14</formula>
    </cfRule>
  </conditionalFormatting>
  <conditionalFormatting sqref="G17:G18 I17:I18 M17:M18">
    <cfRule type="cellIs" dxfId="2288" priority="118" operator="between">
      <formula>$O17*0.9</formula>
      <formula>$O17</formula>
    </cfRule>
    <cfRule type="cellIs" dxfId="2287" priority="119" operator="lessThan">
      <formula>$O17*0.9</formula>
    </cfRule>
    <cfRule type="cellIs" dxfId="2286" priority="120" operator="greaterThan">
      <formula>$O17</formula>
    </cfRule>
  </conditionalFormatting>
  <conditionalFormatting sqref="G19 I19 M19">
    <cfRule type="cellIs" dxfId="2285" priority="64" operator="between">
      <formula>$O19*0.9</formula>
      <formula>$O19</formula>
    </cfRule>
    <cfRule type="cellIs" dxfId="2284" priority="65" operator="lessThan">
      <formula>$O19*0.9</formula>
    </cfRule>
    <cfRule type="cellIs" dxfId="2283" priority="66" operator="greaterThan">
      <formula>$O19</formula>
    </cfRule>
  </conditionalFormatting>
  <conditionalFormatting sqref="G20 I20 M20">
    <cfRule type="cellIs" dxfId="2282" priority="61" operator="between">
      <formula>$O20*0.9</formula>
      <formula>$O20</formula>
    </cfRule>
    <cfRule type="cellIs" dxfId="2281" priority="62" operator="lessThan">
      <formula>$O20*0.9</formula>
    </cfRule>
    <cfRule type="cellIs" dxfId="2280" priority="63" operator="greaterThan">
      <formula>$O20</formula>
    </cfRule>
  </conditionalFormatting>
  <conditionalFormatting sqref="G23 I23 M23">
    <cfRule type="cellIs" dxfId="2279" priority="115" operator="between">
      <formula>$O23*0.9</formula>
      <formula>$O23</formula>
    </cfRule>
    <cfRule type="cellIs" dxfId="2278" priority="116" operator="lessThan">
      <formula>$O23*0.9</formula>
    </cfRule>
    <cfRule type="cellIs" dxfId="2277" priority="117" operator="greaterThan">
      <formula>$O23</formula>
    </cfRule>
  </conditionalFormatting>
  <conditionalFormatting sqref="G24 I24 M24">
    <cfRule type="cellIs" dxfId="2276" priority="112" operator="between">
      <formula>$O24*0.9</formula>
      <formula>$O24</formula>
    </cfRule>
    <cfRule type="cellIs" dxfId="2275" priority="113" operator="lessThan">
      <formula>$O24*0.9</formula>
    </cfRule>
    <cfRule type="cellIs" dxfId="2274" priority="114" operator="greaterThan">
      <formula>$O24</formula>
    </cfRule>
  </conditionalFormatting>
  <conditionalFormatting sqref="G25 I25 M25">
    <cfRule type="cellIs" dxfId="2273" priority="58" operator="between">
      <formula>$O25*0.9</formula>
      <formula>$O25</formula>
    </cfRule>
    <cfRule type="cellIs" dxfId="2272" priority="59" operator="lessThan">
      <formula>$O25*0.9</formula>
    </cfRule>
    <cfRule type="cellIs" dxfId="2271" priority="60" operator="greaterThan">
      <formula>$O25</formula>
    </cfRule>
  </conditionalFormatting>
  <conditionalFormatting sqref="D8">
    <cfRule type="cellIs" dxfId="2270" priority="55" operator="between">
      <formula>$F8*0.9</formula>
      <formula>$F8</formula>
    </cfRule>
    <cfRule type="cellIs" dxfId="2269" priority="56" operator="lessThan">
      <formula>$F8*0.9</formula>
    </cfRule>
    <cfRule type="cellIs" dxfId="2268" priority="57" operator="greaterThan">
      <formula>$F8</formula>
    </cfRule>
  </conditionalFormatting>
  <conditionalFormatting sqref="D14">
    <cfRule type="cellIs" dxfId="2267" priority="52" operator="between">
      <formula>$F14*0.9</formula>
      <formula>$F14</formula>
    </cfRule>
    <cfRule type="cellIs" dxfId="2266" priority="53" operator="lessThan">
      <formula>$F14*0.9</formula>
    </cfRule>
    <cfRule type="cellIs" dxfId="2265" priority="54" operator="greaterThan">
      <formula>$F14</formula>
    </cfRule>
  </conditionalFormatting>
  <conditionalFormatting sqref="D20">
    <cfRule type="cellIs" dxfId="2264" priority="49" operator="between">
      <formula>$F20*0.9</formula>
      <formula>$F20</formula>
    </cfRule>
    <cfRule type="cellIs" dxfId="2263" priority="50" operator="lessThan">
      <formula>$F20*0.9</formula>
    </cfRule>
    <cfRule type="cellIs" dxfId="2262" priority="51" operator="greaterThan">
      <formula>$F20</formula>
    </cfRule>
  </conditionalFormatting>
  <conditionalFormatting sqref="G15 I15 M15">
    <cfRule type="cellIs" dxfId="2261" priority="46" operator="between">
      <formula>$O15*0.9</formula>
      <formula>$O15</formula>
    </cfRule>
    <cfRule type="cellIs" dxfId="2260" priority="47" operator="lessThan">
      <formula>$O15*0.9</formula>
    </cfRule>
    <cfRule type="cellIs" dxfId="2259" priority="48" operator="greaterThan">
      <formula>$O15</formula>
    </cfRule>
  </conditionalFormatting>
  <conditionalFormatting sqref="G21 I21 M21">
    <cfRule type="cellIs" dxfId="2258" priority="43" operator="between">
      <formula>$O21*0.9</formula>
      <formula>$O21</formula>
    </cfRule>
    <cfRule type="cellIs" dxfId="2257" priority="44" operator="lessThan">
      <formula>$O21*0.9</formula>
    </cfRule>
    <cfRule type="cellIs" dxfId="2256" priority="45" operator="greaterThan">
      <formula>$O21</formula>
    </cfRule>
  </conditionalFormatting>
  <conditionalFormatting sqref="G8 I8 M8">
    <cfRule type="cellIs" dxfId="2255" priority="40" operator="between">
      <formula>$O8*0.9</formula>
      <formula>$O8</formula>
    </cfRule>
    <cfRule type="cellIs" dxfId="2254" priority="41" operator="lessThan">
      <formula>$O8*0.9</formula>
    </cfRule>
    <cfRule type="cellIs" dxfId="2253" priority="42" operator="greaterThan">
      <formula>$O8</formula>
    </cfRule>
  </conditionalFormatting>
  <conditionalFormatting sqref="G9 I9 M9">
    <cfRule type="cellIs" dxfId="2252" priority="37" operator="between">
      <formula>$O9*0.9</formula>
      <formula>$O9</formula>
    </cfRule>
    <cfRule type="cellIs" dxfId="2251" priority="38" operator="lessThan">
      <formula>$O9*0.9</formula>
    </cfRule>
    <cfRule type="cellIs" dxfId="2250" priority="39" operator="greaterThan">
      <formula>$O9</formula>
    </cfRule>
  </conditionalFormatting>
  <conditionalFormatting sqref="D21 D15 D9">
    <cfRule type="cellIs" dxfId="2249" priority="34" operator="between">
      <formula>$F9*0.9</formula>
      <formula>$F9</formula>
    </cfRule>
    <cfRule type="cellIs" dxfId="2248" priority="35" operator="lessThan">
      <formula>$F9*0.9</formula>
    </cfRule>
    <cfRule type="cellIs" dxfId="2247" priority="36" operator="greaterThan">
      <formula>$F9</formula>
    </cfRule>
  </conditionalFormatting>
  <conditionalFormatting sqref="D18">
    <cfRule type="cellIs" dxfId="2246" priority="31" operator="between">
      <formula>$F18*0.9</formula>
      <formula>$F18</formula>
    </cfRule>
    <cfRule type="cellIs" dxfId="2245" priority="32" operator="lessThan">
      <formula>$F18*0.9</formula>
    </cfRule>
    <cfRule type="cellIs" dxfId="2244" priority="33" operator="greaterThan">
      <formula>$F18</formula>
    </cfRule>
  </conditionalFormatting>
  <conditionalFormatting sqref="K7:K9">
    <cfRule type="cellIs" dxfId="2243" priority="28" operator="between">
      <formula>$O7*0.9</formula>
      <formula>$O7</formula>
    </cfRule>
    <cfRule type="cellIs" dxfId="2242" priority="29" operator="lessThan">
      <formula>$O7*0.9</formula>
    </cfRule>
    <cfRule type="cellIs" dxfId="2241" priority="30" operator="greaterThan">
      <formula>$O7</formula>
    </cfRule>
  </conditionalFormatting>
  <conditionalFormatting sqref="K11">
    <cfRule type="cellIs" dxfId="2240" priority="25" operator="between">
      <formula>$O11*0.9</formula>
      <formula>$O11</formula>
    </cfRule>
    <cfRule type="cellIs" dxfId="2239" priority="26" operator="lessThan">
      <formula>$O11*0.9</formula>
    </cfRule>
    <cfRule type="cellIs" dxfId="2238" priority="27" operator="greaterThan">
      <formula>$O11</formula>
    </cfRule>
  </conditionalFormatting>
  <conditionalFormatting sqref="K13:K15">
    <cfRule type="cellIs" dxfId="2237" priority="22" operator="between">
      <formula>$O13*0.9</formula>
      <formula>$O13</formula>
    </cfRule>
    <cfRule type="cellIs" dxfId="2236" priority="23" operator="lessThan">
      <formula>$O13*0.9</formula>
    </cfRule>
    <cfRule type="cellIs" dxfId="2235" priority="24" operator="greaterThan">
      <formula>$O13</formula>
    </cfRule>
  </conditionalFormatting>
  <conditionalFormatting sqref="K17">
    <cfRule type="cellIs" dxfId="2234" priority="19" operator="between">
      <formula>$O17*0.9</formula>
      <formula>$O17</formula>
    </cfRule>
    <cfRule type="cellIs" dxfId="2233" priority="20" operator="lessThan">
      <formula>$O17*0.9</formula>
    </cfRule>
    <cfRule type="cellIs" dxfId="2232" priority="21" operator="greaterThan">
      <formula>$O17</formula>
    </cfRule>
  </conditionalFormatting>
  <conditionalFormatting sqref="K19:K21">
    <cfRule type="cellIs" dxfId="2231" priority="16" operator="between">
      <formula>$O19*0.9</formula>
      <formula>$O19</formula>
    </cfRule>
    <cfRule type="cellIs" dxfId="2230" priority="17" operator="lessThan">
      <formula>$O19*0.9</formula>
    </cfRule>
    <cfRule type="cellIs" dxfId="2229" priority="18" operator="greaterThan">
      <formula>$O19</formula>
    </cfRule>
  </conditionalFormatting>
  <conditionalFormatting sqref="K23">
    <cfRule type="cellIs" dxfId="2228" priority="13" operator="between">
      <formula>$O23*0.9</formula>
      <formula>$O23</formula>
    </cfRule>
    <cfRule type="cellIs" dxfId="2227" priority="14" operator="lessThan">
      <formula>$O23*0.9</formula>
    </cfRule>
    <cfRule type="cellIs" dxfId="2226" priority="15" operator="greaterThan">
      <formula>$O23</formula>
    </cfRule>
  </conditionalFormatting>
  <conditionalFormatting sqref="K25">
    <cfRule type="cellIs" dxfId="2225" priority="10" operator="between">
      <formula>$O25*0.9</formula>
      <formula>$O25</formula>
    </cfRule>
    <cfRule type="cellIs" dxfId="2224" priority="11" operator="lessThan">
      <formula>$O25*0.9</formula>
    </cfRule>
    <cfRule type="cellIs" dxfId="2223" priority="12" operator="greaterThan">
      <formula>$O25</formula>
    </cfRule>
  </conditionalFormatting>
  <conditionalFormatting sqref="K12">
    <cfRule type="cellIs" dxfId="2222" priority="7" operator="between">
      <formula>$O12*0.9</formula>
      <formula>$O12</formula>
    </cfRule>
    <cfRule type="cellIs" dxfId="2221" priority="8" operator="lessThan">
      <formula>$O12*0.9</formula>
    </cfRule>
    <cfRule type="cellIs" dxfId="2220" priority="9" operator="greaterThan">
      <formula>$O12</formula>
    </cfRule>
  </conditionalFormatting>
  <conditionalFormatting sqref="K18">
    <cfRule type="cellIs" dxfId="2219" priority="4" operator="between">
      <formula>$O18*0.9</formula>
      <formula>$O18</formula>
    </cfRule>
    <cfRule type="cellIs" dxfId="2218" priority="5" operator="lessThan">
      <formula>$O18*0.9</formula>
    </cfRule>
    <cfRule type="cellIs" dxfId="2217" priority="6" operator="greaterThan">
      <formula>$O18</formula>
    </cfRule>
  </conditionalFormatting>
  <conditionalFormatting sqref="K24">
    <cfRule type="cellIs" dxfId="2216" priority="1" operator="between">
      <formula>$O24*0.9</formula>
      <formula>$O24</formula>
    </cfRule>
    <cfRule type="cellIs" dxfId="2215" priority="2" operator="lessThan">
      <formula>$O24*0.9</formula>
    </cfRule>
    <cfRule type="cellIs" dxfId="2214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A7DA-8C00-4833-9121-4E80F4360203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97.5</v>
      </c>
      <c r="E5" s="149">
        <f>D5/F5*100</f>
        <v>108.33333333333333</v>
      </c>
      <c r="F5" s="48">
        <v>90</v>
      </c>
      <c r="G5" s="172">
        <v>97.5</v>
      </c>
      <c r="H5" s="149">
        <f>SUM(G5/$O5)*100</f>
        <v>106.55737704918033</v>
      </c>
      <c r="I5" s="162">
        <v>97.4</v>
      </c>
      <c r="J5" s="149">
        <f>SUM(I5/$O5)*100</f>
        <v>106.44808743169401</v>
      </c>
      <c r="K5" s="93">
        <f>'PY2022Q3 EX'!J3*100</f>
        <v>96.7</v>
      </c>
      <c r="L5" s="149">
        <f>SUM(K5/$O5)*100</f>
        <v>105.68306010928963</v>
      </c>
      <c r="M5" s="93">
        <v>97</v>
      </c>
      <c r="N5" s="155">
        <f>SUM(M5/$O5)*100</f>
        <v>106.01092896174865</v>
      </c>
      <c r="O5" s="29">
        <v>91.5</v>
      </c>
      <c r="Q5" s="1"/>
    </row>
    <row r="6" spans="3:17" ht="20.100000000000001" customHeight="1" x14ac:dyDescent="0.25">
      <c r="C6" s="151" t="s">
        <v>3</v>
      </c>
      <c r="D6" s="94">
        <v>12970</v>
      </c>
      <c r="E6" s="149">
        <f t="shared" ref="E6:E9" si="0">D6/F6*100</f>
        <v>127.15686274509804</v>
      </c>
      <c r="F6" s="49">
        <v>10200</v>
      </c>
      <c r="G6" s="176">
        <v>12965</v>
      </c>
      <c r="H6" s="149">
        <f>SUM(G6/$O6)*100</f>
        <v>120.0462962962963</v>
      </c>
      <c r="I6" s="161">
        <v>12919</v>
      </c>
      <c r="J6" s="149">
        <f>SUM(I6/$O6)*100</f>
        <v>119.62037037037037</v>
      </c>
      <c r="K6" s="94">
        <f>'PY2022Q3 EX'!J4</f>
        <v>12888</v>
      </c>
      <c r="L6" s="149">
        <f>SUM(K6/$O6)*100</f>
        <v>119.33333333333334</v>
      </c>
      <c r="M6" s="94">
        <v>12575.5</v>
      </c>
      <c r="N6" s="155">
        <f>SUM(M6/$O6)*100</f>
        <v>116.43981481481482</v>
      </c>
      <c r="O6" s="95">
        <v>10800</v>
      </c>
      <c r="Q6" s="1"/>
    </row>
    <row r="7" spans="3:17" ht="20.100000000000001" customHeight="1" x14ac:dyDescent="0.25">
      <c r="C7" s="151" t="s">
        <v>10</v>
      </c>
      <c r="D7" s="93">
        <v>97.5</v>
      </c>
      <c r="E7" s="149">
        <f t="shared" si="0"/>
        <v>108.93854748603351</v>
      </c>
      <c r="F7" s="48">
        <v>89.5</v>
      </c>
      <c r="G7" s="172">
        <v>97.1</v>
      </c>
      <c r="H7" s="149">
        <f>SUM(G7/$O7)*100</f>
        <v>107.88888888888889</v>
      </c>
      <c r="I7" s="162">
        <v>96</v>
      </c>
      <c r="J7" s="149">
        <f>SUM(I7/$O7)*100</f>
        <v>106.66666666666667</v>
      </c>
      <c r="K7" s="93">
        <f>'PY2022Q3 EX'!J5*100</f>
        <v>96.1</v>
      </c>
      <c r="L7" s="149">
        <f>SUM(K7/$O7)*100</f>
        <v>106.77777777777777</v>
      </c>
      <c r="M7" s="93">
        <v>96</v>
      </c>
      <c r="N7" s="155">
        <f>SUM(M7/$O7)*100</f>
        <v>106.66666666666667</v>
      </c>
      <c r="O7" s="30">
        <v>90</v>
      </c>
      <c r="Q7" s="158"/>
    </row>
    <row r="8" spans="3:17" ht="20.100000000000001" customHeight="1" x14ac:dyDescent="0.25">
      <c r="C8" s="151" t="s">
        <v>13</v>
      </c>
      <c r="D8" s="93">
        <v>95.199999999999989</v>
      </c>
      <c r="E8" s="149">
        <f t="shared" si="0"/>
        <v>109.42528735632182</v>
      </c>
      <c r="F8" s="48">
        <v>87</v>
      </c>
      <c r="G8" s="172">
        <v>95.3</v>
      </c>
      <c r="H8" s="149">
        <f>SUM(G8/$O8)*100</f>
        <v>108.29545454545455</v>
      </c>
      <c r="I8" s="162">
        <v>93.1</v>
      </c>
      <c r="J8" s="149">
        <f>SUM(I8/$O8)*100</f>
        <v>105.79545454545453</v>
      </c>
      <c r="K8" s="93">
        <f>'PY2022Q3 EX'!J6*100</f>
        <v>92.7</v>
      </c>
      <c r="L8" s="149">
        <f>SUM(K8/$O8)*100</f>
        <v>105.34090909090909</v>
      </c>
      <c r="M8" s="93">
        <v>91.3</v>
      </c>
      <c r="N8" s="155">
        <f>SUM(M8/$O8)*100</f>
        <v>103.74999999999999</v>
      </c>
      <c r="O8" s="30">
        <v>88</v>
      </c>
      <c r="Q8" s="1"/>
    </row>
    <row r="9" spans="3:17" ht="20.100000000000001" customHeight="1" x14ac:dyDescent="0.25">
      <c r="C9" s="151" t="s">
        <v>16</v>
      </c>
      <c r="D9" s="93">
        <v>92.800000000000011</v>
      </c>
      <c r="E9" s="149">
        <f t="shared" si="0"/>
        <v>149.67741935483875</v>
      </c>
      <c r="F9" s="48">
        <v>62</v>
      </c>
      <c r="G9" s="172">
        <v>77.600000000000009</v>
      </c>
      <c r="H9" s="149">
        <f>SUM(G9/$O9)*100</f>
        <v>110.85714285714288</v>
      </c>
      <c r="I9" s="162">
        <v>79.599999999999994</v>
      </c>
      <c r="J9" s="149">
        <f>SUM(I9/$O9)*100</f>
        <v>113.71428571428569</v>
      </c>
      <c r="K9" s="93">
        <f>'PY2022Q3 EX'!J7*100</f>
        <v>63.3</v>
      </c>
      <c r="L9" s="149">
        <f>SUM(K9/$O9)*100</f>
        <v>90.428571428571431</v>
      </c>
      <c r="M9" s="93">
        <v>94.7</v>
      </c>
      <c r="N9" s="155">
        <f>SUM(M9/$O9)*100</f>
        <v>135.28571428571431</v>
      </c>
      <c r="O9" s="30">
        <v>70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86.7</v>
      </c>
      <c r="E11" s="149">
        <f t="shared" ref="E11:E15" si="1">D11/F11*100</f>
        <v>102</v>
      </c>
      <c r="F11" s="48">
        <v>85</v>
      </c>
      <c r="G11" s="172">
        <v>90.3</v>
      </c>
      <c r="H11" s="149">
        <f>SUM(G11/$O11)*100</f>
        <v>103.79310344827586</v>
      </c>
      <c r="I11" s="163">
        <v>92.7</v>
      </c>
      <c r="J11" s="149">
        <f>SUM(I11/$O11)*100</f>
        <v>106.55172413793103</v>
      </c>
      <c r="K11" s="93">
        <f>'PY2022Q3 EX'!J9*100</f>
        <v>93</v>
      </c>
      <c r="L11" s="149">
        <f>SUM(K11/$O11)*100</f>
        <v>106.89655172413792</v>
      </c>
      <c r="M11" s="93">
        <v>95.3</v>
      </c>
      <c r="N11" s="155">
        <f>SUM(M11/$O11)*100</f>
        <v>109.54022988505747</v>
      </c>
      <c r="O11" s="30">
        <v>87</v>
      </c>
      <c r="Q11" s="1"/>
    </row>
    <row r="12" spans="3:17" ht="20.100000000000001" customHeight="1" x14ac:dyDescent="0.25">
      <c r="C12" s="151" t="s">
        <v>3</v>
      </c>
      <c r="D12" s="94">
        <v>14182</v>
      </c>
      <c r="E12" s="149">
        <f t="shared" si="1"/>
        <v>172.95121951219511</v>
      </c>
      <c r="F12" s="49">
        <v>8200</v>
      </c>
      <c r="G12" s="176">
        <v>12090</v>
      </c>
      <c r="H12" s="149">
        <f>SUM(G12/$O12)*100</f>
        <v>127.26315789473684</v>
      </c>
      <c r="I12" s="164">
        <v>12899</v>
      </c>
      <c r="J12" s="149">
        <f>SUM(I12/$O12)*100</f>
        <v>135.77894736842103</v>
      </c>
      <c r="K12" s="94">
        <f>'PY2022Q3 EX'!J10</f>
        <v>11570</v>
      </c>
      <c r="L12" s="149">
        <f>SUM(K12/$O12)*100</f>
        <v>121.78947368421053</v>
      </c>
      <c r="M12" s="94">
        <v>11246</v>
      </c>
      <c r="N12" s="155">
        <f>SUM(M12/$O12)*100</f>
        <v>118.37894736842105</v>
      </c>
      <c r="O12" s="95">
        <v>9500</v>
      </c>
      <c r="Q12" s="1"/>
    </row>
    <row r="13" spans="3:17" ht="20.100000000000001" customHeight="1" x14ac:dyDescent="0.25">
      <c r="C13" s="151" t="s">
        <v>10</v>
      </c>
      <c r="D13" s="93">
        <v>80</v>
      </c>
      <c r="E13" s="149">
        <f t="shared" si="1"/>
        <v>98.76543209876543</v>
      </c>
      <c r="F13" s="48">
        <v>81</v>
      </c>
      <c r="G13" s="172">
        <v>78.900000000000006</v>
      </c>
      <c r="H13" s="149">
        <f>SUM(G13/$O13)*100</f>
        <v>98.012422360248451</v>
      </c>
      <c r="I13" s="163">
        <v>83.3</v>
      </c>
      <c r="J13" s="93">
        <f>SUM(I13/$O13)*100</f>
        <v>103.47826086956522</v>
      </c>
      <c r="K13" s="93">
        <f>'PY2022Q3 EX'!J11*100</f>
        <v>87.1</v>
      </c>
      <c r="L13" s="149">
        <f>SUM(K13/$O13)*100</f>
        <v>108.19875776397514</v>
      </c>
      <c r="M13" s="93">
        <v>87.8</v>
      </c>
      <c r="N13" s="155">
        <f>SUM(M13/$O13)*100</f>
        <v>109.06832298136646</v>
      </c>
      <c r="O13" s="30">
        <v>80.5</v>
      </c>
      <c r="Q13" s="1"/>
    </row>
    <row r="14" spans="3:17" ht="20.100000000000001" customHeight="1" x14ac:dyDescent="0.25">
      <c r="C14" s="151" t="s">
        <v>13</v>
      </c>
      <c r="D14" s="93">
        <v>86.7</v>
      </c>
      <c r="E14" s="149">
        <f t="shared" si="1"/>
        <v>123.85714285714286</v>
      </c>
      <c r="F14" s="48">
        <v>70</v>
      </c>
      <c r="G14" s="172">
        <v>89.5</v>
      </c>
      <c r="H14" s="149">
        <f>SUM(G14/$O14)*100</f>
        <v>123.27823691460055</v>
      </c>
      <c r="I14" s="163">
        <v>86.7</v>
      </c>
      <c r="J14" s="149">
        <f>SUM(I14/$O14)*100</f>
        <v>119.42148760330579</v>
      </c>
      <c r="K14" s="93">
        <f>'PY2022Q3 EX'!J12*100</f>
        <v>83.3</v>
      </c>
      <c r="L14" s="149">
        <f>SUM(K14/$O14)*100</f>
        <v>114.73829201101928</v>
      </c>
      <c r="M14" s="93">
        <v>90</v>
      </c>
      <c r="N14" s="155">
        <f>SUM(M14/$O14)*100</f>
        <v>123.96694214876034</v>
      </c>
      <c r="O14" s="30">
        <v>72.599999999999994</v>
      </c>
      <c r="Q14" s="1"/>
    </row>
    <row r="15" spans="3:17" ht="20.100000000000001" customHeight="1" x14ac:dyDescent="0.25">
      <c r="C15" s="151" t="s">
        <v>16</v>
      </c>
      <c r="D15" s="93">
        <v>85.2</v>
      </c>
      <c r="E15" s="149">
        <f t="shared" si="1"/>
        <v>137.41935483870969</v>
      </c>
      <c r="F15" s="48">
        <v>62</v>
      </c>
      <c r="G15" s="172">
        <v>89.1</v>
      </c>
      <c r="H15" s="149">
        <f>SUM(G15/$O15)*100</f>
        <v>118.8</v>
      </c>
      <c r="I15" s="163">
        <v>82</v>
      </c>
      <c r="J15" s="149">
        <f>SUM(I15/$O15)*100</f>
        <v>109.33333333333333</v>
      </c>
      <c r="K15" s="93">
        <f>'PY2022Q3 EX'!J13*100</f>
        <v>75.599999999999994</v>
      </c>
      <c r="L15" s="149">
        <f>SUM(K15/$O15)*100</f>
        <v>100.8</v>
      </c>
      <c r="M15" s="93">
        <v>94.4</v>
      </c>
      <c r="N15" s="155">
        <f>SUM(M15/$O15)*100</f>
        <v>125.86666666666669</v>
      </c>
      <c r="O15" s="30">
        <v>75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86</v>
      </c>
      <c r="E17" s="149">
        <f t="shared" ref="E17:E21" si="2">D17/F17*100</f>
        <v>108.17610062893081</v>
      </c>
      <c r="F17" s="48">
        <v>79.5</v>
      </c>
      <c r="G17" s="172">
        <v>85.2</v>
      </c>
      <c r="H17" s="149">
        <f>SUM(G17/$O17)*100</f>
        <v>105.83850931677019</v>
      </c>
      <c r="I17" s="149">
        <v>84.4</v>
      </c>
      <c r="J17" s="149">
        <f>SUM(I17/$O17)*100</f>
        <v>104.84472049689441</v>
      </c>
      <c r="K17" s="93">
        <f>'PY2022Q3 EX'!J15*100</f>
        <v>87.5</v>
      </c>
      <c r="L17" s="149">
        <f>SUM(K17/$O17)*100</f>
        <v>108.69565217391303</v>
      </c>
      <c r="M17" s="93">
        <v>86.2</v>
      </c>
      <c r="N17" s="155">
        <f>SUM(M17/$O17)*100</f>
        <v>107.08074534161491</v>
      </c>
      <c r="O17" s="30">
        <v>80.5</v>
      </c>
      <c r="Q17" s="1"/>
    </row>
    <row r="18" spans="3:17" ht="20.100000000000001" customHeight="1" x14ac:dyDescent="0.25">
      <c r="C18" s="151" t="s">
        <v>3</v>
      </c>
      <c r="D18" s="94">
        <v>4470</v>
      </c>
      <c r="E18" s="149">
        <f t="shared" si="2"/>
        <v>137.53846153846155</v>
      </c>
      <c r="F18" s="49">
        <v>3250</v>
      </c>
      <c r="G18" s="173">
        <v>4503</v>
      </c>
      <c r="H18" s="149">
        <f>SUM(G18/$O18)*100</f>
        <v>116.53726708074534</v>
      </c>
      <c r="I18" s="150">
        <v>4446</v>
      </c>
      <c r="J18" s="149">
        <f>SUM(I18/$O18)*100</f>
        <v>115.06211180124224</v>
      </c>
      <c r="K18" s="94">
        <f>'PY2022Q3 EX'!J16</f>
        <v>5246</v>
      </c>
      <c r="L18" s="149">
        <f>SUM(K18/$O18)*100</f>
        <v>135.76604554865423</v>
      </c>
      <c r="M18" s="94">
        <v>5022</v>
      </c>
      <c r="N18" s="155">
        <f>SUM(M18/$O18)*100</f>
        <v>129.96894409937889</v>
      </c>
      <c r="O18" s="95">
        <v>3864</v>
      </c>
      <c r="Q18" s="1"/>
    </row>
    <row r="19" spans="3:17" ht="20.100000000000001" customHeight="1" x14ac:dyDescent="0.25">
      <c r="C19" s="151" t="s">
        <v>10</v>
      </c>
      <c r="D19" s="93">
        <v>84.399999999999991</v>
      </c>
      <c r="E19" s="149">
        <f t="shared" si="2"/>
        <v>111.05263157894736</v>
      </c>
      <c r="F19" s="48">
        <v>76</v>
      </c>
      <c r="G19" s="172">
        <v>84.2</v>
      </c>
      <c r="H19" s="149">
        <f t="shared" ref="H19:H20" si="3">SUM(G19/$O19)*100</f>
        <v>108.50515463917525</v>
      </c>
      <c r="I19" s="149">
        <v>82.4</v>
      </c>
      <c r="J19" s="149">
        <f t="shared" ref="J19:J20" si="4">SUM(I19/$O19)*100</f>
        <v>106.18556701030928</v>
      </c>
      <c r="K19" s="93">
        <f>'PY2022Q3 EX'!J17*100</f>
        <v>83.399999999999991</v>
      </c>
      <c r="L19" s="149">
        <f t="shared" ref="L19:L20" si="5">SUM(K19/$O19)*100</f>
        <v>107.47422680412369</v>
      </c>
      <c r="M19" s="93">
        <v>83.2</v>
      </c>
      <c r="N19" s="155">
        <f>SUM(M19/$O19)*100</f>
        <v>107.21649484536083</v>
      </c>
      <c r="O19" s="30">
        <v>77.600000000000009</v>
      </c>
      <c r="Q19" s="1"/>
    </row>
    <row r="20" spans="3:17" ht="20.100000000000001" customHeight="1" x14ac:dyDescent="0.25">
      <c r="C20" s="151" t="s">
        <v>13</v>
      </c>
      <c r="D20" s="93">
        <v>92.4</v>
      </c>
      <c r="E20" s="149">
        <f t="shared" si="2"/>
        <v>118.46153846153847</v>
      </c>
      <c r="F20" s="48">
        <v>78</v>
      </c>
      <c r="G20" s="172">
        <v>89.8</v>
      </c>
      <c r="H20" s="149">
        <f t="shared" si="3"/>
        <v>112.25</v>
      </c>
      <c r="I20" s="149">
        <v>82.4</v>
      </c>
      <c r="J20" s="149">
        <f t="shared" si="4"/>
        <v>103</v>
      </c>
      <c r="K20" s="93">
        <f>'PY2022Q3 EX'!J18*100</f>
        <v>80.400000000000006</v>
      </c>
      <c r="L20" s="149">
        <f t="shared" si="5"/>
        <v>100.50000000000001</v>
      </c>
      <c r="M20" s="93">
        <v>79.3</v>
      </c>
      <c r="N20" s="155">
        <f>SUM(M20/$O20)*100</f>
        <v>99.125</v>
      </c>
      <c r="O20" s="30">
        <v>80</v>
      </c>
      <c r="Q20" s="1"/>
    </row>
    <row r="21" spans="3:17" ht="20.100000000000001" customHeight="1" x14ac:dyDescent="0.25">
      <c r="C21" s="151" t="s">
        <v>16</v>
      </c>
      <c r="D21" s="93">
        <v>92.9</v>
      </c>
      <c r="E21" s="149">
        <f t="shared" si="2"/>
        <v>154.83333333333334</v>
      </c>
      <c r="F21" s="48">
        <v>60</v>
      </c>
      <c r="G21" s="172">
        <v>84.899999999999991</v>
      </c>
      <c r="H21" s="149">
        <f>SUM(G21/$O21)*100</f>
        <v>130.61538461538461</v>
      </c>
      <c r="I21" s="149">
        <v>79.8</v>
      </c>
      <c r="J21" s="149">
        <f>SUM(I21/$O21)*100</f>
        <v>122.76923076923076</v>
      </c>
      <c r="K21" s="93">
        <f>'PY2022Q3 EX'!J19*100</f>
        <v>79.3</v>
      </c>
      <c r="L21" s="149">
        <f>SUM(K21/$O21)*100</f>
        <v>122</v>
      </c>
      <c r="M21" s="93">
        <v>91.5</v>
      </c>
      <c r="N21" s="155">
        <f>SUM(M21/$O21)*100</f>
        <v>140.76923076923077</v>
      </c>
      <c r="O21" s="30">
        <v>65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64.400000000000006</v>
      </c>
      <c r="E23" s="149">
        <f t="shared" ref="E23:E25" si="6">D23/F23*100</f>
        <v>92</v>
      </c>
      <c r="F23" s="48">
        <v>70</v>
      </c>
      <c r="G23" s="174">
        <v>64.900000000000006</v>
      </c>
      <c r="H23" s="149">
        <f>SUM(G23/$O23)*100</f>
        <v>92.056737588652496</v>
      </c>
      <c r="I23" s="149">
        <v>64.099999999999994</v>
      </c>
      <c r="J23" s="149">
        <f>SUM(I23/$O23)*100</f>
        <v>90.921985815602824</v>
      </c>
      <c r="K23" s="93">
        <f>'PY2022Q3 EX'!J21*100</f>
        <v>67.7</v>
      </c>
      <c r="L23" s="149">
        <f>SUM(K23/$O23)*100</f>
        <v>96.028368794326241</v>
      </c>
      <c r="M23" s="93">
        <v>70</v>
      </c>
      <c r="N23" s="155">
        <f>SUM(M23/$O23)*100</f>
        <v>99.290780141843967</v>
      </c>
      <c r="O23" s="30">
        <v>70.5</v>
      </c>
      <c r="Q23" s="1"/>
    </row>
    <row r="24" spans="3:17" ht="20.100000000000001" customHeight="1" x14ac:dyDescent="0.25">
      <c r="C24" s="151" t="s">
        <v>3</v>
      </c>
      <c r="D24" s="94">
        <v>7107</v>
      </c>
      <c r="E24" s="149">
        <f t="shared" si="6"/>
        <v>139.35294117647058</v>
      </c>
      <c r="F24" s="49">
        <v>5100</v>
      </c>
      <c r="G24" s="175">
        <v>7282</v>
      </c>
      <c r="H24" s="149">
        <f>SUM(G24/$O24)*100</f>
        <v>125.55172413793103</v>
      </c>
      <c r="I24" s="159">
        <v>7385</v>
      </c>
      <c r="J24" s="149">
        <f>SUM(I24/$O24)*100</f>
        <v>127.32758620689654</v>
      </c>
      <c r="K24" s="94">
        <f>'PY2022Q3 EX'!J22</f>
        <v>7781.5</v>
      </c>
      <c r="L24" s="149">
        <f>SUM(K24/$O24)*100</f>
        <v>134.16379310344828</v>
      </c>
      <c r="M24" s="94">
        <v>7894</v>
      </c>
      <c r="N24" s="155">
        <f>SUM(M24/$O24)*100</f>
        <v>136.10344827586206</v>
      </c>
      <c r="O24" s="95">
        <v>5800</v>
      </c>
      <c r="Q24" s="1"/>
    </row>
    <row r="25" spans="3:17" ht="20.100000000000001" customHeight="1" x14ac:dyDescent="0.25">
      <c r="C25" s="156" t="s">
        <v>10</v>
      </c>
      <c r="D25" s="93">
        <v>66.900000000000006</v>
      </c>
      <c r="E25" s="149">
        <f t="shared" si="6"/>
        <v>98.382352941176478</v>
      </c>
      <c r="F25" s="48">
        <v>68</v>
      </c>
      <c r="G25" s="174">
        <v>68.7</v>
      </c>
      <c r="H25" s="149">
        <f>SUM(G25/$O25)*100</f>
        <v>101.02941176470588</v>
      </c>
      <c r="I25" s="149">
        <v>65.599999999999994</v>
      </c>
      <c r="J25" s="149">
        <f>SUM(I25/$O25)*100</f>
        <v>96.470588235294102</v>
      </c>
      <c r="K25" s="93">
        <f>'PY2022Q3 EX'!J23*100</f>
        <v>69</v>
      </c>
      <c r="L25" s="149">
        <f>SUM(K25/$O25)*100</f>
        <v>101.47058823529412</v>
      </c>
      <c r="M25" s="93">
        <v>69.7</v>
      </c>
      <c r="N25" s="155">
        <f>SUM(M25/$O25)*100</f>
        <v>102.50000000000001</v>
      </c>
      <c r="O25" s="30">
        <v>68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213" priority="106" operator="between">
      <formula>$F5*0.9</formula>
      <formula>$F5</formula>
    </cfRule>
    <cfRule type="cellIs" dxfId="2212" priority="107" operator="lessThan">
      <formula>$F5*0.9</formula>
    </cfRule>
    <cfRule type="cellIs" dxfId="2211" priority="108" operator="greaterThan">
      <formula>$F5</formula>
    </cfRule>
  </conditionalFormatting>
  <conditionalFormatting sqref="D7">
    <cfRule type="cellIs" dxfId="2210" priority="100" operator="between">
      <formula>$F7*0.9</formula>
      <formula>$F7</formula>
    </cfRule>
    <cfRule type="cellIs" dxfId="2209" priority="101" operator="lessThan">
      <formula>$F7*0.9</formula>
    </cfRule>
    <cfRule type="cellIs" dxfId="2208" priority="102" operator="greaterThan">
      <formula>$F7</formula>
    </cfRule>
  </conditionalFormatting>
  <conditionalFormatting sqref="D6">
    <cfRule type="cellIs" dxfId="2207" priority="97" operator="between">
      <formula>$F6*0.9</formula>
      <formula>$F6</formula>
    </cfRule>
    <cfRule type="cellIs" dxfId="2206" priority="98" operator="lessThan">
      <formula>$F6*0.9</formula>
    </cfRule>
    <cfRule type="cellIs" dxfId="2205" priority="99" operator="greaterThan">
      <formula>$F6</formula>
    </cfRule>
  </conditionalFormatting>
  <conditionalFormatting sqref="D11">
    <cfRule type="cellIs" dxfId="2204" priority="94" operator="between">
      <formula>$F11*0.9</formula>
      <formula>$F11</formula>
    </cfRule>
    <cfRule type="cellIs" dxfId="2203" priority="95" operator="lessThan">
      <formula>$F11*0.9</formula>
    </cfRule>
    <cfRule type="cellIs" dxfId="2202" priority="96" operator="greaterThan">
      <formula>$F11</formula>
    </cfRule>
  </conditionalFormatting>
  <conditionalFormatting sqref="D17">
    <cfRule type="cellIs" dxfId="2201" priority="91" operator="between">
      <formula>$F17*0.9</formula>
      <formula>$F17</formula>
    </cfRule>
    <cfRule type="cellIs" dxfId="2200" priority="92" operator="lessThan">
      <formula>$F17*0.9</formula>
    </cfRule>
    <cfRule type="cellIs" dxfId="2199" priority="93" operator="greaterThan">
      <formula>$F17</formula>
    </cfRule>
  </conditionalFormatting>
  <conditionalFormatting sqref="D23">
    <cfRule type="cellIs" dxfId="2198" priority="88" operator="between">
      <formula>$F23*0.9</formula>
      <formula>$F23</formula>
    </cfRule>
    <cfRule type="cellIs" dxfId="2197" priority="89" operator="lessThan">
      <formula>$F23*0.9</formula>
    </cfRule>
    <cfRule type="cellIs" dxfId="2196" priority="90" operator="greaterThan">
      <formula>$F23</formula>
    </cfRule>
  </conditionalFormatting>
  <conditionalFormatting sqref="D12">
    <cfRule type="cellIs" dxfId="2195" priority="85" operator="between">
      <formula>$F12*0.9</formula>
      <formula>$F12</formula>
    </cfRule>
    <cfRule type="cellIs" dxfId="2194" priority="86" operator="lessThan">
      <formula>$F12*0.9</formula>
    </cfRule>
    <cfRule type="cellIs" dxfId="2193" priority="87" operator="greaterThan">
      <formula>$F12</formula>
    </cfRule>
  </conditionalFormatting>
  <conditionalFormatting sqref="D24">
    <cfRule type="cellIs" dxfId="2192" priority="82" operator="between">
      <formula>$F24*0.9</formula>
      <formula>$F24</formula>
    </cfRule>
    <cfRule type="cellIs" dxfId="2191" priority="83" operator="lessThan">
      <formula>$F24*0.9</formula>
    </cfRule>
    <cfRule type="cellIs" dxfId="2190" priority="84" operator="greaterThan">
      <formula>$F24</formula>
    </cfRule>
  </conditionalFormatting>
  <conditionalFormatting sqref="D13">
    <cfRule type="cellIs" dxfId="2189" priority="79" operator="between">
      <formula>$F13*0.9</formula>
      <formula>$F13</formula>
    </cfRule>
    <cfRule type="cellIs" dxfId="2188" priority="80" operator="lessThan">
      <formula>$F13*0.9</formula>
    </cfRule>
    <cfRule type="cellIs" dxfId="2187" priority="81" operator="greaterThan">
      <formula>$F13</formula>
    </cfRule>
  </conditionalFormatting>
  <conditionalFormatting sqref="D19">
    <cfRule type="cellIs" dxfId="2186" priority="76" operator="between">
      <formula>$F19*0.9</formula>
      <formula>$F19</formula>
    </cfRule>
    <cfRule type="cellIs" dxfId="2185" priority="77" operator="lessThan">
      <formula>$F19*0.9</formula>
    </cfRule>
    <cfRule type="cellIs" dxfId="2184" priority="78" operator="greaterThan">
      <formula>$F19</formula>
    </cfRule>
  </conditionalFormatting>
  <conditionalFormatting sqref="D25">
    <cfRule type="cellIs" dxfId="2183" priority="73" operator="between">
      <formula>$F25*0.9</formula>
      <formula>$F25</formula>
    </cfRule>
    <cfRule type="cellIs" dxfId="2182" priority="74" operator="lessThan">
      <formula>$F25*0.9</formula>
    </cfRule>
    <cfRule type="cellIs" dxfId="2181" priority="75" operator="greaterThan">
      <formula>$F25</formula>
    </cfRule>
  </conditionalFormatting>
  <conditionalFormatting sqref="G5 I5 K5 M5">
    <cfRule type="cellIs" dxfId="2180" priority="127" operator="between">
      <formula>$O5*0.9</formula>
      <formula>$O5</formula>
    </cfRule>
    <cfRule type="cellIs" dxfId="2179" priority="128" operator="lessThan">
      <formula>$O5*0.9</formula>
    </cfRule>
    <cfRule type="cellIs" dxfId="2178" priority="129" operator="greaterThan">
      <formula>$O5</formula>
    </cfRule>
  </conditionalFormatting>
  <conditionalFormatting sqref="G6 I6 K6 M6">
    <cfRule type="cellIs" dxfId="2177" priority="109" operator="between">
      <formula>$O6*0.9</formula>
      <formula>$O6</formula>
    </cfRule>
    <cfRule type="cellIs" dxfId="2176" priority="110" operator="lessThan">
      <formula>$O6*0.9</formula>
    </cfRule>
    <cfRule type="cellIs" dxfId="2175" priority="111" operator="greaterThan">
      <formula>$O6</formula>
    </cfRule>
  </conditionalFormatting>
  <conditionalFormatting sqref="G7 I7 M7">
    <cfRule type="cellIs" dxfId="2174" priority="70" operator="between">
      <formula>$O7*0.9</formula>
      <formula>$O7</formula>
    </cfRule>
    <cfRule type="cellIs" dxfId="2173" priority="71" operator="lessThan">
      <formula>$O7*0.9</formula>
    </cfRule>
    <cfRule type="cellIs" dxfId="2172" priority="72" operator="greaterThan">
      <formula>$O7</formula>
    </cfRule>
  </conditionalFormatting>
  <conditionalFormatting sqref="G11 I11 M11">
    <cfRule type="cellIs" dxfId="2171" priority="124" operator="between">
      <formula>$O11*0.9</formula>
      <formula>$O11</formula>
    </cfRule>
    <cfRule type="cellIs" dxfId="2170" priority="125" operator="lessThan">
      <formula>$O11*0.9</formula>
    </cfRule>
    <cfRule type="cellIs" dxfId="2169" priority="126" operator="greaterThan">
      <formula>$O11</formula>
    </cfRule>
  </conditionalFormatting>
  <conditionalFormatting sqref="G12 I12 M12">
    <cfRule type="cellIs" dxfId="2168" priority="121" operator="between">
      <formula>$O12*0.9</formula>
      <formula>$O12</formula>
    </cfRule>
    <cfRule type="cellIs" dxfId="2167" priority="122" operator="lessThan">
      <formula>$O12*0.9</formula>
    </cfRule>
    <cfRule type="cellIs" dxfId="2166" priority="123" operator="greaterThan">
      <formula>$O12</formula>
    </cfRule>
  </conditionalFormatting>
  <conditionalFormatting sqref="G13 I13 M13">
    <cfRule type="cellIs" dxfId="2165" priority="103" operator="between">
      <formula>$O13*0.9</formula>
      <formula>$O13</formula>
    </cfRule>
    <cfRule type="cellIs" dxfId="2164" priority="104" operator="lessThan">
      <formula>$O13*0.9</formula>
    </cfRule>
    <cfRule type="cellIs" dxfId="2163" priority="105" operator="greaterThan">
      <formula>$O13</formula>
    </cfRule>
  </conditionalFormatting>
  <conditionalFormatting sqref="G14 I14 M14">
    <cfRule type="cellIs" dxfId="2162" priority="67" operator="between">
      <formula>$O14*0.9</formula>
      <formula>$O14</formula>
    </cfRule>
    <cfRule type="cellIs" dxfId="2161" priority="68" operator="lessThan">
      <formula>$O14*0.9</formula>
    </cfRule>
    <cfRule type="cellIs" dxfId="2160" priority="69" operator="greaterThan">
      <formula>$O14</formula>
    </cfRule>
  </conditionalFormatting>
  <conditionalFormatting sqref="G17:G18 I17:I18 M17:M18">
    <cfRule type="cellIs" dxfId="2159" priority="118" operator="between">
      <formula>$O17*0.9</formula>
      <formula>$O17</formula>
    </cfRule>
    <cfRule type="cellIs" dxfId="2158" priority="119" operator="lessThan">
      <formula>$O17*0.9</formula>
    </cfRule>
    <cfRule type="cellIs" dxfId="2157" priority="120" operator="greaterThan">
      <formula>$O17</formula>
    </cfRule>
  </conditionalFormatting>
  <conditionalFormatting sqref="G19 I19 M19">
    <cfRule type="cellIs" dxfId="2156" priority="64" operator="between">
      <formula>$O19*0.9</formula>
      <formula>$O19</formula>
    </cfRule>
    <cfRule type="cellIs" dxfId="2155" priority="65" operator="lessThan">
      <formula>$O19*0.9</formula>
    </cfRule>
    <cfRule type="cellIs" dxfId="2154" priority="66" operator="greaterThan">
      <formula>$O19</formula>
    </cfRule>
  </conditionalFormatting>
  <conditionalFormatting sqref="G20 I20 M20">
    <cfRule type="cellIs" dxfId="2153" priority="61" operator="between">
      <formula>$O20*0.9</formula>
      <formula>$O20</formula>
    </cfRule>
    <cfRule type="cellIs" dxfId="2152" priority="62" operator="lessThan">
      <formula>$O20*0.9</formula>
    </cfRule>
    <cfRule type="cellIs" dxfId="2151" priority="63" operator="greaterThan">
      <formula>$O20</formula>
    </cfRule>
  </conditionalFormatting>
  <conditionalFormatting sqref="G23 I23 M23">
    <cfRule type="cellIs" dxfId="2150" priority="115" operator="between">
      <formula>$O23*0.9</formula>
      <formula>$O23</formula>
    </cfRule>
    <cfRule type="cellIs" dxfId="2149" priority="116" operator="lessThan">
      <formula>$O23*0.9</formula>
    </cfRule>
    <cfRule type="cellIs" dxfId="2148" priority="117" operator="greaterThan">
      <formula>$O23</formula>
    </cfRule>
  </conditionalFormatting>
  <conditionalFormatting sqref="G24 I24 M24">
    <cfRule type="cellIs" dxfId="2147" priority="112" operator="between">
      <formula>$O24*0.9</formula>
      <formula>$O24</formula>
    </cfRule>
    <cfRule type="cellIs" dxfId="2146" priority="113" operator="lessThan">
      <formula>$O24*0.9</formula>
    </cfRule>
    <cfRule type="cellIs" dxfId="2145" priority="114" operator="greaterThan">
      <formula>$O24</formula>
    </cfRule>
  </conditionalFormatting>
  <conditionalFormatting sqref="G25 I25 M25">
    <cfRule type="cellIs" dxfId="2144" priority="58" operator="between">
      <formula>$O25*0.9</formula>
      <formula>$O25</formula>
    </cfRule>
    <cfRule type="cellIs" dxfId="2143" priority="59" operator="lessThan">
      <formula>$O25*0.9</formula>
    </cfRule>
    <cfRule type="cellIs" dxfId="2142" priority="60" operator="greaterThan">
      <formula>$O25</formula>
    </cfRule>
  </conditionalFormatting>
  <conditionalFormatting sqref="D8">
    <cfRule type="cellIs" dxfId="2141" priority="55" operator="between">
      <formula>$F8*0.9</formula>
      <formula>$F8</formula>
    </cfRule>
    <cfRule type="cellIs" dxfId="2140" priority="56" operator="lessThan">
      <formula>$F8*0.9</formula>
    </cfRule>
    <cfRule type="cellIs" dxfId="2139" priority="57" operator="greaterThan">
      <formula>$F8</formula>
    </cfRule>
  </conditionalFormatting>
  <conditionalFormatting sqref="D14">
    <cfRule type="cellIs" dxfId="2138" priority="52" operator="between">
      <formula>$F14*0.9</formula>
      <formula>$F14</formula>
    </cfRule>
    <cfRule type="cellIs" dxfId="2137" priority="53" operator="lessThan">
      <formula>$F14*0.9</formula>
    </cfRule>
    <cfRule type="cellIs" dxfId="2136" priority="54" operator="greaterThan">
      <formula>$F14</formula>
    </cfRule>
  </conditionalFormatting>
  <conditionalFormatting sqref="D20">
    <cfRule type="cellIs" dxfId="2135" priority="49" operator="between">
      <formula>$F20*0.9</formula>
      <formula>$F20</formula>
    </cfRule>
    <cfRule type="cellIs" dxfId="2134" priority="50" operator="lessThan">
      <formula>$F20*0.9</formula>
    </cfRule>
    <cfRule type="cellIs" dxfId="2133" priority="51" operator="greaterThan">
      <formula>$F20</formula>
    </cfRule>
  </conditionalFormatting>
  <conditionalFormatting sqref="G15 I15 M15">
    <cfRule type="cellIs" dxfId="2132" priority="46" operator="between">
      <formula>$O15*0.9</formula>
      <formula>$O15</formula>
    </cfRule>
    <cfRule type="cellIs" dxfId="2131" priority="47" operator="lessThan">
      <formula>$O15*0.9</formula>
    </cfRule>
    <cfRule type="cellIs" dxfId="2130" priority="48" operator="greaterThan">
      <formula>$O15</formula>
    </cfRule>
  </conditionalFormatting>
  <conditionalFormatting sqref="G21 I21 M21">
    <cfRule type="cellIs" dxfId="2129" priority="43" operator="between">
      <formula>$O21*0.9</formula>
      <formula>$O21</formula>
    </cfRule>
    <cfRule type="cellIs" dxfId="2128" priority="44" operator="lessThan">
      <formula>$O21*0.9</formula>
    </cfRule>
    <cfRule type="cellIs" dxfId="2127" priority="45" operator="greaterThan">
      <formula>$O21</formula>
    </cfRule>
  </conditionalFormatting>
  <conditionalFormatting sqref="G8 I8 M8">
    <cfRule type="cellIs" dxfId="2126" priority="40" operator="between">
      <formula>$O8*0.9</formula>
      <formula>$O8</formula>
    </cfRule>
    <cfRule type="cellIs" dxfId="2125" priority="41" operator="lessThan">
      <formula>$O8*0.9</formula>
    </cfRule>
    <cfRule type="cellIs" dxfId="2124" priority="42" operator="greaterThan">
      <formula>$O8</formula>
    </cfRule>
  </conditionalFormatting>
  <conditionalFormatting sqref="G9 I9 M9">
    <cfRule type="cellIs" dxfId="2123" priority="37" operator="between">
      <formula>$O9*0.9</formula>
      <formula>$O9</formula>
    </cfRule>
    <cfRule type="cellIs" dxfId="2122" priority="38" operator="lessThan">
      <formula>$O9*0.9</formula>
    </cfRule>
    <cfRule type="cellIs" dxfId="2121" priority="39" operator="greaterThan">
      <formula>$O9</formula>
    </cfRule>
  </conditionalFormatting>
  <conditionalFormatting sqref="D21 D15 D9">
    <cfRule type="cellIs" dxfId="2120" priority="34" operator="between">
      <formula>$F9*0.9</formula>
      <formula>$F9</formula>
    </cfRule>
    <cfRule type="cellIs" dxfId="2119" priority="35" operator="lessThan">
      <formula>$F9*0.9</formula>
    </cfRule>
    <cfRule type="cellIs" dxfId="2118" priority="36" operator="greaterThan">
      <formula>$F9</formula>
    </cfRule>
  </conditionalFormatting>
  <conditionalFormatting sqref="D18">
    <cfRule type="cellIs" dxfId="2117" priority="31" operator="between">
      <formula>$F18*0.9</formula>
      <formula>$F18</formula>
    </cfRule>
    <cfRule type="cellIs" dxfId="2116" priority="32" operator="lessThan">
      <formula>$F18*0.9</formula>
    </cfRule>
    <cfRule type="cellIs" dxfId="2115" priority="33" operator="greaterThan">
      <formula>$F18</formula>
    </cfRule>
  </conditionalFormatting>
  <conditionalFormatting sqref="K7:K9">
    <cfRule type="cellIs" dxfId="2114" priority="28" operator="between">
      <formula>$O7*0.9</formula>
      <formula>$O7</formula>
    </cfRule>
    <cfRule type="cellIs" dxfId="2113" priority="29" operator="lessThan">
      <formula>$O7*0.9</formula>
    </cfRule>
    <cfRule type="cellIs" dxfId="2112" priority="30" operator="greaterThan">
      <formula>$O7</formula>
    </cfRule>
  </conditionalFormatting>
  <conditionalFormatting sqref="K11">
    <cfRule type="cellIs" dxfId="2111" priority="25" operator="between">
      <formula>$O11*0.9</formula>
      <formula>$O11</formula>
    </cfRule>
    <cfRule type="cellIs" dxfId="2110" priority="26" operator="lessThan">
      <formula>$O11*0.9</formula>
    </cfRule>
    <cfRule type="cellIs" dxfId="2109" priority="27" operator="greaterThan">
      <formula>$O11</formula>
    </cfRule>
  </conditionalFormatting>
  <conditionalFormatting sqref="K13:K15">
    <cfRule type="cellIs" dxfId="2108" priority="22" operator="between">
      <formula>$O13*0.9</formula>
      <formula>$O13</formula>
    </cfRule>
    <cfRule type="cellIs" dxfId="2107" priority="23" operator="lessThan">
      <formula>$O13*0.9</formula>
    </cfRule>
    <cfRule type="cellIs" dxfId="2106" priority="24" operator="greaterThan">
      <formula>$O13</formula>
    </cfRule>
  </conditionalFormatting>
  <conditionalFormatting sqref="K17">
    <cfRule type="cellIs" dxfId="2105" priority="19" operator="between">
      <formula>$O17*0.9</formula>
      <formula>$O17</formula>
    </cfRule>
    <cfRule type="cellIs" dxfId="2104" priority="20" operator="lessThan">
      <formula>$O17*0.9</formula>
    </cfRule>
    <cfRule type="cellIs" dxfId="2103" priority="21" operator="greaterThan">
      <formula>$O17</formula>
    </cfRule>
  </conditionalFormatting>
  <conditionalFormatting sqref="K19:K21">
    <cfRule type="cellIs" dxfId="2102" priority="16" operator="between">
      <formula>$O19*0.9</formula>
      <formula>$O19</formula>
    </cfRule>
    <cfRule type="cellIs" dxfId="2101" priority="17" operator="lessThan">
      <formula>$O19*0.9</formula>
    </cfRule>
    <cfRule type="cellIs" dxfId="2100" priority="18" operator="greaterThan">
      <formula>$O19</formula>
    </cfRule>
  </conditionalFormatting>
  <conditionalFormatting sqref="K23">
    <cfRule type="cellIs" dxfId="2099" priority="13" operator="between">
      <formula>$O23*0.9</formula>
      <formula>$O23</formula>
    </cfRule>
    <cfRule type="cellIs" dxfId="2098" priority="14" operator="lessThan">
      <formula>$O23*0.9</formula>
    </cfRule>
    <cfRule type="cellIs" dxfId="2097" priority="15" operator="greaterThan">
      <formula>$O23</formula>
    </cfRule>
  </conditionalFormatting>
  <conditionalFormatting sqref="K25">
    <cfRule type="cellIs" dxfId="2096" priority="10" operator="between">
      <formula>$O25*0.9</formula>
      <formula>$O25</formula>
    </cfRule>
    <cfRule type="cellIs" dxfId="2095" priority="11" operator="lessThan">
      <formula>$O25*0.9</formula>
    </cfRule>
    <cfRule type="cellIs" dxfId="2094" priority="12" operator="greaterThan">
      <formula>$O25</formula>
    </cfRule>
  </conditionalFormatting>
  <conditionalFormatting sqref="K12">
    <cfRule type="cellIs" dxfId="2093" priority="7" operator="between">
      <formula>$O12*0.9</formula>
      <formula>$O12</formula>
    </cfRule>
    <cfRule type="cellIs" dxfId="2092" priority="8" operator="lessThan">
      <formula>$O12*0.9</formula>
    </cfRule>
    <cfRule type="cellIs" dxfId="2091" priority="9" operator="greaterThan">
      <formula>$O12</formula>
    </cfRule>
  </conditionalFormatting>
  <conditionalFormatting sqref="K18">
    <cfRule type="cellIs" dxfId="2090" priority="4" operator="between">
      <formula>$O18*0.9</formula>
      <formula>$O18</formula>
    </cfRule>
    <cfRule type="cellIs" dxfId="2089" priority="5" operator="lessThan">
      <formula>$O18*0.9</formula>
    </cfRule>
    <cfRule type="cellIs" dxfId="2088" priority="6" operator="greaterThan">
      <formula>$O18</formula>
    </cfRule>
  </conditionalFormatting>
  <conditionalFormatting sqref="K24">
    <cfRule type="cellIs" dxfId="2087" priority="1" operator="between">
      <formula>$O24*0.9</formula>
      <formula>$O24</formula>
    </cfRule>
    <cfRule type="cellIs" dxfId="2086" priority="2" operator="lessThan">
      <formula>$O24*0.9</formula>
    </cfRule>
    <cfRule type="cellIs" dxfId="2085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9934-DD06-4323-BB1E-FABF7708775D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64.7</v>
      </c>
      <c r="E5" s="149">
        <f>D5/F5*100</f>
        <v>75.672514619883046</v>
      </c>
      <c r="F5" s="48">
        <v>85.5</v>
      </c>
      <c r="G5" s="172">
        <v>64.600000000000009</v>
      </c>
      <c r="H5" s="149">
        <f>SUM(G5/$O5)*100</f>
        <v>76.449704142011839</v>
      </c>
      <c r="I5" s="162">
        <v>59.1</v>
      </c>
      <c r="J5" s="149">
        <f>SUM(I5/$O5)*100</f>
        <v>69.940828402366861</v>
      </c>
      <c r="K5" s="93">
        <f>'PY2022Q3 EX'!K3*100</f>
        <v>65</v>
      </c>
      <c r="L5" s="149">
        <f>SUM(K5/$O5)*100</f>
        <v>76.923076923076934</v>
      </c>
      <c r="M5" s="93">
        <v>76.099999999999994</v>
      </c>
      <c r="N5" s="155">
        <f>SUM(M5/$O5)*100</f>
        <v>90.059171597633124</v>
      </c>
      <c r="O5" s="29">
        <v>84.5</v>
      </c>
      <c r="Q5" s="1"/>
    </row>
    <row r="6" spans="3:17" ht="20.100000000000001" customHeight="1" x14ac:dyDescent="0.25">
      <c r="C6" s="151" t="s">
        <v>3</v>
      </c>
      <c r="D6" s="94">
        <v>8359</v>
      </c>
      <c r="E6" s="149">
        <f t="shared" ref="E6:E9" si="0">D6/F6*100</f>
        <v>92.87777777777778</v>
      </c>
      <c r="F6" s="49">
        <v>9000</v>
      </c>
      <c r="G6" s="176">
        <v>8070</v>
      </c>
      <c r="H6" s="149">
        <f>SUM(G6/$O6)*100</f>
        <v>85.405863054291459</v>
      </c>
      <c r="I6" s="161">
        <v>7129</v>
      </c>
      <c r="J6" s="149">
        <f>SUM(I6/$O6)*100</f>
        <v>75.447137263202464</v>
      </c>
      <c r="K6" s="94">
        <f>'PY2022Q3 EX'!K4</f>
        <v>8030</v>
      </c>
      <c r="L6" s="149">
        <f>SUM(K6/$O6)*100</f>
        <v>84.982537834691513</v>
      </c>
      <c r="M6" s="94">
        <v>8608</v>
      </c>
      <c r="N6" s="155">
        <f>SUM(M6/$O6)*100</f>
        <v>91.099587257910883</v>
      </c>
      <c r="O6" s="95">
        <v>9449</v>
      </c>
      <c r="Q6" s="1"/>
    </row>
    <row r="7" spans="3:17" ht="20.100000000000001" customHeight="1" x14ac:dyDescent="0.25">
      <c r="C7" s="151" t="s">
        <v>10</v>
      </c>
      <c r="D7" s="93">
        <v>80.600000000000009</v>
      </c>
      <c r="E7" s="149">
        <f t="shared" si="0"/>
        <v>94.823529411764724</v>
      </c>
      <c r="F7" s="48">
        <v>85</v>
      </c>
      <c r="G7" s="172">
        <v>71.599999999999994</v>
      </c>
      <c r="H7" s="149">
        <f>SUM(G7/$O7)*100</f>
        <v>84.633569739952719</v>
      </c>
      <c r="I7" s="162">
        <v>65.400000000000006</v>
      </c>
      <c r="J7" s="149">
        <f>SUM(I7/$O7)*100</f>
        <v>77.304964539007102</v>
      </c>
      <c r="K7" s="93">
        <f>'PY2022Q3 EX'!K5*100</f>
        <v>68.100000000000009</v>
      </c>
      <c r="L7" s="149">
        <f>SUM(K7/$O7)*100</f>
        <v>80.496453900709227</v>
      </c>
      <c r="M7" s="93">
        <v>65.5</v>
      </c>
      <c r="N7" s="155">
        <f>SUM(M7/$O7)*100</f>
        <v>77.423167848699777</v>
      </c>
      <c r="O7" s="30">
        <v>84.6</v>
      </c>
      <c r="Q7" s="158"/>
    </row>
    <row r="8" spans="3:17" ht="20.100000000000001" customHeight="1" x14ac:dyDescent="0.25">
      <c r="C8" s="151" t="s">
        <v>13</v>
      </c>
      <c r="D8" s="93">
        <v>80.400000000000006</v>
      </c>
      <c r="E8" s="149">
        <f t="shared" si="0"/>
        <v>94.588235294117652</v>
      </c>
      <c r="F8" s="48">
        <v>85</v>
      </c>
      <c r="G8" s="172">
        <v>69.199999999999989</v>
      </c>
      <c r="H8" s="149">
        <f>SUM(G8/$O8)*100</f>
        <v>83.3734939759036</v>
      </c>
      <c r="I8" s="162">
        <v>59.6</v>
      </c>
      <c r="J8" s="149">
        <f>SUM(I8/$O8)*100</f>
        <v>71.807228915662662</v>
      </c>
      <c r="K8" s="93">
        <f>'PY2022Q3 EX'!K6*100</f>
        <v>54.500000000000007</v>
      </c>
      <c r="L8" s="149">
        <f>SUM(K8/$O8)*100</f>
        <v>65.662650602409641</v>
      </c>
      <c r="M8" s="93">
        <v>51.7</v>
      </c>
      <c r="N8" s="155">
        <f>SUM(M8/$O8)*100</f>
        <v>62.289156626506028</v>
      </c>
      <c r="O8" s="30">
        <v>83</v>
      </c>
      <c r="Q8" s="1"/>
    </row>
    <row r="9" spans="3:17" ht="20.100000000000001" customHeight="1" x14ac:dyDescent="0.25">
      <c r="C9" s="151" t="s">
        <v>16</v>
      </c>
      <c r="D9" s="93">
        <v>35.799999999999997</v>
      </c>
      <c r="E9" s="149">
        <f t="shared" si="0"/>
        <v>74.583333333333329</v>
      </c>
      <c r="F9" s="48">
        <v>48</v>
      </c>
      <c r="G9" s="172">
        <v>32.800000000000004</v>
      </c>
      <c r="H9" s="149">
        <f>SUM(G9/$O9)*100</f>
        <v>62.955854126679469</v>
      </c>
      <c r="I9" s="162">
        <v>54.2</v>
      </c>
      <c r="J9" s="149">
        <f>SUM(I9/$O9)*100</f>
        <v>104.03071017274472</v>
      </c>
      <c r="K9" s="93">
        <f>'PY2022Q3 EX'!K7*100</f>
        <v>52.5</v>
      </c>
      <c r="L9" s="149">
        <f>SUM(K9/$O9)*100</f>
        <v>100.76775431861805</v>
      </c>
      <c r="M9" s="93">
        <v>65.099999999999994</v>
      </c>
      <c r="N9" s="155">
        <f>SUM(M9/$O9)*100</f>
        <v>124.95201535508636</v>
      </c>
      <c r="O9" s="30">
        <v>52.1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45.5</v>
      </c>
      <c r="E11" s="149">
        <f t="shared" ref="E11:E15" si="1">D11/F11*100</f>
        <v>54.819277108433738</v>
      </c>
      <c r="F11" s="48">
        <v>83</v>
      </c>
      <c r="G11" s="172">
        <v>33.300000000000004</v>
      </c>
      <c r="H11" s="149">
        <f>SUM(G11/$O11)*100</f>
        <v>53.709677419354854</v>
      </c>
      <c r="I11" s="163">
        <v>46.7</v>
      </c>
      <c r="J11" s="149">
        <f>SUM(I11/$O11)*100</f>
        <v>75.322580645161295</v>
      </c>
      <c r="K11" s="93">
        <f>'PY2022Q3 EX'!K9*100</f>
        <v>46.7</v>
      </c>
      <c r="L11" s="149">
        <f>SUM(K11/$O11)*100</f>
        <v>75.322580645161295</v>
      </c>
      <c r="M11" s="93">
        <v>77.8</v>
      </c>
      <c r="N11" s="155">
        <f>SUM(M11/$O11)*100</f>
        <v>125.48387096774194</v>
      </c>
      <c r="O11" s="30">
        <v>62</v>
      </c>
      <c r="Q11" s="1"/>
    </row>
    <row r="12" spans="3:17" ht="20.100000000000001" customHeight="1" x14ac:dyDescent="0.25">
      <c r="C12" s="151" t="s">
        <v>3</v>
      </c>
      <c r="D12" s="94">
        <v>6414</v>
      </c>
      <c r="E12" s="149">
        <f t="shared" si="1"/>
        <v>78.219512195121951</v>
      </c>
      <c r="F12" s="49">
        <v>8200</v>
      </c>
      <c r="G12" s="176">
        <v>6414</v>
      </c>
      <c r="H12" s="149">
        <f>SUM(G12/$O12)*100</f>
        <v>67.829949238578678</v>
      </c>
      <c r="I12" s="164">
        <v>6529</v>
      </c>
      <c r="J12" s="149">
        <f>SUM(I12/$O12)*100</f>
        <v>69.046108291032155</v>
      </c>
      <c r="K12" s="94">
        <f>'PY2022Q3 EX'!K10</f>
        <v>6529</v>
      </c>
      <c r="L12" s="149">
        <f>SUM(K12/$O12)*100</f>
        <v>69.046108291032155</v>
      </c>
      <c r="M12" s="94">
        <v>4728</v>
      </c>
      <c r="N12" s="155">
        <f>SUM(M12/$O12)*100</f>
        <v>50</v>
      </c>
      <c r="O12" s="95">
        <v>9456</v>
      </c>
      <c r="Q12" s="1"/>
    </row>
    <row r="13" spans="3:17" ht="20.100000000000001" customHeight="1" x14ac:dyDescent="0.25">
      <c r="C13" s="151" t="s">
        <v>10</v>
      </c>
      <c r="D13" s="93">
        <v>75</v>
      </c>
      <c r="E13" s="149">
        <f t="shared" si="1"/>
        <v>93.16770186335404</v>
      </c>
      <c r="F13" s="48">
        <v>80.5</v>
      </c>
      <c r="G13" s="172">
        <v>100</v>
      </c>
      <c r="H13" s="149">
        <f>SUM(G13/$O13)*100</f>
        <v>163.9344262295082</v>
      </c>
      <c r="I13" s="163">
        <v>45.5</v>
      </c>
      <c r="J13" s="93">
        <f>SUM(I13/$O13)*100</f>
        <v>74.590163934426229</v>
      </c>
      <c r="K13" s="93">
        <f>'PY2022Q3 EX'!K11*100</f>
        <v>33.300000000000004</v>
      </c>
      <c r="L13" s="149">
        <f>SUM(K13/$O13)*100</f>
        <v>54.590163934426236</v>
      </c>
      <c r="M13" s="93">
        <v>46.7</v>
      </c>
      <c r="N13" s="155">
        <f>SUM(M13/$O13)*100</f>
        <v>76.557377049180332</v>
      </c>
      <c r="O13" s="30">
        <v>61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132.45033112582783</v>
      </c>
      <c r="F14" s="48">
        <v>75.5</v>
      </c>
      <c r="G14" s="172">
        <v>100</v>
      </c>
      <c r="H14" s="149">
        <f>SUM(G14/$O14)*100</f>
        <v>121.80267965895251</v>
      </c>
      <c r="I14" s="163">
        <v>66.7</v>
      </c>
      <c r="J14" s="149">
        <f>SUM(I14/$O14)*100</f>
        <v>81.242387332521332</v>
      </c>
      <c r="K14" s="93">
        <f>'PY2022Q3 EX'!K12*100</f>
        <v>60</v>
      </c>
      <c r="L14" s="149">
        <f>SUM(K14/$O14)*100</f>
        <v>73.081607795371511</v>
      </c>
      <c r="M14" s="93">
        <v>71.400000000000006</v>
      </c>
      <c r="N14" s="155">
        <f>SUM(M14/$O14)*100</f>
        <v>86.967113276492086</v>
      </c>
      <c r="O14" s="30">
        <v>82.1</v>
      </c>
      <c r="Q14" s="1"/>
    </row>
    <row r="15" spans="3:17" ht="20.100000000000001" customHeight="1" x14ac:dyDescent="0.25">
      <c r="C15" s="151" t="s">
        <v>16</v>
      </c>
      <c r="D15" s="93">
        <v>37.5</v>
      </c>
      <c r="E15" s="149">
        <f t="shared" si="1"/>
        <v>76.530612244897952</v>
      </c>
      <c r="F15" s="48">
        <v>49</v>
      </c>
      <c r="G15" s="172">
        <v>57.099999999999994</v>
      </c>
      <c r="H15" s="149">
        <f>SUM(G15/$O15)*100</f>
        <v>152.67379679144383</v>
      </c>
      <c r="I15" s="163">
        <v>62.5</v>
      </c>
      <c r="J15" s="149">
        <f>SUM(I15/$O15)*100</f>
        <v>167.11229946524065</v>
      </c>
      <c r="K15" s="93">
        <f>'PY2022Q3 EX'!K13*100</f>
        <v>66.7</v>
      </c>
      <c r="L15" s="149">
        <f>SUM(K15/$O15)*100</f>
        <v>178.34224598930484</v>
      </c>
      <c r="M15" s="93">
        <v>44.4</v>
      </c>
      <c r="N15" s="155">
        <f>SUM(M15/$O15)*100</f>
        <v>118.71657754010695</v>
      </c>
      <c r="O15" s="30">
        <v>37.4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69.399999999999991</v>
      </c>
      <c r="E17" s="149">
        <f t="shared" ref="E17:E21" si="2">D17/F17*100</f>
        <v>87.848101265822777</v>
      </c>
      <c r="F17" s="48">
        <v>79</v>
      </c>
      <c r="G17" s="172">
        <v>70.5</v>
      </c>
      <c r="H17" s="149">
        <f>SUM(G17/$O17)*100</f>
        <v>92.76315789473685</v>
      </c>
      <c r="I17" s="149">
        <v>62</v>
      </c>
      <c r="J17" s="149">
        <f>SUM(I17/$O17)*100</f>
        <v>81.578947368421055</v>
      </c>
      <c r="K17" s="93">
        <f>'PY2022Q3 EX'!K15*100</f>
        <v>68</v>
      </c>
      <c r="L17" s="149">
        <f>SUM(K17/$O17)*100</f>
        <v>89.473684210526315</v>
      </c>
      <c r="M17" s="93">
        <v>64.7</v>
      </c>
      <c r="N17" s="155">
        <f>SUM(M17/$O17)*100</f>
        <v>85.131578947368425</v>
      </c>
      <c r="O17" s="30">
        <v>76</v>
      </c>
      <c r="Q17" s="1"/>
    </row>
    <row r="18" spans="3:17" ht="20.100000000000001" customHeight="1" x14ac:dyDescent="0.25">
      <c r="C18" s="151" t="s">
        <v>3</v>
      </c>
      <c r="D18" s="94">
        <v>4051</v>
      </c>
      <c r="E18" s="149">
        <f t="shared" si="2"/>
        <v>126.59375</v>
      </c>
      <c r="F18" s="49">
        <v>3200</v>
      </c>
      <c r="G18" s="173">
        <v>4064</v>
      </c>
      <c r="H18" s="149">
        <f>SUM(G18/$O18)*100</f>
        <v>115.35623048538177</v>
      </c>
      <c r="I18" s="150">
        <v>3788</v>
      </c>
      <c r="J18" s="149">
        <f>SUM(I18/$O18)*100</f>
        <v>107.52199829690605</v>
      </c>
      <c r="K18" s="94">
        <f>'PY2022Q3 EX'!K16</f>
        <v>3937</v>
      </c>
      <c r="L18" s="149">
        <f>SUM(K18/$O18)*100</f>
        <v>111.75134828271361</v>
      </c>
      <c r="M18" s="94">
        <v>4169</v>
      </c>
      <c r="N18" s="155">
        <f>SUM(M18/$O18)*100</f>
        <v>118.33664490491059</v>
      </c>
      <c r="O18" s="95">
        <v>3523</v>
      </c>
      <c r="Q18" s="1"/>
    </row>
    <row r="19" spans="3:17" ht="20.100000000000001" customHeight="1" x14ac:dyDescent="0.25">
      <c r="C19" s="151" t="s">
        <v>10</v>
      </c>
      <c r="D19" s="93">
        <v>79.2</v>
      </c>
      <c r="E19" s="149">
        <f t="shared" si="2"/>
        <v>107.02702702702702</v>
      </c>
      <c r="F19" s="48">
        <v>74</v>
      </c>
      <c r="G19" s="172">
        <v>76.099999999999994</v>
      </c>
      <c r="H19" s="149">
        <f t="shared" ref="H19:H20" si="3">SUM(G19/$O19)*100</f>
        <v>100.13157894736841</v>
      </c>
      <c r="I19" s="149">
        <v>61.9</v>
      </c>
      <c r="J19" s="149">
        <f t="shared" ref="J19:J20" si="4">SUM(I19/$O19)*100</f>
        <v>81.44736842105263</v>
      </c>
      <c r="K19" s="93">
        <f>'PY2022Q3 EX'!K17*100</f>
        <v>68.8</v>
      </c>
      <c r="L19" s="149">
        <f t="shared" ref="L19:L20" si="5">SUM(K19/$O19)*100</f>
        <v>90.526315789473671</v>
      </c>
      <c r="M19" s="93">
        <v>66.3</v>
      </c>
      <c r="N19" s="155">
        <f>SUM(M19/$O19)*100</f>
        <v>87.23684210526315</v>
      </c>
      <c r="O19" s="30">
        <v>76</v>
      </c>
      <c r="Q19" s="1"/>
    </row>
    <row r="20" spans="3:17" ht="20.100000000000001" customHeight="1" x14ac:dyDescent="0.25">
      <c r="C20" s="151" t="s">
        <v>13</v>
      </c>
      <c r="D20" s="93">
        <v>84.1</v>
      </c>
      <c r="E20" s="149">
        <f t="shared" si="2"/>
        <v>109.93464052287581</v>
      </c>
      <c r="F20" s="48">
        <v>76.5</v>
      </c>
      <c r="G20" s="172">
        <v>75</v>
      </c>
      <c r="H20" s="149">
        <f t="shared" si="3"/>
        <v>81.521739130434781</v>
      </c>
      <c r="I20" s="149">
        <v>85.2</v>
      </c>
      <c r="J20" s="149">
        <f t="shared" si="4"/>
        <v>92.608695652173907</v>
      </c>
      <c r="K20" s="93">
        <f>'PY2022Q3 EX'!K18*100</f>
        <v>86.5</v>
      </c>
      <c r="L20" s="149">
        <f t="shared" si="5"/>
        <v>94.021739130434781</v>
      </c>
      <c r="M20" s="93">
        <v>87.1</v>
      </c>
      <c r="N20" s="155">
        <f>SUM(M20/$O20)*100</f>
        <v>94.673913043478251</v>
      </c>
      <c r="O20" s="30">
        <v>92</v>
      </c>
      <c r="Q20" s="1"/>
    </row>
    <row r="21" spans="3:17" ht="20.100000000000001" customHeight="1" x14ac:dyDescent="0.25">
      <c r="C21" s="151" t="s">
        <v>16</v>
      </c>
      <c r="D21" s="93">
        <v>0</v>
      </c>
      <c r="E21" s="149">
        <f t="shared" si="2"/>
        <v>0</v>
      </c>
      <c r="F21" s="48">
        <v>52</v>
      </c>
      <c r="G21" s="172">
        <v>0</v>
      </c>
      <c r="H21" s="149">
        <f>SUM(G21/$O21)*100</f>
        <v>0</v>
      </c>
      <c r="I21" s="149">
        <v>0</v>
      </c>
      <c r="J21" s="149">
        <f>SUM(I21/$O21)*100</f>
        <v>0</v>
      </c>
      <c r="K21" s="93">
        <f>'PY2022Q3 EX'!K19*100</f>
        <v>54.500000000000007</v>
      </c>
      <c r="L21" s="149">
        <f>SUM(K21/$O21)*100</f>
        <v>109.43775100401609</v>
      </c>
      <c r="M21" s="93">
        <v>61.5</v>
      </c>
      <c r="N21" s="155">
        <f>SUM(M21/$O21)*100</f>
        <v>123.49397590361446</v>
      </c>
      <c r="O21" s="30">
        <v>49.8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67.100000000000009</v>
      </c>
      <c r="E23" s="149">
        <f t="shared" ref="E23:E25" si="6">D23/F23*100</f>
        <v>98.676470588235304</v>
      </c>
      <c r="F23" s="48">
        <v>68</v>
      </c>
      <c r="G23" s="174">
        <v>67.5</v>
      </c>
      <c r="H23" s="149">
        <f>SUM(G23/$O23)*100</f>
        <v>101.80995475113122</v>
      </c>
      <c r="I23" s="149">
        <v>64.3</v>
      </c>
      <c r="J23" s="149">
        <f>SUM(I23/$O23)*100</f>
        <v>96.983408748114627</v>
      </c>
      <c r="K23" s="93">
        <f>'PY2022Q3 EX'!K21*100</f>
        <v>66.8</v>
      </c>
      <c r="L23" s="149">
        <f>SUM(K23/$O23)*100</f>
        <v>100.75414781297134</v>
      </c>
      <c r="M23" s="93">
        <v>65.5</v>
      </c>
      <c r="N23" s="155">
        <f>SUM(M23/$O23)*100</f>
        <v>98.793363499245856</v>
      </c>
      <c r="O23" s="30">
        <v>66.3</v>
      </c>
      <c r="Q23" s="1"/>
    </row>
    <row r="24" spans="3:17" ht="20.100000000000001" customHeight="1" x14ac:dyDescent="0.25">
      <c r="C24" s="151" t="s">
        <v>3</v>
      </c>
      <c r="D24" s="94">
        <v>6668</v>
      </c>
      <c r="E24" s="149">
        <f t="shared" si="6"/>
        <v>128.23076923076923</v>
      </c>
      <c r="F24" s="49">
        <v>5200</v>
      </c>
      <c r="G24" s="175">
        <v>7033</v>
      </c>
      <c r="H24" s="149">
        <f>SUM(G24/$O24)*100</f>
        <v>181.54362416107384</v>
      </c>
      <c r="I24" s="159">
        <v>6751</v>
      </c>
      <c r="J24" s="149">
        <f>SUM(I24/$O24)*100</f>
        <v>174.26432627774909</v>
      </c>
      <c r="K24" s="94">
        <f>'PY2022Q3 EX'!K22</f>
        <v>6956</v>
      </c>
      <c r="L24" s="149">
        <f>SUM(K24/$O24)*100</f>
        <v>179.5560144553433</v>
      </c>
      <c r="M24" s="94">
        <v>6781</v>
      </c>
      <c r="N24" s="155">
        <f>SUM(M24/$O24)*100</f>
        <v>175.03871966959215</v>
      </c>
      <c r="O24" s="95">
        <v>3874</v>
      </c>
      <c r="Q24" s="1"/>
    </row>
    <row r="25" spans="3:17" ht="20.100000000000001" customHeight="1" x14ac:dyDescent="0.25">
      <c r="C25" s="156" t="s">
        <v>10</v>
      </c>
      <c r="D25" s="93">
        <v>68.7</v>
      </c>
      <c r="E25" s="149">
        <f t="shared" si="6"/>
        <v>101.02941176470588</v>
      </c>
      <c r="F25" s="48">
        <v>68</v>
      </c>
      <c r="G25" s="174">
        <v>70.199999999999989</v>
      </c>
      <c r="H25" s="149">
        <f>SUM(G25/$O25)*100</f>
        <v>105.56390977443608</v>
      </c>
      <c r="I25" s="149">
        <v>65.8</v>
      </c>
      <c r="J25" s="149">
        <f>SUM(I25/$O25)*100</f>
        <v>98.94736842105263</v>
      </c>
      <c r="K25" s="93">
        <f>'PY2022Q3 EX'!K23*100</f>
        <v>69.699999999999989</v>
      </c>
      <c r="L25" s="149">
        <f>SUM(K25/$O25)*100</f>
        <v>104.81203007518796</v>
      </c>
      <c r="M25" s="93">
        <v>68.8</v>
      </c>
      <c r="N25" s="155">
        <f>SUM(M25/$O25)*100</f>
        <v>103.45864661654134</v>
      </c>
      <c r="O25" s="30">
        <v>66.5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084" priority="106" operator="between">
      <formula>$F5*0.9</formula>
      <formula>$F5</formula>
    </cfRule>
    <cfRule type="cellIs" dxfId="2083" priority="107" operator="lessThan">
      <formula>$F5*0.9</formula>
    </cfRule>
    <cfRule type="cellIs" dxfId="2082" priority="108" operator="greaterThan">
      <formula>$F5</formula>
    </cfRule>
  </conditionalFormatting>
  <conditionalFormatting sqref="D7">
    <cfRule type="cellIs" dxfId="2081" priority="100" operator="between">
      <formula>$F7*0.9</formula>
      <formula>$F7</formula>
    </cfRule>
    <cfRule type="cellIs" dxfId="2080" priority="101" operator="lessThan">
      <formula>$F7*0.9</formula>
    </cfRule>
    <cfRule type="cellIs" dxfId="2079" priority="102" operator="greaterThan">
      <formula>$F7</formula>
    </cfRule>
  </conditionalFormatting>
  <conditionalFormatting sqref="D6">
    <cfRule type="cellIs" dxfId="2078" priority="97" operator="between">
      <formula>$F6*0.9</formula>
      <formula>$F6</formula>
    </cfRule>
    <cfRule type="cellIs" dxfId="2077" priority="98" operator="lessThan">
      <formula>$F6*0.9</formula>
    </cfRule>
    <cfRule type="cellIs" dxfId="2076" priority="99" operator="greaterThan">
      <formula>$F6</formula>
    </cfRule>
  </conditionalFormatting>
  <conditionalFormatting sqref="D11">
    <cfRule type="cellIs" dxfId="2075" priority="94" operator="between">
      <formula>$F11*0.9</formula>
      <formula>$F11</formula>
    </cfRule>
    <cfRule type="cellIs" dxfId="2074" priority="95" operator="lessThan">
      <formula>$F11*0.9</formula>
    </cfRule>
    <cfRule type="cellIs" dxfId="2073" priority="96" operator="greaterThan">
      <formula>$F11</formula>
    </cfRule>
  </conditionalFormatting>
  <conditionalFormatting sqref="D17">
    <cfRule type="cellIs" dxfId="2072" priority="91" operator="between">
      <formula>$F17*0.9</formula>
      <formula>$F17</formula>
    </cfRule>
    <cfRule type="cellIs" dxfId="2071" priority="92" operator="lessThan">
      <formula>$F17*0.9</formula>
    </cfRule>
    <cfRule type="cellIs" dxfId="2070" priority="93" operator="greaterThan">
      <formula>$F17</formula>
    </cfRule>
  </conditionalFormatting>
  <conditionalFormatting sqref="D23">
    <cfRule type="cellIs" dxfId="2069" priority="88" operator="between">
      <formula>$F23*0.9</formula>
      <formula>$F23</formula>
    </cfRule>
    <cfRule type="cellIs" dxfId="2068" priority="89" operator="lessThan">
      <formula>$F23*0.9</formula>
    </cfRule>
    <cfRule type="cellIs" dxfId="2067" priority="90" operator="greaterThan">
      <formula>$F23</formula>
    </cfRule>
  </conditionalFormatting>
  <conditionalFormatting sqref="D12">
    <cfRule type="cellIs" dxfId="2066" priority="85" operator="between">
      <formula>$F12*0.9</formula>
      <formula>$F12</formula>
    </cfRule>
    <cfRule type="cellIs" dxfId="2065" priority="86" operator="lessThan">
      <formula>$F12*0.9</formula>
    </cfRule>
    <cfRule type="cellIs" dxfId="2064" priority="87" operator="greaterThan">
      <formula>$F12</formula>
    </cfRule>
  </conditionalFormatting>
  <conditionalFormatting sqref="D24">
    <cfRule type="cellIs" dxfId="2063" priority="82" operator="between">
      <formula>$F24*0.9</formula>
      <formula>$F24</formula>
    </cfRule>
    <cfRule type="cellIs" dxfId="2062" priority="83" operator="lessThan">
      <formula>$F24*0.9</formula>
    </cfRule>
    <cfRule type="cellIs" dxfId="2061" priority="84" operator="greaterThan">
      <formula>$F24</formula>
    </cfRule>
  </conditionalFormatting>
  <conditionalFormatting sqref="D13">
    <cfRule type="cellIs" dxfId="2060" priority="79" operator="between">
      <formula>$F13*0.9</formula>
      <formula>$F13</formula>
    </cfRule>
    <cfRule type="cellIs" dxfId="2059" priority="80" operator="lessThan">
      <formula>$F13*0.9</formula>
    </cfRule>
    <cfRule type="cellIs" dxfId="2058" priority="81" operator="greaterThan">
      <formula>$F13</formula>
    </cfRule>
  </conditionalFormatting>
  <conditionalFormatting sqref="D19">
    <cfRule type="cellIs" dxfId="2057" priority="76" operator="between">
      <formula>$F19*0.9</formula>
      <formula>$F19</formula>
    </cfRule>
    <cfRule type="cellIs" dxfId="2056" priority="77" operator="lessThan">
      <formula>$F19*0.9</formula>
    </cfRule>
    <cfRule type="cellIs" dxfId="2055" priority="78" operator="greaterThan">
      <formula>$F19</formula>
    </cfRule>
  </conditionalFormatting>
  <conditionalFormatting sqref="D25">
    <cfRule type="cellIs" dxfId="2054" priority="73" operator="between">
      <formula>$F25*0.9</formula>
      <formula>$F25</formula>
    </cfRule>
    <cfRule type="cellIs" dxfId="2053" priority="74" operator="lessThan">
      <formula>$F25*0.9</formula>
    </cfRule>
    <cfRule type="cellIs" dxfId="2052" priority="75" operator="greaterThan">
      <formula>$F25</formula>
    </cfRule>
  </conditionalFormatting>
  <conditionalFormatting sqref="G5 I5 K5 M5">
    <cfRule type="cellIs" dxfId="2051" priority="127" operator="between">
      <formula>$O5*0.9</formula>
      <formula>$O5</formula>
    </cfRule>
    <cfRule type="cellIs" dxfId="2050" priority="128" operator="lessThan">
      <formula>$O5*0.9</formula>
    </cfRule>
    <cfRule type="cellIs" dxfId="2049" priority="129" operator="greaterThan">
      <formula>$O5</formula>
    </cfRule>
  </conditionalFormatting>
  <conditionalFormatting sqref="G6 I6 K6 M6">
    <cfRule type="cellIs" dxfId="2048" priority="109" operator="between">
      <formula>$O6*0.9</formula>
      <formula>$O6</formula>
    </cfRule>
    <cfRule type="cellIs" dxfId="2047" priority="110" operator="lessThan">
      <formula>$O6*0.9</formula>
    </cfRule>
    <cfRule type="cellIs" dxfId="2046" priority="111" operator="greaterThan">
      <formula>$O6</formula>
    </cfRule>
  </conditionalFormatting>
  <conditionalFormatting sqref="G7 I7 M7">
    <cfRule type="cellIs" dxfId="2045" priority="70" operator="between">
      <formula>$O7*0.9</formula>
      <formula>$O7</formula>
    </cfRule>
    <cfRule type="cellIs" dxfId="2044" priority="71" operator="lessThan">
      <formula>$O7*0.9</formula>
    </cfRule>
    <cfRule type="cellIs" dxfId="2043" priority="72" operator="greaterThan">
      <formula>$O7</formula>
    </cfRule>
  </conditionalFormatting>
  <conditionalFormatting sqref="G11 I11 M11">
    <cfRule type="cellIs" dxfId="2042" priority="124" operator="between">
      <formula>$O11*0.9</formula>
      <formula>$O11</formula>
    </cfRule>
    <cfRule type="cellIs" dxfId="2041" priority="125" operator="lessThan">
      <formula>$O11*0.9</formula>
    </cfRule>
    <cfRule type="cellIs" dxfId="2040" priority="126" operator="greaterThan">
      <formula>$O11</formula>
    </cfRule>
  </conditionalFormatting>
  <conditionalFormatting sqref="G12 I12 M12">
    <cfRule type="cellIs" dxfId="2039" priority="121" operator="between">
      <formula>$O12*0.9</formula>
      <formula>$O12</formula>
    </cfRule>
    <cfRule type="cellIs" dxfId="2038" priority="122" operator="lessThan">
      <formula>$O12*0.9</formula>
    </cfRule>
    <cfRule type="cellIs" dxfId="2037" priority="123" operator="greaterThan">
      <formula>$O12</formula>
    </cfRule>
  </conditionalFormatting>
  <conditionalFormatting sqref="G13 I13 M13">
    <cfRule type="cellIs" dxfId="2036" priority="103" operator="between">
      <formula>$O13*0.9</formula>
      <formula>$O13</formula>
    </cfRule>
    <cfRule type="cellIs" dxfId="2035" priority="104" operator="lessThan">
      <formula>$O13*0.9</formula>
    </cfRule>
    <cfRule type="cellIs" dxfId="2034" priority="105" operator="greaterThan">
      <formula>$O13</formula>
    </cfRule>
  </conditionalFormatting>
  <conditionalFormatting sqref="G14 I14 M14">
    <cfRule type="cellIs" dxfId="2033" priority="67" operator="between">
      <formula>$O14*0.9</formula>
      <formula>$O14</formula>
    </cfRule>
    <cfRule type="cellIs" dxfId="2032" priority="68" operator="lessThan">
      <formula>$O14*0.9</formula>
    </cfRule>
    <cfRule type="cellIs" dxfId="2031" priority="69" operator="greaterThan">
      <formula>$O14</formula>
    </cfRule>
  </conditionalFormatting>
  <conditionalFormatting sqref="G17:G18 I17:I18 M17:M18">
    <cfRule type="cellIs" dxfId="2030" priority="118" operator="between">
      <formula>$O17*0.9</formula>
      <formula>$O17</formula>
    </cfRule>
    <cfRule type="cellIs" dxfId="2029" priority="119" operator="lessThan">
      <formula>$O17*0.9</formula>
    </cfRule>
    <cfRule type="cellIs" dxfId="2028" priority="120" operator="greaterThan">
      <formula>$O17</formula>
    </cfRule>
  </conditionalFormatting>
  <conditionalFormatting sqref="G19 I19 M19">
    <cfRule type="cellIs" dxfId="2027" priority="64" operator="between">
      <formula>$O19*0.9</formula>
      <formula>$O19</formula>
    </cfRule>
    <cfRule type="cellIs" dxfId="2026" priority="65" operator="lessThan">
      <formula>$O19*0.9</formula>
    </cfRule>
    <cfRule type="cellIs" dxfId="2025" priority="66" operator="greaterThan">
      <formula>$O19</formula>
    </cfRule>
  </conditionalFormatting>
  <conditionalFormatting sqref="G20 I20 M20">
    <cfRule type="cellIs" dxfId="2024" priority="61" operator="between">
      <formula>$O20*0.9</formula>
      <formula>$O20</formula>
    </cfRule>
    <cfRule type="cellIs" dxfId="2023" priority="62" operator="lessThan">
      <formula>$O20*0.9</formula>
    </cfRule>
    <cfRule type="cellIs" dxfId="2022" priority="63" operator="greaterThan">
      <formula>$O20</formula>
    </cfRule>
  </conditionalFormatting>
  <conditionalFormatting sqref="G23 I23 M23">
    <cfRule type="cellIs" dxfId="2021" priority="115" operator="between">
      <formula>$O23*0.9</formula>
      <formula>$O23</formula>
    </cfRule>
    <cfRule type="cellIs" dxfId="2020" priority="116" operator="lessThan">
      <formula>$O23*0.9</formula>
    </cfRule>
    <cfRule type="cellIs" dxfId="2019" priority="117" operator="greaterThan">
      <formula>$O23</formula>
    </cfRule>
  </conditionalFormatting>
  <conditionalFormatting sqref="G24 I24 M24">
    <cfRule type="cellIs" dxfId="2018" priority="112" operator="between">
      <formula>$O24*0.9</formula>
      <formula>$O24</formula>
    </cfRule>
    <cfRule type="cellIs" dxfId="2017" priority="113" operator="lessThan">
      <formula>$O24*0.9</formula>
    </cfRule>
    <cfRule type="cellIs" dxfId="2016" priority="114" operator="greaterThan">
      <formula>$O24</formula>
    </cfRule>
  </conditionalFormatting>
  <conditionalFormatting sqref="G25 I25 M25">
    <cfRule type="cellIs" dxfId="2015" priority="58" operator="between">
      <formula>$O25*0.9</formula>
      <formula>$O25</formula>
    </cfRule>
    <cfRule type="cellIs" dxfId="2014" priority="59" operator="lessThan">
      <formula>$O25*0.9</formula>
    </cfRule>
    <cfRule type="cellIs" dxfId="2013" priority="60" operator="greaterThan">
      <formula>$O25</formula>
    </cfRule>
  </conditionalFormatting>
  <conditionalFormatting sqref="D8">
    <cfRule type="cellIs" dxfId="2012" priority="55" operator="between">
      <formula>$F8*0.9</formula>
      <formula>$F8</formula>
    </cfRule>
    <cfRule type="cellIs" dxfId="2011" priority="56" operator="lessThan">
      <formula>$F8*0.9</formula>
    </cfRule>
    <cfRule type="cellIs" dxfId="2010" priority="57" operator="greaterThan">
      <formula>$F8</formula>
    </cfRule>
  </conditionalFormatting>
  <conditionalFormatting sqref="D14">
    <cfRule type="cellIs" dxfId="2009" priority="52" operator="between">
      <formula>$F14*0.9</formula>
      <formula>$F14</formula>
    </cfRule>
    <cfRule type="cellIs" dxfId="2008" priority="53" operator="lessThan">
      <formula>$F14*0.9</formula>
    </cfRule>
    <cfRule type="cellIs" dxfId="2007" priority="54" operator="greaterThan">
      <formula>$F14</formula>
    </cfRule>
  </conditionalFormatting>
  <conditionalFormatting sqref="D20">
    <cfRule type="cellIs" dxfId="2006" priority="49" operator="between">
      <formula>$F20*0.9</formula>
      <formula>$F20</formula>
    </cfRule>
    <cfRule type="cellIs" dxfId="2005" priority="50" operator="lessThan">
      <formula>$F20*0.9</formula>
    </cfRule>
    <cfRule type="cellIs" dxfId="2004" priority="51" operator="greaterThan">
      <formula>$F20</formula>
    </cfRule>
  </conditionalFormatting>
  <conditionalFormatting sqref="G15 I15 M15">
    <cfRule type="cellIs" dxfId="2003" priority="46" operator="between">
      <formula>$O15*0.9</formula>
      <formula>$O15</formula>
    </cfRule>
    <cfRule type="cellIs" dxfId="2002" priority="47" operator="lessThan">
      <formula>$O15*0.9</formula>
    </cfRule>
    <cfRule type="cellIs" dxfId="2001" priority="48" operator="greaterThan">
      <formula>$O15</formula>
    </cfRule>
  </conditionalFormatting>
  <conditionalFormatting sqref="G21 I21 M21">
    <cfRule type="cellIs" dxfId="2000" priority="43" operator="between">
      <formula>$O21*0.9</formula>
      <formula>$O21</formula>
    </cfRule>
    <cfRule type="cellIs" dxfId="1999" priority="44" operator="lessThan">
      <formula>$O21*0.9</formula>
    </cfRule>
    <cfRule type="cellIs" dxfId="1998" priority="45" operator="greaterThan">
      <formula>$O21</formula>
    </cfRule>
  </conditionalFormatting>
  <conditionalFormatting sqref="G8 I8 M8">
    <cfRule type="cellIs" dxfId="1997" priority="40" operator="between">
      <formula>$O8*0.9</formula>
      <formula>$O8</formula>
    </cfRule>
    <cfRule type="cellIs" dxfId="1996" priority="41" operator="lessThan">
      <formula>$O8*0.9</formula>
    </cfRule>
    <cfRule type="cellIs" dxfId="1995" priority="42" operator="greaterThan">
      <formula>$O8</formula>
    </cfRule>
  </conditionalFormatting>
  <conditionalFormatting sqref="G9 I9 M9">
    <cfRule type="cellIs" dxfId="1994" priority="37" operator="between">
      <formula>$O9*0.9</formula>
      <formula>$O9</formula>
    </cfRule>
    <cfRule type="cellIs" dxfId="1993" priority="38" operator="lessThan">
      <formula>$O9*0.9</formula>
    </cfRule>
    <cfRule type="cellIs" dxfId="1992" priority="39" operator="greaterThan">
      <formula>$O9</formula>
    </cfRule>
  </conditionalFormatting>
  <conditionalFormatting sqref="D21 D15 D9">
    <cfRule type="cellIs" dxfId="1991" priority="34" operator="between">
      <formula>$F9*0.9</formula>
      <formula>$F9</formula>
    </cfRule>
    <cfRule type="cellIs" dxfId="1990" priority="35" operator="lessThan">
      <formula>$F9*0.9</formula>
    </cfRule>
    <cfRule type="cellIs" dxfId="1989" priority="36" operator="greaterThan">
      <formula>$F9</formula>
    </cfRule>
  </conditionalFormatting>
  <conditionalFormatting sqref="D18">
    <cfRule type="cellIs" dxfId="1988" priority="31" operator="between">
      <formula>$F18*0.9</formula>
      <formula>$F18</formula>
    </cfRule>
    <cfRule type="cellIs" dxfId="1987" priority="32" operator="lessThan">
      <formula>$F18*0.9</formula>
    </cfRule>
    <cfRule type="cellIs" dxfId="1986" priority="33" operator="greaterThan">
      <formula>$F18</formula>
    </cfRule>
  </conditionalFormatting>
  <conditionalFormatting sqref="K7:K9">
    <cfRule type="cellIs" dxfId="1985" priority="28" operator="between">
      <formula>$O7*0.9</formula>
      <formula>$O7</formula>
    </cfRule>
    <cfRule type="cellIs" dxfId="1984" priority="29" operator="lessThan">
      <formula>$O7*0.9</formula>
    </cfRule>
    <cfRule type="cellIs" dxfId="1983" priority="30" operator="greaterThan">
      <formula>$O7</formula>
    </cfRule>
  </conditionalFormatting>
  <conditionalFormatting sqref="K11">
    <cfRule type="cellIs" dxfId="1982" priority="25" operator="between">
      <formula>$O11*0.9</formula>
      <formula>$O11</formula>
    </cfRule>
    <cfRule type="cellIs" dxfId="1981" priority="26" operator="lessThan">
      <formula>$O11*0.9</formula>
    </cfRule>
    <cfRule type="cellIs" dxfId="1980" priority="27" operator="greaterThan">
      <formula>$O11</formula>
    </cfRule>
  </conditionalFormatting>
  <conditionalFormatting sqref="K13:K15">
    <cfRule type="cellIs" dxfId="1979" priority="22" operator="between">
      <formula>$O13*0.9</formula>
      <formula>$O13</formula>
    </cfRule>
    <cfRule type="cellIs" dxfId="1978" priority="23" operator="lessThan">
      <formula>$O13*0.9</formula>
    </cfRule>
    <cfRule type="cellIs" dxfId="1977" priority="24" operator="greaterThan">
      <formula>$O13</formula>
    </cfRule>
  </conditionalFormatting>
  <conditionalFormatting sqref="K17">
    <cfRule type="cellIs" dxfId="1976" priority="19" operator="between">
      <formula>$O17*0.9</formula>
      <formula>$O17</formula>
    </cfRule>
    <cfRule type="cellIs" dxfId="1975" priority="20" operator="lessThan">
      <formula>$O17*0.9</formula>
    </cfRule>
    <cfRule type="cellIs" dxfId="1974" priority="21" operator="greaterThan">
      <formula>$O17</formula>
    </cfRule>
  </conditionalFormatting>
  <conditionalFormatting sqref="K19:K21">
    <cfRule type="cellIs" dxfId="1973" priority="16" operator="between">
      <formula>$O19*0.9</formula>
      <formula>$O19</formula>
    </cfRule>
    <cfRule type="cellIs" dxfId="1972" priority="17" operator="lessThan">
      <formula>$O19*0.9</formula>
    </cfRule>
    <cfRule type="cellIs" dxfId="1971" priority="18" operator="greaterThan">
      <formula>$O19</formula>
    </cfRule>
  </conditionalFormatting>
  <conditionalFormatting sqref="K23">
    <cfRule type="cellIs" dxfId="1970" priority="13" operator="between">
      <formula>$O23*0.9</formula>
      <formula>$O23</formula>
    </cfRule>
    <cfRule type="cellIs" dxfId="1969" priority="14" operator="lessThan">
      <formula>$O23*0.9</formula>
    </cfRule>
    <cfRule type="cellIs" dxfId="1968" priority="15" operator="greaterThan">
      <formula>$O23</formula>
    </cfRule>
  </conditionalFormatting>
  <conditionalFormatting sqref="K25">
    <cfRule type="cellIs" dxfId="1967" priority="10" operator="between">
      <formula>$O25*0.9</formula>
      <formula>$O25</formula>
    </cfRule>
    <cfRule type="cellIs" dxfId="1966" priority="11" operator="lessThan">
      <formula>$O25*0.9</formula>
    </cfRule>
    <cfRule type="cellIs" dxfId="1965" priority="12" operator="greaterThan">
      <formula>$O25</formula>
    </cfRule>
  </conditionalFormatting>
  <conditionalFormatting sqref="K12">
    <cfRule type="cellIs" dxfId="1964" priority="7" operator="between">
      <formula>$O12*0.9</formula>
      <formula>$O12</formula>
    </cfRule>
    <cfRule type="cellIs" dxfId="1963" priority="8" operator="lessThan">
      <formula>$O12*0.9</formula>
    </cfRule>
    <cfRule type="cellIs" dxfId="1962" priority="9" operator="greaterThan">
      <formula>$O12</formula>
    </cfRule>
  </conditionalFormatting>
  <conditionalFormatting sqref="K18">
    <cfRule type="cellIs" dxfId="1961" priority="4" operator="between">
      <formula>$O18*0.9</formula>
      <formula>$O18</formula>
    </cfRule>
    <cfRule type="cellIs" dxfId="1960" priority="5" operator="lessThan">
      <formula>$O18*0.9</formula>
    </cfRule>
    <cfRule type="cellIs" dxfId="1959" priority="6" operator="greaterThan">
      <formula>$O18</formula>
    </cfRule>
  </conditionalFormatting>
  <conditionalFormatting sqref="K24">
    <cfRule type="cellIs" dxfId="1958" priority="1" operator="between">
      <formula>$O24*0.9</formula>
      <formula>$O24</formula>
    </cfRule>
    <cfRule type="cellIs" dxfId="1957" priority="2" operator="lessThan">
      <formula>$O24*0.9</formula>
    </cfRule>
    <cfRule type="cellIs" dxfId="1956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8AEB7-3CFA-46E5-99A6-AD565EC6326A}">
  <dimension ref="C1:Q45"/>
  <sheetViews>
    <sheetView zoomScale="70" zoomScaleNormal="7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84.5</v>
      </c>
      <c r="E5" s="149">
        <f>D5/F5*100</f>
        <v>91.847826086956516</v>
      </c>
      <c r="F5" s="48">
        <v>92</v>
      </c>
      <c r="G5" s="172">
        <v>84.6</v>
      </c>
      <c r="H5" s="149">
        <f>SUM(G5/$O5)*100</f>
        <v>91.956521739130423</v>
      </c>
      <c r="I5" s="162">
        <v>74.8</v>
      </c>
      <c r="J5" s="149">
        <f>SUM(I5/$O5)*100</f>
        <v>81.304347826086953</v>
      </c>
      <c r="K5" s="93">
        <f>'PY2022Q3 EX'!L3*100</f>
        <v>77.600000000000009</v>
      </c>
      <c r="L5" s="149">
        <f>SUM(K5/$O5)*100</f>
        <v>84.34782608695653</v>
      </c>
      <c r="M5" s="93">
        <v>91.4</v>
      </c>
      <c r="N5" s="155">
        <f>SUM(M5/$O5)*100</f>
        <v>99.34782608695653</v>
      </c>
      <c r="O5" s="29">
        <v>92</v>
      </c>
      <c r="Q5" s="1"/>
    </row>
    <row r="6" spans="3:17" ht="20.100000000000001" customHeight="1" x14ac:dyDescent="0.25">
      <c r="C6" s="151" t="s">
        <v>3</v>
      </c>
      <c r="D6" s="94">
        <v>9024</v>
      </c>
      <c r="E6" s="149">
        <f t="shared" ref="E6:E9" si="0">D6/F6*100</f>
        <v>128.91428571428571</v>
      </c>
      <c r="F6" s="49">
        <v>7000</v>
      </c>
      <c r="G6" s="176">
        <v>9195</v>
      </c>
      <c r="H6" s="149">
        <f>SUM(G6/$O6)*100</f>
        <v>115.50056525562115</v>
      </c>
      <c r="I6" s="161">
        <v>8180</v>
      </c>
      <c r="J6" s="149">
        <f>SUM(I6/$O6)*100</f>
        <v>102.75091068961186</v>
      </c>
      <c r="K6" s="94">
        <f>'PY2022Q3 EX'!L4</f>
        <v>8187</v>
      </c>
      <c r="L6" s="149">
        <f>SUM(K6/$O6)*100</f>
        <v>102.83883934179123</v>
      </c>
      <c r="M6" s="94">
        <v>9439.5</v>
      </c>
      <c r="N6" s="155">
        <f>SUM(M6/$O6)*100</f>
        <v>118.57178746388644</v>
      </c>
      <c r="O6" s="95">
        <v>7961</v>
      </c>
      <c r="Q6" s="1"/>
    </row>
    <row r="7" spans="3:17" ht="20.100000000000001" customHeight="1" x14ac:dyDescent="0.25">
      <c r="C7" s="151" t="s">
        <v>10</v>
      </c>
      <c r="D7" s="93">
        <v>92.9</v>
      </c>
      <c r="E7" s="149">
        <f t="shared" si="0"/>
        <v>103.22222222222224</v>
      </c>
      <c r="F7" s="48">
        <v>90</v>
      </c>
      <c r="G7" s="172">
        <v>92.300000000000011</v>
      </c>
      <c r="H7" s="149">
        <f>SUM(G7/$O7)*100</f>
        <v>102.55555555555557</v>
      </c>
      <c r="I7" s="162">
        <v>80.400000000000006</v>
      </c>
      <c r="J7" s="149">
        <f>SUM(I7/$O7)*100</f>
        <v>89.333333333333343</v>
      </c>
      <c r="K7" s="93">
        <f>'PY2022Q3 EX'!L5*100</f>
        <v>83.3</v>
      </c>
      <c r="L7" s="149">
        <f>SUM(K7/$O7)*100</f>
        <v>92.555555555555557</v>
      </c>
      <c r="M7" s="93">
        <v>73.5</v>
      </c>
      <c r="N7" s="155">
        <f>SUM(M7/$O7)*100</f>
        <v>81.666666666666671</v>
      </c>
      <c r="O7" s="30">
        <v>90</v>
      </c>
      <c r="Q7" s="158"/>
    </row>
    <row r="8" spans="3:17" ht="20.100000000000001" customHeight="1" x14ac:dyDescent="0.25">
      <c r="C8" s="151" t="s">
        <v>13</v>
      </c>
      <c r="D8" s="93">
        <v>81.899999999999991</v>
      </c>
      <c r="E8" s="149">
        <f t="shared" si="0"/>
        <v>93.068181818181799</v>
      </c>
      <c r="F8" s="48">
        <v>88</v>
      </c>
      <c r="G8" s="172">
        <v>82.3</v>
      </c>
      <c r="H8" s="149">
        <f>SUM(G8/$O8)*100</f>
        <v>109.73333333333332</v>
      </c>
      <c r="I8" s="162">
        <v>82.7</v>
      </c>
      <c r="J8" s="149">
        <f>SUM(I8/$O8)*100</f>
        <v>110.26666666666667</v>
      </c>
      <c r="K8" s="93">
        <f>'PY2022Q3 EX'!L6*100</f>
        <v>83.2</v>
      </c>
      <c r="L8" s="149">
        <f>SUM(K8/$O8)*100</f>
        <v>110.93333333333332</v>
      </c>
      <c r="M8" s="93">
        <v>82.2</v>
      </c>
      <c r="N8" s="155">
        <f>SUM(M8/$O8)*100</f>
        <v>109.60000000000001</v>
      </c>
      <c r="O8" s="30">
        <v>75</v>
      </c>
      <c r="Q8" s="1"/>
    </row>
    <row r="9" spans="3:17" ht="20.100000000000001" customHeight="1" x14ac:dyDescent="0.25">
      <c r="C9" s="151" t="s">
        <v>16</v>
      </c>
      <c r="D9" s="93">
        <v>91.3</v>
      </c>
      <c r="E9" s="149">
        <f t="shared" si="0"/>
        <v>182.6</v>
      </c>
      <c r="F9" s="48">
        <v>50</v>
      </c>
      <c r="G9" s="172">
        <v>75</v>
      </c>
      <c r="H9" s="149">
        <f>SUM(G9/$O9)*100</f>
        <v>94.102885821831862</v>
      </c>
      <c r="I9" s="162">
        <v>69.2</v>
      </c>
      <c r="J9" s="149">
        <f>SUM(I9/$O9)*100</f>
        <v>86.825595984943533</v>
      </c>
      <c r="K9" s="93">
        <f>'PY2022Q3 EX'!L7*100</f>
        <v>62.2</v>
      </c>
      <c r="L9" s="149">
        <f>SUM(K9/$O9)*100</f>
        <v>78.042659974905888</v>
      </c>
      <c r="M9" s="93">
        <v>87.1</v>
      </c>
      <c r="N9" s="155">
        <f>SUM(M9/$O9)*100</f>
        <v>109.28481806775407</v>
      </c>
      <c r="O9" s="30">
        <v>79.7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60</v>
      </c>
      <c r="E11" s="149">
        <f t="shared" ref="E11:E15" si="1">D11/F11*100</f>
        <v>70.588235294117652</v>
      </c>
      <c r="F11" s="48">
        <v>85</v>
      </c>
      <c r="G11" s="172">
        <v>60</v>
      </c>
      <c r="H11" s="149">
        <f>SUM(G11/$O11)*100</f>
        <v>73.170731707317074</v>
      </c>
      <c r="I11" s="163">
        <v>60</v>
      </c>
      <c r="J11" s="149">
        <f>SUM(I11/$O11)*100</f>
        <v>73.170731707317074</v>
      </c>
      <c r="K11" s="93">
        <f>'PY2022Q3 EX'!L9*100</f>
        <v>71.399999999999991</v>
      </c>
      <c r="L11" s="149">
        <f>SUM(K11/$O11)*100</f>
        <v>87.073170731707307</v>
      </c>
      <c r="M11" s="93">
        <v>75</v>
      </c>
      <c r="N11" s="155">
        <f>SUM(M11/$O11)*100</f>
        <v>91.463414634146346</v>
      </c>
      <c r="O11" s="30">
        <v>82</v>
      </c>
      <c r="Q11" s="1"/>
    </row>
    <row r="12" spans="3:17" ht="20.100000000000001" customHeight="1" x14ac:dyDescent="0.25">
      <c r="C12" s="151" t="s">
        <v>3</v>
      </c>
      <c r="D12" s="94">
        <v>11700</v>
      </c>
      <c r="E12" s="149">
        <f t="shared" si="1"/>
        <v>130</v>
      </c>
      <c r="F12" s="49">
        <v>9000</v>
      </c>
      <c r="G12" s="176">
        <v>16250</v>
      </c>
      <c r="H12" s="149">
        <f>SUM(G12/$O12)*100</f>
        <v>180.55555555555557</v>
      </c>
      <c r="I12" s="164">
        <v>13475</v>
      </c>
      <c r="J12" s="149">
        <f>SUM(I12/$O12)*100</f>
        <v>149.72222222222223</v>
      </c>
      <c r="K12" s="94">
        <f>'PY2022Q3 EX'!L10</f>
        <v>11700</v>
      </c>
      <c r="L12" s="149">
        <f>SUM(K12/$O12)*100</f>
        <v>130</v>
      </c>
      <c r="M12" s="94">
        <v>8840</v>
      </c>
      <c r="N12" s="155">
        <f>SUM(M12/$O12)*100</f>
        <v>98.222222222222229</v>
      </c>
      <c r="O12" s="95">
        <v>9000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117.64705882352942</v>
      </c>
      <c r="F13" s="48">
        <v>85</v>
      </c>
      <c r="G13" s="172">
        <v>100</v>
      </c>
      <c r="H13" s="149">
        <f>SUM(G13/$O13)*100</f>
        <v>115.20737327188941</v>
      </c>
      <c r="I13" s="163">
        <v>80</v>
      </c>
      <c r="J13" s="93">
        <f>SUM(I13/$O13)*100</f>
        <v>92.165898617511516</v>
      </c>
      <c r="K13" s="93">
        <f>'PY2022Q3 EX'!L11*100</f>
        <v>60</v>
      </c>
      <c r="L13" s="149">
        <f>SUM(K13/$O13)*100</f>
        <v>69.124423963133637</v>
      </c>
      <c r="M13" s="93">
        <v>60</v>
      </c>
      <c r="N13" s="155">
        <f>SUM(M13/$O13)*100</f>
        <v>69.124423963133637</v>
      </c>
      <c r="O13" s="30">
        <v>86.8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132.97872340425531</v>
      </c>
      <c r="F14" s="48">
        <v>75.2</v>
      </c>
      <c r="G14" s="172">
        <v>100</v>
      </c>
      <c r="H14" s="149">
        <f>SUM(G14/$O14)*100</f>
        <v>119.33174224343676</v>
      </c>
      <c r="I14" s="163">
        <v>100</v>
      </c>
      <c r="J14" s="149">
        <f>SUM(I14/$O14)*100</f>
        <v>119.33174224343676</v>
      </c>
      <c r="K14" s="93">
        <f>'PY2022Q3 EX'!L12*100</f>
        <v>100</v>
      </c>
      <c r="L14" s="149">
        <f>SUM(K14/$O14)*100</f>
        <v>119.33174224343676</v>
      </c>
      <c r="M14" s="93">
        <v>100</v>
      </c>
      <c r="N14" s="155">
        <f>SUM(M14/$O14)*100</f>
        <v>119.33174224343676</v>
      </c>
      <c r="O14" s="30">
        <v>83.8</v>
      </c>
      <c r="Q14" s="1"/>
    </row>
    <row r="15" spans="3:17" ht="20.100000000000001" customHeight="1" x14ac:dyDescent="0.25">
      <c r="C15" s="151" t="s">
        <v>16</v>
      </c>
      <c r="D15" s="93">
        <v>66.7</v>
      </c>
      <c r="E15" s="149">
        <f t="shared" si="1"/>
        <v>88.933333333333337</v>
      </c>
      <c r="F15" s="48">
        <v>75</v>
      </c>
      <c r="G15" s="172">
        <v>66.7</v>
      </c>
      <c r="H15" s="149">
        <f>SUM(G15/$O15)*100</f>
        <v>88.933333333333337</v>
      </c>
      <c r="I15" s="163">
        <v>33.299999999999997</v>
      </c>
      <c r="J15" s="149">
        <f>SUM(I15/$O15)*100</f>
        <v>44.399999999999991</v>
      </c>
      <c r="K15" s="93">
        <f>'PY2022Q3 EX'!L13*100</f>
        <v>100</v>
      </c>
      <c r="L15" s="149">
        <f>SUM(K15/$O15)*100</f>
        <v>133.33333333333331</v>
      </c>
      <c r="M15" s="93">
        <v>0</v>
      </c>
      <c r="N15" s="155">
        <f>SUM(M15/$O15)*100</f>
        <v>0</v>
      </c>
      <c r="O15" s="30">
        <v>75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81.899999999999991</v>
      </c>
      <c r="E17" s="149">
        <f t="shared" ref="E17:E21" si="2">D17/F17*100</f>
        <v>102.375</v>
      </c>
      <c r="F17" s="48">
        <v>80</v>
      </c>
      <c r="G17" s="172">
        <v>85</v>
      </c>
      <c r="H17" s="149">
        <f>SUM(G17/$O17)*100</f>
        <v>105.45905707196029</v>
      </c>
      <c r="I17" s="149">
        <v>82</v>
      </c>
      <c r="J17" s="149">
        <f>SUM(I17/$O17)*100</f>
        <v>101.73697270471462</v>
      </c>
      <c r="K17" s="93">
        <f>'PY2022Q3 EX'!L15*100</f>
        <v>80.900000000000006</v>
      </c>
      <c r="L17" s="149">
        <f>SUM(K17/$O17)*100</f>
        <v>100.37220843672456</v>
      </c>
      <c r="M17" s="93">
        <v>83</v>
      </c>
      <c r="N17" s="155">
        <f>SUM(M17/$O17)*100</f>
        <v>102.9776674937965</v>
      </c>
      <c r="O17" s="30">
        <v>80.600000000000009</v>
      </c>
      <c r="Q17" s="1"/>
    </row>
    <row r="18" spans="3:17" ht="20.100000000000001" customHeight="1" x14ac:dyDescent="0.25">
      <c r="C18" s="151" t="s">
        <v>3</v>
      </c>
      <c r="D18" s="94">
        <v>4277</v>
      </c>
      <c r="E18" s="149">
        <f t="shared" si="2"/>
        <v>133.65625</v>
      </c>
      <c r="F18" s="49">
        <v>3200</v>
      </c>
      <c r="G18" s="173">
        <v>4405</v>
      </c>
      <c r="H18" s="149">
        <f>SUM(G18/$O18)*100</f>
        <v>117.87530104361788</v>
      </c>
      <c r="I18" s="150">
        <v>4432</v>
      </c>
      <c r="J18" s="149">
        <f>SUM(I18/$O18)*100</f>
        <v>118.59780572651859</v>
      </c>
      <c r="K18" s="94">
        <f>'PY2022Q3 EX'!L16</f>
        <v>4397</v>
      </c>
      <c r="L18" s="149">
        <f>SUM(K18/$O18)*100</f>
        <v>117.66122558201766</v>
      </c>
      <c r="M18" s="94">
        <v>3948.75</v>
      </c>
      <c r="N18" s="155">
        <f>SUM(M18/$O18)*100</f>
        <v>105.66630987423066</v>
      </c>
      <c r="O18" s="95">
        <v>3737</v>
      </c>
      <c r="Q18" s="1"/>
    </row>
    <row r="19" spans="3:17" ht="20.100000000000001" customHeight="1" x14ac:dyDescent="0.25">
      <c r="C19" s="151" t="s">
        <v>10</v>
      </c>
      <c r="D19" s="93">
        <v>77.400000000000006</v>
      </c>
      <c r="E19" s="149">
        <f t="shared" si="2"/>
        <v>103.2</v>
      </c>
      <c r="F19" s="48">
        <v>75</v>
      </c>
      <c r="G19" s="172">
        <v>79.400000000000006</v>
      </c>
      <c r="H19" s="149">
        <f t="shared" ref="H19:H20" si="3">SUM(G19/$O19)*100</f>
        <v>101.0178117048346</v>
      </c>
      <c r="I19" s="149">
        <v>70.900000000000006</v>
      </c>
      <c r="J19" s="149">
        <f t="shared" ref="J19:J20" si="4">SUM(I19/$O19)*100</f>
        <v>90.203562340966911</v>
      </c>
      <c r="K19" s="93">
        <f>'PY2022Q3 EX'!L17*100</f>
        <v>75</v>
      </c>
      <c r="L19" s="149">
        <f t="shared" ref="L19:L20" si="5">SUM(K19/$O19)*100</f>
        <v>95.419847328244273</v>
      </c>
      <c r="M19" s="93">
        <v>75.2</v>
      </c>
      <c r="N19" s="155">
        <f>SUM(M19/$O19)*100</f>
        <v>95.674300254452916</v>
      </c>
      <c r="O19" s="30">
        <v>78.600000000000009</v>
      </c>
      <c r="Q19" s="1"/>
    </row>
    <row r="20" spans="3:17" ht="20.100000000000001" customHeight="1" x14ac:dyDescent="0.25">
      <c r="C20" s="151" t="s">
        <v>13</v>
      </c>
      <c r="D20" s="93">
        <v>98.8</v>
      </c>
      <c r="E20" s="149">
        <f t="shared" si="2"/>
        <v>107.39130434782609</v>
      </c>
      <c r="F20" s="48">
        <v>92</v>
      </c>
      <c r="G20" s="172">
        <v>98.5</v>
      </c>
      <c r="H20" s="149">
        <f t="shared" si="3"/>
        <v>108.00438596491229</v>
      </c>
      <c r="I20" s="149">
        <v>96.7</v>
      </c>
      <c r="J20" s="149">
        <f t="shared" si="4"/>
        <v>106.03070175438596</v>
      </c>
      <c r="K20" s="93">
        <f>'PY2022Q3 EX'!L18*100</f>
        <v>96.5</v>
      </c>
      <c r="L20" s="149">
        <f t="shared" si="5"/>
        <v>105.81140350877192</v>
      </c>
      <c r="M20" s="93">
        <v>96.9</v>
      </c>
      <c r="N20" s="155">
        <f>SUM(M20/$O20)*100</f>
        <v>106.25</v>
      </c>
      <c r="O20" s="30">
        <v>91.2</v>
      </c>
      <c r="Q20" s="1"/>
    </row>
    <row r="21" spans="3:17" ht="20.100000000000001" customHeight="1" x14ac:dyDescent="0.25">
      <c r="C21" s="151" t="s">
        <v>16</v>
      </c>
      <c r="D21" s="93">
        <v>96</v>
      </c>
      <c r="E21" s="149">
        <f t="shared" si="2"/>
        <v>109.09090909090908</v>
      </c>
      <c r="F21" s="48">
        <v>88</v>
      </c>
      <c r="G21" s="172">
        <v>86</v>
      </c>
      <c r="H21" s="149">
        <f>SUM(G21/$O21)*100</f>
        <v>96.412556053811656</v>
      </c>
      <c r="I21" s="149">
        <v>80.8</v>
      </c>
      <c r="J21" s="149">
        <f>SUM(I21/$O21)*100</f>
        <v>90.582959641255599</v>
      </c>
      <c r="K21" s="93">
        <f>'PY2022Q3 EX'!L19*100</f>
        <v>72.399999999999991</v>
      </c>
      <c r="L21" s="149">
        <f>SUM(K21/$O21)*100</f>
        <v>81.165919282511197</v>
      </c>
      <c r="M21" s="93">
        <v>96.8</v>
      </c>
      <c r="N21" s="155">
        <f>SUM(M21/$O21)*100</f>
        <v>108.5201793721973</v>
      </c>
      <c r="O21" s="30">
        <v>89.2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70.5</v>
      </c>
      <c r="E23" s="149">
        <f t="shared" ref="E23:E25" si="6">D23/F23*100</f>
        <v>102.17391304347827</v>
      </c>
      <c r="F23" s="48">
        <v>69</v>
      </c>
      <c r="G23" s="174">
        <v>71</v>
      </c>
      <c r="H23" s="149">
        <f>SUM(G23/$O23)*100</f>
        <v>102.30547550432279</v>
      </c>
      <c r="I23" s="149">
        <v>70.099999999999994</v>
      </c>
      <c r="J23" s="149">
        <f>SUM(I23/$O23)*100</f>
        <v>101.00864553314122</v>
      </c>
      <c r="K23" s="93">
        <f>'PY2022Q3 EX'!L21*100</f>
        <v>73</v>
      </c>
      <c r="L23" s="149">
        <f>SUM(K23/$O23)*100</f>
        <v>105.18731988472622</v>
      </c>
      <c r="M23" s="93">
        <v>70.8</v>
      </c>
      <c r="N23" s="155">
        <f>SUM(M23/$O23)*100</f>
        <v>102.01729106628244</v>
      </c>
      <c r="O23" s="30">
        <v>69.399999999999991</v>
      </c>
      <c r="Q23" s="1"/>
    </row>
    <row r="24" spans="3:17" ht="20.100000000000001" customHeight="1" x14ac:dyDescent="0.25">
      <c r="C24" s="151" t="s">
        <v>3</v>
      </c>
      <c r="D24" s="94">
        <v>5895</v>
      </c>
      <c r="E24" s="149">
        <f t="shared" si="6"/>
        <v>111.22641509433961</v>
      </c>
      <c r="F24" s="49">
        <v>5300</v>
      </c>
      <c r="G24" s="175">
        <v>5990</v>
      </c>
      <c r="H24" s="149">
        <f>SUM(G24/$O24)*100</f>
        <v>116.94650527137837</v>
      </c>
      <c r="I24" s="159">
        <v>5925</v>
      </c>
      <c r="J24" s="149">
        <f>SUM(I24/$O24)*100</f>
        <v>115.67746973838344</v>
      </c>
      <c r="K24" s="94">
        <f>'PY2022Q3 EX'!L22</f>
        <v>6197</v>
      </c>
      <c r="L24" s="149">
        <f>SUM(K24/$O24)*100</f>
        <v>120.9878953533776</v>
      </c>
      <c r="M24" s="94">
        <v>6290</v>
      </c>
      <c r="N24" s="155">
        <f>SUM(M24/$O24)*100</f>
        <v>122.80359234673956</v>
      </c>
      <c r="O24" s="95">
        <v>5122</v>
      </c>
      <c r="Q24" s="1"/>
    </row>
    <row r="25" spans="3:17" ht="20.100000000000001" customHeight="1" x14ac:dyDescent="0.25">
      <c r="C25" s="156" t="s">
        <v>10</v>
      </c>
      <c r="D25" s="93">
        <v>66.8</v>
      </c>
      <c r="E25" s="149">
        <f t="shared" si="6"/>
        <v>98.235294117647058</v>
      </c>
      <c r="F25" s="48">
        <v>68</v>
      </c>
      <c r="G25" s="174">
        <v>70.899999999999991</v>
      </c>
      <c r="H25" s="149">
        <f>SUM(G25/$O25)*100</f>
        <v>104.11160058737148</v>
      </c>
      <c r="I25" s="149">
        <v>67.8</v>
      </c>
      <c r="J25" s="149">
        <f>SUM(I25/$O25)*100</f>
        <v>99.559471365638757</v>
      </c>
      <c r="K25" s="93">
        <f>'PY2022Q3 EX'!L23*100</f>
        <v>71.099999999999994</v>
      </c>
      <c r="L25" s="149">
        <f>SUM(K25/$O25)*100</f>
        <v>104.4052863436123</v>
      </c>
      <c r="M25" s="93">
        <v>71.2</v>
      </c>
      <c r="N25" s="155">
        <f>SUM(M25/$O25)*100</f>
        <v>104.55212922173274</v>
      </c>
      <c r="O25" s="30">
        <v>68.100000000000009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55" priority="106" operator="between">
      <formula>$F5*0.9</formula>
      <formula>$F5</formula>
    </cfRule>
    <cfRule type="cellIs" dxfId="1954" priority="107" operator="lessThan">
      <formula>$F5*0.9</formula>
    </cfRule>
    <cfRule type="cellIs" dxfId="1953" priority="108" operator="greaterThan">
      <formula>$F5</formula>
    </cfRule>
  </conditionalFormatting>
  <conditionalFormatting sqref="D7">
    <cfRule type="cellIs" dxfId="1952" priority="100" operator="between">
      <formula>$F7*0.9</formula>
      <formula>$F7</formula>
    </cfRule>
    <cfRule type="cellIs" dxfId="1951" priority="101" operator="lessThan">
      <formula>$F7*0.9</formula>
    </cfRule>
    <cfRule type="cellIs" dxfId="1950" priority="102" operator="greaterThan">
      <formula>$F7</formula>
    </cfRule>
  </conditionalFormatting>
  <conditionalFormatting sqref="D6">
    <cfRule type="cellIs" dxfId="1949" priority="97" operator="between">
      <formula>$F6*0.9</formula>
      <formula>$F6</formula>
    </cfRule>
    <cfRule type="cellIs" dxfId="1948" priority="98" operator="lessThan">
      <formula>$F6*0.9</formula>
    </cfRule>
    <cfRule type="cellIs" dxfId="1947" priority="99" operator="greaterThan">
      <formula>$F6</formula>
    </cfRule>
  </conditionalFormatting>
  <conditionalFormatting sqref="D11">
    <cfRule type="cellIs" dxfId="1946" priority="94" operator="between">
      <formula>$F11*0.9</formula>
      <formula>$F11</formula>
    </cfRule>
    <cfRule type="cellIs" dxfId="1945" priority="95" operator="lessThan">
      <formula>$F11*0.9</formula>
    </cfRule>
    <cfRule type="cellIs" dxfId="1944" priority="96" operator="greaterThan">
      <formula>$F11</formula>
    </cfRule>
  </conditionalFormatting>
  <conditionalFormatting sqref="D17">
    <cfRule type="cellIs" dxfId="1943" priority="91" operator="between">
      <formula>$F17*0.9</formula>
      <formula>$F17</formula>
    </cfRule>
    <cfRule type="cellIs" dxfId="1942" priority="92" operator="lessThan">
      <formula>$F17*0.9</formula>
    </cfRule>
    <cfRule type="cellIs" dxfId="1941" priority="93" operator="greaterThan">
      <formula>$F17</formula>
    </cfRule>
  </conditionalFormatting>
  <conditionalFormatting sqref="D23">
    <cfRule type="cellIs" dxfId="1940" priority="88" operator="between">
      <formula>$F23*0.9</formula>
      <formula>$F23</formula>
    </cfRule>
    <cfRule type="cellIs" dxfId="1939" priority="89" operator="lessThan">
      <formula>$F23*0.9</formula>
    </cfRule>
    <cfRule type="cellIs" dxfId="1938" priority="90" operator="greaterThan">
      <formula>$F23</formula>
    </cfRule>
  </conditionalFormatting>
  <conditionalFormatting sqref="D12">
    <cfRule type="cellIs" dxfId="1937" priority="85" operator="between">
      <formula>$F12*0.9</formula>
      <formula>$F12</formula>
    </cfRule>
    <cfRule type="cellIs" dxfId="1936" priority="86" operator="lessThan">
      <formula>$F12*0.9</formula>
    </cfRule>
    <cfRule type="cellIs" dxfId="1935" priority="87" operator="greaterThan">
      <formula>$F12</formula>
    </cfRule>
  </conditionalFormatting>
  <conditionalFormatting sqref="D24">
    <cfRule type="cellIs" dxfId="1934" priority="82" operator="between">
      <formula>$F24*0.9</formula>
      <formula>$F24</formula>
    </cfRule>
    <cfRule type="cellIs" dxfId="1933" priority="83" operator="lessThan">
      <formula>$F24*0.9</formula>
    </cfRule>
    <cfRule type="cellIs" dxfId="1932" priority="84" operator="greaterThan">
      <formula>$F24</formula>
    </cfRule>
  </conditionalFormatting>
  <conditionalFormatting sqref="D13">
    <cfRule type="cellIs" dxfId="1931" priority="79" operator="between">
      <formula>$F13*0.9</formula>
      <formula>$F13</formula>
    </cfRule>
    <cfRule type="cellIs" dxfId="1930" priority="80" operator="lessThan">
      <formula>$F13*0.9</formula>
    </cfRule>
    <cfRule type="cellIs" dxfId="1929" priority="81" operator="greaterThan">
      <formula>$F13</formula>
    </cfRule>
  </conditionalFormatting>
  <conditionalFormatting sqref="D19">
    <cfRule type="cellIs" dxfId="1928" priority="76" operator="between">
      <formula>$F19*0.9</formula>
      <formula>$F19</formula>
    </cfRule>
    <cfRule type="cellIs" dxfId="1927" priority="77" operator="lessThan">
      <formula>$F19*0.9</formula>
    </cfRule>
    <cfRule type="cellIs" dxfId="1926" priority="78" operator="greaterThan">
      <formula>$F19</formula>
    </cfRule>
  </conditionalFormatting>
  <conditionalFormatting sqref="D25">
    <cfRule type="cellIs" dxfId="1925" priority="73" operator="between">
      <formula>$F25*0.9</formula>
      <formula>$F25</formula>
    </cfRule>
    <cfRule type="cellIs" dxfId="1924" priority="74" operator="lessThan">
      <formula>$F25*0.9</formula>
    </cfRule>
    <cfRule type="cellIs" dxfId="1923" priority="75" operator="greaterThan">
      <formula>$F25</formula>
    </cfRule>
  </conditionalFormatting>
  <conditionalFormatting sqref="G5 I5 K5 M5">
    <cfRule type="cellIs" dxfId="1922" priority="127" operator="between">
      <formula>$O5*0.9</formula>
      <formula>$O5</formula>
    </cfRule>
    <cfRule type="cellIs" dxfId="1921" priority="128" operator="lessThan">
      <formula>$O5*0.9</formula>
    </cfRule>
    <cfRule type="cellIs" dxfId="1920" priority="129" operator="greaterThan">
      <formula>$O5</formula>
    </cfRule>
  </conditionalFormatting>
  <conditionalFormatting sqref="G6 I6 K6 M6">
    <cfRule type="cellIs" dxfId="1919" priority="109" operator="between">
      <formula>$O6*0.9</formula>
      <formula>$O6</formula>
    </cfRule>
    <cfRule type="cellIs" dxfId="1918" priority="110" operator="lessThan">
      <formula>$O6*0.9</formula>
    </cfRule>
    <cfRule type="cellIs" dxfId="1917" priority="111" operator="greaterThan">
      <formula>$O6</formula>
    </cfRule>
  </conditionalFormatting>
  <conditionalFormatting sqref="G7 I7 M7">
    <cfRule type="cellIs" dxfId="1916" priority="70" operator="between">
      <formula>$O7*0.9</formula>
      <formula>$O7</formula>
    </cfRule>
    <cfRule type="cellIs" dxfId="1915" priority="71" operator="lessThan">
      <formula>$O7*0.9</formula>
    </cfRule>
    <cfRule type="cellIs" dxfId="1914" priority="72" operator="greaterThan">
      <formula>$O7</formula>
    </cfRule>
  </conditionalFormatting>
  <conditionalFormatting sqref="G11 I11 M11">
    <cfRule type="cellIs" dxfId="1913" priority="124" operator="between">
      <formula>$O11*0.9</formula>
      <formula>$O11</formula>
    </cfRule>
    <cfRule type="cellIs" dxfId="1912" priority="125" operator="lessThan">
      <formula>$O11*0.9</formula>
    </cfRule>
    <cfRule type="cellIs" dxfId="1911" priority="126" operator="greaterThan">
      <formula>$O11</formula>
    </cfRule>
  </conditionalFormatting>
  <conditionalFormatting sqref="G12 I12 M12">
    <cfRule type="cellIs" dxfId="1910" priority="121" operator="between">
      <formula>$O12*0.9</formula>
      <formula>$O12</formula>
    </cfRule>
    <cfRule type="cellIs" dxfId="1909" priority="122" operator="lessThan">
      <formula>$O12*0.9</formula>
    </cfRule>
    <cfRule type="cellIs" dxfId="1908" priority="123" operator="greaterThan">
      <formula>$O12</formula>
    </cfRule>
  </conditionalFormatting>
  <conditionalFormatting sqref="G13 I13 M13">
    <cfRule type="cellIs" dxfId="1907" priority="103" operator="between">
      <formula>$O13*0.9</formula>
      <formula>$O13</formula>
    </cfRule>
    <cfRule type="cellIs" dxfId="1906" priority="104" operator="lessThan">
      <formula>$O13*0.9</formula>
    </cfRule>
    <cfRule type="cellIs" dxfId="1905" priority="105" operator="greaterThan">
      <formula>$O13</formula>
    </cfRule>
  </conditionalFormatting>
  <conditionalFormatting sqref="G14 I14 M14">
    <cfRule type="cellIs" dxfId="1904" priority="67" operator="between">
      <formula>$O14*0.9</formula>
      <formula>$O14</formula>
    </cfRule>
    <cfRule type="cellIs" dxfId="1903" priority="68" operator="lessThan">
      <formula>$O14*0.9</formula>
    </cfRule>
    <cfRule type="cellIs" dxfId="1902" priority="69" operator="greaterThan">
      <formula>$O14</formula>
    </cfRule>
  </conditionalFormatting>
  <conditionalFormatting sqref="G17:G18 I17:I18 M17:M18">
    <cfRule type="cellIs" dxfId="1901" priority="118" operator="between">
      <formula>$O17*0.9</formula>
      <formula>$O17</formula>
    </cfRule>
    <cfRule type="cellIs" dxfId="1900" priority="119" operator="lessThan">
      <formula>$O17*0.9</formula>
    </cfRule>
    <cfRule type="cellIs" dxfId="1899" priority="120" operator="greaterThan">
      <formula>$O17</formula>
    </cfRule>
  </conditionalFormatting>
  <conditionalFormatting sqref="G19 I19 M19">
    <cfRule type="cellIs" dxfId="1898" priority="64" operator="between">
      <formula>$O19*0.9</formula>
      <formula>$O19</formula>
    </cfRule>
    <cfRule type="cellIs" dxfId="1897" priority="65" operator="lessThan">
      <formula>$O19*0.9</formula>
    </cfRule>
    <cfRule type="cellIs" dxfId="1896" priority="66" operator="greaterThan">
      <formula>$O19</formula>
    </cfRule>
  </conditionalFormatting>
  <conditionalFormatting sqref="G20 I20 M20">
    <cfRule type="cellIs" dxfId="1895" priority="61" operator="between">
      <formula>$O20*0.9</formula>
      <formula>$O20</formula>
    </cfRule>
    <cfRule type="cellIs" dxfId="1894" priority="62" operator="lessThan">
      <formula>$O20*0.9</formula>
    </cfRule>
    <cfRule type="cellIs" dxfId="1893" priority="63" operator="greaterThan">
      <formula>$O20</formula>
    </cfRule>
  </conditionalFormatting>
  <conditionalFormatting sqref="G23 I23 M23">
    <cfRule type="cellIs" dxfId="1892" priority="115" operator="between">
      <formula>$O23*0.9</formula>
      <formula>$O23</formula>
    </cfRule>
    <cfRule type="cellIs" dxfId="1891" priority="116" operator="lessThan">
      <formula>$O23*0.9</formula>
    </cfRule>
    <cfRule type="cellIs" dxfId="1890" priority="117" operator="greaterThan">
      <formula>$O23</formula>
    </cfRule>
  </conditionalFormatting>
  <conditionalFormatting sqref="G24 I24 M24">
    <cfRule type="cellIs" dxfId="1889" priority="112" operator="between">
      <formula>$O24*0.9</formula>
      <formula>$O24</formula>
    </cfRule>
    <cfRule type="cellIs" dxfId="1888" priority="113" operator="lessThan">
      <formula>$O24*0.9</formula>
    </cfRule>
    <cfRule type="cellIs" dxfId="1887" priority="114" operator="greaterThan">
      <formula>$O24</formula>
    </cfRule>
  </conditionalFormatting>
  <conditionalFormatting sqref="G25 I25 M25">
    <cfRule type="cellIs" dxfId="1886" priority="58" operator="between">
      <formula>$O25*0.9</formula>
      <formula>$O25</formula>
    </cfRule>
    <cfRule type="cellIs" dxfId="1885" priority="59" operator="lessThan">
      <formula>$O25*0.9</formula>
    </cfRule>
    <cfRule type="cellIs" dxfId="1884" priority="60" operator="greaterThan">
      <formula>$O25</formula>
    </cfRule>
  </conditionalFormatting>
  <conditionalFormatting sqref="D8">
    <cfRule type="cellIs" dxfId="1883" priority="55" operator="between">
      <formula>$F8*0.9</formula>
      <formula>$F8</formula>
    </cfRule>
    <cfRule type="cellIs" dxfId="1882" priority="56" operator="lessThan">
      <formula>$F8*0.9</formula>
    </cfRule>
    <cfRule type="cellIs" dxfId="1881" priority="57" operator="greaterThan">
      <formula>$F8</formula>
    </cfRule>
  </conditionalFormatting>
  <conditionalFormatting sqref="D14">
    <cfRule type="cellIs" dxfId="1880" priority="52" operator="between">
      <formula>$F14*0.9</formula>
      <formula>$F14</formula>
    </cfRule>
    <cfRule type="cellIs" dxfId="1879" priority="53" operator="lessThan">
      <formula>$F14*0.9</formula>
    </cfRule>
    <cfRule type="cellIs" dxfId="1878" priority="54" operator="greaterThan">
      <formula>$F14</formula>
    </cfRule>
  </conditionalFormatting>
  <conditionalFormatting sqref="D20">
    <cfRule type="cellIs" dxfId="1877" priority="49" operator="between">
      <formula>$F20*0.9</formula>
      <formula>$F20</formula>
    </cfRule>
    <cfRule type="cellIs" dxfId="1876" priority="50" operator="lessThan">
      <formula>$F20*0.9</formula>
    </cfRule>
    <cfRule type="cellIs" dxfId="1875" priority="51" operator="greaterThan">
      <formula>$F20</formula>
    </cfRule>
  </conditionalFormatting>
  <conditionalFormatting sqref="G15 I15 M15">
    <cfRule type="cellIs" dxfId="1874" priority="46" operator="between">
      <formula>$O15*0.9</formula>
      <formula>$O15</formula>
    </cfRule>
    <cfRule type="cellIs" dxfId="1873" priority="47" operator="lessThan">
      <formula>$O15*0.9</formula>
    </cfRule>
    <cfRule type="cellIs" dxfId="1872" priority="48" operator="greaterThan">
      <formula>$O15</formula>
    </cfRule>
  </conditionalFormatting>
  <conditionalFormatting sqref="G21 I21 M21">
    <cfRule type="cellIs" dxfId="1871" priority="43" operator="between">
      <formula>$O21*0.9</formula>
      <formula>$O21</formula>
    </cfRule>
    <cfRule type="cellIs" dxfId="1870" priority="44" operator="lessThan">
      <formula>$O21*0.9</formula>
    </cfRule>
    <cfRule type="cellIs" dxfId="1869" priority="45" operator="greaterThan">
      <formula>$O21</formula>
    </cfRule>
  </conditionalFormatting>
  <conditionalFormatting sqref="G8 I8 M8">
    <cfRule type="cellIs" dxfId="1868" priority="40" operator="between">
      <formula>$O8*0.9</formula>
      <formula>$O8</formula>
    </cfRule>
    <cfRule type="cellIs" dxfId="1867" priority="41" operator="lessThan">
      <formula>$O8*0.9</formula>
    </cfRule>
    <cfRule type="cellIs" dxfId="1866" priority="42" operator="greaterThan">
      <formula>$O8</formula>
    </cfRule>
  </conditionalFormatting>
  <conditionalFormatting sqref="G9 I9 M9">
    <cfRule type="cellIs" dxfId="1865" priority="37" operator="between">
      <formula>$O9*0.9</formula>
      <formula>$O9</formula>
    </cfRule>
    <cfRule type="cellIs" dxfId="1864" priority="38" operator="lessThan">
      <formula>$O9*0.9</formula>
    </cfRule>
    <cfRule type="cellIs" dxfId="1863" priority="39" operator="greaterThan">
      <formula>$O9</formula>
    </cfRule>
  </conditionalFormatting>
  <conditionalFormatting sqref="D21 D15 D9">
    <cfRule type="cellIs" dxfId="1862" priority="34" operator="between">
      <formula>$F9*0.9</formula>
      <formula>$F9</formula>
    </cfRule>
    <cfRule type="cellIs" dxfId="1861" priority="35" operator="lessThan">
      <formula>$F9*0.9</formula>
    </cfRule>
    <cfRule type="cellIs" dxfId="1860" priority="36" operator="greaterThan">
      <formula>$F9</formula>
    </cfRule>
  </conditionalFormatting>
  <conditionalFormatting sqref="D18">
    <cfRule type="cellIs" dxfId="1859" priority="31" operator="between">
      <formula>$F18*0.9</formula>
      <formula>$F18</formula>
    </cfRule>
    <cfRule type="cellIs" dxfId="1858" priority="32" operator="lessThan">
      <formula>$F18*0.9</formula>
    </cfRule>
    <cfRule type="cellIs" dxfId="1857" priority="33" operator="greaterThan">
      <formula>$F18</formula>
    </cfRule>
  </conditionalFormatting>
  <conditionalFormatting sqref="K7:K9">
    <cfRule type="cellIs" dxfId="1856" priority="28" operator="between">
      <formula>$O7*0.9</formula>
      <formula>$O7</formula>
    </cfRule>
    <cfRule type="cellIs" dxfId="1855" priority="29" operator="lessThan">
      <formula>$O7*0.9</formula>
    </cfRule>
    <cfRule type="cellIs" dxfId="1854" priority="30" operator="greaterThan">
      <formula>$O7</formula>
    </cfRule>
  </conditionalFormatting>
  <conditionalFormatting sqref="K11">
    <cfRule type="cellIs" dxfId="1853" priority="25" operator="between">
      <formula>$O11*0.9</formula>
      <formula>$O11</formula>
    </cfRule>
    <cfRule type="cellIs" dxfId="1852" priority="26" operator="lessThan">
      <formula>$O11*0.9</formula>
    </cfRule>
    <cfRule type="cellIs" dxfId="1851" priority="27" operator="greaterThan">
      <formula>$O11</formula>
    </cfRule>
  </conditionalFormatting>
  <conditionalFormatting sqref="K13:K15">
    <cfRule type="cellIs" dxfId="1850" priority="22" operator="between">
      <formula>$O13*0.9</formula>
      <formula>$O13</formula>
    </cfRule>
    <cfRule type="cellIs" dxfId="1849" priority="23" operator="lessThan">
      <formula>$O13*0.9</formula>
    </cfRule>
    <cfRule type="cellIs" dxfId="1848" priority="24" operator="greaterThan">
      <formula>$O13</formula>
    </cfRule>
  </conditionalFormatting>
  <conditionalFormatting sqref="K17">
    <cfRule type="cellIs" dxfId="1847" priority="19" operator="between">
      <formula>$O17*0.9</formula>
      <formula>$O17</formula>
    </cfRule>
    <cfRule type="cellIs" dxfId="1846" priority="20" operator="lessThan">
      <formula>$O17*0.9</formula>
    </cfRule>
    <cfRule type="cellIs" dxfId="1845" priority="21" operator="greaterThan">
      <formula>$O17</formula>
    </cfRule>
  </conditionalFormatting>
  <conditionalFormatting sqref="K19:K21">
    <cfRule type="cellIs" dxfId="1844" priority="16" operator="between">
      <formula>$O19*0.9</formula>
      <formula>$O19</formula>
    </cfRule>
    <cfRule type="cellIs" dxfId="1843" priority="17" operator="lessThan">
      <formula>$O19*0.9</formula>
    </cfRule>
    <cfRule type="cellIs" dxfId="1842" priority="18" operator="greaterThan">
      <formula>$O19</formula>
    </cfRule>
  </conditionalFormatting>
  <conditionalFormatting sqref="K23">
    <cfRule type="cellIs" dxfId="1841" priority="13" operator="between">
      <formula>$O23*0.9</formula>
      <formula>$O23</formula>
    </cfRule>
    <cfRule type="cellIs" dxfId="1840" priority="14" operator="lessThan">
      <formula>$O23*0.9</formula>
    </cfRule>
    <cfRule type="cellIs" dxfId="1839" priority="15" operator="greaterThan">
      <formula>$O23</formula>
    </cfRule>
  </conditionalFormatting>
  <conditionalFormatting sqref="K25">
    <cfRule type="cellIs" dxfId="1838" priority="10" operator="between">
      <formula>$O25*0.9</formula>
      <formula>$O25</formula>
    </cfRule>
    <cfRule type="cellIs" dxfId="1837" priority="11" operator="lessThan">
      <formula>$O25*0.9</formula>
    </cfRule>
    <cfRule type="cellIs" dxfId="1836" priority="12" operator="greaterThan">
      <formula>$O25</formula>
    </cfRule>
  </conditionalFormatting>
  <conditionalFormatting sqref="K12">
    <cfRule type="cellIs" dxfId="1835" priority="7" operator="between">
      <formula>$O12*0.9</formula>
      <formula>$O12</formula>
    </cfRule>
    <cfRule type="cellIs" dxfId="1834" priority="8" operator="lessThan">
      <formula>$O12*0.9</formula>
    </cfRule>
    <cfRule type="cellIs" dxfId="1833" priority="9" operator="greaterThan">
      <formula>$O12</formula>
    </cfRule>
  </conditionalFormatting>
  <conditionalFormatting sqref="K18">
    <cfRule type="cellIs" dxfId="1832" priority="4" operator="between">
      <formula>$O18*0.9</formula>
      <formula>$O18</formula>
    </cfRule>
    <cfRule type="cellIs" dxfId="1831" priority="5" operator="lessThan">
      <formula>$O18*0.9</formula>
    </cfRule>
    <cfRule type="cellIs" dxfId="1830" priority="6" operator="greaterThan">
      <formula>$O18</formula>
    </cfRule>
  </conditionalFormatting>
  <conditionalFormatting sqref="K24">
    <cfRule type="cellIs" dxfId="1829" priority="1" operator="between">
      <formula>$O24*0.9</formula>
      <formula>$O24</formula>
    </cfRule>
    <cfRule type="cellIs" dxfId="1828" priority="2" operator="lessThan">
      <formula>$O24*0.9</formula>
    </cfRule>
    <cfRule type="cellIs" dxfId="1827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65EF-1ECF-43DC-8887-3573146BA4AF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79.3</v>
      </c>
      <c r="E5" s="149">
        <f>D5/F5*100</f>
        <v>91.995359628770288</v>
      </c>
      <c r="F5" s="48">
        <v>86.2</v>
      </c>
      <c r="G5" s="172">
        <v>80.900000000000006</v>
      </c>
      <c r="H5" s="149">
        <f>SUM(G5/$O5)*100</f>
        <v>95.17647058823529</v>
      </c>
      <c r="I5" s="162">
        <v>76.900000000000006</v>
      </c>
      <c r="J5" s="149">
        <f>SUM(I5/$O5)*100</f>
        <v>90.47058823529413</v>
      </c>
      <c r="K5" s="93">
        <f>'PY2022Q3 EX'!M3*100</f>
        <v>80.5</v>
      </c>
      <c r="L5" s="149">
        <f>SUM(K5/$O5)*100</f>
        <v>94.705882352941174</v>
      </c>
      <c r="M5" s="93">
        <v>90.5</v>
      </c>
      <c r="N5" s="155">
        <f>SUM(M5/$O5)*100</f>
        <v>106.47058823529412</v>
      </c>
      <c r="O5" s="29">
        <v>85</v>
      </c>
      <c r="Q5" s="1"/>
    </row>
    <row r="6" spans="3:17" ht="20.100000000000001" customHeight="1" x14ac:dyDescent="0.25">
      <c r="C6" s="151" t="s">
        <v>3</v>
      </c>
      <c r="D6" s="94">
        <v>9770</v>
      </c>
      <c r="E6" s="149">
        <f t="shared" ref="E6:E9" si="0">D6/F6*100</f>
        <v>139.57142857142856</v>
      </c>
      <c r="F6" s="49">
        <v>7000</v>
      </c>
      <c r="G6" s="176">
        <v>9703</v>
      </c>
      <c r="H6" s="149">
        <f>SUM(G6/$O6)*100</f>
        <v>122.21942310114625</v>
      </c>
      <c r="I6" s="161">
        <v>9703</v>
      </c>
      <c r="J6" s="149">
        <f>SUM(I6/$O6)*100</f>
        <v>122.21942310114625</v>
      </c>
      <c r="K6" s="94">
        <f>'PY2022Q3 EX'!M4</f>
        <v>9463</v>
      </c>
      <c r="L6" s="149">
        <f>SUM(K6/$O6)*100</f>
        <v>119.19637233908553</v>
      </c>
      <c r="M6" s="94">
        <v>9211.15</v>
      </c>
      <c r="N6" s="155">
        <f>SUM(M6/$O6)*100</f>
        <v>116.02405844564807</v>
      </c>
      <c r="O6" s="95">
        <v>7939</v>
      </c>
      <c r="Q6" s="1"/>
    </row>
    <row r="7" spans="3:17" ht="20.100000000000001" customHeight="1" x14ac:dyDescent="0.25">
      <c r="C7" s="151" t="s">
        <v>10</v>
      </c>
      <c r="D7" s="93">
        <v>84.2</v>
      </c>
      <c r="E7" s="149">
        <f t="shared" si="0"/>
        <v>99.644970414201183</v>
      </c>
      <c r="F7" s="48">
        <v>84.5</v>
      </c>
      <c r="G7" s="172">
        <v>86.3</v>
      </c>
      <c r="H7" s="149">
        <f>SUM(G7/$O7)*100</f>
        <v>107.87499999999999</v>
      </c>
      <c r="I7" s="162">
        <v>73.400000000000006</v>
      </c>
      <c r="J7" s="149">
        <f>SUM(I7/$O7)*100</f>
        <v>91.750000000000014</v>
      </c>
      <c r="K7" s="93">
        <f>'PY2022Q3 EX'!M5*100</f>
        <v>79.600000000000009</v>
      </c>
      <c r="L7" s="149">
        <f>SUM(K7/$O7)*100</f>
        <v>99.500000000000014</v>
      </c>
      <c r="M7" s="93">
        <v>81.099999999999994</v>
      </c>
      <c r="N7" s="155">
        <f>SUM(M7/$O7)*100</f>
        <v>101.375</v>
      </c>
      <c r="O7" s="30">
        <v>80</v>
      </c>
      <c r="Q7" s="158"/>
    </row>
    <row r="8" spans="3:17" ht="20.100000000000001" customHeight="1" x14ac:dyDescent="0.25">
      <c r="C8" s="151" t="s">
        <v>13</v>
      </c>
      <c r="D8" s="93">
        <v>69.599999999999994</v>
      </c>
      <c r="E8" s="149">
        <f t="shared" si="0"/>
        <v>89.230769230769226</v>
      </c>
      <c r="F8" s="48">
        <v>78</v>
      </c>
      <c r="G8" s="172">
        <v>68.400000000000006</v>
      </c>
      <c r="H8" s="149">
        <f>SUM(G8/$O8)*100</f>
        <v>95</v>
      </c>
      <c r="I8" s="162">
        <v>69.8</v>
      </c>
      <c r="J8" s="149">
        <f>SUM(I8/$O8)*100</f>
        <v>96.944444444444443</v>
      </c>
      <c r="K8" s="93">
        <f>'PY2022Q3 EX'!M6*100</f>
        <v>69.199999999999989</v>
      </c>
      <c r="L8" s="149">
        <f>SUM(K8/$O8)*100</f>
        <v>96.111111111111086</v>
      </c>
      <c r="M8" s="93">
        <v>71.7</v>
      </c>
      <c r="N8" s="155">
        <f>SUM(M8/$O8)*100</f>
        <v>99.583333333333329</v>
      </c>
      <c r="O8" s="30">
        <v>72</v>
      </c>
      <c r="Q8" s="1"/>
    </row>
    <row r="9" spans="3:17" ht="20.100000000000001" customHeight="1" x14ac:dyDescent="0.25">
      <c r="C9" s="151" t="s">
        <v>16</v>
      </c>
      <c r="D9" s="93">
        <v>93.300000000000011</v>
      </c>
      <c r="E9" s="149">
        <f t="shared" si="0"/>
        <v>133.28571428571431</v>
      </c>
      <c r="F9" s="48">
        <v>70</v>
      </c>
      <c r="G9" s="172">
        <v>83.7</v>
      </c>
      <c r="H9" s="149">
        <f>SUM(G9/$O9)*100</f>
        <v>107.30769230769231</v>
      </c>
      <c r="I9" s="162">
        <v>81.400000000000006</v>
      </c>
      <c r="J9" s="149">
        <f>SUM(I9/$O9)*100</f>
        <v>104.35897435897436</v>
      </c>
      <c r="K9" s="93">
        <f>'PY2022Q3 EX'!M7*100</f>
        <v>81</v>
      </c>
      <c r="L9" s="149">
        <f>SUM(K9/$O9)*100</f>
        <v>103.84615384615385</v>
      </c>
      <c r="M9" s="93">
        <v>92.3</v>
      </c>
      <c r="N9" s="155">
        <f>SUM(M9/$O9)*100</f>
        <v>118.33333333333333</v>
      </c>
      <c r="O9" s="30">
        <v>78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74.5</v>
      </c>
      <c r="E11" s="149">
        <f t="shared" ref="E11:E15" si="1">D11/F11*100</f>
        <v>87.441314553990608</v>
      </c>
      <c r="F11" s="48">
        <v>85.2</v>
      </c>
      <c r="G11" s="172">
        <v>73.3</v>
      </c>
      <c r="H11" s="149">
        <f>SUM(G11/$O11)*100</f>
        <v>92.667509481668759</v>
      </c>
      <c r="I11" s="163">
        <v>75.5</v>
      </c>
      <c r="J11" s="149">
        <f>SUM(I11/$O11)*100</f>
        <v>95.448798988621988</v>
      </c>
      <c r="K11" s="93">
        <f>'PY2022Q3 EX'!M9*100</f>
        <v>73.5</v>
      </c>
      <c r="L11" s="149">
        <f>SUM(K11/$O11)*100</f>
        <v>92.920353982300867</v>
      </c>
      <c r="M11" s="93">
        <v>88.2</v>
      </c>
      <c r="N11" s="155">
        <f>SUM(M11/$O11)*100</f>
        <v>111.50442477876106</v>
      </c>
      <c r="O11" s="30">
        <v>79.100000000000009</v>
      </c>
      <c r="Q11" s="1"/>
    </row>
    <row r="12" spans="3:17" ht="20.100000000000001" customHeight="1" x14ac:dyDescent="0.25">
      <c r="C12" s="151" t="s">
        <v>3</v>
      </c>
      <c r="D12" s="94">
        <v>8840</v>
      </c>
      <c r="E12" s="149">
        <f t="shared" si="1"/>
        <v>124.50704225352112</v>
      </c>
      <c r="F12" s="49">
        <v>7100</v>
      </c>
      <c r="G12" s="176">
        <v>10146</v>
      </c>
      <c r="H12" s="149">
        <f>SUM(G12/$O12)*100</f>
        <v>166.43700787401573</v>
      </c>
      <c r="I12" s="164">
        <v>9704</v>
      </c>
      <c r="J12" s="149">
        <f>SUM(I12/$O12)*100</f>
        <v>159.18635170603673</v>
      </c>
      <c r="K12" s="94">
        <f>'PY2022Q3 EX'!M10</f>
        <v>9131</v>
      </c>
      <c r="L12" s="149">
        <f>SUM(K12/$O12)*100</f>
        <v>149.78674540682414</v>
      </c>
      <c r="M12" s="94">
        <v>8488</v>
      </c>
      <c r="N12" s="155">
        <f>SUM(M12/$O12)*100</f>
        <v>139.23884514435696</v>
      </c>
      <c r="O12" s="95">
        <v>6096</v>
      </c>
      <c r="Q12" s="1"/>
    </row>
    <row r="13" spans="3:17" ht="20.100000000000001" customHeight="1" x14ac:dyDescent="0.25">
      <c r="C13" s="151" t="s">
        <v>10</v>
      </c>
      <c r="D13" s="93">
        <v>82.1</v>
      </c>
      <c r="E13" s="149">
        <f t="shared" si="1"/>
        <v>101.98757763975155</v>
      </c>
      <c r="F13" s="48">
        <v>80.5</v>
      </c>
      <c r="G13" s="172">
        <v>88</v>
      </c>
      <c r="H13" s="149">
        <f>SUM(G13/$O13)*100</f>
        <v>113.25611325611324</v>
      </c>
      <c r="I13" s="163">
        <v>80.900000000000006</v>
      </c>
      <c r="J13" s="93">
        <f>SUM(I13/$O13)*100</f>
        <v>104.11840411840411</v>
      </c>
      <c r="K13" s="93">
        <f>'PY2022Q3 EX'!M11*100</f>
        <v>84.399999999999991</v>
      </c>
      <c r="L13" s="149">
        <f>SUM(K13/$O13)*100</f>
        <v>108.6229086229086</v>
      </c>
      <c r="M13" s="93">
        <v>83</v>
      </c>
      <c r="N13" s="155">
        <f>SUM(M13/$O13)*100</f>
        <v>106.82110682110681</v>
      </c>
      <c r="O13" s="30">
        <v>77.7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142.85714285714286</v>
      </c>
      <c r="F14" s="48">
        <v>70</v>
      </c>
      <c r="G14" s="172">
        <v>100</v>
      </c>
      <c r="H14" s="149">
        <f>SUM(G14/$O14)*100</f>
        <v>155.27950310559004</v>
      </c>
      <c r="I14" s="163">
        <v>87.5</v>
      </c>
      <c r="J14" s="149">
        <f>SUM(I14/$O14)*100</f>
        <v>135.86956521739128</v>
      </c>
      <c r="K14" s="93">
        <f>'PY2022Q3 EX'!M12*100</f>
        <v>90</v>
      </c>
      <c r="L14" s="149">
        <f>SUM(K14/$O14)*100</f>
        <v>139.75155279503105</v>
      </c>
      <c r="M14" s="93">
        <v>88.9</v>
      </c>
      <c r="N14" s="155">
        <f>SUM(M14/$O14)*100</f>
        <v>138.04347826086956</v>
      </c>
      <c r="O14" s="30">
        <v>64.400000000000006</v>
      </c>
      <c r="Q14" s="1"/>
    </row>
    <row r="15" spans="3:17" ht="20.100000000000001" customHeight="1" x14ac:dyDescent="0.25">
      <c r="C15" s="151" t="s">
        <v>16</v>
      </c>
      <c r="D15" s="93">
        <v>90.600000000000009</v>
      </c>
      <c r="E15" s="149">
        <f t="shared" si="1"/>
        <v>129.42857142857144</v>
      </c>
      <c r="F15" s="48">
        <v>70</v>
      </c>
      <c r="G15" s="172">
        <v>76.7</v>
      </c>
      <c r="H15" s="149">
        <f>SUM(G15/$O15)*100</f>
        <v>107.7247191011236</v>
      </c>
      <c r="I15" s="163">
        <v>69.2</v>
      </c>
      <c r="J15" s="149">
        <f>SUM(I15/$O15)*100</f>
        <v>97.19101123595506</v>
      </c>
      <c r="K15" s="93">
        <f>'PY2022Q3 EX'!M13*100</f>
        <v>74.3</v>
      </c>
      <c r="L15" s="149">
        <f>SUM(K15/$O15)*100</f>
        <v>104.35393258426966</v>
      </c>
      <c r="M15" s="93">
        <v>87.1</v>
      </c>
      <c r="N15" s="155">
        <f>SUM(M15/$O15)*100</f>
        <v>122.3314606741573</v>
      </c>
      <c r="O15" s="30">
        <v>71.2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93.8</v>
      </c>
      <c r="E17" s="149">
        <f t="shared" ref="E17:E21" si="2">D17/F17*100</f>
        <v>117.9874213836478</v>
      </c>
      <c r="F17" s="48">
        <v>79.5</v>
      </c>
      <c r="G17" s="172">
        <v>90.7</v>
      </c>
      <c r="H17" s="149">
        <f>SUM(G17/$O17)*100</f>
        <v>112.81094527363184</v>
      </c>
      <c r="I17" s="149">
        <v>87</v>
      </c>
      <c r="J17" s="149">
        <f>SUM(I17/$O17)*100</f>
        <v>108.20895522388059</v>
      </c>
      <c r="K17" s="93">
        <f>'PY2022Q3 EX'!M15*100</f>
        <v>86.9</v>
      </c>
      <c r="L17" s="149">
        <f>SUM(K17/$O17)*100</f>
        <v>108.08457711442787</v>
      </c>
      <c r="M17" s="93">
        <v>88</v>
      </c>
      <c r="N17" s="155">
        <f>SUM(M17/$O17)*100</f>
        <v>109.45273631840794</v>
      </c>
      <c r="O17" s="30">
        <v>80.400000000000006</v>
      </c>
      <c r="Q17" s="1"/>
    </row>
    <row r="18" spans="3:17" ht="20.100000000000001" customHeight="1" x14ac:dyDescent="0.25">
      <c r="C18" s="151" t="s">
        <v>3</v>
      </c>
      <c r="D18" s="94">
        <v>3783</v>
      </c>
      <c r="E18" s="149">
        <f t="shared" si="2"/>
        <v>135.10714285714286</v>
      </c>
      <c r="F18" s="49">
        <v>2800</v>
      </c>
      <c r="G18" s="173">
        <v>3810</v>
      </c>
      <c r="H18" s="149">
        <f>SUM(G18/$O18)*100</f>
        <v>136.12004287245446</v>
      </c>
      <c r="I18" s="150">
        <v>3783</v>
      </c>
      <c r="J18" s="149">
        <f>SUM(I18/$O18)*100</f>
        <v>135.15541264737405</v>
      </c>
      <c r="K18" s="94">
        <f>'PY2022Q3 EX'!M16</f>
        <v>3860.07</v>
      </c>
      <c r="L18" s="149">
        <f>SUM(K18/$O18)*100</f>
        <v>137.90889603429798</v>
      </c>
      <c r="M18" s="94">
        <v>3441</v>
      </c>
      <c r="N18" s="155">
        <f>SUM(M18/$O18)*100</f>
        <v>122.93676312968917</v>
      </c>
      <c r="O18" s="95">
        <v>2799</v>
      </c>
      <c r="Q18" s="1"/>
    </row>
    <row r="19" spans="3:17" ht="20.100000000000001" customHeight="1" x14ac:dyDescent="0.25">
      <c r="C19" s="151" t="s">
        <v>10</v>
      </c>
      <c r="D19" s="93">
        <v>90.8</v>
      </c>
      <c r="E19" s="149">
        <f t="shared" si="2"/>
        <v>122.70270270270269</v>
      </c>
      <c r="F19" s="48">
        <v>74</v>
      </c>
      <c r="G19" s="172">
        <v>91.5</v>
      </c>
      <c r="H19" s="149">
        <f t="shared" ref="H19:H20" si="3">SUM(G19/$O19)*100</f>
        <v>116.85823754789273</v>
      </c>
      <c r="I19" s="149">
        <v>88.9</v>
      </c>
      <c r="J19" s="149">
        <f t="shared" ref="J19:J20" si="4">SUM(I19/$O19)*100</f>
        <v>113.53767560664114</v>
      </c>
      <c r="K19" s="93">
        <f>'PY2022Q3 EX'!M17*100</f>
        <v>87.2</v>
      </c>
      <c r="L19" s="149">
        <f t="shared" ref="L19:L20" si="5">SUM(K19/$O19)*100</f>
        <v>111.36653895274587</v>
      </c>
      <c r="M19" s="93">
        <v>84.8</v>
      </c>
      <c r="N19" s="155">
        <f>SUM(M19/$O19)*100</f>
        <v>108.301404853129</v>
      </c>
      <c r="O19" s="30">
        <v>78.3</v>
      </c>
      <c r="Q19" s="1"/>
    </row>
    <row r="20" spans="3:17" ht="20.100000000000001" customHeight="1" x14ac:dyDescent="0.25">
      <c r="C20" s="151" t="s">
        <v>13</v>
      </c>
      <c r="D20" s="93">
        <v>98.8</v>
      </c>
      <c r="E20" s="149">
        <f t="shared" si="2"/>
        <v>109.77777777777777</v>
      </c>
      <c r="F20" s="48">
        <v>90</v>
      </c>
      <c r="G20" s="172">
        <v>98.8</v>
      </c>
      <c r="H20" s="149">
        <f t="shared" si="3"/>
        <v>105.89496248660235</v>
      </c>
      <c r="I20" s="149">
        <v>100</v>
      </c>
      <c r="J20" s="149">
        <f t="shared" si="4"/>
        <v>107.18113612004285</v>
      </c>
      <c r="K20" s="93">
        <f>'PY2022Q3 EX'!M18*100</f>
        <v>98.8</v>
      </c>
      <c r="L20" s="149">
        <f t="shared" si="5"/>
        <v>105.89496248660235</v>
      </c>
      <c r="M20" s="93">
        <v>97.7</v>
      </c>
      <c r="N20" s="155">
        <f>SUM(M20/$O20)*100</f>
        <v>104.71596998928187</v>
      </c>
      <c r="O20" s="30">
        <v>93.300000000000011</v>
      </c>
      <c r="Q20" s="1"/>
    </row>
    <row r="21" spans="3:17" ht="20.100000000000001" customHeight="1" x14ac:dyDescent="0.25">
      <c r="C21" s="151" t="s">
        <v>16</v>
      </c>
      <c r="D21" s="93">
        <v>86.1</v>
      </c>
      <c r="E21" s="149">
        <f t="shared" si="2"/>
        <v>113.28947368421052</v>
      </c>
      <c r="F21" s="48">
        <v>76</v>
      </c>
      <c r="G21" s="172">
        <v>84.6</v>
      </c>
      <c r="H21" s="149">
        <f>SUM(G21/$O21)*100</f>
        <v>98.3720930232558</v>
      </c>
      <c r="I21" s="149">
        <v>86.6</v>
      </c>
      <c r="J21" s="149">
        <f>SUM(I21/$O21)*100</f>
        <v>100.69767441860465</v>
      </c>
      <c r="K21" s="93">
        <f>'PY2022Q3 EX'!M19*100</f>
        <v>80.800000000000011</v>
      </c>
      <c r="L21" s="149">
        <f>SUM(K21/$O21)*100</f>
        <v>93.953488372093048</v>
      </c>
      <c r="M21" s="93">
        <v>78.8</v>
      </c>
      <c r="N21" s="155">
        <f>SUM(M21/$O21)*100</f>
        <v>91.627906976744171</v>
      </c>
      <c r="O21" s="30">
        <v>86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60.8</v>
      </c>
      <c r="E23" s="149">
        <f t="shared" ref="E23:E25" si="6">D23/F23*100</f>
        <v>93.538461538461533</v>
      </c>
      <c r="F23" s="48">
        <v>65</v>
      </c>
      <c r="G23" s="174">
        <v>62.4</v>
      </c>
      <c r="H23" s="149">
        <f>SUM(G23/$O23)*100</f>
        <v>96</v>
      </c>
      <c r="I23" s="149">
        <v>61.6</v>
      </c>
      <c r="J23" s="149">
        <f>SUM(I23/$O23)*100</f>
        <v>94.769230769230774</v>
      </c>
      <c r="K23" s="93">
        <f>'PY2022Q3 EX'!M21*100</f>
        <v>66</v>
      </c>
      <c r="L23" s="149">
        <f>SUM(K23/$O23)*100</f>
        <v>101.53846153846153</v>
      </c>
      <c r="M23" s="93">
        <v>68.400000000000006</v>
      </c>
      <c r="N23" s="155">
        <f>SUM(M23/$O23)*100</f>
        <v>105.23076923076924</v>
      </c>
      <c r="O23" s="30">
        <v>65</v>
      </c>
      <c r="Q23" s="1"/>
    </row>
    <row r="24" spans="3:17" ht="20.100000000000001" customHeight="1" x14ac:dyDescent="0.25">
      <c r="C24" s="151" t="s">
        <v>3</v>
      </c>
      <c r="D24" s="94">
        <v>6664</v>
      </c>
      <c r="E24" s="149">
        <f t="shared" si="6"/>
        <v>130.66666666666666</v>
      </c>
      <c r="F24" s="49">
        <v>5100</v>
      </c>
      <c r="G24" s="175">
        <v>6887</v>
      </c>
      <c r="H24" s="149">
        <f>SUM(G24/$O24)*100</f>
        <v>123.02608074312253</v>
      </c>
      <c r="I24" s="159">
        <v>6877</v>
      </c>
      <c r="J24" s="149">
        <f>SUM(I24/$O24)*100</f>
        <v>122.84744551625582</v>
      </c>
      <c r="K24" s="94">
        <f>'PY2022Q3 EX'!M22</f>
        <v>7065</v>
      </c>
      <c r="L24" s="149">
        <f>SUM(K24/$O24)*100</f>
        <v>126.20578778135048</v>
      </c>
      <c r="M24" s="94">
        <v>7041</v>
      </c>
      <c r="N24" s="155">
        <f>SUM(M24/$O24)*100</f>
        <v>125.7770632368703</v>
      </c>
      <c r="O24" s="95">
        <v>5598</v>
      </c>
      <c r="Q24" s="1"/>
    </row>
    <row r="25" spans="3:17" ht="20.100000000000001" customHeight="1" x14ac:dyDescent="0.25">
      <c r="C25" s="156" t="s">
        <v>10</v>
      </c>
      <c r="D25" s="93">
        <v>62</v>
      </c>
      <c r="E25" s="149">
        <f t="shared" si="6"/>
        <v>95.384615384615387</v>
      </c>
      <c r="F25" s="48">
        <v>65</v>
      </c>
      <c r="G25" s="174">
        <v>64.900000000000006</v>
      </c>
      <c r="H25" s="149">
        <f>SUM(G25/$O25)*100</f>
        <v>99.846153846153854</v>
      </c>
      <c r="I25" s="149">
        <v>61.6</v>
      </c>
      <c r="J25" s="149">
        <f>SUM(I25/$O25)*100</f>
        <v>94.769230769230774</v>
      </c>
      <c r="K25" s="93">
        <f>'PY2022Q3 EX'!M23*100</f>
        <v>66.400000000000006</v>
      </c>
      <c r="L25" s="149">
        <f>SUM(K25/$O25)*100</f>
        <v>102.15384615384617</v>
      </c>
      <c r="M25" s="93">
        <v>67.3</v>
      </c>
      <c r="N25" s="155">
        <f>SUM(M25/$O25)*100</f>
        <v>103.53846153846153</v>
      </c>
      <c r="O25" s="30">
        <v>65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26" priority="106" operator="between">
      <formula>$F5*0.9</formula>
      <formula>$F5</formula>
    </cfRule>
    <cfRule type="cellIs" dxfId="1825" priority="107" operator="lessThan">
      <formula>$F5*0.9</formula>
    </cfRule>
    <cfRule type="cellIs" dxfId="1824" priority="108" operator="greaterThan">
      <formula>$F5</formula>
    </cfRule>
  </conditionalFormatting>
  <conditionalFormatting sqref="D7">
    <cfRule type="cellIs" dxfId="1823" priority="100" operator="between">
      <formula>$F7*0.9</formula>
      <formula>$F7</formula>
    </cfRule>
    <cfRule type="cellIs" dxfId="1822" priority="101" operator="lessThan">
      <formula>$F7*0.9</formula>
    </cfRule>
    <cfRule type="cellIs" dxfId="1821" priority="102" operator="greaterThan">
      <formula>$F7</formula>
    </cfRule>
  </conditionalFormatting>
  <conditionalFormatting sqref="D6">
    <cfRule type="cellIs" dxfId="1820" priority="97" operator="between">
      <formula>$F6*0.9</formula>
      <formula>$F6</formula>
    </cfRule>
    <cfRule type="cellIs" dxfId="1819" priority="98" operator="lessThan">
      <formula>$F6*0.9</formula>
    </cfRule>
    <cfRule type="cellIs" dxfId="1818" priority="99" operator="greaterThan">
      <formula>$F6</formula>
    </cfRule>
  </conditionalFormatting>
  <conditionalFormatting sqref="D11">
    <cfRule type="cellIs" dxfId="1817" priority="94" operator="between">
      <formula>$F11*0.9</formula>
      <formula>$F11</formula>
    </cfRule>
    <cfRule type="cellIs" dxfId="1816" priority="95" operator="lessThan">
      <formula>$F11*0.9</formula>
    </cfRule>
    <cfRule type="cellIs" dxfId="1815" priority="96" operator="greaterThan">
      <formula>$F11</formula>
    </cfRule>
  </conditionalFormatting>
  <conditionalFormatting sqref="D17">
    <cfRule type="cellIs" dxfId="1814" priority="91" operator="between">
      <formula>$F17*0.9</formula>
      <formula>$F17</formula>
    </cfRule>
    <cfRule type="cellIs" dxfId="1813" priority="92" operator="lessThan">
      <formula>$F17*0.9</formula>
    </cfRule>
    <cfRule type="cellIs" dxfId="1812" priority="93" operator="greaterThan">
      <formula>$F17</formula>
    </cfRule>
  </conditionalFormatting>
  <conditionalFormatting sqref="D23">
    <cfRule type="cellIs" dxfId="1811" priority="88" operator="between">
      <formula>$F23*0.9</formula>
      <formula>$F23</formula>
    </cfRule>
    <cfRule type="cellIs" dxfId="1810" priority="89" operator="lessThan">
      <formula>$F23*0.9</formula>
    </cfRule>
    <cfRule type="cellIs" dxfId="1809" priority="90" operator="greaterThan">
      <formula>$F23</formula>
    </cfRule>
  </conditionalFormatting>
  <conditionalFormatting sqref="D12">
    <cfRule type="cellIs" dxfId="1808" priority="85" operator="between">
      <formula>$F12*0.9</formula>
      <formula>$F12</formula>
    </cfRule>
    <cfRule type="cellIs" dxfId="1807" priority="86" operator="lessThan">
      <formula>$F12*0.9</formula>
    </cfRule>
    <cfRule type="cellIs" dxfId="1806" priority="87" operator="greaterThan">
      <formula>$F12</formula>
    </cfRule>
  </conditionalFormatting>
  <conditionalFormatting sqref="D24">
    <cfRule type="cellIs" dxfId="1805" priority="82" operator="between">
      <formula>$F24*0.9</formula>
      <formula>$F24</formula>
    </cfRule>
    <cfRule type="cellIs" dxfId="1804" priority="83" operator="lessThan">
      <formula>$F24*0.9</formula>
    </cfRule>
    <cfRule type="cellIs" dxfId="1803" priority="84" operator="greaterThan">
      <formula>$F24</formula>
    </cfRule>
  </conditionalFormatting>
  <conditionalFormatting sqref="D13">
    <cfRule type="cellIs" dxfId="1802" priority="79" operator="between">
      <formula>$F13*0.9</formula>
      <formula>$F13</formula>
    </cfRule>
    <cfRule type="cellIs" dxfId="1801" priority="80" operator="lessThan">
      <formula>$F13*0.9</formula>
    </cfRule>
    <cfRule type="cellIs" dxfId="1800" priority="81" operator="greaterThan">
      <formula>$F13</formula>
    </cfRule>
  </conditionalFormatting>
  <conditionalFormatting sqref="D19">
    <cfRule type="cellIs" dxfId="1799" priority="76" operator="between">
      <formula>$F19*0.9</formula>
      <formula>$F19</formula>
    </cfRule>
    <cfRule type="cellIs" dxfId="1798" priority="77" operator="lessThan">
      <formula>$F19*0.9</formula>
    </cfRule>
    <cfRule type="cellIs" dxfId="1797" priority="78" operator="greaterThan">
      <formula>$F19</formula>
    </cfRule>
  </conditionalFormatting>
  <conditionalFormatting sqref="D25">
    <cfRule type="cellIs" dxfId="1796" priority="73" operator="between">
      <formula>$F25*0.9</formula>
      <formula>$F25</formula>
    </cfRule>
    <cfRule type="cellIs" dxfId="1795" priority="74" operator="lessThan">
      <formula>$F25*0.9</formula>
    </cfRule>
    <cfRule type="cellIs" dxfId="1794" priority="75" operator="greaterThan">
      <formula>$F25</formula>
    </cfRule>
  </conditionalFormatting>
  <conditionalFormatting sqref="G5 I5 K5 M5">
    <cfRule type="cellIs" dxfId="1793" priority="127" operator="between">
      <formula>$O5*0.9</formula>
      <formula>$O5</formula>
    </cfRule>
    <cfRule type="cellIs" dxfId="1792" priority="128" operator="lessThan">
      <formula>$O5*0.9</formula>
    </cfRule>
    <cfRule type="cellIs" dxfId="1791" priority="129" operator="greaterThan">
      <formula>$O5</formula>
    </cfRule>
  </conditionalFormatting>
  <conditionalFormatting sqref="G6 I6 K6 M6">
    <cfRule type="cellIs" dxfId="1790" priority="109" operator="between">
      <formula>$O6*0.9</formula>
      <formula>$O6</formula>
    </cfRule>
    <cfRule type="cellIs" dxfId="1789" priority="110" operator="lessThan">
      <formula>$O6*0.9</formula>
    </cfRule>
    <cfRule type="cellIs" dxfId="1788" priority="111" operator="greaterThan">
      <formula>$O6</formula>
    </cfRule>
  </conditionalFormatting>
  <conditionalFormatting sqref="G7 I7 M7">
    <cfRule type="cellIs" dxfId="1787" priority="70" operator="between">
      <formula>$O7*0.9</formula>
      <formula>$O7</formula>
    </cfRule>
    <cfRule type="cellIs" dxfId="1786" priority="71" operator="lessThan">
      <formula>$O7*0.9</formula>
    </cfRule>
    <cfRule type="cellIs" dxfId="1785" priority="72" operator="greaterThan">
      <formula>$O7</formula>
    </cfRule>
  </conditionalFormatting>
  <conditionalFormatting sqref="G11 I11 M11">
    <cfRule type="cellIs" dxfId="1784" priority="124" operator="between">
      <formula>$O11*0.9</formula>
      <formula>$O11</formula>
    </cfRule>
    <cfRule type="cellIs" dxfId="1783" priority="125" operator="lessThan">
      <formula>$O11*0.9</formula>
    </cfRule>
    <cfRule type="cellIs" dxfId="1782" priority="126" operator="greaterThan">
      <formula>$O11</formula>
    </cfRule>
  </conditionalFormatting>
  <conditionalFormatting sqref="G12 I12 M12">
    <cfRule type="cellIs" dxfId="1781" priority="121" operator="between">
      <formula>$O12*0.9</formula>
      <formula>$O12</formula>
    </cfRule>
    <cfRule type="cellIs" dxfId="1780" priority="122" operator="lessThan">
      <formula>$O12*0.9</formula>
    </cfRule>
    <cfRule type="cellIs" dxfId="1779" priority="123" operator="greaterThan">
      <formula>$O12</formula>
    </cfRule>
  </conditionalFormatting>
  <conditionalFormatting sqref="G13 I13 M13">
    <cfRule type="cellIs" dxfId="1778" priority="103" operator="between">
      <formula>$O13*0.9</formula>
      <formula>$O13</formula>
    </cfRule>
    <cfRule type="cellIs" dxfId="1777" priority="104" operator="lessThan">
      <formula>$O13*0.9</formula>
    </cfRule>
    <cfRule type="cellIs" dxfId="1776" priority="105" operator="greaterThan">
      <formula>$O13</formula>
    </cfRule>
  </conditionalFormatting>
  <conditionalFormatting sqref="G14 I14 M14">
    <cfRule type="cellIs" dxfId="1775" priority="67" operator="between">
      <formula>$O14*0.9</formula>
      <formula>$O14</formula>
    </cfRule>
    <cfRule type="cellIs" dxfId="1774" priority="68" operator="lessThan">
      <formula>$O14*0.9</formula>
    </cfRule>
    <cfRule type="cellIs" dxfId="1773" priority="69" operator="greaterThan">
      <formula>$O14</formula>
    </cfRule>
  </conditionalFormatting>
  <conditionalFormatting sqref="G17:G18 I17:I18 M17:M18">
    <cfRule type="cellIs" dxfId="1772" priority="118" operator="between">
      <formula>$O17*0.9</formula>
      <formula>$O17</formula>
    </cfRule>
    <cfRule type="cellIs" dxfId="1771" priority="119" operator="lessThan">
      <formula>$O17*0.9</formula>
    </cfRule>
    <cfRule type="cellIs" dxfId="1770" priority="120" operator="greaterThan">
      <formula>$O17</formula>
    </cfRule>
  </conditionalFormatting>
  <conditionalFormatting sqref="G19 I19 M19">
    <cfRule type="cellIs" dxfId="1769" priority="64" operator="between">
      <formula>$O19*0.9</formula>
      <formula>$O19</formula>
    </cfRule>
    <cfRule type="cellIs" dxfId="1768" priority="65" operator="lessThan">
      <formula>$O19*0.9</formula>
    </cfRule>
    <cfRule type="cellIs" dxfId="1767" priority="66" operator="greaterThan">
      <formula>$O19</formula>
    </cfRule>
  </conditionalFormatting>
  <conditionalFormatting sqref="G20 I20 M20">
    <cfRule type="cellIs" dxfId="1766" priority="61" operator="between">
      <formula>$O20*0.9</formula>
      <formula>$O20</formula>
    </cfRule>
    <cfRule type="cellIs" dxfId="1765" priority="62" operator="lessThan">
      <formula>$O20*0.9</formula>
    </cfRule>
    <cfRule type="cellIs" dxfId="1764" priority="63" operator="greaterThan">
      <formula>$O20</formula>
    </cfRule>
  </conditionalFormatting>
  <conditionalFormatting sqref="G23 I23 M23">
    <cfRule type="cellIs" dxfId="1763" priority="115" operator="between">
      <formula>$O23*0.9</formula>
      <formula>$O23</formula>
    </cfRule>
    <cfRule type="cellIs" dxfId="1762" priority="116" operator="lessThan">
      <formula>$O23*0.9</formula>
    </cfRule>
    <cfRule type="cellIs" dxfId="1761" priority="117" operator="greaterThan">
      <formula>$O23</formula>
    </cfRule>
  </conditionalFormatting>
  <conditionalFormatting sqref="G24 I24 M24">
    <cfRule type="cellIs" dxfId="1760" priority="112" operator="between">
      <formula>$O24*0.9</formula>
      <formula>$O24</formula>
    </cfRule>
    <cfRule type="cellIs" dxfId="1759" priority="113" operator="lessThan">
      <formula>$O24*0.9</formula>
    </cfRule>
    <cfRule type="cellIs" dxfId="1758" priority="114" operator="greaterThan">
      <formula>$O24</formula>
    </cfRule>
  </conditionalFormatting>
  <conditionalFormatting sqref="G25 I25 M25">
    <cfRule type="cellIs" dxfId="1757" priority="58" operator="between">
      <formula>$O25*0.9</formula>
      <formula>$O25</formula>
    </cfRule>
    <cfRule type="cellIs" dxfId="1756" priority="59" operator="lessThan">
      <formula>$O25*0.9</formula>
    </cfRule>
    <cfRule type="cellIs" dxfId="1755" priority="60" operator="greaterThan">
      <formula>$O25</formula>
    </cfRule>
  </conditionalFormatting>
  <conditionalFormatting sqref="D8">
    <cfRule type="cellIs" dxfId="1754" priority="55" operator="between">
      <formula>$F8*0.9</formula>
      <formula>$F8</formula>
    </cfRule>
    <cfRule type="cellIs" dxfId="1753" priority="56" operator="lessThan">
      <formula>$F8*0.9</formula>
    </cfRule>
    <cfRule type="cellIs" dxfId="1752" priority="57" operator="greaterThan">
      <formula>$F8</formula>
    </cfRule>
  </conditionalFormatting>
  <conditionalFormatting sqref="D14">
    <cfRule type="cellIs" dxfId="1751" priority="52" operator="between">
      <formula>$F14*0.9</formula>
      <formula>$F14</formula>
    </cfRule>
    <cfRule type="cellIs" dxfId="1750" priority="53" operator="lessThan">
      <formula>$F14*0.9</formula>
    </cfRule>
    <cfRule type="cellIs" dxfId="1749" priority="54" operator="greaterThan">
      <formula>$F14</formula>
    </cfRule>
  </conditionalFormatting>
  <conditionalFormatting sqref="D20">
    <cfRule type="cellIs" dxfId="1748" priority="49" operator="between">
      <formula>$F20*0.9</formula>
      <formula>$F20</formula>
    </cfRule>
    <cfRule type="cellIs" dxfId="1747" priority="50" operator="lessThan">
      <formula>$F20*0.9</formula>
    </cfRule>
    <cfRule type="cellIs" dxfId="1746" priority="51" operator="greaterThan">
      <formula>$F20</formula>
    </cfRule>
  </conditionalFormatting>
  <conditionalFormatting sqref="G15 I15 M15">
    <cfRule type="cellIs" dxfId="1745" priority="46" operator="between">
      <formula>$O15*0.9</formula>
      <formula>$O15</formula>
    </cfRule>
    <cfRule type="cellIs" dxfId="1744" priority="47" operator="lessThan">
      <formula>$O15*0.9</formula>
    </cfRule>
    <cfRule type="cellIs" dxfId="1743" priority="48" operator="greaterThan">
      <formula>$O15</formula>
    </cfRule>
  </conditionalFormatting>
  <conditionalFormatting sqref="G21 I21 M21">
    <cfRule type="cellIs" dxfId="1742" priority="43" operator="between">
      <formula>$O21*0.9</formula>
      <formula>$O21</formula>
    </cfRule>
    <cfRule type="cellIs" dxfId="1741" priority="44" operator="lessThan">
      <formula>$O21*0.9</formula>
    </cfRule>
    <cfRule type="cellIs" dxfId="1740" priority="45" operator="greaterThan">
      <formula>$O21</formula>
    </cfRule>
  </conditionalFormatting>
  <conditionalFormatting sqref="G8 I8 M8">
    <cfRule type="cellIs" dxfId="1739" priority="40" operator="between">
      <formula>$O8*0.9</formula>
      <formula>$O8</formula>
    </cfRule>
    <cfRule type="cellIs" dxfId="1738" priority="41" operator="lessThan">
      <formula>$O8*0.9</formula>
    </cfRule>
    <cfRule type="cellIs" dxfId="1737" priority="42" operator="greaterThan">
      <formula>$O8</formula>
    </cfRule>
  </conditionalFormatting>
  <conditionalFormatting sqref="G9 I9 M9">
    <cfRule type="cellIs" dxfId="1736" priority="37" operator="between">
      <formula>$O9*0.9</formula>
      <formula>$O9</formula>
    </cfRule>
    <cfRule type="cellIs" dxfId="1735" priority="38" operator="lessThan">
      <formula>$O9*0.9</formula>
    </cfRule>
    <cfRule type="cellIs" dxfId="1734" priority="39" operator="greaterThan">
      <formula>$O9</formula>
    </cfRule>
  </conditionalFormatting>
  <conditionalFormatting sqref="D21 D15 D9">
    <cfRule type="cellIs" dxfId="1733" priority="34" operator="between">
      <formula>$F9*0.9</formula>
      <formula>$F9</formula>
    </cfRule>
    <cfRule type="cellIs" dxfId="1732" priority="35" operator="lessThan">
      <formula>$F9*0.9</formula>
    </cfRule>
    <cfRule type="cellIs" dxfId="1731" priority="36" operator="greaterThan">
      <formula>$F9</formula>
    </cfRule>
  </conditionalFormatting>
  <conditionalFormatting sqref="D18">
    <cfRule type="cellIs" dxfId="1730" priority="31" operator="between">
      <formula>$F18*0.9</formula>
      <formula>$F18</formula>
    </cfRule>
    <cfRule type="cellIs" dxfId="1729" priority="32" operator="lessThan">
      <formula>$F18*0.9</formula>
    </cfRule>
    <cfRule type="cellIs" dxfId="1728" priority="33" operator="greaterThan">
      <formula>$F18</formula>
    </cfRule>
  </conditionalFormatting>
  <conditionalFormatting sqref="K7:K9">
    <cfRule type="cellIs" dxfId="1727" priority="28" operator="between">
      <formula>$O7*0.9</formula>
      <formula>$O7</formula>
    </cfRule>
    <cfRule type="cellIs" dxfId="1726" priority="29" operator="lessThan">
      <formula>$O7*0.9</formula>
    </cfRule>
    <cfRule type="cellIs" dxfId="1725" priority="30" operator="greaterThan">
      <formula>$O7</formula>
    </cfRule>
  </conditionalFormatting>
  <conditionalFormatting sqref="K11">
    <cfRule type="cellIs" dxfId="1724" priority="25" operator="between">
      <formula>$O11*0.9</formula>
      <formula>$O11</formula>
    </cfRule>
    <cfRule type="cellIs" dxfId="1723" priority="26" operator="lessThan">
      <formula>$O11*0.9</formula>
    </cfRule>
    <cfRule type="cellIs" dxfId="1722" priority="27" operator="greaterThan">
      <formula>$O11</formula>
    </cfRule>
  </conditionalFormatting>
  <conditionalFormatting sqref="K13:K15">
    <cfRule type="cellIs" dxfId="1721" priority="22" operator="between">
      <formula>$O13*0.9</formula>
      <formula>$O13</formula>
    </cfRule>
    <cfRule type="cellIs" dxfId="1720" priority="23" operator="lessThan">
      <formula>$O13*0.9</formula>
    </cfRule>
    <cfRule type="cellIs" dxfId="1719" priority="24" operator="greaterThan">
      <formula>$O13</formula>
    </cfRule>
  </conditionalFormatting>
  <conditionalFormatting sqref="K17">
    <cfRule type="cellIs" dxfId="1718" priority="19" operator="between">
      <formula>$O17*0.9</formula>
      <formula>$O17</formula>
    </cfRule>
    <cfRule type="cellIs" dxfId="1717" priority="20" operator="lessThan">
      <formula>$O17*0.9</formula>
    </cfRule>
    <cfRule type="cellIs" dxfId="1716" priority="21" operator="greaterThan">
      <formula>$O17</formula>
    </cfRule>
  </conditionalFormatting>
  <conditionalFormatting sqref="K19:K21">
    <cfRule type="cellIs" dxfId="1715" priority="16" operator="between">
      <formula>$O19*0.9</formula>
      <formula>$O19</formula>
    </cfRule>
    <cfRule type="cellIs" dxfId="1714" priority="17" operator="lessThan">
      <formula>$O19*0.9</formula>
    </cfRule>
    <cfRule type="cellIs" dxfId="1713" priority="18" operator="greaterThan">
      <formula>$O19</formula>
    </cfRule>
  </conditionalFormatting>
  <conditionalFormatting sqref="K23">
    <cfRule type="cellIs" dxfId="1712" priority="13" operator="between">
      <formula>$O23*0.9</formula>
      <formula>$O23</formula>
    </cfRule>
    <cfRule type="cellIs" dxfId="1711" priority="14" operator="lessThan">
      <formula>$O23*0.9</formula>
    </cfRule>
    <cfRule type="cellIs" dxfId="1710" priority="15" operator="greaterThan">
      <formula>$O23</formula>
    </cfRule>
  </conditionalFormatting>
  <conditionalFormatting sqref="K25">
    <cfRule type="cellIs" dxfId="1709" priority="10" operator="between">
      <formula>$O25*0.9</formula>
      <formula>$O25</formula>
    </cfRule>
    <cfRule type="cellIs" dxfId="1708" priority="11" operator="lessThan">
      <formula>$O25*0.9</formula>
    </cfRule>
    <cfRule type="cellIs" dxfId="1707" priority="12" operator="greaterThan">
      <formula>$O25</formula>
    </cfRule>
  </conditionalFormatting>
  <conditionalFormatting sqref="K12">
    <cfRule type="cellIs" dxfId="1706" priority="7" operator="between">
      <formula>$O12*0.9</formula>
      <formula>$O12</formula>
    </cfRule>
    <cfRule type="cellIs" dxfId="1705" priority="8" operator="lessThan">
      <formula>$O12*0.9</formula>
    </cfRule>
    <cfRule type="cellIs" dxfId="1704" priority="9" operator="greaterThan">
      <formula>$O12</formula>
    </cfRule>
  </conditionalFormatting>
  <conditionalFormatting sqref="K18">
    <cfRule type="cellIs" dxfId="1703" priority="4" operator="between">
      <formula>$O18*0.9</formula>
      <formula>$O18</formula>
    </cfRule>
    <cfRule type="cellIs" dxfId="1702" priority="5" operator="lessThan">
      <formula>$O18*0.9</formula>
    </cfRule>
    <cfRule type="cellIs" dxfId="1701" priority="6" operator="greaterThan">
      <formula>$O18</formula>
    </cfRule>
  </conditionalFormatting>
  <conditionalFormatting sqref="K24">
    <cfRule type="cellIs" dxfId="1700" priority="1" operator="between">
      <formula>$O24*0.9</formula>
      <formula>$O24</formula>
    </cfRule>
    <cfRule type="cellIs" dxfId="1699" priority="2" operator="lessThan">
      <formula>$O24*0.9</formula>
    </cfRule>
    <cfRule type="cellIs" dxfId="1698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F5DC-512F-4140-ABA7-8CCC0D0B22A4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9" sqref="M9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76.099999999999994</v>
      </c>
      <c r="E5" s="149">
        <f>D5/F5*100</f>
        <v>87.471264367816076</v>
      </c>
      <c r="F5" s="48">
        <v>87</v>
      </c>
      <c r="G5" s="172">
        <v>77.100000000000009</v>
      </c>
      <c r="H5" s="149">
        <f>SUM(G5/$O5)*100</f>
        <v>95.6575682382134</v>
      </c>
      <c r="I5" s="162">
        <v>75.3</v>
      </c>
      <c r="J5" s="149">
        <f>SUM(I5/$O5)*100</f>
        <v>93.424317617865995</v>
      </c>
      <c r="K5" s="93">
        <f>'PY2022Q3 EX'!N3*100</f>
        <v>78.2</v>
      </c>
      <c r="L5" s="149">
        <f>SUM(K5/$O5)*100</f>
        <v>97.022332506203469</v>
      </c>
      <c r="M5" s="93">
        <v>85</v>
      </c>
      <c r="N5" s="155">
        <f>SUM(M5/$O5)*100</f>
        <v>105.45905707196029</v>
      </c>
      <c r="O5" s="29">
        <v>80.600000000000009</v>
      </c>
      <c r="Q5" s="1"/>
    </row>
    <row r="6" spans="3:17" ht="20.100000000000001" customHeight="1" x14ac:dyDescent="0.25">
      <c r="C6" s="151" t="s">
        <v>3</v>
      </c>
      <c r="D6" s="94">
        <v>8921</v>
      </c>
      <c r="E6" s="149">
        <f t="shared" ref="E6:E9" si="0">D6/F6*100</f>
        <v>127.44285714285715</v>
      </c>
      <c r="F6" s="49">
        <v>7000</v>
      </c>
      <c r="G6" s="176">
        <v>8835</v>
      </c>
      <c r="H6" s="149">
        <f>SUM(G6/$O6)*100</f>
        <v>126.21428571428572</v>
      </c>
      <c r="I6" s="161">
        <v>8877</v>
      </c>
      <c r="J6" s="149">
        <f>SUM(I6/$O6)*100</f>
        <v>126.81428571428572</v>
      </c>
      <c r="K6" s="94">
        <f>'PY2022Q3 EX'!N4</f>
        <v>8995</v>
      </c>
      <c r="L6" s="149">
        <f>SUM(K6/$O6)*100</f>
        <v>128.5</v>
      </c>
      <c r="M6" s="94">
        <v>9079</v>
      </c>
      <c r="N6" s="155">
        <f>SUM(M6/$O6)*100</f>
        <v>129.69999999999999</v>
      </c>
      <c r="O6" s="95">
        <v>7000</v>
      </c>
      <c r="Q6" s="1"/>
    </row>
    <row r="7" spans="3:17" ht="20.100000000000001" customHeight="1" x14ac:dyDescent="0.25">
      <c r="C7" s="151" t="s">
        <v>10</v>
      </c>
      <c r="D7" s="93">
        <v>80.400000000000006</v>
      </c>
      <c r="E7" s="149">
        <f t="shared" si="0"/>
        <v>94.588235294117652</v>
      </c>
      <c r="F7" s="48">
        <v>85</v>
      </c>
      <c r="G7" s="172">
        <v>82.8</v>
      </c>
      <c r="H7" s="149">
        <f>SUM(G7/$O7)*100</f>
        <v>103.88958594730238</v>
      </c>
      <c r="I7" s="162">
        <v>70.7</v>
      </c>
      <c r="J7" s="149">
        <f>SUM(I7/$O7)*100</f>
        <v>88.707653701380167</v>
      </c>
      <c r="K7" s="93">
        <f>'PY2022Q3 EX'!N5*100</f>
        <v>76.3</v>
      </c>
      <c r="L7" s="149">
        <f>SUM(K7/$O7)*100</f>
        <v>95.734002509410274</v>
      </c>
      <c r="M7" s="93">
        <v>78.400000000000006</v>
      </c>
      <c r="N7" s="155">
        <f>SUM(M7/$O7)*100</f>
        <v>98.368883312421588</v>
      </c>
      <c r="O7" s="30">
        <v>79.7</v>
      </c>
      <c r="Q7" s="158"/>
    </row>
    <row r="8" spans="3:17" ht="20.100000000000001" customHeight="1" x14ac:dyDescent="0.25">
      <c r="C8" s="151" t="s">
        <v>13</v>
      </c>
      <c r="D8" s="93">
        <v>71</v>
      </c>
      <c r="E8" s="149">
        <f t="shared" si="0"/>
        <v>101.42857142857142</v>
      </c>
      <c r="F8" s="48">
        <v>70</v>
      </c>
      <c r="G8" s="172">
        <v>69.599999999999994</v>
      </c>
      <c r="H8" s="149">
        <f>SUM(G8/$O8)*100</f>
        <v>94.565217391304344</v>
      </c>
      <c r="I8" s="162">
        <v>62.5</v>
      </c>
      <c r="J8" s="149">
        <f>SUM(I8/$O8)*100</f>
        <v>84.918478260869563</v>
      </c>
      <c r="K8" s="93">
        <f>'PY2022Q3 EX'!N6*100</f>
        <v>63.4</v>
      </c>
      <c r="L8" s="149">
        <f>SUM(K8/$O8)*100</f>
        <v>86.141304347826093</v>
      </c>
      <c r="M8" s="93">
        <v>64.400000000000006</v>
      </c>
      <c r="N8" s="155">
        <f>SUM(M8/$O8)*100</f>
        <v>87.500000000000014</v>
      </c>
      <c r="O8" s="30">
        <v>73.599999999999994</v>
      </c>
      <c r="Q8" s="1"/>
    </row>
    <row r="9" spans="3:17" ht="20.100000000000001" customHeight="1" x14ac:dyDescent="0.25">
      <c r="C9" s="151" t="s">
        <v>16</v>
      </c>
      <c r="D9" s="93">
        <v>73.5</v>
      </c>
      <c r="E9" s="149">
        <f t="shared" si="0"/>
        <v>122.50000000000001</v>
      </c>
      <c r="F9" s="48">
        <v>60</v>
      </c>
      <c r="G9" s="172">
        <v>67.400000000000006</v>
      </c>
      <c r="H9" s="149">
        <f>SUM(G9/$O9)*100</f>
        <v>94.929577464788736</v>
      </c>
      <c r="I9" s="162">
        <v>66.5</v>
      </c>
      <c r="J9" s="149">
        <f>SUM(I9/$O9)*100</f>
        <v>93.661971830985919</v>
      </c>
      <c r="K9" s="93">
        <f>'PY2022Q3 EX'!N7*100</f>
        <v>63.5</v>
      </c>
      <c r="L9" s="149">
        <f>SUM(K9/$O9)*100</f>
        <v>89.436619718309856</v>
      </c>
      <c r="M9" s="93">
        <v>73.2</v>
      </c>
      <c r="N9" s="155">
        <f>SUM(M9/$O9)*100</f>
        <v>103.09859154929578</v>
      </c>
      <c r="O9" s="30">
        <v>71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81.699999999999989</v>
      </c>
      <c r="E11" s="149">
        <f t="shared" ref="E11:E15" si="1">D11/F11*100</f>
        <v>96.117647058823522</v>
      </c>
      <c r="F11" s="48">
        <v>85</v>
      </c>
      <c r="G11" s="172">
        <v>79.900000000000006</v>
      </c>
      <c r="H11" s="149">
        <f>SUM(G11/$O11)*100</f>
        <v>97.439024390243915</v>
      </c>
      <c r="I11" s="163">
        <v>75.900000000000006</v>
      </c>
      <c r="J11" s="149">
        <f>SUM(I11/$O11)*100</f>
        <v>92.560975609756099</v>
      </c>
      <c r="K11" s="93">
        <f>'PY2022Q3 EX'!N9*100</f>
        <v>78.900000000000006</v>
      </c>
      <c r="L11" s="149">
        <f>SUM(K11/$O11)*100</f>
        <v>96.219512195121965</v>
      </c>
      <c r="M11" s="93">
        <v>82.5</v>
      </c>
      <c r="N11" s="155">
        <f>SUM(M11/$O11)*100</f>
        <v>100.60975609756098</v>
      </c>
      <c r="O11" s="30">
        <v>82</v>
      </c>
      <c r="Q11" s="1"/>
    </row>
    <row r="12" spans="3:17" ht="20.100000000000001" customHeight="1" x14ac:dyDescent="0.25">
      <c r="C12" s="151" t="s">
        <v>3</v>
      </c>
      <c r="D12" s="94">
        <v>8997</v>
      </c>
      <c r="E12" s="149">
        <f t="shared" si="1"/>
        <v>126.71830985915493</v>
      </c>
      <c r="F12" s="49">
        <v>7100</v>
      </c>
      <c r="G12" s="176">
        <v>9274</v>
      </c>
      <c r="H12" s="149">
        <f>SUM(G12/$O12)*100</f>
        <v>127.04109589041094</v>
      </c>
      <c r="I12" s="164">
        <v>8931</v>
      </c>
      <c r="J12" s="149">
        <f>SUM(I12/$O12)*100</f>
        <v>122.34246575342466</v>
      </c>
      <c r="K12" s="94">
        <f>'PY2022Q3 EX'!N10</f>
        <v>9337</v>
      </c>
      <c r="L12" s="149">
        <f>SUM(K12/$O12)*100</f>
        <v>127.9041095890411</v>
      </c>
      <c r="M12" s="94">
        <v>10082.5</v>
      </c>
      <c r="N12" s="155">
        <f>SUM(M12/$O12)*100</f>
        <v>138.11643835616439</v>
      </c>
      <c r="O12" s="95">
        <v>7300</v>
      </c>
      <c r="Q12" s="1"/>
    </row>
    <row r="13" spans="3:17" ht="20.100000000000001" customHeight="1" x14ac:dyDescent="0.25">
      <c r="C13" s="151" t="s">
        <v>10</v>
      </c>
      <c r="D13" s="93">
        <v>84.6</v>
      </c>
      <c r="E13" s="149">
        <f t="shared" si="1"/>
        <v>104.44444444444443</v>
      </c>
      <c r="F13" s="48">
        <v>81</v>
      </c>
      <c r="G13" s="172">
        <v>86.6</v>
      </c>
      <c r="H13" s="149">
        <f>SUM(G13/$O13)*100</f>
        <v>108.79396984924621</v>
      </c>
      <c r="I13" s="163">
        <v>75.7</v>
      </c>
      <c r="J13" s="93">
        <f>SUM(I13/$O13)*100</f>
        <v>95.100502512562812</v>
      </c>
      <c r="K13" s="93">
        <f>'PY2022Q3 EX'!N11*100</f>
        <v>80.800000000000011</v>
      </c>
      <c r="L13" s="149">
        <f>SUM(K13/$O13)*100</f>
        <v>101.50753768844221</v>
      </c>
      <c r="M13" s="93">
        <v>80.599999999999994</v>
      </c>
      <c r="N13" s="155">
        <f>SUM(M13/$O13)*100</f>
        <v>101.25628140703515</v>
      </c>
      <c r="O13" s="30">
        <v>79.600000000000009</v>
      </c>
      <c r="Q13" s="1"/>
    </row>
    <row r="14" spans="3:17" ht="20.100000000000001" customHeight="1" x14ac:dyDescent="0.25">
      <c r="C14" s="151" t="s">
        <v>13</v>
      </c>
      <c r="D14" s="93">
        <v>90.9</v>
      </c>
      <c r="E14" s="149">
        <f t="shared" si="1"/>
        <v>129.85714285714286</v>
      </c>
      <c r="F14" s="48">
        <v>70</v>
      </c>
      <c r="G14" s="172">
        <v>86.1</v>
      </c>
      <c r="H14" s="149">
        <f>SUM(G14/$O14)*100</f>
        <v>111.963589076723</v>
      </c>
      <c r="I14" s="163">
        <v>79.8</v>
      </c>
      <c r="J14" s="149">
        <f>SUM(I14/$O14)*100</f>
        <v>103.77113133940182</v>
      </c>
      <c r="K14" s="93">
        <f>'PY2022Q3 EX'!N12*100</f>
        <v>78</v>
      </c>
      <c r="L14" s="149">
        <f>SUM(K14/$O14)*100</f>
        <v>101.43042912873861</v>
      </c>
      <c r="M14" s="93">
        <v>74.8</v>
      </c>
      <c r="N14" s="155">
        <f>SUM(M14/$O14)*100</f>
        <v>97.269180754226255</v>
      </c>
      <c r="O14" s="30">
        <v>76.900000000000006</v>
      </c>
      <c r="Q14" s="1"/>
    </row>
    <row r="15" spans="3:17" ht="20.100000000000001" customHeight="1" x14ac:dyDescent="0.25">
      <c r="C15" s="151" t="s">
        <v>16</v>
      </c>
      <c r="D15" s="93">
        <v>72.599999999999994</v>
      </c>
      <c r="E15" s="149">
        <f t="shared" si="1"/>
        <v>100.55401662049861</v>
      </c>
      <c r="F15" s="48">
        <v>72.2</v>
      </c>
      <c r="G15" s="172">
        <v>73</v>
      </c>
      <c r="H15" s="149">
        <f>SUM(G15/$O15)*100</f>
        <v>92.405063291139243</v>
      </c>
      <c r="I15" s="163">
        <v>78.5</v>
      </c>
      <c r="J15" s="149">
        <f>SUM(I15/$O15)*100</f>
        <v>99.367088607594937</v>
      </c>
      <c r="K15" s="93">
        <f>'PY2022Q3 EX'!N13*100</f>
        <v>69.099999999999994</v>
      </c>
      <c r="L15" s="149">
        <f>SUM(K15/$O15)*100</f>
        <v>87.468354430379733</v>
      </c>
      <c r="M15" s="93">
        <v>77.2</v>
      </c>
      <c r="N15" s="155">
        <f>SUM(M15/$O15)*100</f>
        <v>97.721518987341767</v>
      </c>
      <c r="O15" s="30">
        <v>79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69.099999999999994</v>
      </c>
      <c r="E17" s="149">
        <f t="shared" ref="E17:E21" si="2">D17/F17*100</f>
        <v>86.374999999999986</v>
      </c>
      <c r="F17" s="48">
        <v>80</v>
      </c>
      <c r="G17" s="172">
        <v>69.5</v>
      </c>
      <c r="H17" s="149">
        <f>SUM(G17/$O17)*100</f>
        <v>86.766541822721592</v>
      </c>
      <c r="I17" s="149">
        <v>66.400000000000006</v>
      </c>
      <c r="J17" s="149">
        <f>SUM(I17/$O17)*100</f>
        <v>82.896379525593005</v>
      </c>
      <c r="K17" s="93">
        <f>'PY2022Q3 EX'!N15*100</f>
        <v>70.199999999999989</v>
      </c>
      <c r="L17" s="149">
        <f>SUM(K17/$O17)*100</f>
        <v>87.640449438202225</v>
      </c>
      <c r="M17" s="93">
        <v>77.099999999999994</v>
      </c>
      <c r="N17" s="155">
        <f>SUM(M17/$O17)*100</f>
        <v>96.25468164794006</v>
      </c>
      <c r="O17" s="30">
        <v>80.100000000000009</v>
      </c>
      <c r="Q17" s="1"/>
    </row>
    <row r="18" spans="3:17" ht="20.100000000000001" customHeight="1" x14ac:dyDescent="0.25">
      <c r="C18" s="151" t="s">
        <v>3</v>
      </c>
      <c r="D18" s="94">
        <v>5169</v>
      </c>
      <c r="E18" s="149">
        <f t="shared" si="2"/>
        <v>136.02631578947367</v>
      </c>
      <c r="F18" s="49">
        <v>3800</v>
      </c>
      <c r="G18" s="173">
        <v>5231</v>
      </c>
      <c r="H18" s="149">
        <f>SUM(G18/$O18)*100</f>
        <v>130.77500000000001</v>
      </c>
      <c r="I18" s="150">
        <v>5211</v>
      </c>
      <c r="J18" s="149">
        <f>SUM(I18/$O18)*100</f>
        <v>130.27500000000001</v>
      </c>
      <c r="K18" s="94">
        <f>'PY2022Q3 EX'!N16</f>
        <v>5130.5</v>
      </c>
      <c r="L18" s="149">
        <f>SUM(K18/$O18)*100</f>
        <v>128.26249999999999</v>
      </c>
      <c r="M18" s="94">
        <v>5209</v>
      </c>
      <c r="N18" s="155">
        <f>SUM(M18/$O18)*100</f>
        <v>130.22499999999999</v>
      </c>
      <c r="O18" s="95">
        <v>4000</v>
      </c>
      <c r="Q18" s="1"/>
    </row>
    <row r="19" spans="3:17" ht="20.100000000000001" customHeight="1" x14ac:dyDescent="0.25">
      <c r="C19" s="151" t="s">
        <v>10</v>
      </c>
      <c r="D19" s="93">
        <v>78.5</v>
      </c>
      <c r="E19" s="149">
        <f t="shared" si="2"/>
        <v>106.08108108108108</v>
      </c>
      <c r="F19" s="48">
        <v>74</v>
      </c>
      <c r="G19" s="172">
        <v>80.600000000000009</v>
      </c>
      <c r="H19" s="149">
        <f t="shared" ref="H19:H20" si="3">SUM(G19/$O19)*100</f>
        <v>106.89655172413795</v>
      </c>
      <c r="I19" s="149">
        <v>63.9</v>
      </c>
      <c r="J19" s="149">
        <f t="shared" ref="J19:J20" si="4">SUM(I19/$O19)*100</f>
        <v>84.748010610079575</v>
      </c>
      <c r="K19" s="93">
        <f>'PY2022Q3 EX'!N17*100</f>
        <v>69.899999999999991</v>
      </c>
      <c r="L19" s="149">
        <f t="shared" ref="L19:L20" si="5">SUM(K19/$O19)*100</f>
        <v>92.705570291777178</v>
      </c>
      <c r="M19" s="93">
        <v>70.599999999999994</v>
      </c>
      <c r="N19" s="155">
        <f>SUM(M19/$O19)*100</f>
        <v>93.633952254641898</v>
      </c>
      <c r="O19" s="30">
        <v>75.400000000000006</v>
      </c>
      <c r="Q19" s="1"/>
    </row>
    <row r="20" spans="3:17" ht="20.100000000000001" customHeight="1" x14ac:dyDescent="0.25">
      <c r="C20" s="151" t="s">
        <v>13</v>
      </c>
      <c r="D20" s="93">
        <v>92.600000000000009</v>
      </c>
      <c r="E20" s="149">
        <f t="shared" si="2"/>
        <v>108.94117647058825</v>
      </c>
      <c r="F20" s="48">
        <v>85</v>
      </c>
      <c r="G20" s="172">
        <v>90.5</v>
      </c>
      <c r="H20" s="149">
        <f t="shared" si="3"/>
        <v>103.78440366972477</v>
      </c>
      <c r="I20" s="149">
        <v>68.2</v>
      </c>
      <c r="J20" s="149">
        <f t="shared" si="4"/>
        <v>78.211009174311926</v>
      </c>
      <c r="K20" s="93">
        <f>'PY2022Q3 EX'!N18*100</f>
        <v>69.199999999999989</v>
      </c>
      <c r="L20" s="149">
        <f t="shared" si="5"/>
        <v>79.357798165137595</v>
      </c>
      <c r="M20" s="93">
        <v>69.099999999999994</v>
      </c>
      <c r="N20" s="155">
        <f>SUM(M20/$O20)*100</f>
        <v>79.243119266055047</v>
      </c>
      <c r="O20" s="30">
        <v>87.2</v>
      </c>
      <c r="Q20" s="1"/>
    </row>
    <row r="21" spans="3:17" ht="20.100000000000001" customHeight="1" x14ac:dyDescent="0.25">
      <c r="C21" s="151" t="s">
        <v>16</v>
      </c>
      <c r="D21" s="93">
        <v>63.4</v>
      </c>
      <c r="E21" s="149">
        <f t="shared" si="2"/>
        <v>121.92307692307691</v>
      </c>
      <c r="F21" s="48">
        <v>52</v>
      </c>
      <c r="G21" s="172">
        <v>51.9</v>
      </c>
      <c r="H21" s="149">
        <f>SUM(G21/$O21)*100</f>
        <v>80.340557275541784</v>
      </c>
      <c r="I21" s="149">
        <v>47.4</v>
      </c>
      <c r="J21" s="149">
        <f>SUM(I21/$O21)*100</f>
        <v>73.374613003095973</v>
      </c>
      <c r="K21" s="93">
        <f>'PY2022Q3 EX'!N19*100</f>
        <v>48.1</v>
      </c>
      <c r="L21" s="149">
        <f>SUM(K21/$O21)*100</f>
        <v>74.45820433436532</v>
      </c>
      <c r="M21" s="93">
        <v>61.4</v>
      </c>
      <c r="N21" s="155">
        <f>SUM(M21/$O21)*100</f>
        <v>95.046439628482958</v>
      </c>
      <c r="O21" s="30">
        <v>64.600000000000009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67.7</v>
      </c>
      <c r="E23" s="149">
        <f t="shared" ref="E23:E25" si="6">D23/F23*100</f>
        <v>99.558823529411768</v>
      </c>
      <c r="F23" s="48">
        <v>68</v>
      </c>
      <c r="G23" s="174">
        <v>69.699999999999989</v>
      </c>
      <c r="H23" s="149">
        <f>SUM(G23/$O23)*100</f>
        <v>102.49999999999999</v>
      </c>
      <c r="I23" s="149">
        <v>68.400000000000006</v>
      </c>
      <c r="J23" s="149">
        <f>SUM(I23/$O23)*100</f>
        <v>100.58823529411765</v>
      </c>
      <c r="K23" s="93">
        <f>'PY2022Q3 EX'!N21*100</f>
        <v>71.599999999999994</v>
      </c>
      <c r="L23" s="149">
        <f>SUM(K23/$O23)*100</f>
        <v>105.29411764705881</v>
      </c>
      <c r="M23" s="93">
        <v>71.900000000000006</v>
      </c>
      <c r="N23" s="155">
        <f>SUM(M23/$O23)*100</f>
        <v>105.73529411764706</v>
      </c>
      <c r="O23" s="30">
        <v>68</v>
      </c>
      <c r="Q23" s="1"/>
    </row>
    <row r="24" spans="3:17" ht="20.100000000000001" customHeight="1" x14ac:dyDescent="0.25">
      <c r="C24" s="151" t="s">
        <v>3</v>
      </c>
      <c r="D24" s="94">
        <v>6950</v>
      </c>
      <c r="E24" s="149">
        <f t="shared" si="6"/>
        <v>136.27450980392157</v>
      </c>
      <c r="F24" s="49">
        <v>5100</v>
      </c>
      <c r="G24" s="175">
        <v>6990</v>
      </c>
      <c r="H24" s="149">
        <f>SUM(G24/$O24)*100</f>
        <v>134.42307692307693</v>
      </c>
      <c r="I24" s="159">
        <v>7009</v>
      </c>
      <c r="J24" s="149">
        <f>SUM(I24/$O24)*100</f>
        <v>134.78846153846155</v>
      </c>
      <c r="K24" s="94">
        <f>'PY2022Q3 EX'!N22</f>
        <v>7280</v>
      </c>
      <c r="L24" s="149">
        <f>SUM(K24/$O24)*100</f>
        <v>140</v>
      </c>
      <c r="M24" s="94">
        <v>7205</v>
      </c>
      <c r="N24" s="155">
        <f>SUM(M24/$O24)*100</f>
        <v>138.55769230769229</v>
      </c>
      <c r="O24" s="95">
        <v>5200</v>
      </c>
      <c r="Q24" s="1"/>
    </row>
    <row r="25" spans="3:17" ht="20.100000000000001" customHeight="1" x14ac:dyDescent="0.25">
      <c r="C25" s="156" t="s">
        <v>10</v>
      </c>
      <c r="D25" s="93">
        <v>64.099999999999994</v>
      </c>
      <c r="E25" s="149">
        <f t="shared" si="6"/>
        <v>98.615384615384599</v>
      </c>
      <c r="F25" s="48">
        <v>65</v>
      </c>
      <c r="G25" s="174">
        <v>68.100000000000009</v>
      </c>
      <c r="H25" s="149">
        <f>SUM(G25/$O25)*100</f>
        <v>99.126637554585159</v>
      </c>
      <c r="I25" s="149">
        <v>67.3</v>
      </c>
      <c r="J25" s="149">
        <f>SUM(I25/$O25)*100</f>
        <v>97.962154294032018</v>
      </c>
      <c r="K25" s="93">
        <f>'PY2022Q3 EX'!N23*100</f>
        <v>72.8</v>
      </c>
      <c r="L25" s="149">
        <f>SUM(K25/$O25)*100</f>
        <v>105.96797671033478</v>
      </c>
      <c r="M25" s="93">
        <v>73.5</v>
      </c>
      <c r="N25" s="155">
        <f>SUM(M25/$O25)*100</f>
        <v>106.98689956331877</v>
      </c>
      <c r="O25" s="30">
        <v>68.7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697" priority="106" operator="between">
      <formula>$F5*0.9</formula>
      <formula>$F5</formula>
    </cfRule>
    <cfRule type="cellIs" dxfId="1696" priority="107" operator="lessThan">
      <formula>$F5*0.9</formula>
    </cfRule>
    <cfRule type="cellIs" dxfId="1695" priority="108" operator="greaterThan">
      <formula>$F5</formula>
    </cfRule>
  </conditionalFormatting>
  <conditionalFormatting sqref="D7">
    <cfRule type="cellIs" dxfId="1694" priority="100" operator="between">
      <formula>$F7*0.9</formula>
      <formula>$F7</formula>
    </cfRule>
    <cfRule type="cellIs" dxfId="1693" priority="101" operator="lessThan">
      <formula>$F7*0.9</formula>
    </cfRule>
    <cfRule type="cellIs" dxfId="1692" priority="102" operator="greaterThan">
      <formula>$F7</formula>
    </cfRule>
  </conditionalFormatting>
  <conditionalFormatting sqref="D6">
    <cfRule type="cellIs" dxfId="1691" priority="97" operator="between">
      <formula>$F6*0.9</formula>
      <formula>$F6</formula>
    </cfRule>
    <cfRule type="cellIs" dxfId="1690" priority="98" operator="lessThan">
      <formula>$F6*0.9</formula>
    </cfRule>
    <cfRule type="cellIs" dxfId="1689" priority="99" operator="greaterThan">
      <formula>$F6</formula>
    </cfRule>
  </conditionalFormatting>
  <conditionalFormatting sqref="D11">
    <cfRule type="cellIs" dxfId="1688" priority="94" operator="between">
      <formula>$F11*0.9</formula>
      <formula>$F11</formula>
    </cfRule>
    <cfRule type="cellIs" dxfId="1687" priority="95" operator="lessThan">
      <formula>$F11*0.9</formula>
    </cfRule>
    <cfRule type="cellIs" dxfId="1686" priority="96" operator="greaterThan">
      <formula>$F11</formula>
    </cfRule>
  </conditionalFormatting>
  <conditionalFormatting sqref="D17">
    <cfRule type="cellIs" dxfId="1685" priority="91" operator="between">
      <formula>$F17*0.9</formula>
      <formula>$F17</formula>
    </cfRule>
    <cfRule type="cellIs" dxfId="1684" priority="92" operator="lessThan">
      <formula>$F17*0.9</formula>
    </cfRule>
    <cfRule type="cellIs" dxfId="1683" priority="93" operator="greaterThan">
      <formula>$F17</formula>
    </cfRule>
  </conditionalFormatting>
  <conditionalFormatting sqref="D23">
    <cfRule type="cellIs" dxfId="1682" priority="88" operator="between">
      <formula>$F23*0.9</formula>
      <formula>$F23</formula>
    </cfRule>
    <cfRule type="cellIs" dxfId="1681" priority="89" operator="lessThan">
      <formula>$F23*0.9</formula>
    </cfRule>
    <cfRule type="cellIs" dxfId="1680" priority="90" operator="greaterThan">
      <formula>$F23</formula>
    </cfRule>
  </conditionalFormatting>
  <conditionalFormatting sqref="D12">
    <cfRule type="cellIs" dxfId="1679" priority="85" operator="between">
      <formula>$F12*0.9</formula>
      <formula>$F12</formula>
    </cfRule>
    <cfRule type="cellIs" dxfId="1678" priority="86" operator="lessThan">
      <formula>$F12*0.9</formula>
    </cfRule>
    <cfRule type="cellIs" dxfId="1677" priority="87" operator="greaterThan">
      <formula>$F12</formula>
    </cfRule>
  </conditionalFormatting>
  <conditionalFormatting sqref="D24">
    <cfRule type="cellIs" dxfId="1676" priority="82" operator="between">
      <formula>$F24*0.9</formula>
      <formula>$F24</formula>
    </cfRule>
    <cfRule type="cellIs" dxfId="1675" priority="83" operator="lessThan">
      <formula>$F24*0.9</formula>
    </cfRule>
    <cfRule type="cellIs" dxfId="1674" priority="84" operator="greaterThan">
      <formula>$F24</formula>
    </cfRule>
  </conditionalFormatting>
  <conditionalFormatting sqref="D13">
    <cfRule type="cellIs" dxfId="1673" priority="79" operator="between">
      <formula>$F13*0.9</formula>
      <formula>$F13</formula>
    </cfRule>
    <cfRule type="cellIs" dxfId="1672" priority="80" operator="lessThan">
      <formula>$F13*0.9</formula>
    </cfRule>
    <cfRule type="cellIs" dxfId="1671" priority="81" operator="greaterThan">
      <formula>$F13</formula>
    </cfRule>
  </conditionalFormatting>
  <conditionalFormatting sqref="D19">
    <cfRule type="cellIs" dxfId="1670" priority="76" operator="between">
      <formula>$F19*0.9</formula>
      <formula>$F19</formula>
    </cfRule>
    <cfRule type="cellIs" dxfId="1669" priority="77" operator="lessThan">
      <formula>$F19*0.9</formula>
    </cfRule>
    <cfRule type="cellIs" dxfId="1668" priority="78" operator="greaterThan">
      <formula>$F19</formula>
    </cfRule>
  </conditionalFormatting>
  <conditionalFormatting sqref="D25">
    <cfRule type="cellIs" dxfId="1667" priority="73" operator="between">
      <formula>$F25*0.9</formula>
      <formula>$F25</formula>
    </cfRule>
    <cfRule type="cellIs" dxfId="1666" priority="74" operator="lessThan">
      <formula>$F25*0.9</formula>
    </cfRule>
    <cfRule type="cellIs" dxfId="1665" priority="75" operator="greaterThan">
      <formula>$F25</formula>
    </cfRule>
  </conditionalFormatting>
  <conditionalFormatting sqref="G5 I5 K5 M5">
    <cfRule type="cellIs" dxfId="1664" priority="127" operator="between">
      <formula>$O5*0.9</formula>
      <formula>$O5</formula>
    </cfRule>
    <cfRule type="cellIs" dxfId="1663" priority="128" operator="lessThan">
      <formula>$O5*0.9</formula>
    </cfRule>
    <cfRule type="cellIs" dxfId="1662" priority="129" operator="greaterThan">
      <formula>$O5</formula>
    </cfRule>
  </conditionalFormatting>
  <conditionalFormatting sqref="G6 I6 K6 M6">
    <cfRule type="cellIs" dxfId="1661" priority="109" operator="between">
      <formula>$O6*0.9</formula>
      <formula>$O6</formula>
    </cfRule>
    <cfRule type="cellIs" dxfId="1660" priority="110" operator="lessThan">
      <formula>$O6*0.9</formula>
    </cfRule>
    <cfRule type="cellIs" dxfId="1659" priority="111" operator="greaterThan">
      <formula>$O6</formula>
    </cfRule>
  </conditionalFormatting>
  <conditionalFormatting sqref="G7 I7 M7">
    <cfRule type="cellIs" dxfId="1658" priority="70" operator="between">
      <formula>$O7*0.9</formula>
      <formula>$O7</formula>
    </cfRule>
    <cfRule type="cellIs" dxfId="1657" priority="71" operator="lessThan">
      <formula>$O7*0.9</formula>
    </cfRule>
    <cfRule type="cellIs" dxfId="1656" priority="72" operator="greaterThan">
      <formula>$O7</formula>
    </cfRule>
  </conditionalFormatting>
  <conditionalFormatting sqref="G11 I11 M11">
    <cfRule type="cellIs" dxfId="1655" priority="124" operator="between">
      <formula>$O11*0.9</formula>
      <formula>$O11</formula>
    </cfRule>
    <cfRule type="cellIs" dxfId="1654" priority="125" operator="lessThan">
      <formula>$O11*0.9</formula>
    </cfRule>
    <cfRule type="cellIs" dxfId="1653" priority="126" operator="greaterThan">
      <formula>$O11</formula>
    </cfRule>
  </conditionalFormatting>
  <conditionalFormatting sqref="G12 I12 M12">
    <cfRule type="cellIs" dxfId="1652" priority="121" operator="between">
      <formula>$O12*0.9</formula>
      <formula>$O12</formula>
    </cfRule>
    <cfRule type="cellIs" dxfId="1651" priority="122" operator="lessThan">
      <formula>$O12*0.9</formula>
    </cfRule>
    <cfRule type="cellIs" dxfId="1650" priority="123" operator="greaterThan">
      <formula>$O12</formula>
    </cfRule>
  </conditionalFormatting>
  <conditionalFormatting sqref="G13 I13 M13">
    <cfRule type="cellIs" dxfId="1649" priority="103" operator="between">
      <formula>$O13*0.9</formula>
      <formula>$O13</formula>
    </cfRule>
    <cfRule type="cellIs" dxfId="1648" priority="104" operator="lessThan">
      <formula>$O13*0.9</formula>
    </cfRule>
    <cfRule type="cellIs" dxfId="1647" priority="105" operator="greaterThan">
      <formula>$O13</formula>
    </cfRule>
  </conditionalFormatting>
  <conditionalFormatting sqref="G14 I14 M14">
    <cfRule type="cellIs" dxfId="1646" priority="67" operator="between">
      <formula>$O14*0.9</formula>
      <formula>$O14</formula>
    </cfRule>
    <cfRule type="cellIs" dxfId="1645" priority="68" operator="lessThan">
      <formula>$O14*0.9</formula>
    </cfRule>
    <cfRule type="cellIs" dxfId="1644" priority="69" operator="greaterThan">
      <formula>$O14</formula>
    </cfRule>
  </conditionalFormatting>
  <conditionalFormatting sqref="G17:G18 I17:I18 M17:M18">
    <cfRule type="cellIs" dxfId="1643" priority="118" operator="between">
      <formula>$O17*0.9</formula>
      <formula>$O17</formula>
    </cfRule>
    <cfRule type="cellIs" dxfId="1642" priority="119" operator="lessThan">
      <formula>$O17*0.9</formula>
    </cfRule>
    <cfRule type="cellIs" dxfId="1641" priority="120" operator="greaterThan">
      <formula>$O17</formula>
    </cfRule>
  </conditionalFormatting>
  <conditionalFormatting sqref="G19 I19 M19">
    <cfRule type="cellIs" dxfId="1640" priority="64" operator="between">
      <formula>$O19*0.9</formula>
      <formula>$O19</formula>
    </cfRule>
    <cfRule type="cellIs" dxfId="1639" priority="65" operator="lessThan">
      <formula>$O19*0.9</formula>
    </cfRule>
    <cfRule type="cellIs" dxfId="1638" priority="66" operator="greaterThan">
      <formula>$O19</formula>
    </cfRule>
  </conditionalFormatting>
  <conditionalFormatting sqref="G20 I20 M20">
    <cfRule type="cellIs" dxfId="1637" priority="61" operator="between">
      <formula>$O20*0.9</formula>
      <formula>$O20</formula>
    </cfRule>
    <cfRule type="cellIs" dxfId="1636" priority="62" operator="lessThan">
      <formula>$O20*0.9</formula>
    </cfRule>
    <cfRule type="cellIs" dxfId="1635" priority="63" operator="greaterThan">
      <formula>$O20</formula>
    </cfRule>
  </conditionalFormatting>
  <conditionalFormatting sqref="G23 I23 M23">
    <cfRule type="cellIs" dxfId="1634" priority="115" operator="between">
      <formula>$O23*0.9</formula>
      <formula>$O23</formula>
    </cfRule>
    <cfRule type="cellIs" dxfId="1633" priority="116" operator="lessThan">
      <formula>$O23*0.9</formula>
    </cfRule>
    <cfRule type="cellIs" dxfId="1632" priority="117" operator="greaterThan">
      <formula>$O23</formula>
    </cfRule>
  </conditionalFormatting>
  <conditionalFormatting sqref="G24 I24 M24">
    <cfRule type="cellIs" dxfId="1631" priority="112" operator="between">
      <formula>$O24*0.9</formula>
      <formula>$O24</formula>
    </cfRule>
    <cfRule type="cellIs" dxfId="1630" priority="113" operator="lessThan">
      <formula>$O24*0.9</formula>
    </cfRule>
    <cfRule type="cellIs" dxfId="1629" priority="114" operator="greaterThan">
      <formula>$O24</formula>
    </cfRule>
  </conditionalFormatting>
  <conditionalFormatting sqref="G25 I25 M25">
    <cfRule type="cellIs" dxfId="1628" priority="58" operator="between">
      <formula>$O25*0.9</formula>
      <formula>$O25</formula>
    </cfRule>
    <cfRule type="cellIs" dxfId="1627" priority="59" operator="lessThan">
      <formula>$O25*0.9</formula>
    </cfRule>
    <cfRule type="cellIs" dxfId="1626" priority="60" operator="greaterThan">
      <formula>$O25</formula>
    </cfRule>
  </conditionalFormatting>
  <conditionalFormatting sqref="D8">
    <cfRule type="cellIs" dxfId="1625" priority="55" operator="between">
      <formula>$F8*0.9</formula>
      <formula>$F8</formula>
    </cfRule>
    <cfRule type="cellIs" dxfId="1624" priority="56" operator="lessThan">
      <formula>$F8*0.9</formula>
    </cfRule>
    <cfRule type="cellIs" dxfId="1623" priority="57" operator="greaterThan">
      <formula>$F8</formula>
    </cfRule>
  </conditionalFormatting>
  <conditionalFormatting sqref="D14">
    <cfRule type="cellIs" dxfId="1622" priority="52" operator="between">
      <formula>$F14*0.9</formula>
      <formula>$F14</formula>
    </cfRule>
    <cfRule type="cellIs" dxfId="1621" priority="53" operator="lessThan">
      <formula>$F14*0.9</formula>
    </cfRule>
    <cfRule type="cellIs" dxfId="1620" priority="54" operator="greaterThan">
      <formula>$F14</formula>
    </cfRule>
  </conditionalFormatting>
  <conditionalFormatting sqref="D20">
    <cfRule type="cellIs" dxfId="1619" priority="49" operator="between">
      <formula>$F20*0.9</formula>
      <formula>$F20</formula>
    </cfRule>
    <cfRule type="cellIs" dxfId="1618" priority="50" operator="lessThan">
      <formula>$F20*0.9</formula>
    </cfRule>
    <cfRule type="cellIs" dxfId="1617" priority="51" operator="greaterThan">
      <formula>$F20</formula>
    </cfRule>
  </conditionalFormatting>
  <conditionalFormatting sqref="G15 I15 M15">
    <cfRule type="cellIs" dxfId="1616" priority="46" operator="between">
      <formula>$O15*0.9</formula>
      <formula>$O15</formula>
    </cfRule>
    <cfRule type="cellIs" dxfId="1615" priority="47" operator="lessThan">
      <formula>$O15*0.9</formula>
    </cfRule>
    <cfRule type="cellIs" dxfId="1614" priority="48" operator="greaterThan">
      <formula>$O15</formula>
    </cfRule>
  </conditionalFormatting>
  <conditionalFormatting sqref="G21 I21 M21">
    <cfRule type="cellIs" dxfId="1613" priority="43" operator="between">
      <formula>$O21*0.9</formula>
      <formula>$O21</formula>
    </cfRule>
    <cfRule type="cellIs" dxfId="1612" priority="44" operator="lessThan">
      <formula>$O21*0.9</formula>
    </cfRule>
    <cfRule type="cellIs" dxfId="1611" priority="45" operator="greaterThan">
      <formula>$O21</formula>
    </cfRule>
  </conditionalFormatting>
  <conditionalFormatting sqref="G8 I8 M8">
    <cfRule type="cellIs" dxfId="1610" priority="40" operator="between">
      <formula>$O8*0.9</formula>
      <formula>$O8</formula>
    </cfRule>
    <cfRule type="cellIs" dxfId="1609" priority="41" operator="lessThan">
      <formula>$O8*0.9</formula>
    </cfRule>
    <cfRule type="cellIs" dxfId="1608" priority="42" operator="greaterThan">
      <formula>$O8</formula>
    </cfRule>
  </conditionalFormatting>
  <conditionalFormatting sqref="G9 I9 M9">
    <cfRule type="cellIs" dxfId="1607" priority="37" operator="between">
      <formula>$O9*0.9</formula>
      <formula>$O9</formula>
    </cfRule>
    <cfRule type="cellIs" dxfId="1606" priority="38" operator="lessThan">
      <formula>$O9*0.9</formula>
    </cfRule>
    <cfRule type="cellIs" dxfId="1605" priority="39" operator="greaterThan">
      <formula>$O9</formula>
    </cfRule>
  </conditionalFormatting>
  <conditionalFormatting sqref="D21 D15 D9">
    <cfRule type="cellIs" dxfId="1604" priority="34" operator="between">
      <formula>$F9*0.9</formula>
      <formula>$F9</formula>
    </cfRule>
    <cfRule type="cellIs" dxfId="1603" priority="35" operator="lessThan">
      <formula>$F9*0.9</formula>
    </cfRule>
    <cfRule type="cellIs" dxfId="1602" priority="36" operator="greaterThan">
      <formula>$F9</formula>
    </cfRule>
  </conditionalFormatting>
  <conditionalFormatting sqref="D18">
    <cfRule type="cellIs" dxfId="1601" priority="31" operator="between">
      <formula>$F18*0.9</formula>
      <formula>$F18</formula>
    </cfRule>
    <cfRule type="cellIs" dxfId="1600" priority="32" operator="lessThan">
      <formula>$F18*0.9</formula>
    </cfRule>
    <cfRule type="cellIs" dxfId="1599" priority="33" operator="greaterThan">
      <formula>$F18</formula>
    </cfRule>
  </conditionalFormatting>
  <conditionalFormatting sqref="K7:K9">
    <cfRule type="cellIs" dxfId="1598" priority="28" operator="between">
      <formula>$O7*0.9</formula>
      <formula>$O7</formula>
    </cfRule>
    <cfRule type="cellIs" dxfId="1597" priority="29" operator="lessThan">
      <formula>$O7*0.9</formula>
    </cfRule>
    <cfRule type="cellIs" dxfId="1596" priority="30" operator="greaterThan">
      <formula>$O7</formula>
    </cfRule>
  </conditionalFormatting>
  <conditionalFormatting sqref="K11">
    <cfRule type="cellIs" dxfId="1595" priority="25" operator="between">
      <formula>$O11*0.9</formula>
      <formula>$O11</formula>
    </cfRule>
    <cfRule type="cellIs" dxfId="1594" priority="26" operator="lessThan">
      <formula>$O11*0.9</formula>
    </cfRule>
    <cfRule type="cellIs" dxfId="1593" priority="27" operator="greaterThan">
      <formula>$O11</formula>
    </cfRule>
  </conditionalFormatting>
  <conditionalFormatting sqref="K13:K15">
    <cfRule type="cellIs" dxfId="1592" priority="22" operator="between">
      <formula>$O13*0.9</formula>
      <formula>$O13</formula>
    </cfRule>
    <cfRule type="cellIs" dxfId="1591" priority="23" operator="lessThan">
      <formula>$O13*0.9</formula>
    </cfRule>
    <cfRule type="cellIs" dxfId="1590" priority="24" operator="greaterThan">
      <formula>$O13</formula>
    </cfRule>
  </conditionalFormatting>
  <conditionalFormatting sqref="K17">
    <cfRule type="cellIs" dxfId="1589" priority="19" operator="between">
      <formula>$O17*0.9</formula>
      <formula>$O17</formula>
    </cfRule>
    <cfRule type="cellIs" dxfId="1588" priority="20" operator="lessThan">
      <formula>$O17*0.9</formula>
    </cfRule>
    <cfRule type="cellIs" dxfId="1587" priority="21" operator="greaterThan">
      <formula>$O17</formula>
    </cfRule>
  </conditionalFormatting>
  <conditionalFormatting sqref="K19:K21">
    <cfRule type="cellIs" dxfId="1586" priority="16" operator="between">
      <formula>$O19*0.9</formula>
      <formula>$O19</formula>
    </cfRule>
    <cfRule type="cellIs" dxfId="1585" priority="17" operator="lessThan">
      <formula>$O19*0.9</formula>
    </cfRule>
    <cfRule type="cellIs" dxfId="1584" priority="18" operator="greaterThan">
      <formula>$O19</formula>
    </cfRule>
  </conditionalFormatting>
  <conditionalFormatting sqref="K23">
    <cfRule type="cellIs" dxfId="1583" priority="13" operator="between">
      <formula>$O23*0.9</formula>
      <formula>$O23</formula>
    </cfRule>
    <cfRule type="cellIs" dxfId="1582" priority="14" operator="lessThan">
      <formula>$O23*0.9</formula>
    </cfRule>
    <cfRule type="cellIs" dxfId="1581" priority="15" operator="greaterThan">
      <formula>$O23</formula>
    </cfRule>
  </conditionalFormatting>
  <conditionalFormatting sqref="K25">
    <cfRule type="cellIs" dxfId="1580" priority="10" operator="between">
      <formula>$O25*0.9</formula>
      <formula>$O25</formula>
    </cfRule>
    <cfRule type="cellIs" dxfId="1579" priority="11" operator="lessThan">
      <formula>$O25*0.9</formula>
    </cfRule>
    <cfRule type="cellIs" dxfId="1578" priority="12" operator="greaterThan">
      <formula>$O25</formula>
    </cfRule>
  </conditionalFormatting>
  <conditionalFormatting sqref="K12">
    <cfRule type="cellIs" dxfId="1577" priority="7" operator="between">
      <formula>$O12*0.9</formula>
      <formula>$O12</formula>
    </cfRule>
    <cfRule type="cellIs" dxfId="1576" priority="8" operator="lessThan">
      <formula>$O12*0.9</formula>
    </cfRule>
    <cfRule type="cellIs" dxfId="1575" priority="9" operator="greaterThan">
      <formula>$O12</formula>
    </cfRule>
  </conditionalFormatting>
  <conditionalFormatting sqref="K18">
    <cfRule type="cellIs" dxfId="1574" priority="4" operator="between">
      <formula>$O18*0.9</formula>
      <formula>$O18</formula>
    </cfRule>
    <cfRule type="cellIs" dxfId="1573" priority="5" operator="lessThan">
      <formula>$O18*0.9</formula>
    </cfRule>
    <cfRule type="cellIs" dxfId="1572" priority="6" operator="greaterThan">
      <formula>$O18</formula>
    </cfRule>
  </conditionalFormatting>
  <conditionalFormatting sqref="K24">
    <cfRule type="cellIs" dxfId="1571" priority="1" operator="between">
      <formula>$O24*0.9</formula>
      <formula>$O24</formula>
    </cfRule>
    <cfRule type="cellIs" dxfId="1570" priority="2" operator="lessThan">
      <formula>$O24*0.9</formula>
    </cfRule>
    <cfRule type="cellIs" dxfId="1569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3279-CE43-4CA2-8BAC-D054E1F95CB5}">
  <dimension ref="A1:AB37"/>
  <sheetViews>
    <sheetView zoomScale="70" zoomScaleNormal="70" workbookViewId="0">
      <selection activeCell="B23" sqref="B23"/>
    </sheetView>
  </sheetViews>
  <sheetFormatPr defaultColWidth="9.140625" defaultRowHeight="15" x14ac:dyDescent="0.25"/>
  <cols>
    <col min="1" max="1" width="37.85546875" style="20" bestFit="1" customWidth="1"/>
    <col min="2" max="2" width="18" style="20" customWidth="1"/>
    <col min="3" max="3" width="10.140625" style="20" bestFit="1" customWidth="1"/>
    <col min="4" max="11" width="10.42578125" style="20" bestFit="1" customWidth="1"/>
    <col min="12" max="12" width="10.140625" style="20" bestFit="1" customWidth="1"/>
    <col min="13" max="13" width="9.7109375" style="20" bestFit="1" customWidth="1"/>
    <col min="14" max="21" width="10.140625" style="20" bestFit="1" customWidth="1"/>
    <col min="22" max="22" width="10.42578125" style="20" bestFit="1" customWidth="1"/>
    <col min="23" max="23" width="10.140625" style="20" bestFit="1" customWidth="1"/>
    <col min="24" max="26" width="10.42578125" style="20" bestFit="1" customWidth="1"/>
    <col min="27" max="16384" width="9.140625" style="20"/>
  </cols>
  <sheetData>
    <row r="1" spans="1:28" ht="15.75" x14ac:dyDescent="0.25">
      <c r="A1" s="110" t="s">
        <v>57</v>
      </c>
      <c r="B1" s="111" t="s">
        <v>41</v>
      </c>
      <c r="C1" s="107" t="s">
        <v>17</v>
      </c>
      <c r="D1" s="107" t="s">
        <v>18</v>
      </c>
      <c r="E1" s="107" t="s">
        <v>19</v>
      </c>
      <c r="F1" s="107" t="s">
        <v>20</v>
      </c>
      <c r="G1" s="107" t="s">
        <v>21</v>
      </c>
      <c r="H1" s="107" t="s">
        <v>22</v>
      </c>
      <c r="I1" s="107" t="s">
        <v>23</v>
      </c>
      <c r="J1" s="107" t="s">
        <v>24</v>
      </c>
      <c r="K1" s="107" t="s">
        <v>25</v>
      </c>
      <c r="L1" s="107" t="s">
        <v>26</v>
      </c>
      <c r="M1" s="107" t="s">
        <v>27</v>
      </c>
      <c r="N1" s="107" t="s">
        <v>28</v>
      </c>
      <c r="O1" s="107" t="s">
        <v>29</v>
      </c>
      <c r="P1" s="107" t="s">
        <v>30</v>
      </c>
      <c r="Q1" s="107" t="s">
        <v>31</v>
      </c>
      <c r="R1" s="107" t="s">
        <v>32</v>
      </c>
      <c r="S1" s="107" t="s">
        <v>33</v>
      </c>
      <c r="T1" s="107" t="s">
        <v>34</v>
      </c>
      <c r="U1" s="107" t="s">
        <v>35</v>
      </c>
      <c r="V1" s="107" t="s">
        <v>36</v>
      </c>
      <c r="W1" s="107" t="s">
        <v>37</v>
      </c>
      <c r="X1" s="107" t="s">
        <v>38</v>
      </c>
      <c r="Y1" s="107" t="s">
        <v>39</v>
      </c>
      <c r="Z1" s="107" t="s">
        <v>40</v>
      </c>
    </row>
    <row r="2" spans="1:28" ht="21" customHeight="1" x14ac:dyDescent="0.25">
      <c r="A2" s="108" t="s">
        <v>1</v>
      </c>
      <c r="B2" s="120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28" ht="21" customHeight="1" x14ac:dyDescent="0.25">
      <c r="A3" s="101" t="s">
        <v>2</v>
      </c>
      <c r="B3" s="230">
        <v>85.9</v>
      </c>
      <c r="C3" s="228">
        <v>82.3</v>
      </c>
      <c r="D3" s="230">
        <v>100</v>
      </c>
      <c r="E3" s="230">
        <v>100</v>
      </c>
      <c r="F3" s="230">
        <v>98.7</v>
      </c>
      <c r="G3" s="228">
        <v>74.2</v>
      </c>
      <c r="H3" s="230">
        <v>93.3</v>
      </c>
      <c r="I3" s="230">
        <v>96.2</v>
      </c>
      <c r="J3" s="230">
        <v>97</v>
      </c>
      <c r="K3" s="233">
        <v>76.099999999999994</v>
      </c>
      <c r="L3" s="233">
        <v>91.4</v>
      </c>
      <c r="M3" s="230">
        <v>90.5</v>
      </c>
      <c r="N3" s="230">
        <v>85</v>
      </c>
      <c r="O3" s="230">
        <v>97.5</v>
      </c>
      <c r="P3" s="233">
        <v>82.9</v>
      </c>
      <c r="Q3" s="233">
        <v>77.5</v>
      </c>
      <c r="R3" s="233">
        <v>85.5</v>
      </c>
      <c r="S3" s="230">
        <v>87.1</v>
      </c>
      <c r="T3" s="233">
        <v>85.3</v>
      </c>
      <c r="U3" s="230">
        <v>97.8</v>
      </c>
      <c r="V3" s="230">
        <v>93.7</v>
      </c>
      <c r="W3" s="230">
        <v>82.3</v>
      </c>
      <c r="X3" s="230">
        <v>92.2</v>
      </c>
      <c r="Y3" s="230">
        <v>77.099999999999994</v>
      </c>
      <c r="Z3" s="233">
        <v>85</v>
      </c>
      <c r="AA3" s="1"/>
      <c r="AB3" s="1"/>
    </row>
    <row r="4" spans="1:28" ht="21" customHeight="1" x14ac:dyDescent="0.25">
      <c r="A4" s="101" t="s">
        <v>3</v>
      </c>
      <c r="B4" s="229">
        <v>9620</v>
      </c>
      <c r="C4" s="229">
        <v>9074.5</v>
      </c>
      <c r="D4" s="229">
        <v>9991</v>
      </c>
      <c r="E4" s="229">
        <v>10227</v>
      </c>
      <c r="F4" s="229">
        <v>13095.5</v>
      </c>
      <c r="G4" s="232">
        <v>7065</v>
      </c>
      <c r="H4" s="229">
        <v>10270</v>
      </c>
      <c r="I4" s="229">
        <v>12220</v>
      </c>
      <c r="J4" s="229">
        <v>12575.5</v>
      </c>
      <c r="K4" s="232">
        <v>8608</v>
      </c>
      <c r="L4" s="229">
        <v>9439.5</v>
      </c>
      <c r="M4" s="229">
        <v>9211.15</v>
      </c>
      <c r="N4" s="229">
        <v>9079</v>
      </c>
      <c r="O4" s="229">
        <v>10027.5</v>
      </c>
      <c r="P4" s="232">
        <v>9755</v>
      </c>
      <c r="Q4" s="234">
        <v>7027.5</v>
      </c>
      <c r="R4" s="229">
        <v>11428</v>
      </c>
      <c r="S4" s="229">
        <v>8597</v>
      </c>
      <c r="T4" s="229">
        <v>9926</v>
      </c>
      <c r="U4" s="229">
        <v>9751</v>
      </c>
      <c r="V4" s="229">
        <v>12849.5</v>
      </c>
      <c r="W4" s="229">
        <v>8706</v>
      </c>
      <c r="X4" s="229">
        <v>11440</v>
      </c>
      <c r="Y4" s="229">
        <v>7695</v>
      </c>
      <c r="Z4" s="229">
        <v>8984</v>
      </c>
      <c r="AB4" s="1"/>
    </row>
    <row r="5" spans="1:28" ht="21" customHeight="1" x14ac:dyDescent="0.25">
      <c r="A5" s="101" t="s">
        <v>10</v>
      </c>
      <c r="B5" s="193">
        <v>66.2</v>
      </c>
      <c r="C5" s="193">
        <v>79.7</v>
      </c>
      <c r="D5" s="193">
        <v>81.3</v>
      </c>
      <c r="E5" s="214">
        <v>87.8</v>
      </c>
      <c r="F5" s="216">
        <v>91.8</v>
      </c>
      <c r="G5" s="193">
        <v>64.7</v>
      </c>
      <c r="H5" s="216">
        <v>89.7</v>
      </c>
      <c r="I5" s="216">
        <v>90.6</v>
      </c>
      <c r="J5" s="216">
        <v>96</v>
      </c>
      <c r="K5" s="193">
        <v>65.5</v>
      </c>
      <c r="L5" s="193">
        <v>73.5</v>
      </c>
      <c r="M5" s="216">
        <v>81.099999999999994</v>
      </c>
      <c r="N5" s="214">
        <v>78.84</v>
      </c>
      <c r="O5" s="216">
        <v>87.1</v>
      </c>
      <c r="P5" s="214">
        <v>83.6</v>
      </c>
      <c r="Q5" s="214">
        <v>76.8</v>
      </c>
      <c r="R5" s="193">
        <v>70</v>
      </c>
      <c r="S5" s="214">
        <v>81.900000000000006</v>
      </c>
      <c r="T5" s="214">
        <v>86.5</v>
      </c>
      <c r="U5" s="214">
        <v>82.8</v>
      </c>
      <c r="V5" s="214">
        <v>87.7</v>
      </c>
      <c r="W5" s="216">
        <v>78.5</v>
      </c>
      <c r="X5" s="214">
        <v>79.7</v>
      </c>
      <c r="Y5" s="214">
        <v>60.3</v>
      </c>
      <c r="Z5" s="214">
        <v>84.6</v>
      </c>
      <c r="AA5" s="1"/>
      <c r="AB5" s="1"/>
    </row>
    <row r="6" spans="1:28" ht="21" customHeight="1" x14ac:dyDescent="0.25">
      <c r="A6" s="102" t="s">
        <v>13</v>
      </c>
      <c r="B6" s="231">
        <v>66</v>
      </c>
      <c r="C6" s="193">
        <v>63.3</v>
      </c>
      <c r="D6" s="214">
        <v>80.900000000000006</v>
      </c>
      <c r="E6" s="193">
        <v>73.7</v>
      </c>
      <c r="F6" s="216">
        <v>88.1</v>
      </c>
      <c r="G6" s="193">
        <v>60.2</v>
      </c>
      <c r="H6" s="216">
        <v>96.2</v>
      </c>
      <c r="I6" s="193">
        <v>65.599999999999994</v>
      </c>
      <c r="J6" s="216">
        <v>91.3</v>
      </c>
      <c r="K6" s="193">
        <v>51.7</v>
      </c>
      <c r="L6" s="216">
        <v>82.2</v>
      </c>
      <c r="M6" s="214">
        <v>71.7</v>
      </c>
      <c r="N6" s="193">
        <v>64.400000000000006</v>
      </c>
      <c r="O6" s="216">
        <v>77.599999999999994</v>
      </c>
      <c r="P6" s="193">
        <v>63.9</v>
      </c>
      <c r="Q6" s="193">
        <v>50.4</v>
      </c>
      <c r="R6" s="214">
        <v>82.5</v>
      </c>
      <c r="S6" s="216">
        <v>78</v>
      </c>
      <c r="T6" s="193">
        <v>60.2</v>
      </c>
      <c r="U6" s="216">
        <v>83</v>
      </c>
      <c r="V6" s="216">
        <v>89.6</v>
      </c>
      <c r="W6" s="193">
        <v>70.8</v>
      </c>
      <c r="X6" s="214">
        <v>71.400000000000006</v>
      </c>
      <c r="Y6" s="216">
        <v>56.4</v>
      </c>
      <c r="Z6" s="216">
        <v>83.4</v>
      </c>
      <c r="AA6" s="1"/>
      <c r="AB6" s="1"/>
    </row>
    <row r="7" spans="1:28" ht="21" customHeight="1" x14ac:dyDescent="0.25">
      <c r="A7" s="102" t="s">
        <v>16</v>
      </c>
      <c r="B7" s="216">
        <v>82.4</v>
      </c>
      <c r="C7" s="193">
        <v>34.700000000000003</v>
      </c>
      <c r="D7" s="216">
        <v>88.9</v>
      </c>
      <c r="E7" s="193">
        <v>65.900000000000006</v>
      </c>
      <c r="F7" s="216">
        <v>99.1</v>
      </c>
      <c r="G7" s="214">
        <v>55.4</v>
      </c>
      <c r="H7" s="216">
        <v>90</v>
      </c>
      <c r="I7" s="216">
        <v>62.5</v>
      </c>
      <c r="J7" s="216">
        <v>94.7</v>
      </c>
      <c r="K7" s="216">
        <v>65.099999999999994</v>
      </c>
      <c r="L7" s="216">
        <v>87.1</v>
      </c>
      <c r="M7" s="216">
        <v>92.3</v>
      </c>
      <c r="N7" s="216">
        <v>73.2</v>
      </c>
      <c r="O7" s="216">
        <v>89.5</v>
      </c>
      <c r="P7" s="216">
        <v>65.099999999999994</v>
      </c>
      <c r="Q7" s="216">
        <v>85.2</v>
      </c>
      <c r="R7" s="216">
        <v>88</v>
      </c>
      <c r="S7" s="216">
        <v>78.8</v>
      </c>
      <c r="T7" s="216">
        <v>86</v>
      </c>
      <c r="U7" s="216">
        <v>98.3</v>
      </c>
      <c r="V7" s="216">
        <v>100</v>
      </c>
      <c r="W7" s="216">
        <v>84.1</v>
      </c>
      <c r="X7" s="216">
        <v>89.2</v>
      </c>
      <c r="Y7" s="216">
        <v>94.3</v>
      </c>
      <c r="Z7" s="216">
        <v>75.5</v>
      </c>
      <c r="AA7" s="1"/>
      <c r="AB7" s="1"/>
    </row>
    <row r="8" spans="1:28" ht="21" customHeight="1" x14ac:dyDescent="0.25">
      <c r="A8" s="103" t="s">
        <v>14</v>
      </c>
      <c r="B8" s="109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B8" s="1"/>
    </row>
    <row r="9" spans="1:28" ht="21" customHeight="1" x14ac:dyDescent="0.25">
      <c r="A9" s="101" t="s">
        <v>2</v>
      </c>
      <c r="B9" s="235">
        <v>83.3</v>
      </c>
      <c r="C9" s="233">
        <v>78.599999999999994</v>
      </c>
      <c r="D9" s="230">
        <v>100</v>
      </c>
      <c r="E9" s="230">
        <v>100</v>
      </c>
      <c r="F9" s="230">
        <v>100</v>
      </c>
      <c r="G9" s="230">
        <v>100</v>
      </c>
      <c r="H9" s="230">
        <v>100</v>
      </c>
      <c r="I9" s="230">
        <v>100</v>
      </c>
      <c r="J9" s="230">
        <v>95.3</v>
      </c>
      <c r="K9" s="230">
        <v>77.8</v>
      </c>
      <c r="L9" s="233">
        <v>75</v>
      </c>
      <c r="M9" s="230">
        <v>88.2</v>
      </c>
      <c r="N9" s="230">
        <v>82.5</v>
      </c>
      <c r="O9" s="230">
        <v>97.2</v>
      </c>
      <c r="P9" s="233">
        <v>80.5</v>
      </c>
      <c r="Q9" s="233">
        <v>75.900000000000006</v>
      </c>
      <c r="R9" s="230">
        <v>88.7</v>
      </c>
      <c r="S9" s="230">
        <v>87.5</v>
      </c>
      <c r="T9" s="233">
        <v>77.099999999999994</v>
      </c>
      <c r="U9" s="230">
        <v>100</v>
      </c>
      <c r="V9" s="230">
        <v>92.3</v>
      </c>
      <c r="W9" s="230">
        <v>76.400000000000006</v>
      </c>
      <c r="X9" s="230">
        <v>90.8</v>
      </c>
      <c r="Y9" s="233">
        <v>76.7</v>
      </c>
      <c r="Z9" s="233">
        <v>81.099999999999994</v>
      </c>
      <c r="AA9" s="1"/>
      <c r="AB9" s="1"/>
    </row>
    <row r="10" spans="1:28" ht="21" customHeight="1" x14ac:dyDescent="0.25">
      <c r="A10" s="101" t="s">
        <v>3</v>
      </c>
      <c r="B10" s="236">
        <v>10053</v>
      </c>
      <c r="C10" s="229">
        <v>7944</v>
      </c>
      <c r="D10" s="229">
        <v>13259</v>
      </c>
      <c r="E10" s="229">
        <v>8005</v>
      </c>
      <c r="F10" s="229">
        <v>28865</v>
      </c>
      <c r="G10" s="229">
        <v>11454.5</v>
      </c>
      <c r="H10" s="229">
        <v>21453</v>
      </c>
      <c r="I10" s="234">
        <v>2697</v>
      </c>
      <c r="J10" s="229">
        <v>11246</v>
      </c>
      <c r="K10" s="234">
        <v>4728</v>
      </c>
      <c r="L10" s="232">
        <v>8840</v>
      </c>
      <c r="M10" s="229">
        <v>8488</v>
      </c>
      <c r="N10" s="229">
        <v>10082.5</v>
      </c>
      <c r="O10" s="229">
        <v>12787</v>
      </c>
      <c r="P10" s="229">
        <v>12573.6</v>
      </c>
      <c r="Q10" s="232">
        <v>9641</v>
      </c>
      <c r="R10" s="229">
        <v>10963</v>
      </c>
      <c r="S10" s="232">
        <v>7651.5</v>
      </c>
      <c r="T10" s="229">
        <v>10613</v>
      </c>
      <c r="U10" s="229">
        <v>8174.4</v>
      </c>
      <c r="V10" s="229">
        <v>10628</v>
      </c>
      <c r="W10" s="234">
        <v>9110</v>
      </c>
      <c r="X10" s="229">
        <v>10584</v>
      </c>
      <c r="Y10" s="229">
        <v>9129</v>
      </c>
      <c r="Z10" s="229">
        <v>10395.5</v>
      </c>
      <c r="AB10" s="1"/>
    </row>
    <row r="11" spans="1:28" ht="21" customHeight="1" x14ac:dyDescent="0.25">
      <c r="A11" s="101" t="s">
        <v>10</v>
      </c>
      <c r="B11" s="237">
        <v>74.2</v>
      </c>
      <c r="C11" s="214">
        <v>80</v>
      </c>
      <c r="D11" s="216">
        <v>80</v>
      </c>
      <c r="E11" s="216">
        <v>91.7</v>
      </c>
      <c r="F11" s="216">
        <v>100</v>
      </c>
      <c r="G11" s="193">
        <v>75</v>
      </c>
      <c r="H11" s="216">
        <v>100</v>
      </c>
      <c r="I11" s="193">
        <v>0</v>
      </c>
      <c r="J11" s="216">
        <v>87.8</v>
      </c>
      <c r="K11" s="193">
        <v>46.7</v>
      </c>
      <c r="L11" s="193">
        <v>60</v>
      </c>
      <c r="M11" s="216">
        <v>83</v>
      </c>
      <c r="N11" s="216">
        <v>80.599999999999994</v>
      </c>
      <c r="O11" s="216">
        <v>93.9</v>
      </c>
      <c r="P11" s="214">
        <v>76.8</v>
      </c>
      <c r="Q11" s="214">
        <v>76.400000000000006</v>
      </c>
      <c r="R11" s="193">
        <v>74.7</v>
      </c>
      <c r="S11" s="216">
        <v>80.5</v>
      </c>
      <c r="T11" s="216">
        <v>71.3</v>
      </c>
      <c r="U11" s="216">
        <v>100</v>
      </c>
      <c r="V11" s="214">
        <v>85.2</v>
      </c>
      <c r="W11" s="216">
        <v>77.3</v>
      </c>
      <c r="X11" s="214">
        <v>76.400000000000006</v>
      </c>
      <c r="Y11" s="193">
        <v>69.599999999999994</v>
      </c>
      <c r="Z11" s="214">
        <v>82.7</v>
      </c>
      <c r="AA11" s="1"/>
      <c r="AB11" s="1"/>
    </row>
    <row r="12" spans="1:28" ht="21" customHeight="1" x14ac:dyDescent="0.25">
      <c r="A12" s="102" t="s">
        <v>13</v>
      </c>
      <c r="B12" s="237">
        <v>76</v>
      </c>
      <c r="C12" s="193">
        <v>77.8</v>
      </c>
      <c r="D12" s="216">
        <v>100</v>
      </c>
      <c r="E12" s="216">
        <v>80</v>
      </c>
      <c r="F12" s="193">
        <v>0</v>
      </c>
      <c r="G12" s="216">
        <v>100</v>
      </c>
      <c r="H12" s="216">
        <v>100</v>
      </c>
      <c r="I12" s="193">
        <v>0</v>
      </c>
      <c r="J12" s="216">
        <v>90</v>
      </c>
      <c r="K12" s="193">
        <v>71.400000000000006</v>
      </c>
      <c r="L12" s="216">
        <v>100</v>
      </c>
      <c r="M12" s="216">
        <v>88.9</v>
      </c>
      <c r="N12" s="214">
        <v>74.8</v>
      </c>
      <c r="O12" s="216">
        <v>90.9</v>
      </c>
      <c r="P12" s="214">
        <v>82.5</v>
      </c>
      <c r="Q12" s="193">
        <v>53.6</v>
      </c>
      <c r="R12" s="214">
        <v>86.1</v>
      </c>
      <c r="S12" s="216">
        <v>77.8</v>
      </c>
      <c r="T12" s="193">
        <v>38.799999999999997</v>
      </c>
      <c r="U12" s="216">
        <v>100</v>
      </c>
      <c r="V12" s="216">
        <v>88.2</v>
      </c>
      <c r="W12" s="214">
        <v>83.3</v>
      </c>
      <c r="X12" s="214">
        <v>81.400000000000006</v>
      </c>
      <c r="Y12" s="214">
        <v>76.7</v>
      </c>
      <c r="Z12" s="216">
        <v>91.3</v>
      </c>
      <c r="AA12" s="1"/>
      <c r="AB12" s="1"/>
    </row>
    <row r="13" spans="1:28" ht="21" customHeight="1" x14ac:dyDescent="0.25">
      <c r="A13" s="102" t="s">
        <v>16</v>
      </c>
      <c r="B13" s="238">
        <v>80.2</v>
      </c>
      <c r="C13" s="193">
        <v>33.299999999999997</v>
      </c>
      <c r="D13" s="216">
        <v>100</v>
      </c>
      <c r="E13" s="193">
        <v>0</v>
      </c>
      <c r="F13" s="216">
        <v>100</v>
      </c>
      <c r="G13" s="193">
        <v>0</v>
      </c>
      <c r="H13" s="193">
        <v>50</v>
      </c>
      <c r="I13" s="193">
        <v>50</v>
      </c>
      <c r="J13" s="216">
        <v>94.4</v>
      </c>
      <c r="K13" s="216">
        <v>44.4</v>
      </c>
      <c r="L13" s="193">
        <v>0</v>
      </c>
      <c r="M13" s="216">
        <v>87.1</v>
      </c>
      <c r="N13" s="214">
        <v>77.2</v>
      </c>
      <c r="O13" s="216">
        <v>100</v>
      </c>
      <c r="P13" s="193">
        <v>55.6</v>
      </c>
      <c r="Q13" s="216">
        <v>92.6</v>
      </c>
      <c r="R13" s="216">
        <v>70.7</v>
      </c>
      <c r="S13" s="216">
        <v>78.599999999999994</v>
      </c>
      <c r="T13" s="216">
        <v>83.3</v>
      </c>
      <c r="U13" s="216">
        <v>100</v>
      </c>
      <c r="V13" s="216">
        <v>100</v>
      </c>
      <c r="W13" s="216">
        <v>82.6</v>
      </c>
      <c r="X13" s="216">
        <v>91.6</v>
      </c>
      <c r="Y13" s="216">
        <v>89.7</v>
      </c>
      <c r="Z13" s="214">
        <v>76.900000000000006</v>
      </c>
      <c r="AA13" s="1"/>
      <c r="AB13" s="1"/>
    </row>
    <row r="14" spans="1:28" ht="21" customHeight="1" x14ac:dyDescent="0.25">
      <c r="A14" s="103" t="s">
        <v>15</v>
      </c>
      <c r="B14" s="10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B14" s="1"/>
    </row>
    <row r="15" spans="1:28" ht="21" customHeight="1" x14ac:dyDescent="0.25">
      <c r="A15" s="101" t="s">
        <v>2</v>
      </c>
      <c r="B15" s="233">
        <v>81.099999999999994</v>
      </c>
      <c r="C15" s="230">
        <v>80.3</v>
      </c>
      <c r="D15" s="228">
        <v>0</v>
      </c>
      <c r="E15" s="230">
        <v>90</v>
      </c>
      <c r="F15" s="233">
        <v>80</v>
      </c>
      <c r="G15" s="228">
        <v>65.599999999999994</v>
      </c>
      <c r="H15" s="228">
        <v>69.599999999999994</v>
      </c>
      <c r="I15" s="230">
        <v>86.4</v>
      </c>
      <c r="J15" s="230">
        <v>86.2</v>
      </c>
      <c r="K15" s="228">
        <v>64.7</v>
      </c>
      <c r="L15" s="230">
        <v>83</v>
      </c>
      <c r="M15" s="230">
        <v>88</v>
      </c>
      <c r="N15" s="233">
        <v>77.099999999999994</v>
      </c>
      <c r="O15" s="230">
        <v>89.8</v>
      </c>
      <c r="P15" s="230">
        <v>88.6</v>
      </c>
      <c r="Q15" s="230">
        <v>80.8</v>
      </c>
      <c r="R15" s="230">
        <v>78.599999999999994</v>
      </c>
      <c r="S15" s="230">
        <v>79.099999999999994</v>
      </c>
      <c r="T15" s="233">
        <v>77.3</v>
      </c>
      <c r="U15" s="230">
        <v>85.5</v>
      </c>
      <c r="V15" s="228">
        <v>71.599999999999994</v>
      </c>
      <c r="W15" s="230">
        <v>75.2</v>
      </c>
      <c r="X15" s="230">
        <v>87.9</v>
      </c>
      <c r="Y15" s="230">
        <v>90.2</v>
      </c>
      <c r="Z15" s="233">
        <v>77.900000000000006</v>
      </c>
      <c r="AA15" s="1"/>
      <c r="AB15" s="1"/>
    </row>
    <row r="16" spans="1:28" ht="21" customHeight="1" x14ac:dyDescent="0.25">
      <c r="A16" s="101" t="s">
        <v>3</v>
      </c>
      <c r="B16" s="229">
        <v>4567</v>
      </c>
      <c r="C16" s="229">
        <v>4613</v>
      </c>
      <c r="D16" s="234">
        <v>0</v>
      </c>
      <c r="E16" s="229">
        <v>4814.16</v>
      </c>
      <c r="F16" s="229">
        <v>5563</v>
      </c>
      <c r="G16" s="229">
        <v>4507.5</v>
      </c>
      <c r="H16" s="229">
        <v>4401</v>
      </c>
      <c r="I16" s="229">
        <v>3407.5</v>
      </c>
      <c r="J16" s="229">
        <v>5022</v>
      </c>
      <c r="K16" s="229">
        <v>4169</v>
      </c>
      <c r="L16" s="229">
        <v>3948.75</v>
      </c>
      <c r="M16" s="229">
        <v>3441</v>
      </c>
      <c r="N16" s="229">
        <v>5209</v>
      </c>
      <c r="O16" s="229">
        <v>5638</v>
      </c>
      <c r="P16" s="229">
        <v>6019</v>
      </c>
      <c r="Q16" s="232">
        <v>4384</v>
      </c>
      <c r="R16" s="229">
        <v>4336.5</v>
      </c>
      <c r="S16" s="229">
        <v>3793.5</v>
      </c>
      <c r="T16" s="229">
        <v>5727</v>
      </c>
      <c r="U16" s="229">
        <v>5200</v>
      </c>
      <c r="V16" s="232">
        <v>3099</v>
      </c>
      <c r="W16" s="229">
        <v>5077.5</v>
      </c>
      <c r="X16" s="229">
        <v>3900</v>
      </c>
      <c r="Y16" s="229">
        <v>3982</v>
      </c>
      <c r="Z16" s="229">
        <v>4786</v>
      </c>
      <c r="AB16" s="1"/>
    </row>
    <row r="17" spans="1:28" ht="21" customHeight="1" x14ac:dyDescent="0.25">
      <c r="A17" s="101" t="s">
        <v>10</v>
      </c>
      <c r="B17" s="214">
        <v>72.5</v>
      </c>
      <c r="C17" s="216">
        <v>80.599999999999994</v>
      </c>
      <c r="D17" s="193">
        <v>56.7</v>
      </c>
      <c r="E17" s="193">
        <v>70.5</v>
      </c>
      <c r="F17" s="193">
        <v>61.9</v>
      </c>
      <c r="G17" s="214">
        <v>68.5</v>
      </c>
      <c r="H17" s="193">
        <v>58.1</v>
      </c>
      <c r="I17" s="193">
        <v>61.1</v>
      </c>
      <c r="J17" s="216">
        <v>83.2</v>
      </c>
      <c r="K17" s="193">
        <v>66.3</v>
      </c>
      <c r="L17" s="214">
        <v>75.2</v>
      </c>
      <c r="M17" s="216">
        <v>84.8</v>
      </c>
      <c r="N17" s="214">
        <v>70.599999999999994</v>
      </c>
      <c r="O17" s="216">
        <v>82.9</v>
      </c>
      <c r="P17" s="216">
        <v>82.6</v>
      </c>
      <c r="Q17" s="216">
        <v>78</v>
      </c>
      <c r="R17" s="193">
        <v>65.400000000000006</v>
      </c>
      <c r="S17" s="216">
        <v>80.3</v>
      </c>
      <c r="T17" s="216">
        <v>75.7</v>
      </c>
      <c r="U17" s="216">
        <v>79.2</v>
      </c>
      <c r="V17" s="193">
        <v>67.900000000000006</v>
      </c>
      <c r="W17" s="216">
        <v>70.2</v>
      </c>
      <c r="X17" s="216">
        <v>74.8</v>
      </c>
      <c r="Y17" s="214">
        <v>71.099999999999994</v>
      </c>
      <c r="Z17" s="216">
        <v>83.6</v>
      </c>
      <c r="AA17" s="1"/>
      <c r="AB17" s="1"/>
    </row>
    <row r="18" spans="1:28" ht="21" customHeight="1" x14ac:dyDescent="0.25">
      <c r="A18" s="102" t="s">
        <v>13</v>
      </c>
      <c r="B18" s="193">
        <v>61.4</v>
      </c>
      <c r="C18" s="214">
        <v>75</v>
      </c>
      <c r="D18" s="193">
        <v>26.3</v>
      </c>
      <c r="E18" s="193">
        <v>44.7</v>
      </c>
      <c r="F18" s="193">
        <v>28.6</v>
      </c>
      <c r="G18" s="193">
        <v>36.6</v>
      </c>
      <c r="H18" s="216">
        <v>69.2</v>
      </c>
      <c r="I18" s="193">
        <v>28.3</v>
      </c>
      <c r="J18" s="214">
        <v>79.3</v>
      </c>
      <c r="K18" s="214">
        <v>87.1</v>
      </c>
      <c r="L18" s="216">
        <v>96.9</v>
      </c>
      <c r="M18" s="216">
        <v>97.7</v>
      </c>
      <c r="N18" s="193">
        <v>69.099999999999994</v>
      </c>
      <c r="O18" s="193">
        <v>52.6</v>
      </c>
      <c r="P18" s="214">
        <v>80.7</v>
      </c>
      <c r="Q18" s="216">
        <v>55.1</v>
      </c>
      <c r="R18" s="216">
        <v>94.4</v>
      </c>
      <c r="S18" s="214">
        <v>88.5</v>
      </c>
      <c r="T18" s="214">
        <v>80</v>
      </c>
      <c r="U18" s="214">
        <v>93.3</v>
      </c>
      <c r="V18" s="216">
        <v>96.6</v>
      </c>
      <c r="W18" s="216">
        <v>93.8</v>
      </c>
      <c r="X18" s="193">
        <v>35.799999999999997</v>
      </c>
      <c r="Y18" s="214">
        <v>56.3</v>
      </c>
      <c r="Z18" s="214">
        <v>65.400000000000006</v>
      </c>
      <c r="AA18" s="1"/>
      <c r="AB18" s="1"/>
    </row>
    <row r="19" spans="1:28" ht="21" customHeight="1" x14ac:dyDescent="0.25">
      <c r="A19" s="102" t="s">
        <v>16</v>
      </c>
      <c r="B19" s="216">
        <v>77.5</v>
      </c>
      <c r="C19" s="214">
        <v>63.4</v>
      </c>
      <c r="D19" s="216">
        <v>62.5</v>
      </c>
      <c r="E19" s="216">
        <v>70</v>
      </c>
      <c r="F19" s="216">
        <v>62.5</v>
      </c>
      <c r="G19" s="216">
        <v>53.3</v>
      </c>
      <c r="H19" s="216">
        <v>92.8</v>
      </c>
      <c r="I19" s="193">
        <v>22.9</v>
      </c>
      <c r="J19" s="216">
        <v>91.5</v>
      </c>
      <c r="K19" s="216">
        <v>61.5</v>
      </c>
      <c r="L19" s="216">
        <v>96.8</v>
      </c>
      <c r="M19" s="214">
        <v>78.8</v>
      </c>
      <c r="N19" s="214">
        <v>61.4</v>
      </c>
      <c r="O19" s="216">
        <v>78.099999999999994</v>
      </c>
      <c r="P19" s="216">
        <v>74.8</v>
      </c>
      <c r="Q19" s="216">
        <v>61.5</v>
      </c>
      <c r="R19" s="216">
        <v>95.6</v>
      </c>
      <c r="S19" s="216">
        <v>61.5</v>
      </c>
      <c r="T19" s="216">
        <v>88.9</v>
      </c>
      <c r="U19" s="216">
        <v>88.5</v>
      </c>
      <c r="V19" s="216">
        <v>98.7</v>
      </c>
      <c r="W19" s="214">
        <v>67.099999999999994</v>
      </c>
      <c r="X19" s="216">
        <v>95.2</v>
      </c>
      <c r="Y19" s="216">
        <v>88.2</v>
      </c>
      <c r="Z19" s="193">
        <v>69.5</v>
      </c>
      <c r="AA19" s="1"/>
      <c r="AB19" s="1"/>
    </row>
    <row r="20" spans="1:28" ht="21" customHeight="1" x14ac:dyDescent="0.25">
      <c r="A20" s="103" t="s">
        <v>6</v>
      </c>
      <c r="B20" s="10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B20" s="1"/>
    </row>
    <row r="21" spans="1:28" ht="21" customHeight="1" x14ac:dyDescent="0.25">
      <c r="A21" s="101" t="s">
        <v>2</v>
      </c>
      <c r="B21" s="99">
        <v>68.400000000000006</v>
      </c>
      <c r="C21" s="230">
        <v>67.5</v>
      </c>
      <c r="D21" s="230">
        <v>65.7</v>
      </c>
      <c r="E21" s="230">
        <v>73.7</v>
      </c>
      <c r="F21" s="233">
        <v>66.2</v>
      </c>
      <c r="G21" s="230">
        <v>70.2</v>
      </c>
      <c r="H21" s="230">
        <v>72.599999999999994</v>
      </c>
      <c r="I21" s="228">
        <v>59</v>
      </c>
      <c r="J21" s="233">
        <v>70</v>
      </c>
      <c r="K21" s="233">
        <v>65.5</v>
      </c>
      <c r="L21" s="230">
        <v>70.8</v>
      </c>
      <c r="M21" s="230">
        <v>68.400000000000006</v>
      </c>
      <c r="N21" s="230">
        <v>71.900000000000006</v>
      </c>
      <c r="O21" s="233">
        <v>64.599999999999994</v>
      </c>
      <c r="P21" s="230">
        <v>65.599999999999994</v>
      </c>
      <c r="Q21" s="230">
        <v>68.099999999999994</v>
      </c>
      <c r="R21" s="230">
        <v>63.6</v>
      </c>
      <c r="S21" s="230">
        <v>66.900000000000006</v>
      </c>
      <c r="T21" s="230">
        <v>71.099999999999994</v>
      </c>
      <c r="U21" s="233">
        <v>69.7</v>
      </c>
      <c r="V21" s="233">
        <v>64</v>
      </c>
      <c r="W21" s="230">
        <v>69.5</v>
      </c>
      <c r="X21" s="230">
        <v>72.5</v>
      </c>
      <c r="Y21" s="230">
        <v>67.8</v>
      </c>
      <c r="Z21" s="233">
        <v>71</v>
      </c>
      <c r="AA21" s="1"/>
      <c r="AB21" s="1"/>
    </row>
    <row r="22" spans="1:28" ht="21" customHeight="1" x14ac:dyDescent="0.25">
      <c r="A22" s="101" t="s">
        <v>3</v>
      </c>
      <c r="B22" s="61">
        <v>7053</v>
      </c>
      <c r="C22" s="229">
        <v>7179.5</v>
      </c>
      <c r="D22" s="229">
        <v>7773.5</v>
      </c>
      <c r="E22" s="229">
        <v>5734</v>
      </c>
      <c r="F22" s="229">
        <v>6744</v>
      </c>
      <c r="G22" s="229">
        <v>5571</v>
      </c>
      <c r="H22" s="229">
        <v>6479</v>
      </c>
      <c r="I22" s="229">
        <v>4996</v>
      </c>
      <c r="J22" s="229">
        <v>7894</v>
      </c>
      <c r="K22" s="229">
        <v>6781</v>
      </c>
      <c r="L22" s="229">
        <v>6290</v>
      </c>
      <c r="M22" s="229">
        <v>7041</v>
      </c>
      <c r="N22" s="229">
        <v>7205</v>
      </c>
      <c r="O22" s="229">
        <v>6458.5</v>
      </c>
      <c r="P22" s="229">
        <v>7552</v>
      </c>
      <c r="Q22" s="229">
        <v>7119.5</v>
      </c>
      <c r="R22" s="229">
        <v>6901</v>
      </c>
      <c r="S22" s="229">
        <v>6500.5</v>
      </c>
      <c r="T22" s="229">
        <v>7693</v>
      </c>
      <c r="U22" s="229">
        <v>6111.5</v>
      </c>
      <c r="V22" s="229">
        <v>6964</v>
      </c>
      <c r="W22" s="229">
        <v>7108</v>
      </c>
      <c r="X22" s="229">
        <v>8740.5</v>
      </c>
      <c r="Y22" s="229">
        <v>7222</v>
      </c>
      <c r="Z22" s="229">
        <v>7398</v>
      </c>
      <c r="AA22" s="227"/>
      <c r="AB22" s="1"/>
    </row>
    <row r="23" spans="1:28" ht="21" customHeight="1" thickBot="1" x14ac:dyDescent="0.3">
      <c r="A23" s="104" t="s">
        <v>10</v>
      </c>
      <c r="B23" s="84">
        <v>65.8</v>
      </c>
      <c r="C23" s="216">
        <v>68.900000000000006</v>
      </c>
      <c r="D23" s="216">
        <v>65.099999999999994</v>
      </c>
      <c r="E23" s="216">
        <v>68.8</v>
      </c>
      <c r="F23" s="214">
        <v>63.1</v>
      </c>
      <c r="G23" s="216">
        <v>69.900000000000006</v>
      </c>
      <c r="H23" s="216">
        <v>70.900000000000006</v>
      </c>
      <c r="I23" s="193">
        <v>58.8</v>
      </c>
      <c r="J23" s="216">
        <v>69.7</v>
      </c>
      <c r="K23" s="216">
        <v>68.8</v>
      </c>
      <c r="L23" s="216">
        <v>71.2</v>
      </c>
      <c r="M23" s="216">
        <v>67.3</v>
      </c>
      <c r="N23" s="216">
        <v>73.5</v>
      </c>
      <c r="O23" s="214">
        <v>63.9</v>
      </c>
      <c r="P23" s="216">
        <v>67.2</v>
      </c>
      <c r="Q23" s="216">
        <v>68.599999999999994</v>
      </c>
      <c r="R23" s="216">
        <v>60.6</v>
      </c>
      <c r="S23" s="216">
        <v>66.099999999999994</v>
      </c>
      <c r="T23" s="216">
        <v>67.900000000000006</v>
      </c>
      <c r="U23" s="216">
        <v>68.599999999999994</v>
      </c>
      <c r="V23" s="216">
        <v>63.6</v>
      </c>
      <c r="W23" s="216">
        <v>69.599999999999994</v>
      </c>
      <c r="X23" s="216">
        <v>70.900000000000006</v>
      </c>
      <c r="Y23" s="216">
        <v>61.6</v>
      </c>
      <c r="Z23" s="214">
        <v>67.599999999999994</v>
      </c>
      <c r="AA23" s="1"/>
      <c r="AB23" s="1"/>
    </row>
    <row r="26" spans="1:28" x14ac:dyDescent="0.25">
      <c r="A26" s="239" t="s">
        <v>7</v>
      </c>
      <c r="B26" s="239"/>
      <c r="C26" s="239"/>
    </row>
    <row r="27" spans="1:28" x14ac:dyDescent="0.25">
      <c r="A27" s="240" t="s">
        <v>8</v>
      </c>
      <c r="B27" s="240"/>
      <c r="C27" s="240"/>
    </row>
    <row r="28" spans="1:28" x14ac:dyDescent="0.25">
      <c r="A28" s="241" t="s">
        <v>9</v>
      </c>
      <c r="B28" s="241"/>
      <c r="C28" s="241"/>
    </row>
    <row r="37" spans="2:2" x14ac:dyDescent="0.25">
      <c r="B37" s="20">
        <v>82.3</v>
      </c>
    </row>
  </sheetData>
  <mergeCells count="3">
    <mergeCell ref="A26:C26"/>
    <mergeCell ref="A27:C27"/>
    <mergeCell ref="A28:C28"/>
  </mergeCells>
  <conditionalFormatting sqref="B21">
    <cfRule type="cellIs" dxfId="3131" priority="7" operator="between">
      <formula>$O21*0.9</formula>
      <formula>$O21</formula>
    </cfRule>
    <cfRule type="cellIs" dxfId="3130" priority="8" operator="lessThan">
      <formula>$O21*0.9</formula>
    </cfRule>
    <cfRule type="cellIs" dxfId="3129" priority="9" operator="greaterThan">
      <formula>$O21</formula>
    </cfRule>
  </conditionalFormatting>
  <conditionalFormatting sqref="B22">
    <cfRule type="cellIs" dxfId="3128" priority="4" operator="between">
      <formula>$O22*0.9</formula>
      <formula>$O22</formula>
    </cfRule>
    <cfRule type="cellIs" dxfId="3127" priority="5" operator="lessThan">
      <formula>$O22*0.9</formula>
    </cfRule>
    <cfRule type="cellIs" dxfId="3126" priority="6" operator="greaterThan">
      <formula>$O22</formula>
    </cfRule>
  </conditionalFormatting>
  <conditionalFormatting sqref="B23">
    <cfRule type="cellIs" dxfId="3125" priority="1" operator="between">
      <formula>$O23*0.9</formula>
      <formula>$O23</formula>
    </cfRule>
    <cfRule type="cellIs" dxfId="3124" priority="2" operator="lessThan">
      <formula>$O23*0.9</formula>
    </cfRule>
    <cfRule type="cellIs" dxfId="3123" priority="3" operator="greaterThan">
      <formula>$O23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1BCF-4134-49E9-84D5-00C566E9FF9A}">
  <dimension ref="C1:Q45"/>
  <sheetViews>
    <sheetView zoomScale="80" zoomScaleNormal="8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83.5</v>
      </c>
      <c r="E5" s="149">
        <f>D5/F5*100</f>
        <v>96.531791907514446</v>
      </c>
      <c r="F5" s="48">
        <v>86.5</v>
      </c>
      <c r="G5" s="172">
        <v>83.3</v>
      </c>
      <c r="H5" s="149">
        <f>SUM(G5/$O5)*100</f>
        <v>92.146017699115035</v>
      </c>
      <c r="I5" s="162">
        <v>82.8</v>
      </c>
      <c r="J5" s="149">
        <f>SUM(I5/$O5)*100</f>
        <v>91.592920353982294</v>
      </c>
      <c r="K5" s="93">
        <f>'PY2022Q3 EX'!O3*100</f>
        <v>86.9</v>
      </c>
      <c r="L5" s="149">
        <f>SUM(K5/$O5)*100</f>
        <v>96.128318584070797</v>
      </c>
      <c r="M5" s="93">
        <v>97.5</v>
      </c>
      <c r="N5" s="155">
        <f>SUM(M5/$O5)*100</f>
        <v>107.85398230088494</v>
      </c>
      <c r="O5" s="29">
        <v>90.4</v>
      </c>
      <c r="Q5" s="1"/>
    </row>
    <row r="6" spans="3:17" ht="20.100000000000001" customHeight="1" x14ac:dyDescent="0.25">
      <c r="C6" s="151" t="s">
        <v>3</v>
      </c>
      <c r="D6" s="94">
        <v>8927</v>
      </c>
      <c r="E6" s="149">
        <f t="shared" ref="E6:E9" si="0">D6/F6*100</f>
        <v>117.46052631578947</v>
      </c>
      <c r="F6" s="49">
        <v>7600</v>
      </c>
      <c r="G6" s="176">
        <v>8884</v>
      </c>
      <c r="H6" s="149">
        <f>SUM(G6/$O6)*100</f>
        <v>100.53185470182189</v>
      </c>
      <c r="I6" s="161">
        <v>8884</v>
      </c>
      <c r="J6" s="149">
        <f>SUM(I6/$O6)*100</f>
        <v>100.53185470182189</v>
      </c>
      <c r="K6" s="94">
        <f>'PY2022Q3 EX'!O4</f>
        <v>8710</v>
      </c>
      <c r="L6" s="149">
        <f>SUM(K6/$O6)*100</f>
        <v>98.562860699332361</v>
      </c>
      <c r="M6" s="94">
        <v>10027.5</v>
      </c>
      <c r="N6" s="155">
        <f>SUM(M6/$O6)*100</f>
        <v>113.4717664365735</v>
      </c>
      <c r="O6" s="95">
        <v>8837</v>
      </c>
      <c r="Q6" s="1"/>
    </row>
    <row r="7" spans="3:17" ht="20.100000000000001" customHeight="1" x14ac:dyDescent="0.25">
      <c r="C7" s="151" t="s">
        <v>10</v>
      </c>
      <c r="D7" s="93">
        <v>92.600000000000009</v>
      </c>
      <c r="E7" s="149">
        <f t="shared" si="0"/>
        <v>108.30409356725148</v>
      </c>
      <c r="F7" s="48">
        <v>85.5</v>
      </c>
      <c r="G7" s="172">
        <v>92</v>
      </c>
      <c r="H7" s="149">
        <f>SUM(G7/$O7)*100</f>
        <v>106.85249709639955</v>
      </c>
      <c r="I7" s="162">
        <v>82.6</v>
      </c>
      <c r="J7" s="149">
        <f>SUM(I7/$O7)*100</f>
        <v>95.934959349593498</v>
      </c>
      <c r="K7" s="93">
        <f>'PY2022Q3 EX'!O5*100</f>
        <v>85.2</v>
      </c>
      <c r="L7" s="149">
        <f>SUM(K7/$O7)*100</f>
        <v>98.954703832752628</v>
      </c>
      <c r="M7" s="93">
        <v>87.1</v>
      </c>
      <c r="N7" s="155">
        <f>SUM(M7/$O7)*100</f>
        <v>101.16144018583041</v>
      </c>
      <c r="O7" s="30">
        <v>86.1</v>
      </c>
      <c r="Q7" s="158"/>
    </row>
    <row r="8" spans="3:17" ht="20.100000000000001" customHeight="1" x14ac:dyDescent="0.25">
      <c r="C8" s="151" t="s">
        <v>13</v>
      </c>
      <c r="D8" s="93">
        <v>82.899999999999991</v>
      </c>
      <c r="E8" s="149">
        <f t="shared" si="0"/>
        <v>115.13888888888889</v>
      </c>
      <c r="F8" s="48">
        <v>72</v>
      </c>
      <c r="G8" s="172">
        <v>85.2</v>
      </c>
      <c r="H8" s="149">
        <f>SUM(G8/$O8)*100</f>
        <v>110.64935064935067</v>
      </c>
      <c r="I8" s="162">
        <v>80</v>
      </c>
      <c r="J8" s="149">
        <f>SUM(I8/$O8)*100</f>
        <v>103.89610389610388</v>
      </c>
      <c r="K8" s="93">
        <f>'PY2022Q3 EX'!O6*100</f>
        <v>76.5</v>
      </c>
      <c r="L8" s="149">
        <f>SUM(K8/$O8)*100</f>
        <v>99.350649350649363</v>
      </c>
      <c r="M8" s="93">
        <v>77.599999999999994</v>
      </c>
      <c r="N8" s="155">
        <f>SUM(M8/$O8)*100</f>
        <v>100.77922077922076</v>
      </c>
      <c r="O8" s="30">
        <v>77</v>
      </c>
      <c r="Q8" s="1"/>
    </row>
    <row r="9" spans="3:17" ht="20.100000000000001" customHeight="1" x14ac:dyDescent="0.25">
      <c r="C9" s="151" t="s">
        <v>16</v>
      </c>
      <c r="D9" s="93">
        <v>75</v>
      </c>
      <c r="E9" s="149">
        <f t="shared" si="0"/>
        <v>153.0612244897959</v>
      </c>
      <c r="F9" s="48">
        <v>49</v>
      </c>
      <c r="G9" s="172">
        <v>67.2</v>
      </c>
      <c r="H9" s="149">
        <f>SUM(G9/$O9)*100</f>
        <v>89.600000000000009</v>
      </c>
      <c r="I9" s="162">
        <v>72.5</v>
      </c>
      <c r="J9" s="149">
        <f>SUM(I9/$O9)*100</f>
        <v>96.666666666666671</v>
      </c>
      <c r="K9" s="93">
        <f>'PY2022Q3 EX'!O7*100</f>
        <v>71.3</v>
      </c>
      <c r="L9" s="149">
        <f>SUM(K9/$O9)*100</f>
        <v>95.066666666666663</v>
      </c>
      <c r="M9" s="93">
        <v>89.5</v>
      </c>
      <c r="N9" s="155">
        <f>SUM(M9/$O9)*100</f>
        <v>119.33333333333334</v>
      </c>
      <c r="O9" s="30">
        <v>75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93.899999999999991</v>
      </c>
      <c r="E11" s="149">
        <f t="shared" ref="E11:E15" si="1">D11/F11*100</f>
        <v>107.93103448275861</v>
      </c>
      <c r="F11" s="48">
        <v>87</v>
      </c>
      <c r="G11" s="172">
        <v>94.1</v>
      </c>
      <c r="H11" s="149">
        <f>SUM(G11/$O11)*100</f>
        <v>104.43951165371807</v>
      </c>
      <c r="I11" s="183">
        <v>93.9</v>
      </c>
      <c r="J11" s="157">
        <f>SUM(I11/$O11)*100</f>
        <v>104.21753607103219</v>
      </c>
      <c r="K11" s="93">
        <f>'PY2022Q3 EX'!O9*100</f>
        <v>95.7</v>
      </c>
      <c r="L11" s="149">
        <f>SUM(K11/$O11)*100</f>
        <v>106.21531631520531</v>
      </c>
      <c r="M11" s="93">
        <v>97.2</v>
      </c>
      <c r="N11" s="155">
        <f>SUM(M11/$O11)*100</f>
        <v>107.88013318534962</v>
      </c>
      <c r="O11" s="30">
        <v>90.100000000000009</v>
      </c>
      <c r="Q11" s="1"/>
    </row>
    <row r="12" spans="3:17" ht="20.100000000000001" customHeight="1" x14ac:dyDescent="0.25">
      <c r="C12" s="151" t="s">
        <v>3</v>
      </c>
      <c r="D12" s="94">
        <v>10006</v>
      </c>
      <c r="E12" s="149">
        <f t="shared" si="1"/>
        <v>133.41333333333333</v>
      </c>
      <c r="F12" s="49">
        <v>7500</v>
      </c>
      <c r="G12" s="176">
        <v>10456</v>
      </c>
      <c r="H12" s="149">
        <f>SUM(G12/$O12)*100</f>
        <v>88.37799002620234</v>
      </c>
      <c r="I12" s="184">
        <v>10456</v>
      </c>
      <c r="J12" s="149">
        <f>SUM(I12/$O12)*100</f>
        <v>88.37799002620234</v>
      </c>
      <c r="K12" s="94">
        <f>'PY2022Q3 EX'!O10</f>
        <v>10512</v>
      </c>
      <c r="L12" s="149">
        <f>SUM(K12/$O12)*100</f>
        <v>88.851322796044286</v>
      </c>
      <c r="M12" s="94">
        <v>12787</v>
      </c>
      <c r="N12" s="155">
        <f>SUM(M12/$O12)*100</f>
        <v>108.08046657087314</v>
      </c>
      <c r="O12" s="95">
        <v>11831</v>
      </c>
      <c r="Q12" s="1"/>
    </row>
    <row r="13" spans="3:17" ht="20.100000000000001" customHeight="1" x14ac:dyDescent="0.25">
      <c r="C13" s="151" t="s">
        <v>10</v>
      </c>
      <c r="D13" s="93">
        <v>86.3</v>
      </c>
      <c r="E13" s="149">
        <f t="shared" si="1"/>
        <v>101.52941176470587</v>
      </c>
      <c r="F13" s="48">
        <v>85</v>
      </c>
      <c r="G13" s="172">
        <v>88</v>
      </c>
      <c r="H13" s="149">
        <f>SUM(G13/$O13)*100</f>
        <v>97.560975609756099</v>
      </c>
      <c r="I13" s="183">
        <v>91.8</v>
      </c>
      <c r="J13" s="93">
        <f>SUM(I13/$O13)*100</f>
        <v>101.77383592017736</v>
      </c>
      <c r="K13" s="93">
        <f>'PY2022Q3 EX'!O11*100</f>
        <v>92.2</v>
      </c>
      <c r="L13" s="149">
        <f>SUM(K13/$O13)*100</f>
        <v>102.21729490022173</v>
      </c>
      <c r="M13" s="93">
        <v>93.9</v>
      </c>
      <c r="N13" s="155">
        <f>SUM(M13/$O13)*100</f>
        <v>104.10199556541019</v>
      </c>
      <c r="O13" s="30">
        <v>90.2</v>
      </c>
      <c r="Q13" s="1"/>
    </row>
    <row r="14" spans="3:17" ht="20.100000000000001" customHeight="1" x14ac:dyDescent="0.25">
      <c r="C14" s="151" t="s">
        <v>13</v>
      </c>
      <c r="D14" s="93">
        <v>89.3</v>
      </c>
      <c r="E14" s="149">
        <f t="shared" si="1"/>
        <v>127.57142857142856</v>
      </c>
      <c r="F14" s="48">
        <v>70</v>
      </c>
      <c r="G14" s="172">
        <v>89.3</v>
      </c>
      <c r="H14" s="149">
        <f>SUM(G14/$O14)*100</f>
        <v>123.68421052631578</v>
      </c>
      <c r="I14" s="183">
        <v>93.8</v>
      </c>
      <c r="J14" s="149">
        <f>SUM(I14/$O14)*100</f>
        <v>129.91689750692518</v>
      </c>
      <c r="K14" s="93">
        <f>'PY2022Q3 EX'!O12*100</f>
        <v>93.8</v>
      </c>
      <c r="L14" s="149">
        <f>SUM(K14/$O14)*100</f>
        <v>129.91689750692518</v>
      </c>
      <c r="M14" s="93">
        <v>90.9</v>
      </c>
      <c r="N14" s="155">
        <f>SUM(M14/$O14)*100</f>
        <v>125.90027700831025</v>
      </c>
      <c r="O14" s="30">
        <v>72.2</v>
      </c>
      <c r="Q14" s="1"/>
    </row>
    <row r="15" spans="3:17" ht="20.100000000000001" customHeight="1" x14ac:dyDescent="0.25">
      <c r="C15" s="151" t="s">
        <v>16</v>
      </c>
      <c r="D15" s="93">
        <v>79.3</v>
      </c>
      <c r="E15" s="149">
        <f t="shared" si="1"/>
        <v>161.83673469387753</v>
      </c>
      <c r="F15" s="48">
        <v>49</v>
      </c>
      <c r="G15" s="172">
        <v>72</v>
      </c>
      <c r="H15" s="149">
        <f>SUM(G15/$O15)*100</f>
        <v>96</v>
      </c>
      <c r="I15" s="183">
        <v>73.900000000000006</v>
      </c>
      <c r="J15" s="149">
        <f>SUM(I15/$O15)*100</f>
        <v>98.533333333333346</v>
      </c>
      <c r="K15" s="93">
        <f>'PY2022Q3 EX'!O13*100</f>
        <v>78.900000000000006</v>
      </c>
      <c r="L15" s="149">
        <f>SUM(K15/$O15)*100</f>
        <v>105.2</v>
      </c>
      <c r="M15" s="93">
        <v>100</v>
      </c>
      <c r="N15" s="155">
        <f>SUM(M15/$O15)*100</f>
        <v>133.33333333333331</v>
      </c>
      <c r="O15" s="30">
        <v>75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80.2</v>
      </c>
      <c r="E17" s="149">
        <f t="shared" ref="E17:E21" si="2">D17/F17*100</f>
        <v>100.88050314465409</v>
      </c>
      <c r="F17" s="48">
        <v>79.5</v>
      </c>
      <c r="G17" s="172">
        <v>81.5</v>
      </c>
      <c r="H17" s="149">
        <f>SUM(G17/$O17)*100</f>
        <v>97.604790419161674</v>
      </c>
      <c r="I17" s="149">
        <v>78</v>
      </c>
      <c r="J17" s="149">
        <f>SUM(I17/$O17)*100</f>
        <v>93.41317365269461</v>
      </c>
      <c r="K17" s="93">
        <f>'PY2022Q3 EX'!O15*100</f>
        <v>82</v>
      </c>
      <c r="L17" s="149">
        <f>SUM(K17/$O17)*100</f>
        <v>98.203592814371248</v>
      </c>
      <c r="M17" s="93">
        <v>89.8</v>
      </c>
      <c r="N17" s="155">
        <f>SUM(M17/$O17)*100</f>
        <v>107.54491017964072</v>
      </c>
      <c r="O17" s="30">
        <v>83.5</v>
      </c>
      <c r="Q17" s="1"/>
    </row>
    <row r="18" spans="3:17" ht="20.100000000000001" customHeight="1" x14ac:dyDescent="0.25">
      <c r="C18" s="151" t="s">
        <v>3</v>
      </c>
      <c r="D18" s="94">
        <v>4423</v>
      </c>
      <c r="E18" s="149">
        <f t="shared" si="2"/>
        <v>134.03030303030303</v>
      </c>
      <c r="F18" s="49">
        <v>3300</v>
      </c>
      <c r="G18" s="173">
        <v>4413</v>
      </c>
      <c r="H18" s="149">
        <f>SUM(G18/$O18)*100</f>
        <v>114.47470817120622</v>
      </c>
      <c r="I18" s="150">
        <v>4735</v>
      </c>
      <c r="J18" s="149">
        <f>SUM(I18/$O18)*100</f>
        <v>122.82749675745785</v>
      </c>
      <c r="K18" s="94">
        <f>'PY2022Q3 EX'!O16</f>
        <v>5298</v>
      </c>
      <c r="L18" s="149">
        <f>SUM(K18/$O18)*100</f>
        <v>137.43190661478599</v>
      </c>
      <c r="M18" s="94">
        <v>5638</v>
      </c>
      <c r="N18" s="155">
        <f>SUM(M18/$O18)*100</f>
        <v>146.25162127107652</v>
      </c>
      <c r="O18" s="95">
        <v>3855</v>
      </c>
      <c r="Q18" s="1"/>
    </row>
    <row r="19" spans="3:17" ht="20.100000000000001" customHeight="1" x14ac:dyDescent="0.25">
      <c r="C19" s="151" t="s">
        <v>10</v>
      </c>
      <c r="D19" s="93">
        <v>85.7</v>
      </c>
      <c r="E19" s="149">
        <f t="shared" si="2"/>
        <v>111.2987012987013</v>
      </c>
      <c r="F19" s="48">
        <v>77</v>
      </c>
      <c r="G19" s="172">
        <v>85.2</v>
      </c>
      <c r="H19" s="149">
        <f t="shared" ref="H19:H20" si="3">SUM(G19/$O19)*100</f>
        <v>104.5398773006135</v>
      </c>
      <c r="I19" s="149">
        <v>80.2</v>
      </c>
      <c r="J19" s="149">
        <f t="shared" ref="J19:J20" si="4">SUM(I19/$O19)*100</f>
        <v>98.404907975460119</v>
      </c>
      <c r="K19" s="93">
        <f>'PY2022Q3 EX'!O17*100</f>
        <v>81.5</v>
      </c>
      <c r="L19" s="149">
        <f t="shared" ref="L19:L20" si="5">SUM(K19/$O19)*100</f>
        <v>100</v>
      </c>
      <c r="M19" s="93">
        <v>82.9</v>
      </c>
      <c r="N19" s="155">
        <f>SUM(M19/$O19)*100</f>
        <v>101.71779141104295</v>
      </c>
      <c r="O19" s="30">
        <v>81.5</v>
      </c>
      <c r="Q19" s="1"/>
    </row>
    <row r="20" spans="3:17" ht="20.100000000000001" customHeight="1" x14ac:dyDescent="0.25">
      <c r="C20" s="151" t="s">
        <v>13</v>
      </c>
      <c r="D20" s="93">
        <v>73.900000000000006</v>
      </c>
      <c r="E20" s="149">
        <f t="shared" si="2"/>
        <v>96.601307189542496</v>
      </c>
      <c r="F20" s="48">
        <v>76.5</v>
      </c>
      <c r="G20" s="172">
        <v>77.600000000000009</v>
      </c>
      <c r="H20" s="149">
        <f t="shared" si="3"/>
        <v>110.85714285714288</v>
      </c>
      <c r="I20" s="149">
        <v>64.3</v>
      </c>
      <c r="J20" s="149">
        <f t="shared" si="4"/>
        <v>91.857142857142847</v>
      </c>
      <c r="K20" s="93">
        <f>'PY2022Q3 EX'!O18*100</f>
        <v>61.4</v>
      </c>
      <c r="L20" s="149">
        <f t="shared" si="5"/>
        <v>87.714285714285708</v>
      </c>
      <c r="M20" s="93">
        <v>52.6</v>
      </c>
      <c r="N20" s="155">
        <f>SUM(M20/$O20)*100</f>
        <v>75.142857142857139</v>
      </c>
      <c r="O20" s="30">
        <v>70</v>
      </c>
      <c r="Q20" s="1"/>
    </row>
    <row r="21" spans="3:17" ht="20.100000000000001" customHeight="1" x14ac:dyDescent="0.25">
      <c r="C21" s="151" t="s">
        <v>16</v>
      </c>
      <c r="D21" s="93">
        <v>75</v>
      </c>
      <c r="E21" s="149">
        <f t="shared" si="2"/>
        <v>161.29032258064515</v>
      </c>
      <c r="F21" s="48">
        <v>46.5</v>
      </c>
      <c r="G21" s="172">
        <v>66.7</v>
      </c>
      <c r="H21" s="149">
        <f>SUM(G21/$O21)*100</f>
        <v>102.14395099540583</v>
      </c>
      <c r="I21" s="149">
        <v>76.5</v>
      </c>
      <c r="J21" s="149">
        <f>SUM(I21/$O21)*100</f>
        <v>117.15160796324655</v>
      </c>
      <c r="K21" s="93">
        <f>'PY2022Q3 EX'!O19*100</f>
        <v>69.099999999999994</v>
      </c>
      <c r="L21" s="149">
        <f>SUM(K21/$O21)*100</f>
        <v>105.81929555895866</v>
      </c>
      <c r="M21" s="93">
        <v>78.099999999999994</v>
      </c>
      <c r="N21" s="155">
        <f>SUM(M21/$O21)*100</f>
        <v>119.60183767228176</v>
      </c>
      <c r="O21" s="30">
        <v>65.3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63.800000000000004</v>
      </c>
      <c r="E23" s="149">
        <f t="shared" ref="E23:E25" si="6">D23/F23*100</f>
        <v>98.15384615384616</v>
      </c>
      <c r="F23" s="48">
        <v>65</v>
      </c>
      <c r="G23" s="174">
        <v>62.7</v>
      </c>
      <c r="H23" s="149">
        <f>SUM(G23/$O23)*100</f>
        <v>95.579268292682912</v>
      </c>
      <c r="I23" s="149">
        <v>60.7</v>
      </c>
      <c r="J23" s="149">
        <f>SUM(I23/$O23)*100</f>
        <v>92.530487804878035</v>
      </c>
      <c r="K23" s="93">
        <f>'PY2022Q3 EX'!O21*100</f>
        <v>64</v>
      </c>
      <c r="L23" s="149">
        <f>SUM(K23/$O23)*100</f>
        <v>97.560975609756085</v>
      </c>
      <c r="M23" s="93">
        <v>64.599999999999994</v>
      </c>
      <c r="N23" s="155">
        <f>SUM(M23/$O23)*100</f>
        <v>98.475609756097541</v>
      </c>
      <c r="O23" s="30">
        <v>65.600000000000009</v>
      </c>
      <c r="Q23" s="1"/>
    </row>
    <row r="24" spans="3:17" ht="20.100000000000001" customHeight="1" x14ac:dyDescent="0.25">
      <c r="C24" s="151" t="s">
        <v>3</v>
      </c>
      <c r="D24" s="94">
        <v>6152</v>
      </c>
      <c r="E24" s="149">
        <f t="shared" si="6"/>
        <v>120.62745098039215</v>
      </c>
      <c r="F24" s="49">
        <v>5100</v>
      </c>
      <c r="G24" s="175">
        <v>6262</v>
      </c>
      <c r="H24" s="149">
        <f>SUM(G24/$O24)*100</f>
        <v>104.33188937020994</v>
      </c>
      <c r="I24" s="159">
        <v>6216</v>
      </c>
      <c r="J24" s="149">
        <f>SUM(I24/$O24)*100</f>
        <v>103.56547817394201</v>
      </c>
      <c r="K24" s="94">
        <f>'PY2022Q3 EX'!O22</f>
        <v>6455</v>
      </c>
      <c r="L24" s="149">
        <f>SUM(K24/$O24)*100</f>
        <v>107.54748417194268</v>
      </c>
      <c r="M24" s="94">
        <v>6458.5</v>
      </c>
      <c r="N24" s="155">
        <f>SUM(M24/$O24)*100</f>
        <v>107.6057980673109</v>
      </c>
      <c r="O24" s="95">
        <v>6002</v>
      </c>
      <c r="Q24" s="1"/>
    </row>
    <row r="25" spans="3:17" ht="20.100000000000001" customHeight="1" x14ac:dyDescent="0.25">
      <c r="C25" s="156" t="s">
        <v>10</v>
      </c>
      <c r="D25" s="93">
        <v>63</v>
      </c>
      <c r="E25" s="149">
        <f t="shared" si="6"/>
        <v>98.130841121495322</v>
      </c>
      <c r="F25" s="48">
        <v>64.2</v>
      </c>
      <c r="G25" s="174">
        <v>65.100000000000009</v>
      </c>
      <c r="H25" s="149">
        <f>SUM(G25/$O25)*100</f>
        <v>101.40186915887853</v>
      </c>
      <c r="I25" s="149">
        <v>62.3</v>
      </c>
      <c r="J25" s="149">
        <f>SUM(I25/$O25)*100</f>
        <v>97.040498442367593</v>
      </c>
      <c r="K25" s="93">
        <f>'PY2022Q3 EX'!O23*100</f>
        <v>64.3</v>
      </c>
      <c r="L25" s="149">
        <f>SUM(K25/$O25)*100</f>
        <v>100.15576323987538</v>
      </c>
      <c r="M25" s="93">
        <v>63.9</v>
      </c>
      <c r="N25" s="155">
        <f>SUM(M25/$O25)*100</f>
        <v>99.53271028037382</v>
      </c>
      <c r="O25" s="30">
        <v>64.2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568" priority="106" operator="between">
      <formula>$F5*0.9</formula>
      <formula>$F5</formula>
    </cfRule>
    <cfRule type="cellIs" dxfId="1567" priority="107" operator="lessThan">
      <formula>$F5*0.9</formula>
    </cfRule>
    <cfRule type="cellIs" dxfId="1566" priority="108" operator="greaterThan">
      <formula>$F5</formula>
    </cfRule>
  </conditionalFormatting>
  <conditionalFormatting sqref="D7">
    <cfRule type="cellIs" dxfId="1565" priority="100" operator="between">
      <formula>$F7*0.9</formula>
      <formula>$F7</formula>
    </cfRule>
    <cfRule type="cellIs" dxfId="1564" priority="101" operator="lessThan">
      <formula>$F7*0.9</formula>
    </cfRule>
    <cfRule type="cellIs" dxfId="1563" priority="102" operator="greaterThan">
      <formula>$F7</formula>
    </cfRule>
  </conditionalFormatting>
  <conditionalFormatting sqref="D6">
    <cfRule type="cellIs" dxfId="1562" priority="97" operator="between">
      <formula>$F6*0.9</formula>
      <formula>$F6</formula>
    </cfRule>
    <cfRule type="cellIs" dxfId="1561" priority="98" operator="lessThan">
      <formula>$F6*0.9</formula>
    </cfRule>
    <cfRule type="cellIs" dxfId="1560" priority="99" operator="greaterThan">
      <formula>$F6</formula>
    </cfRule>
  </conditionalFormatting>
  <conditionalFormatting sqref="D11">
    <cfRule type="cellIs" dxfId="1559" priority="94" operator="between">
      <formula>$F11*0.9</formula>
      <formula>$F11</formula>
    </cfRule>
    <cfRule type="cellIs" dxfId="1558" priority="95" operator="lessThan">
      <formula>$F11*0.9</formula>
    </cfRule>
    <cfRule type="cellIs" dxfId="1557" priority="96" operator="greaterThan">
      <formula>$F11</formula>
    </cfRule>
  </conditionalFormatting>
  <conditionalFormatting sqref="D17">
    <cfRule type="cellIs" dxfId="1556" priority="91" operator="between">
      <formula>$F17*0.9</formula>
      <formula>$F17</formula>
    </cfRule>
    <cfRule type="cellIs" dxfId="1555" priority="92" operator="lessThan">
      <formula>$F17*0.9</formula>
    </cfRule>
    <cfRule type="cellIs" dxfId="1554" priority="93" operator="greaterThan">
      <formula>$F17</formula>
    </cfRule>
  </conditionalFormatting>
  <conditionalFormatting sqref="D23">
    <cfRule type="cellIs" dxfId="1553" priority="88" operator="between">
      <formula>$F23*0.9</formula>
      <formula>$F23</formula>
    </cfRule>
    <cfRule type="cellIs" dxfId="1552" priority="89" operator="lessThan">
      <formula>$F23*0.9</formula>
    </cfRule>
    <cfRule type="cellIs" dxfId="1551" priority="90" operator="greaterThan">
      <formula>$F23</formula>
    </cfRule>
  </conditionalFormatting>
  <conditionalFormatting sqref="D12">
    <cfRule type="cellIs" dxfId="1550" priority="85" operator="between">
      <formula>$F12*0.9</formula>
      <formula>$F12</formula>
    </cfRule>
    <cfRule type="cellIs" dxfId="1549" priority="86" operator="lessThan">
      <formula>$F12*0.9</formula>
    </cfRule>
    <cfRule type="cellIs" dxfId="1548" priority="87" operator="greaterThan">
      <formula>$F12</formula>
    </cfRule>
  </conditionalFormatting>
  <conditionalFormatting sqref="D24">
    <cfRule type="cellIs" dxfId="1547" priority="82" operator="between">
      <formula>$F24*0.9</formula>
      <formula>$F24</formula>
    </cfRule>
    <cfRule type="cellIs" dxfId="1546" priority="83" operator="lessThan">
      <formula>$F24*0.9</formula>
    </cfRule>
    <cfRule type="cellIs" dxfId="1545" priority="84" operator="greaterThan">
      <formula>$F24</formula>
    </cfRule>
  </conditionalFormatting>
  <conditionalFormatting sqref="D13">
    <cfRule type="cellIs" dxfId="1544" priority="79" operator="between">
      <formula>$F13*0.9</formula>
      <formula>$F13</formula>
    </cfRule>
    <cfRule type="cellIs" dxfId="1543" priority="80" operator="lessThan">
      <formula>$F13*0.9</formula>
    </cfRule>
    <cfRule type="cellIs" dxfId="1542" priority="81" operator="greaterThan">
      <formula>$F13</formula>
    </cfRule>
  </conditionalFormatting>
  <conditionalFormatting sqref="D19">
    <cfRule type="cellIs" dxfId="1541" priority="76" operator="between">
      <formula>$F19*0.9</formula>
      <formula>$F19</formula>
    </cfRule>
    <cfRule type="cellIs" dxfId="1540" priority="77" operator="lessThan">
      <formula>$F19*0.9</formula>
    </cfRule>
    <cfRule type="cellIs" dxfId="1539" priority="78" operator="greaterThan">
      <formula>$F19</formula>
    </cfRule>
  </conditionalFormatting>
  <conditionalFormatting sqref="D25">
    <cfRule type="cellIs" dxfId="1538" priority="73" operator="between">
      <formula>$F25*0.9</formula>
      <formula>$F25</formula>
    </cfRule>
    <cfRule type="cellIs" dxfId="1537" priority="74" operator="lessThan">
      <formula>$F25*0.9</formula>
    </cfRule>
    <cfRule type="cellIs" dxfId="1536" priority="75" operator="greaterThan">
      <formula>$F25</formula>
    </cfRule>
  </conditionalFormatting>
  <conditionalFormatting sqref="G5 I5 K5 M5">
    <cfRule type="cellIs" dxfId="1535" priority="127" operator="between">
      <formula>$O5*0.9</formula>
      <formula>$O5</formula>
    </cfRule>
    <cfRule type="cellIs" dxfId="1534" priority="128" operator="lessThan">
      <formula>$O5*0.9</formula>
    </cfRule>
    <cfRule type="cellIs" dxfId="1533" priority="129" operator="greaterThan">
      <formula>$O5</formula>
    </cfRule>
  </conditionalFormatting>
  <conditionalFormatting sqref="G6 I6 K6 M6">
    <cfRule type="cellIs" dxfId="1532" priority="109" operator="between">
      <formula>$O6*0.9</formula>
      <formula>$O6</formula>
    </cfRule>
    <cfRule type="cellIs" dxfId="1531" priority="110" operator="lessThan">
      <formula>$O6*0.9</formula>
    </cfRule>
    <cfRule type="cellIs" dxfId="1530" priority="111" operator="greaterThan">
      <formula>$O6</formula>
    </cfRule>
  </conditionalFormatting>
  <conditionalFormatting sqref="G7 I7 M7">
    <cfRule type="cellIs" dxfId="1529" priority="70" operator="between">
      <formula>$O7*0.9</formula>
      <formula>$O7</formula>
    </cfRule>
    <cfRule type="cellIs" dxfId="1528" priority="71" operator="lessThan">
      <formula>$O7*0.9</formula>
    </cfRule>
    <cfRule type="cellIs" dxfId="1527" priority="72" operator="greaterThan">
      <formula>$O7</formula>
    </cfRule>
  </conditionalFormatting>
  <conditionalFormatting sqref="G11 I11 M11">
    <cfRule type="cellIs" dxfId="1526" priority="124" operator="between">
      <formula>$O11*0.9</formula>
      <formula>$O11</formula>
    </cfRule>
    <cfRule type="cellIs" dxfId="1525" priority="125" operator="lessThan">
      <formula>$O11*0.9</formula>
    </cfRule>
    <cfRule type="cellIs" dxfId="1524" priority="126" operator="greaterThan">
      <formula>$O11</formula>
    </cfRule>
  </conditionalFormatting>
  <conditionalFormatting sqref="G12 I12 M12">
    <cfRule type="cellIs" dxfId="1523" priority="121" operator="between">
      <formula>$O12*0.9</formula>
      <formula>$O12</formula>
    </cfRule>
    <cfRule type="cellIs" dxfId="1522" priority="122" operator="lessThan">
      <formula>$O12*0.9</formula>
    </cfRule>
    <cfRule type="cellIs" dxfId="1521" priority="123" operator="greaterThan">
      <formula>$O12</formula>
    </cfRule>
  </conditionalFormatting>
  <conditionalFormatting sqref="G13 I13 M13">
    <cfRule type="cellIs" dxfId="1520" priority="103" operator="between">
      <formula>$O13*0.9</formula>
      <formula>$O13</formula>
    </cfRule>
    <cfRule type="cellIs" dxfId="1519" priority="104" operator="lessThan">
      <formula>$O13*0.9</formula>
    </cfRule>
    <cfRule type="cellIs" dxfId="1518" priority="105" operator="greaterThan">
      <formula>$O13</formula>
    </cfRule>
  </conditionalFormatting>
  <conditionalFormatting sqref="G14 I14 M14">
    <cfRule type="cellIs" dxfId="1517" priority="67" operator="between">
      <formula>$O14*0.9</formula>
      <formula>$O14</formula>
    </cfRule>
    <cfRule type="cellIs" dxfId="1516" priority="68" operator="lessThan">
      <formula>$O14*0.9</formula>
    </cfRule>
    <cfRule type="cellIs" dxfId="1515" priority="69" operator="greaterThan">
      <formula>$O14</formula>
    </cfRule>
  </conditionalFormatting>
  <conditionalFormatting sqref="G17:G18 I17:I18 M17:M18">
    <cfRule type="cellIs" dxfId="1514" priority="118" operator="between">
      <formula>$O17*0.9</formula>
      <formula>$O17</formula>
    </cfRule>
    <cfRule type="cellIs" dxfId="1513" priority="119" operator="lessThan">
      <formula>$O17*0.9</formula>
    </cfRule>
    <cfRule type="cellIs" dxfId="1512" priority="120" operator="greaterThan">
      <formula>$O17</formula>
    </cfRule>
  </conditionalFormatting>
  <conditionalFormatting sqref="G19 I19 M19">
    <cfRule type="cellIs" dxfId="1511" priority="64" operator="between">
      <formula>$O19*0.9</formula>
      <formula>$O19</formula>
    </cfRule>
    <cfRule type="cellIs" dxfId="1510" priority="65" operator="lessThan">
      <formula>$O19*0.9</formula>
    </cfRule>
    <cfRule type="cellIs" dxfId="1509" priority="66" operator="greaterThan">
      <formula>$O19</formula>
    </cfRule>
  </conditionalFormatting>
  <conditionalFormatting sqref="G20 I20 M20">
    <cfRule type="cellIs" dxfId="1508" priority="61" operator="between">
      <formula>$O20*0.9</formula>
      <formula>$O20</formula>
    </cfRule>
    <cfRule type="cellIs" dxfId="1507" priority="62" operator="lessThan">
      <formula>$O20*0.9</formula>
    </cfRule>
    <cfRule type="cellIs" dxfId="1506" priority="63" operator="greaterThan">
      <formula>$O20</formula>
    </cfRule>
  </conditionalFormatting>
  <conditionalFormatting sqref="G23 I23 M23">
    <cfRule type="cellIs" dxfId="1505" priority="115" operator="between">
      <formula>$O23*0.9</formula>
      <formula>$O23</formula>
    </cfRule>
    <cfRule type="cellIs" dxfId="1504" priority="116" operator="lessThan">
      <formula>$O23*0.9</formula>
    </cfRule>
    <cfRule type="cellIs" dxfId="1503" priority="117" operator="greaterThan">
      <formula>$O23</formula>
    </cfRule>
  </conditionalFormatting>
  <conditionalFormatting sqref="G24 I24 M24">
    <cfRule type="cellIs" dxfId="1502" priority="112" operator="between">
      <formula>$O24*0.9</formula>
      <formula>$O24</formula>
    </cfRule>
    <cfRule type="cellIs" dxfId="1501" priority="113" operator="lessThan">
      <formula>$O24*0.9</formula>
    </cfRule>
    <cfRule type="cellIs" dxfId="1500" priority="114" operator="greaterThan">
      <formula>$O24</formula>
    </cfRule>
  </conditionalFormatting>
  <conditionalFormatting sqref="G25 I25 M25">
    <cfRule type="cellIs" dxfId="1499" priority="58" operator="between">
      <formula>$O25*0.9</formula>
      <formula>$O25</formula>
    </cfRule>
    <cfRule type="cellIs" dxfId="1498" priority="59" operator="lessThan">
      <formula>$O25*0.9</formula>
    </cfRule>
    <cfRule type="cellIs" dxfId="1497" priority="60" operator="greaterThan">
      <formula>$O25</formula>
    </cfRule>
  </conditionalFormatting>
  <conditionalFormatting sqref="D8">
    <cfRule type="cellIs" dxfId="1496" priority="55" operator="between">
      <formula>$F8*0.9</formula>
      <formula>$F8</formula>
    </cfRule>
    <cfRule type="cellIs" dxfId="1495" priority="56" operator="lessThan">
      <formula>$F8*0.9</formula>
    </cfRule>
    <cfRule type="cellIs" dxfId="1494" priority="57" operator="greaterThan">
      <formula>$F8</formula>
    </cfRule>
  </conditionalFormatting>
  <conditionalFormatting sqref="D14">
    <cfRule type="cellIs" dxfId="1493" priority="52" operator="between">
      <formula>$F14*0.9</formula>
      <formula>$F14</formula>
    </cfRule>
    <cfRule type="cellIs" dxfId="1492" priority="53" operator="lessThan">
      <formula>$F14*0.9</formula>
    </cfRule>
    <cfRule type="cellIs" dxfId="1491" priority="54" operator="greaterThan">
      <formula>$F14</formula>
    </cfRule>
  </conditionalFormatting>
  <conditionalFormatting sqref="D20">
    <cfRule type="cellIs" dxfId="1490" priority="49" operator="between">
      <formula>$F20*0.9</formula>
      <formula>$F20</formula>
    </cfRule>
    <cfRule type="cellIs" dxfId="1489" priority="50" operator="lessThan">
      <formula>$F20*0.9</formula>
    </cfRule>
    <cfRule type="cellIs" dxfId="1488" priority="51" operator="greaterThan">
      <formula>$F20</formula>
    </cfRule>
  </conditionalFormatting>
  <conditionalFormatting sqref="G15 I15 M15">
    <cfRule type="cellIs" dxfId="1487" priority="46" operator="between">
      <formula>$O15*0.9</formula>
      <formula>$O15</formula>
    </cfRule>
    <cfRule type="cellIs" dxfId="1486" priority="47" operator="lessThan">
      <formula>$O15*0.9</formula>
    </cfRule>
    <cfRule type="cellIs" dxfId="1485" priority="48" operator="greaterThan">
      <formula>$O15</formula>
    </cfRule>
  </conditionalFormatting>
  <conditionalFormatting sqref="G21 I21 M21">
    <cfRule type="cellIs" dxfId="1484" priority="43" operator="between">
      <formula>$O21*0.9</formula>
      <formula>$O21</formula>
    </cfRule>
    <cfRule type="cellIs" dxfId="1483" priority="44" operator="lessThan">
      <formula>$O21*0.9</formula>
    </cfRule>
    <cfRule type="cellIs" dxfId="1482" priority="45" operator="greaterThan">
      <formula>$O21</formula>
    </cfRule>
  </conditionalFormatting>
  <conditionalFormatting sqref="G8 I8 M8">
    <cfRule type="cellIs" dxfId="1481" priority="40" operator="between">
      <formula>$O8*0.9</formula>
      <formula>$O8</formula>
    </cfRule>
    <cfRule type="cellIs" dxfId="1480" priority="41" operator="lessThan">
      <formula>$O8*0.9</formula>
    </cfRule>
    <cfRule type="cellIs" dxfId="1479" priority="42" operator="greaterThan">
      <formula>$O8</formula>
    </cfRule>
  </conditionalFormatting>
  <conditionalFormatting sqref="G9 I9 M9">
    <cfRule type="cellIs" dxfId="1478" priority="37" operator="between">
      <formula>$O9*0.9</formula>
      <formula>$O9</formula>
    </cfRule>
    <cfRule type="cellIs" dxfId="1477" priority="38" operator="lessThan">
      <formula>$O9*0.9</formula>
    </cfRule>
    <cfRule type="cellIs" dxfId="1476" priority="39" operator="greaterThan">
      <formula>$O9</formula>
    </cfRule>
  </conditionalFormatting>
  <conditionalFormatting sqref="D21 D15 D9">
    <cfRule type="cellIs" dxfId="1475" priority="34" operator="between">
      <formula>$F9*0.9</formula>
      <formula>$F9</formula>
    </cfRule>
    <cfRule type="cellIs" dxfId="1474" priority="35" operator="lessThan">
      <formula>$F9*0.9</formula>
    </cfRule>
    <cfRule type="cellIs" dxfId="1473" priority="36" operator="greaterThan">
      <formula>$F9</formula>
    </cfRule>
  </conditionalFormatting>
  <conditionalFormatting sqref="D18">
    <cfRule type="cellIs" dxfId="1472" priority="31" operator="between">
      <formula>$F18*0.9</formula>
      <formula>$F18</formula>
    </cfRule>
    <cfRule type="cellIs" dxfId="1471" priority="32" operator="lessThan">
      <formula>$F18*0.9</formula>
    </cfRule>
    <cfRule type="cellIs" dxfId="1470" priority="33" operator="greaterThan">
      <formula>$F18</formula>
    </cfRule>
  </conditionalFormatting>
  <conditionalFormatting sqref="K7:K9">
    <cfRule type="cellIs" dxfId="1469" priority="28" operator="between">
      <formula>$O7*0.9</formula>
      <formula>$O7</formula>
    </cfRule>
    <cfRule type="cellIs" dxfId="1468" priority="29" operator="lessThan">
      <formula>$O7*0.9</formula>
    </cfRule>
    <cfRule type="cellIs" dxfId="1467" priority="30" operator="greaterThan">
      <formula>$O7</formula>
    </cfRule>
  </conditionalFormatting>
  <conditionalFormatting sqref="K11">
    <cfRule type="cellIs" dxfId="1466" priority="25" operator="between">
      <formula>$O11*0.9</formula>
      <formula>$O11</formula>
    </cfRule>
    <cfRule type="cellIs" dxfId="1465" priority="26" operator="lessThan">
      <formula>$O11*0.9</formula>
    </cfRule>
    <cfRule type="cellIs" dxfId="1464" priority="27" operator="greaterThan">
      <formula>$O11</formula>
    </cfRule>
  </conditionalFormatting>
  <conditionalFormatting sqref="K13:K15">
    <cfRule type="cellIs" dxfId="1463" priority="22" operator="between">
      <formula>$O13*0.9</formula>
      <formula>$O13</formula>
    </cfRule>
    <cfRule type="cellIs" dxfId="1462" priority="23" operator="lessThan">
      <formula>$O13*0.9</formula>
    </cfRule>
    <cfRule type="cellIs" dxfId="1461" priority="24" operator="greaterThan">
      <formula>$O13</formula>
    </cfRule>
  </conditionalFormatting>
  <conditionalFormatting sqref="K17">
    <cfRule type="cellIs" dxfId="1460" priority="19" operator="between">
      <formula>$O17*0.9</formula>
      <formula>$O17</formula>
    </cfRule>
    <cfRule type="cellIs" dxfId="1459" priority="20" operator="lessThan">
      <formula>$O17*0.9</formula>
    </cfRule>
    <cfRule type="cellIs" dxfId="1458" priority="21" operator="greaterThan">
      <formula>$O17</formula>
    </cfRule>
  </conditionalFormatting>
  <conditionalFormatting sqref="K19:K21">
    <cfRule type="cellIs" dxfId="1457" priority="16" operator="between">
      <formula>$O19*0.9</formula>
      <formula>$O19</formula>
    </cfRule>
    <cfRule type="cellIs" dxfId="1456" priority="17" operator="lessThan">
      <formula>$O19*0.9</formula>
    </cfRule>
    <cfRule type="cellIs" dxfId="1455" priority="18" operator="greaterThan">
      <formula>$O19</formula>
    </cfRule>
  </conditionalFormatting>
  <conditionalFormatting sqref="K23">
    <cfRule type="cellIs" dxfId="1454" priority="13" operator="between">
      <formula>$O23*0.9</formula>
      <formula>$O23</formula>
    </cfRule>
    <cfRule type="cellIs" dxfId="1453" priority="14" operator="lessThan">
      <formula>$O23*0.9</formula>
    </cfRule>
    <cfRule type="cellIs" dxfId="1452" priority="15" operator="greaterThan">
      <formula>$O23</formula>
    </cfRule>
  </conditionalFormatting>
  <conditionalFormatting sqref="K25">
    <cfRule type="cellIs" dxfId="1451" priority="10" operator="between">
      <formula>$O25*0.9</formula>
      <formula>$O25</formula>
    </cfRule>
    <cfRule type="cellIs" dxfId="1450" priority="11" operator="lessThan">
      <formula>$O25*0.9</formula>
    </cfRule>
    <cfRule type="cellIs" dxfId="1449" priority="12" operator="greaterThan">
      <formula>$O25</formula>
    </cfRule>
  </conditionalFormatting>
  <conditionalFormatting sqref="K12">
    <cfRule type="cellIs" dxfId="1448" priority="7" operator="between">
      <formula>$O12*0.9</formula>
      <formula>$O12</formula>
    </cfRule>
    <cfRule type="cellIs" dxfId="1447" priority="8" operator="lessThan">
      <formula>$O12*0.9</formula>
    </cfRule>
    <cfRule type="cellIs" dxfId="1446" priority="9" operator="greaterThan">
      <formula>$O12</formula>
    </cfRule>
  </conditionalFormatting>
  <conditionalFormatting sqref="K18">
    <cfRule type="cellIs" dxfId="1445" priority="4" operator="between">
      <formula>$O18*0.9</formula>
      <formula>$O18</formula>
    </cfRule>
    <cfRule type="cellIs" dxfId="1444" priority="5" operator="lessThan">
      <formula>$O18*0.9</formula>
    </cfRule>
    <cfRule type="cellIs" dxfId="1443" priority="6" operator="greaterThan">
      <formula>$O18</formula>
    </cfRule>
  </conditionalFormatting>
  <conditionalFormatting sqref="K24">
    <cfRule type="cellIs" dxfId="1442" priority="1" operator="between">
      <formula>$O24*0.9</formula>
      <formula>$O24</formula>
    </cfRule>
    <cfRule type="cellIs" dxfId="1441" priority="2" operator="lessThan">
      <formula>$O24*0.9</formula>
    </cfRule>
    <cfRule type="cellIs" dxfId="1440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  <ignoredErrors>
    <ignoredError sqref="K5:K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3F31-3D41-421E-B233-9E842FC877D6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82.6</v>
      </c>
      <c r="E5" s="149">
        <f>D5/F5*100</f>
        <v>91.777777777777771</v>
      </c>
      <c r="F5" s="48">
        <v>90</v>
      </c>
      <c r="G5" s="172">
        <v>81.8</v>
      </c>
      <c r="H5" s="149">
        <f>SUM(G5/$O5)*100</f>
        <v>88.91304347826086</v>
      </c>
      <c r="I5" s="162">
        <v>75.8</v>
      </c>
      <c r="J5" s="149">
        <f>SUM(I5/$O5)*100</f>
        <v>82.391304347826093</v>
      </c>
      <c r="K5" s="93">
        <f>'PY2022Q3 EX'!P3*100</f>
        <v>80.100000000000009</v>
      </c>
      <c r="L5" s="149">
        <f>SUM(K5/$O5)*100</f>
        <v>87.065217391304358</v>
      </c>
      <c r="M5" s="93">
        <v>82.9</v>
      </c>
      <c r="N5" s="155">
        <f>SUM(M5/$O5)*100</f>
        <v>90.108695652173921</v>
      </c>
      <c r="O5" s="29">
        <v>92</v>
      </c>
      <c r="Q5" s="1"/>
    </row>
    <row r="6" spans="3:17" ht="20.100000000000001" customHeight="1" x14ac:dyDescent="0.25">
      <c r="C6" s="151" t="s">
        <v>3</v>
      </c>
      <c r="D6" s="94">
        <v>11068</v>
      </c>
      <c r="E6" s="149">
        <f t="shared" ref="E6:E9" si="0">D6/F6*100</f>
        <v>153.72222222222223</v>
      </c>
      <c r="F6" s="49">
        <v>7200</v>
      </c>
      <c r="G6" s="176">
        <v>10506</v>
      </c>
      <c r="H6" s="149">
        <f>SUM(G6/$O6)*100</f>
        <v>97.821229050279328</v>
      </c>
      <c r="I6" s="161">
        <v>10619</v>
      </c>
      <c r="J6" s="149">
        <f>SUM(I6/$O6)*100</f>
        <v>98.873370577281193</v>
      </c>
      <c r="K6" s="94">
        <f>'PY2022Q3 EX'!P4</f>
        <v>10506</v>
      </c>
      <c r="L6" s="149">
        <f>SUM(K6/$O6)*100</f>
        <v>97.821229050279328</v>
      </c>
      <c r="M6" s="94">
        <v>9755</v>
      </c>
      <c r="N6" s="155">
        <f>SUM(M6/$O6)*100</f>
        <v>90.828677839851025</v>
      </c>
      <c r="O6" s="95">
        <v>10740</v>
      </c>
      <c r="Q6" s="1"/>
    </row>
    <row r="7" spans="3:17" ht="20.100000000000001" customHeight="1" x14ac:dyDescent="0.25">
      <c r="C7" s="151" t="s">
        <v>10</v>
      </c>
      <c r="D7" s="93">
        <v>92.9</v>
      </c>
      <c r="E7" s="149">
        <f t="shared" si="0"/>
        <v>108.65497076023391</v>
      </c>
      <c r="F7" s="48">
        <v>85.5</v>
      </c>
      <c r="G7" s="172">
        <v>90.600000000000009</v>
      </c>
      <c r="H7" s="149">
        <f>SUM(G7/$O7)*100</f>
        <v>100.44345898004434</v>
      </c>
      <c r="I7" s="162">
        <v>75.400000000000006</v>
      </c>
      <c r="J7" s="149">
        <f>SUM(I7/$O7)*100</f>
        <v>83.592017738359203</v>
      </c>
      <c r="K7" s="93">
        <f>'PY2022Q3 EX'!P5*100</f>
        <v>82.8</v>
      </c>
      <c r="L7" s="149">
        <f>SUM(K7/$O7)*100</f>
        <v>91.796008869179587</v>
      </c>
      <c r="M7" s="93">
        <v>83.6</v>
      </c>
      <c r="N7" s="155">
        <f>SUM(M7/$O7)*100</f>
        <v>92.682926829268283</v>
      </c>
      <c r="O7" s="30">
        <v>90.2</v>
      </c>
      <c r="Q7" s="158"/>
    </row>
    <row r="8" spans="3:17" ht="20.100000000000001" customHeight="1" x14ac:dyDescent="0.25">
      <c r="C8" s="151" t="s">
        <v>13</v>
      </c>
      <c r="D8" s="93">
        <v>86.9</v>
      </c>
      <c r="E8" s="149">
        <f t="shared" si="0"/>
        <v>120.69444444444446</v>
      </c>
      <c r="F8" s="48">
        <v>72</v>
      </c>
      <c r="G8" s="172">
        <v>80.400000000000006</v>
      </c>
      <c r="H8" s="149">
        <f>SUM(G8/$O8)*100</f>
        <v>92.413793103448285</v>
      </c>
      <c r="I8" s="162">
        <v>67.099999999999994</v>
      </c>
      <c r="J8" s="149">
        <f>SUM(I8/$O8)*100</f>
        <v>77.126436781609186</v>
      </c>
      <c r="K8" s="93">
        <f>'PY2022Q3 EX'!P6*100</f>
        <v>67.2</v>
      </c>
      <c r="L8" s="149">
        <f>SUM(K8/$O8)*100</f>
        <v>77.241379310344826</v>
      </c>
      <c r="M8" s="93">
        <v>63.9</v>
      </c>
      <c r="N8" s="155">
        <f>SUM(M8/$O8)*100</f>
        <v>73.448275862068968</v>
      </c>
      <c r="O8" s="30">
        <v>87</v>
      </c>
      <c r="Q8" s="1"/>
    </row>
    <row r="9" spans="3:17" ht="20.100000000000001" customHeight="1" x14ac:dyDescent="0.25">
      <c r="C9" s="151" t="s">
        <v>16</v>
      </c>
      <c r="D9" s="93">
        <v>66.2</v>
      </c>
      <c r="E9" s="149">
        <f t="shared" si="0"/>
        <v>135.10204081632654</v>
      </c>
      <c r="F9" s="48">
        <v>49</v>
      </c>
      <c r="G9" s="172">
        <v>58.3</v>
      </c>
      <c r="H9" s="149">
        <f>SUM(G9/$O9)*100</f>
        <v>89.692307692307693</v>
      </c>
      <c r="I9" s="162">
        <v>56.6</v>
      </c>
      <c r="J9" s="149">
        <f>SUM(I9/$O9)*100</f>
        <v>87.07692307692308</v>
      </c>
      <c r="K9" s="93">
        <f>'PY2022Q3 EX'!P7*100</f>
        <v>56.3</v>
      </c>
      <c r="L9" s="149">
        <f>SUM(K9/$O9)*100</f>
        <v>86.615384615384613</v>
      </c>
      <c r="M9" s="93">
        <v>65.099999999999994</v>
      </c>
      <c r="N9" s="155">
        <f>SUM(M9/$O9)*100</f>
        <v>100.15384615384615</v>
      </c>
      <c r="O9" s="30">
        <v>65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80.300000000000011</v>
      </c>
      <c r="E11" s="149">
        <f t="shared" ref="E11:E15" si="1">D11/F11*100</f>
        <v>89.222222222222243</v>
      </c>
      <c r="F11" s="48">
        <v>90</v>
      </c>
      <c r="G11" s="172">
        <v>78.600000000000009</v>
      </c>
      <c r="H11" s="149">
        <f>SUM(G11/$O11)*100</f>
        <v>89.318181818181827</v>
      </c>
      <c r="I11" s="163">
        <v>71.8</v>
      </c>
      <c r="J11" s="157">
        <f>SUM(I11/$O11)*100</f>
        <v>81.590909090909093</v>
      </c>
      <c r="K11" s="93">
        <f>'PY2022Q3 EX'!P9*100</f>
        <v>73.2</v>
      </c>
      <c r="L11" s="149">
        <f>SUM(K11/$O11)*100</f>
        <v>83.181818181818187</v>
      </c>
      <c r="M11" s="93">
        <v>80.5</v>
      </c>
      <c r="N11" s="155">
        <f>SUM(M11/$O11)*100</f>
        <v>91.477272727272734</v>
      </c>
      <c r="O11" s="30">
        <v>88</v>
      </c>
      <c r="Q11" s="1"/>
    </row>
    <row r="12" spans="3:17" ht="20.100000000000001" customHeight="1" x14ac:dyDescent="0.25">
      <c r="C12" s="151" t="s">
        <v>3</v>
      </c>
      <c r="D12" s="94">
        <v>12112</v>
      </c>
      <c r="E12" s="149">
        <f t="shared" si="1"/>
        <v>170.59154929577466</v>
      </c>
      <c r="F12" s="49">
        <v>7100</v>
      </c>
      <c r="G12" s="176">
        <v>11409</v>
      </c>
      <c r="H12" s="149">
        <f>SUM(G12/$O12)*100</f>
        <v>121.7739353186039</v>
      </c>
      <c r="I12" s="164">
        <v>11667</v>
      </c>
      <c r="J12" s="149">
        <f>SUM(I12/$O12)*100</f>
        <v>124.527697726545</v>
      </c>
      <c r="K12" s="94">
        <f>'PY2022Q3 EX'!P10</f>
        <v>11667</v>
      </c>
      <c r="L12" s="149">
        <f>SUM(K12/$O12)*100</f>
        <v>124.527697726545</v>
      </c>
      <c r="M12" s="94">
        <v>12573.6</v>
      </c>
      <c r="N12" s="155">
        <f>SUM(M12/$O12)*100</f>
        <v>134.2042907460775</v>
      </c>
      <c r="O12" s="95">
        <v>9369</v>
      </c>
      <c r="Q12" s="1"/>
    </row>
    <row r="13" spans="3:17" ht="20.100000000000001" customHeight="1" x14ac:dyDescent="0.25">
      <c r="C13" s="151" t="s">
        <v>10</v>
      </c>
      <c r="D13" s="93">
        <v>87.5</v>
      </c>
      <c r="E13" s="149">
        <f t="shared" si="1"/>
        <v>102.69953051643192</v>
      </c>
      <c r="F13" s="48">
        <v>85.2</v>
      </c>
      <c r="G13" s="172">
        <v>90.4</v>
      </c>
      <c r="H13" s="149">
        <f>SUM(G13/$O13)*100</f>
        <v>107.36342042755345</v>
      </c>
      <c r="I13" s="163">
        <v>77.2</v>
      </c>
      <c r="J13" s="93">
        <f>SUM(I13/$O13)*100</f>
        <v>91.686460807600952</v>
      </c>
      <c r="K13" s="93">
        <f>'PY2022Q3 EX'!P11*100</f>
        <v>79.3</v>
      </c>
      <c r="L13" s="149">
        <f>SUM(K13/$O13)*100</f>
        <v>94.180522565320658</v>
      </c>
      <c r="M13" s="93">
        <v>76.8</v>
      </c>
      <c r="N13" s="155">
        <f>SUM(M13/$O13)*100</f>
        <v>91.211401425178138</v>
      </c>
      <c r="O13" s="30">
        <v>84.2</v>
      </c>
      <c r="Q13" s="1"/>
    </row>
    <row r="14" spans="3:17" ht="20.100000000000001" customHeight="1" x14ac:dyDescent="0.25">
      <c r="C14" s="151" t="s">
        <v>13</v>
      </c>
      <c r="D14" s="93">
        <v>93.300000000000011</v>
      </c>
      <c r="E14" s="149">
        <f t="shared" si="1"/>
        <v>133.28571428571431</v>
      </c>
      <c r="F14" s="48">
        <v>70</v>
      </c>
      <c r="G14" s="172">
        <v>93.5</v>
      </c>
      <c r="H14" s="149">
        <f>SUM(G14/$O14)*100</f>
        <v>108.09248554913296</v>
      </c>
      <c r="I14" s="163">
        <v>86.9</v>
      </c>
      <c r="J14" s="149">
        <f>SUM(I14/$O14)*100</f>
        <v>100.46242774566474</v>
      </c>
      <c r="K14" s="93">
        <f>'PY2022Q3 EX'!P12*100</f>
        <v>87.3</v>
      </c>
      <c r="L14" s="149">
        <f>SUM(K14/$O14)*100</f>
        <v>100.92485549132948</v>
      </c>
      <c r="M14" s="93">
        <v>82.5</v>
      </c>
      <c r="N14" s="155">
        <f>SUM(M14/$O14)*100</f>
        <v>95.375722543352609</v>
      </c>
      <c r="O14" s="30">
        <v>86.5</v>
      </c>
      <c r="Q14" s="1"/>
    </row>
    <row r="15" spans="3:17" ht="20.100000000000001" customHeight="1" x14ac:dyDescent="0.25">
      <c r="C15" s="151" t="s">
        <v>16</v>
      </c>
      <c r="D15" s="93">
        <v>57.499999999999993</v>
      </c>
      <c r="E15" s="149">
        <f t="shared" si="1"/>
        <v>117.3469387755102</v>
      </c>
      <c r="F15" s="48">
        <v>49</v>
      </c>
      <c r="G15" s="172">
        <v>45</v>
      </c>
      <c r="H15" s="149">
        <f>SUM(G15/$O15)*100</f>
        <v>69.230769230769226</v>
      </c>
      <c r="I15" s="163">
        <v>39.200000000000003</v>
      </c>
      <c r="J15" s="149">
        <f>SUM(I15/$O15)*100</f>
        <v>60.307692307692307</v>
      </c>
      <c r="K15" s="93">
        <f>'PY2022Q3 EX'!P13*100</f>
        <v>39.800000000000004</v>
      </c>
      <c r="L15" s="149">
        <f>SUM(K15/$O15)*100</f>
        <v>61.230769230769234</v>
      </c>
      <c r="M15" s="93">
        <v>55.6</v>
      </c>
      <c r="N15" s="155">
        <f>SUM(M15/$O15)*100</f>
        <v>85.538461538461547</v>
      </c>
      <c r="O15" s="30">
        <v>65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83.5</v>
      </c>
      <c r="E17" s="149">
        <f t="shared" ref="E17:E21" si="2">D17/F17*100</f>
        <v>98.816568047337284</v>
      </c>
      <c r="F17" s="48">
        <v>84.5</v>
      </c>
      <c r="G17" s="172">
        <v>82.3</v>
      </c>
      <c r="H17" s="149">
        <f>SUM(G17/$O17)*100</f>
        <v>98.562874251497007</v>
      </c>
      <c r="I17" s="149">
        <v>81</v>
      </c>
      <c r="J17" s="149">
        <f>SUM(I17/$O17)*100</f>
        <v>97.005988023952099</v>
      </c>
      <c r="K17" s="93">
        <f>'PY2022Q3 EX'!P15*100</f>
        <v>82.199999999999989</v>
      </c>
      <c r="L17" s="149">
        <f>SUM(K17/$O17)*100</f>
        <v>98.443113772455064</v>
      </c>
      <c r="M17" s="93">
        <v>88.6</v>
      </c>
      <c r="N17" s="155">
        <f>SUM(M17/$O17)*100</f>
        <v>106.1077844311377</v>
      </c>
      <c r="O17" s="30">
        <v>83.5</v>
      </c>
      <c r="Q17" s="1"/>
    </row>
    <row r="18" spans="3:17" ht="20.100000000000001" customHeight="1" x14ac:dyDescent="0.25">
      <c r="C18" s="151" t="s">
        <v>3</v>
      </c>
      <c r="D18" s="94">
        <v>4726</v>
      </c>
      <c r="E18" s="149">
        <f t="shared" si="2"/>
        <v>147.6875</v>
      </c>
      <c r="F18" s="49">
        <v>3200</v>
      </c>
      <c r="G18" s="173">
        <v>4866</v>
      </c>
      <c r="H18" s="149">
        <f>SUM(G18/$O18)*100</f>
        <v>103.57598978288634</v>
      </c>
      <c r="I18" s="150">
        <v>4965</v>
      </c>
      <c r="J18" s="149">
        <f>SUM(I18/$O18)*100</f>
        <v>105.68326947637291</v>
      </c>
      <c r="K18" s="94">
        <f>'PY2022Q3 EX'!P16</f>
        <v>5281.5</v>
      </c>
      <c r="L18" s="149">
        <f>SUM(K18/$O18)*100</f>
        <v>112.42017879948914</v>
      </c>
      <c r="M18" s="94">
        <v>6019</v>
      </c>
      <c r="N18" s="155">
        <f>SUM(M18/$O18)*100</f>
        <v>128.11834823329076</v>
      </c>
      <c r="O18" s="95">
        <v>4698</v>
      </c>
      <c r="Q18" s="1"/>
    </row>
    <row r="19" spans="3:17" ht="20.100000000000001" customHeight="1" x14ac:dyDescent="0.25">
      <c r="C19" s="151" t="s">
        <v>10</v>
      </c>
      <c r="D19" s="93">
        <v>86</v>
      </c>
      <c r="E19" s="149">
        <f t="shared" si="2"/>
        <v>110.25641025641026</v>
      </c>
      <c r="F19" s="48">
        <v>78</v>
      </c>
      <c r="G19" s="172">
        <v>86.4</v>
      </c>
      <c r="H19" s="149">
        <f t="shared" ref="H19:H20" si="3">SUM(G19/$O19)*100</f>
        <v>106.66666666666667</v>
      </c>
      <c r="I19" s="149">
        <v>77</v>
      </c>
      <c r="J19" s="149">
        <f t="shared" ref="J19:J20" si="4">SUM(I19/$O19)*100</f>
        <v>95.061728395061735</v>
      </c>
      <c r="K19" s="93">
        <f>'PY2022Q3 EX'!P17*100</f>
        <v>82</v>
      </c>
      <c r="L19" s="149">
        <f t="shared" ref="L19:L20" si="5">SUM(K19/$O19)*100</f>
        <v>101.23456790123457</v>
      </c>
      <c r="M19" s="93">
        <v>82.6</v>
      </c>
      <c r="N19" s="155">
        <f>SUM(M19/$O19)*100</f>
        <v>101.9753086419753</v>
      </c>
      <c r="O19" s="30">
        <v>81</v>
      </c>
      <c r="Q19" s="1"/>
    </row>
    <row r="20" spans="3:17" ht="20.100000000000001" customHeight="1" x14ac:dyDescent="0.25">
      <c r="C20" s="151" t="s">
        <v>13</v>
      </c>
      <c r="D20" s="93">
        <v>82.899999999999991</v>
      </c>
      <c r="E20" s="149">
        <f t="shared" si="2"/>
        <v>96.060254924681331</v>
      </c>
      <c r="F20" s="48">
        <v>86.3</v>
      </c>
      <c r="G20" s="172">
        <v>79.800000000000011</v>
      </c>
      <c r="H20" s="149">
        <f t="shared" si="3"/>
        <v>94.887039239001211</v>
      </c>
      <c r="I20" s="149">
        <v>80.3</v>
      </c>
      <c r="J20" s="149">
        <f t="shared" si="4"/>
        <v>95.481569560047561</v>
      </c>
      <c r="K20" s="93">
        <f>'PY2022Q3 EX'!P18*100</f>
        <v>81.5</v>
      </c>
      <c r="L20" s="149">
        <f t="shared" si="5"/>
        <v>96.90844233055887</v>
      </c>
      <c r="M20" s="93">
        <v>80.7</v>
      </c>
      <c r="N20" s="155">
        <f>SUM(M20/$O20)*100</f>
        <v>95.957193816884669</v>
      </c>
      <c r="O20" s="30">
        <v>84.1</v>
      </c>
      <c r="Q20" s="1"/>
    </row>
    <row r="21" spans="3:17" ht="20.100000000000001" customHeight="1" x14ac:dyDescent="0.25">
      <c r="C21" s="151" t="s">
        <v>16</v>
      </c>
      <c r="D21" s="93">
        <v>69.199999999999989</v>
      </c>
      <c r="E21" s="149">
        <f t="shared" si="2"/>
        <v>141.22448979591834</v>
      </c>
      <c r="F21" s="48">
        <v>49</v>
      </c>
      <c r="G21" s="172">
        <v>55.7</v>
      </c>
      <c r="H21" s="149">
        <f>SUM(G21/$O21)*100</f>
        <v>85.692307692307708</v>
      </c>
      <c r="I21" s="149">
        <v>50.7</v>
      </c>
      <c r="J21" s="149">
        <f>SUM(I21/$O21)*100</f>
        <v>78</v>
      </c>
      <c r="K21" s="93">
        <f>'PY2022Q3 EX'!P19*100</f>
        <v>52.6</v>
      </c>
      <c r="L21" s="149">
        <f>SUM(K21/$O21)*100</f>
        <v>80.92307692307692</v>
      </c>
      <c r="M21" s="93">
        <v>74.8</v>
      </c>
      <c r="N21" s="155">
        <f>SUM(M21/$O21)*100</f>
        <v>115.07692307692308</v>
      </c>
      <c r="O21" s="30">
        <v>65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59.599999999999994</v>
      </c>
      <c r="E23" s="149">
        <f t="shared" ref="E23:E25" si="6">D23/F23*100</f>
        <v>91.692307692307679</v>
      </c>
      <c r="F23" s="48">
        <v>65</v>
      </c>
      <c r="G23" s="174">
        <v>60.9</v>
      </c>
      <c r="H23" s="149">
        <f>SUM(G23/$O23)*100</f>
        <v>96.360759493670884</v>
      </c>
      <c r="I23" s="149">
        <v>60.2</v>
      </c>
      <c r="J23" s="149">
        <f>SUM(I23/$O23)*100</f>
        <v>95.25316455696202</v>
      </c>
      <c r="K23" s="93">
        <f>'PY2022Q3 EX'!P21*100</f>
        <v>65.600000000000009</v>
      </c>
      <c r="L23" s="149">
        <f>SUM(K23/$O23)*100</f>
        <v>103.79746835443038</v>
      </c>
      <c r="M23" s="93">
        <v>65.599999999999994</v>
      </c>
      <c r="N23" s="155">
        <f>SUM(M23/$O23)*100</f>
        <v>103.79746835443035</v>
      </c>
      <c r="O23" s="30">
        <v>63.2</v>
      </c>
      <c r="Q23" s="1"/>
    </row>
    <row r="24" spans="3:17" ht="20.100000000000001" customHeight="1" x14ac:dyDescent="0.25">
      <c r="C24" s="151" t="s">
        <v>3</v>
      </c>
      <c r="D24" s="94">
        <v>6686</v>
      </c>
      <c r="E24" s="149">
        <f t="shared" si="6"/>
        <v>133.72</v>
      </c>
      <c r="F24" s="49">
        <v>5000</v>
      </c>
      <c r="G24" s="175">
        <v>6839</v>
      </c>
      <c r="H24" s="149">
        <f>SUM(G24/$O24)*100</f>
        <v>104.97313891020721</v>
      </c>
      <c r="I24" s="159">
        <v>6808</v>
      </c>
      <c r="J24" s="149">
        <f>SUM(I24/$O24)*100</f>
        <v>104.49731389102072</v>
      </c>
      <c r="K24" s="94">
        <f>'PY2022Q3 EX'!P22</f>
        <v>7421</v>
      </c>
      <c r="L24" s="149">
        <f>SUM(K24/$O24)*100</f>
        <v>113.90636991557943</v>
      </c>
      <c r="M24" s="94">
        <v>7552</v>
      </c>
      <c r="N24" s="155">
        <f>SUM(M24/$O24)*100</f>
        <v>115.91711435149654</v>
      </c>
      <c r="O24" s="95">
        <v>6515</v>
      </c>
      <c r="Q24" s="1"/>
    </row>
    <row r="25" spans="3:17" ht="20.100000000000001" customHeight="1" x14ac:dyDescent="0.25">
      <c r="C25" s="156" t="s">
        <v>10</v>
      </c>
      <c r="D25" s="93">
        <v>60.4</v>
      </c>
      <c r="E25" s="149">
        <f t="shared" si="6"/>
        <v>94.080996884735185</v>
      </c>
      <c r="F25" s="48">
        <v>64.2</v>
      </c>
      <c r="G25" s="174">
        <v>63.6</v>
      </c>
      <c r="H25" s="149">
        <f>SUM(G25/$O25)*100</f>
        <v>100.63291139240506</v>
      </c>
      <c r="I25" s="149">
        <v>61.4</v>
      </c>
      <c r="J25" s="149">
        <f>SUM(I25/$O25)*100</f>
        <v>97.151898734177209</v>
      </c>
      <c r="K25" s="93">
        <f>'PY2022Q3 EX'!P23*100</f>
        <v>66.400000000000006</v>
      </c>
      <c r="L25" s="149">
        <f>SUM(K25/$O25)*100</f>
        <v>105.0632911392405</v>
      </c>
      <c r="M25" s="93">
        <v>67.2</v>
      </c>
      <c r="N25" s="155">
        <f>SUM(M25/$O25)*100</f>
        <v>106.32911392405062</v>
      </c>
      <c r="O25" s="30">
        <v>63.2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39" priority="106" operator="between">
      <formula>$F5*0.9</formula>
      <formula>$F5</formula>
    </cfRule>
    <cfRule type="cellIs" dxfId="1438" priority="107" operator="lessThan">
      <formula>$F5*0.9</formula>
    </cfRule>
    <cfRule type="cellIs" dxfId="1437" priority="108" operator="greaterThan">
      <formula>$F5</formula>
    </cfRule>
  </conditionalFormatting>
  <conditionalFormatting sqref="D7">
    <cfRule type="cellIs" dxfId="1436" priority="100" operator="between">
      <formula>$F7*0.9</formula>
      <formula>$F7</formula>
    </cfRule>
    <cfRule type="cellIs" dxfId="1435" priority="101" operator="lessThan">
      <formula>$F7*0.9</formula>
    </cfRule>
    <cfRule type="cellIs" dxfId="1434" priority="102" operator="greaterThan">
      <formula>$F7</formula>
    </cfRule>
  </conditionalFormatting>
  <conditionalFormatting sqref="D6">
    <cfRule type="cellIs" dxfId="1433" priority="97" operator="between">
      <formula>$F6*0.9</formula>
      <formula>$F6</formula>
    </cfRule>
    <cfRule type="cellIs" dxfId="1432" priority="98" operator="lessThan">
      <formula>$F6*0.9</formula>
    </cfRule>
    <cfRule type="cellIs" dxfId="1431" priority="99" operator="greaterThan">
      <formula>$F6</formula>
    </cfRule>
  </conditionalFormatting>
  <conditionalFormatting sqref="D11">
    <cfRule type="cellIs" dxfId="1430" priority="94" operator="between">
      <formula>$F11*0.9</formula>
      <formula>$F11</formula>
    </cfRule>
    <cfRule type="cellIs" dxfId="1429" priority="95" operator="lessThan">
      <formula>$F11*0.9</formula>
    </cfRule>
    <cfRule type="cellIs" dxfId="1428" priority="96" operator="greaterThan">
      <formula>$F11</formula>
    </cfRule>
  </conditionalFormatting>
  <conditionalFormatting sqref="D17">
    <cfRule type="cellIs" dxfId="1427" priority="91" operator="between">
      <formula>$F17*0.9</formula>
      <formula>$F17</formula>
    </cfRule>
    <cfRule type="cellIs" dxfId="1426" priority="92" operator="lessThan">
      <formula>$F17*0.9</formula>
    </cfRule>
    <cfRule type="cellIs" dxfId="1425" priority="93" operator="greaterThan">
      <formula>$F17</formula>
    </cfRule>
  </conditionalFormatting>
  <conditionalFormatting sqref="D23">
    <cfRule type="cellIs" dxfId="1424" priority="88" operator="between">
      <formula>$F23*0.9</formula>
      <formula>$F23</formula>
    </cfRule>
    <cfRule type="cellIs" dxfId="1423" priority="89" operator="lessThan">
      <formula>$F23*0.9</formula>
    </cfRule>
    <cfRule type="cellIs" dxfId="1422" priority="90" operator="greaterThan">
      <formula>$F23</formula>
    </cfRule>
  </conditionalFormatting>
  <conditionalFormatting sqref="D12">
    <cfRule type="cellIs" dxfId="1421" priority="85" operator="between">
      <formula>$F12*0.9</formula>
      <formula>$F12</formula>
    </cfRule>
    <cfRule type="cellIs" dxfId="1420" priority="86" operator="lessThan">
      <formula>$F12*0.9</formula>
    </cfRule>
    <cfRule type="cellIs" dxfId="1419" priority="87" operator="greaterThan">
      <formula>$F12</formula>
    </cfRule>
  </conditionalFormatting>
  <conditionalFormatting sqref="D24">
    <cfRule type="cellIs" dxfId="1418" priority="82" operator="between">
      <formula>$F24*0.9</formula>
      <formula>$F24</formula>
    </cfRule>
    <cfRule type="cellIs" dxfId="1417" priority="83" operator="lessThan">
      <formula>$F24*0.9</formula>
    </cfRule>
    <cfRule type="cellIs" dxfId="1416" priority="84" operator="greaterThan">
      <formula>$F24</formula>
    </cfRule>
  </conditionalFormatting>
  <conditionalFormatting sqref="D13">
    <cfRule type="cellIs" dxfId="1415" priority="79" operator="between">
      <formula>$F13*0.9</formula>
      <formula>$F13</formula>
    </cfRule>
    <cfRule type="cellIs" dxfId="1414" priority="80" operator="lessThan">
      <formula>$F13*0.9</formula>
    </cfRule>
    <cfRule type="cellIs" dxfId="1413" priority="81" operator="greaterThan">
      <formula>$F13</formula>
    </cfRule>
  </conditionalFormatting>
  <conditionalFormatting sqref="D19">
    <cfRule type="cellIs" dxfId="1412" priority="76" operator="between">
      <formula>$F19*0.9</formula>
      <formula>$F19</formula>
    </cfRule>
    <cfRule type="cellIs" dxfId="1411" priority="77" operator="lessThan">
      <formula>$F19*0.9</formula>
    </cfRule>
    <cfRule type="cellIs" dxfId="1410" priority="78" operator="greaterThan">
      <formula>$F19</formula>
    </cfRule>
  </conditionalFormatting>
  <conditionalFormatting sqref="D25">
    <cfRule type="cellIs" dxfId="1409" priority="73" operator="between">
      <formula>$F25*0.9</formula>
      <formula>$F25</formula>
    </cfRule>
    <cfRule type="cellIs" dxfId="1408" priority="74" operator="lessThan">
      <formula>$F25*0.9</formula>
    </cfRule>
    <cfRule type="cellIs" dxfId="1407" priority="75" operator="greaterThan">
      <formula>$F25</formula>
    </cfRule>
  </conditionalFormatting>
  <conditionalFormatting sqref="G5 I5 K5 M5">
    <cfRule type="cellIs" dxfId="1406" priority="127" operator="between">
      <formula>$O5*0.9</formula>
      <formula>$O5</formula>
    </cfRule>
    <cfRule type="cellIs" dxfId="1405" priority="128" operator="lessThan">
      <formula>$O5*0.9</formula>
    </cfRule>
    <cfRule type="cellIs" dxfId="1404" priority="129" operator="greaterThan">
      <formula>$O5</formula>
    </cfRule>
  </conditionalFormatting>
  <conditionalFormatting sqref="G6 I6 K6 M6">
    <cfRule type="cellIs" dxfId="1403" priority="109" operator="between">
      <formula>$O6*0.9</formula>
      <formula>$O6</formula>
    </cfRule>
    <cfRule type="cellIs" dxfId="1402" priority="110" operator="lessThan">
      <formula>$O6*0.9</formula>
    </cfRule>
    <cfRule type="cellIs" dxfId="1401" priority="111" operator="greaterThan">
      <formula>$O6</formula>
    </cfRule>
  </conditionalFormatting>
  <conditionalFormatting sqref="G7 I7 M7">
    <cfRule type="cellIs" dxfId="1400" priority="70" operator="between">
      <formula>$O7*0.9</formula>
      <formula>$O7</formula>
    </cfRule>
    <cfRule type="cellIs" dxfId="1399" priority="71" operator="lessThan">
      <formula>$O7*0.9</formula>
    </cfRule>
    <cfRule type="cellIs" dxfId="1398" priority="72" operator="greaterThan">
      <formula>$O7</formula>
    </cfRule>
  </conditionalFormatting>
  <conditionalFormatting sqref="G11 I11 M11">
    <cfRule type="cellIs" dxfId="1397" priority="124" operator="between">
      <formula>$O11*0.9</formula>
      <formula>$O11</formula>
    </cfRule>
    <cfRule type="cellIs" dxfId="1396" priority="125" operator="lessThan">
      <formula>$O11*0.9</formula>
    </cfRule>
    <cfRule type="cellIs" dxfId="1395" priority="126" operator="greaterThan">
      <formula>$O11</formula>
    </cfRule>
  </conditionalFormatting>
  <conditionalFormatting sqref="G12 I12 M12">
    <cfRule type="cellIs" dxfId="1394" priority="121" operator="between">
      <formula>$O12*0.9</formula>
      <formula>$O12</formula>
    </cfRule>
    <cfRule type="cellIs" dxfId="1393" priority="122" operator="lessThan">
      <formula>$O12*0.9</formula>
    </cfRule>
    <cfRule type="cellIs" dxfId="1392" priority="123" operator="greaterThan">
      <formula>$O12</formula>
    </cfRule>
  </conditionalFormatting>
  <conditionalFormatting sqref="G13 I13 M13">
    <cfRule type="cellIs" dxfId="1391" priority="103" operator="between">
      <formula>$O13*0.9</formula>
      <formula>$O13</formula>
    </cfRule>
    <cfRule type="cellIs" dxfId="1390" priority="104" operator="lessThan">
      <formula>$O13*0.9</formula>
    </cfRule>
    <cfRule type="cellIs" dxfId="1389" priority="105" operator="greaterThan">
      <formula>$O13</formula>
    </cfRule>
  </conditionalFormatting>
  <conditionalFormatting sqref="G14 I14 M14">
    <cfRule type="cellIs" dxfId="1388" priority="67" operator="between">
      <formula>$O14*0.9</formula>
      <formula>$O14</formula>
    </cfRule>
    <cfRule type="cellIs" dxfId="1387" priority="68" operator="lessThan">
      <formula>$O14*0.9</formula>
    </cfRule>
    <cfRule type="cellIs" dxfId="1386" priority="69" operator="greaterThan">
      <formula>$O14</formula>
    </cfRule>
  </conditionalFormatting>
  <conditionalFormatting sqref="G17:G18 I17:I18 M17:M18">
    <cfRule type="cellIs" dxfId="1385" priority="118" operator="between">
      <formula>$O17*0.9</formula>
      <formula>$O17</formula>
    </cfRule>
    <cfRule type="cellIs" dxfId="1384" priority="119" operator="lessThan">
      <formula>$O17*0.9</formula>
    </cfRule>
    <cfRule type="cellIs" dxfId="1383" priority="120" operator="greaterThan">
      <formula>$O17</formula>
    </cfRule>
  </conditionalFormatting>
  <conditionalFormatting sqref="G19 I19 M19">
    <cfRule type="cellIs" dxfId="1382" priority="64" operator="between">
      <formula>$O19*0.9</formula>
      <formula>$O19</formula>
    </cfRule>
    <cfRule type="cellIs" dxfId="1381" priority="65" operator="lessThan">
      <formula>$O19*0.9</formula>
    </cfRule>
    <cfRule type="cellIs" dxfId="1380" priority="66" operator="greaterThan">
      <formula>$O19</formula>
    </cfRule>
  </conditionalFormatting>
  <conditionalFormatting sqref="G20 I20 M20">
    <cfRule type="cellIs" dxfId="1379" priority="61" operator="between">
      <formula>$O20*0.9</formula>
      <formula>$O20</formula>
    </cfRule>
    <cfRule type="cellIs" dxfId="1378" priority="62" operator="lessThan">
      <formula>$O20*0.9</formula>
    </cfRule>
    <cfRule type="cellIs" dxfId="1377" priority="63" operator="greaterThan">
      <formula>$O20</formula>
    </cfRule>
  </conditionalFormatting>
  <conditionalFormatting sqref="G23 I23 M23">
    <cfRule type="cellIs" dxfId="1376" priority="115" operator="between">
      <formula>$O23*0.9</formula>
      <formula>$O23</formula>
    </cfRule>
    <cfRule type="cellIs" dxfId="1375" priority="116" operator="lessThan">
      <formula>$O23*0.9</formula>
    </cfRule>
    <cfRule type="cellIs" dxfId="1374" priority="117" operator="greaterThan">
      <formula>$O23</formula>
    </cfRule>
  </conditionalFormatting>
  <conditionalFormatting sqref="G24 I24 M24">
    <cfRule type="cellIs" dxfId="1373" priority="112" operator="between">
      <formula>$O24*0.9</formula>
      <formula>$O24</formula>
    </cfRule>
    <cfRule type="cellIs" dxfId="1372" priority="113" operator="lessThan">
      <formula>$O24*0.9</formula>
    </cfRule>
    <cfRule type="cellIs" dxfId="1371" priority="114" operator="greaterThan">
      <formula>$O24</formula>
    </cfRule>
  </conditionalFormatting>
  <conditionalFormatting sqref="G25 I25 M25">
    <cfRule type="cellIs" dxfId="1370" priority="58" operator="between">
      <formula>$O25*0.9</formula>
      <formula>$O25</formula>
    </cfRule>
    <cfRule type="cellIs" dxfId="1369" priority="59" operator="lessThan">
      <formula>$O25*0.9</formula>
    </cfRule>
    <cfRule type="cellIs" dxfId="1368" priority="60" operator="greaterThan">
      <formula>$O25</formula>
    </cfRule>
  </conditionalFormatting>
  <conditionalFormatting sqref="D8">
    <cfRule type="cellIs" dxfId="1367" priority="55" operator="between">
      <formula>$F8*0.9</formula>
      <formula>$F8</formula>
    </cfRule>
    <cfRule type="cellIs" dxfId="1366" priority="56" operator="lessThan">
      <formula>$F8*0.9</formula>
    </cfRule>
    <cfRule type="cellIs" dxfId="1365" priority="57" operator="greaterThan">
      <formula>$F8</formula>
    </cfRule>
  </conditionalFormatting>
  <conditionalFormatting sqref="D14">
    <cfRule type="cellIs" dxfId="1364" priority="52" operator="between">
      <formula>$F14*0.9</formula>
      <formula>$F14</formula>
    </cfRule>
    <cfRule type="cellIs" dxfId="1363" priority="53" operator="lessThan">
      <formula>$F14*0.9</formula>
    </cfRule>
    <cfRule type="cellIs" dxfId="1362" priority="54" operator="greaterThan">
      <formula>$F14</formula>
    </cfRule>
  </conditionalFormatting>
  <conditionalFormatting sqref="D20">
    <cfRule type="cellIs" dxfId="1361" priority="49" operator="between">
      <formula>$F20*0.9</formula>
      <formula>$F20</formula>
    </cfRule>
    <cfRule type="cellIs" dxfId="1360" priority="50" operator="lessThan">
      <formula>$F20*0.9</formula>
    </cfRule>
    <cfRule type="cellIs" dxfId="1359" priority="51" operator="greaterThan">
      <formula>$F20</formula>
    </cfRule>
  </conditionalFormatting>
  <conditionalFormatting sqref="G15 I15 M15">
    <cfRule type="cellIs" dxfId="1358" priority="46" operator="between">
      <formula>$O15*0.9</formula>
      <formula>$O15</formula>
    </cfRule>
    <cfRule type="cellIs" dxfId="1357" priority="47" operator="lessThan">
      <formula>$O15*0.9</formula>
    </cfRule>
    <cfRule type="cellIs" dxfId="1356" priority="48" operator="greaterThan">
      <formula>$O15</formula>
    </cfRule>
  </conditionalFormatting>
  <conditionalFormatting sqref="G21 I21 M21">
    <cfRule type="cellIs" dxfId="1355" priority="43" operator="between">
      <formula>$O21*0.9</formula>
      <formula>$O21</formula>
    </cfRule>
    <cfRule type="cellIs" dxfId="1354" priority="44" operator="lessThan">
      <formula>$O21*0.9</formula>
    </cfRule>
    <cfRule type="cellIs" dxfId="1353" priority="45" operator="greaterThan">
      <formula>$O21</formula>
    </cfRule>
  </conditionalFormatting>
  <conditionalFormatting sqref="G8 I8 M8">
    <cfRule type="cellIs" dxfId="1352" priority="40" operator="between">
      <formula>$O8*0.9</formula>
      <formula>$O8</formula>
    </cfRule>
    <cfRule type="cellIs" dxfId="1351" priority="41" operator="lessThan">
      <formula>$O8*0.9</formula>
    </cfRule>
    <cfRule type="cellIs" dxfId="1350" priority="42" operator="greaterThan">
      <formula>$O8</formula>
    </cfRule>
  </conditionalFormatting>
  <conditionalFormatting sqref="G9 I9 M9">
    <cfRule type="cellIs" dxfId="1349" priority="37" operator="between">
      <formula>$O9*0.9</formula>
      <formula>$O9</formula>
    </cfRule>
    <cfRule type="cellIs" dxfId="1348" priority="38" operator="lessThan">
      <formula>$O9*0.9</formula>
    </cfRule>
    <cfRule type="cellIs" dxfId="1347" priority="39" operator="greaterThan">
      <formula>$O9</formula>
    </cfRule>
  </conditionalFormatting>
  <conditionalFormatting sqref="D21 D15 D9">
    <cfRule type="cellIs" dxfId="1346" priority="34" operator="between">
      <formula>$F9*0.9</formula>
      <formula>$F9</formula>
    </cfRule>
    <cfRule type="cellIs" dxfId="1345" priority="35" operator="lessThan">
      <formula>$F9*0.9</formula>
    </cfRule>
    <cfRule type="cellIs" dxfId="1344" priority="36" operator="greaterThan">
      <formula>$F9</formula>
    </cfRule>
  </conditionalFormatting>
  <conditionalFormatting sqref="D18">
    <cfRule type="cellIs" dxfId="1343" priority="31" operator="between">
      <formula>$F18*0.9</formula>
      <formula>$F18</formula>
    </cfRule>
    <cfRule type="cellIs" dxfId="1342" priority="32" operator="lessThan">
      <formula>$F18*0.9</formula>
    </cfRule>
    <cfRule type="cellIs" dxfId="1341" priority="33" operator="greaterThan">
      <formula>$F18</formula>
    </cfRule>
  </conditionalFormatting>
  <conditionalFormatting sqref="K7:K9">
    <cfRule type="cellIs" dxfId="1340" priority="28" operator="between">
      <formula>$O7*0.9</formula>
      <formula>$O7</formula>
    </cfRule>
    <cfRule type="cellIs" dxfId="1339" priority="29" operator="lessThan">
      <formula>$O7*0.9</formula>
    </cfRule>
    <cfRule type="cellIs" dxfId="1338" priority="30" operator="greaterThan">
      <formula>$O7</formula>
    </cfRule>
  </conditionalFormatting>
  <conditionalFormatting sqref="K11">
    <cfRule type="cellIs" dxfId="1337" priority="25" operator="between">
      <formula>$O11*0.9</formula>
      <formula>$O11</formula>
    </cfRule>
    <cfRule type="cellIs" dxfId="1336" priority="26" operator="lessThan">
      <formula>$O11*0.9</formula>
    </cfRule>
    <cfRule type="cellIs" dxfId="1335" priority="27" operator="greaterThan">
      <formula>$O11</formula>
    </cfRule>
  </conditionalFormatting>
  <conditionalFormatting sqref="K13:K15">
    <cfRule type="cellIs" dxfId="1334" priority="22" operator="between">
      <formula>$O13*0.9</formula>
      <formula>$O13</formula>
    </cfRule>
    <cfRule type="cellIs" dxfId="1333" priority="23" operator="lessThan">
      <formula>$O13*0.9</formula>
    </cfRule>
    <cfRule type="cellIs" dxfId="1332" priority="24" operator="greaterThan">
      <formula>$O13</formula>
    </cfRule>
  </conditionalFormatting>
  <conditionalFormatting sqref="K17">
    <cfRule type="cellIs" dxfId="1331" priority="19" operator="between">
      <formula>$O17*0.9</formula>
      <formula>$O17</formula>
    </cfRule>
    <cfRule type="cellIs" dxfId="1330" priority="20" operator="lessThan">
      <formula>$O17*0.9</formula>
    </cfRule>
    <cfRule type="cellIs" dxfId="1329" priority="21" operator="greaterThan">
      <formula>$O17</formula>
    </cfRule>
  </conditionalFormatting>
  <conditionalFormatting sqref="K19:K21">
    <cfRule type="cellIs" dxfId="1328" priority="16" operator="between">
      <formula>$O19*0.9</formula>
      <formula>$O19</formula>
    </cfRule>
    <cfRule type="cellIs" dxfId="1327" priority="17" operator="lessThan">
      <formula>$O19*0.9</formula>
    </cfRule>
    <cfRule type="cellIs" dxfId="1326" priority="18" operator="greaterThan">
      <formula>$O19</formula>
    </cfRule>
  </conditionalFormatting>
  <conditionalFormatting sqref="K23">
    <cfRule type="cellIs" dxfId="1325" priority="13" operator="between">
      <formula>$O23*0.9</formula>
      <formula>$O23</formula>
    </cfRule>
    <cfRule type="cellIs" dxfId="1324" priority="14" operator="lessThan">
      <formula>$O23*0.9</formula>
    </cfRule>
    <cfRule type="cellIs" dxfId="1323" priority="15" operator="greaterThan">
      <formula>$O23</formula>
    </cfRule>
  </conditionalFormatting>
  <conditionalFormatting sqref="K25">
    <cfRule type="cellIs" dxfId="1322" priority="10" operator="between">
      <formula>$O25*0.9</formula>
      <formula>$O25</formula>
    </cfRule>
    <cfRule type="cellIs" dxfId="1321" priority="11" operator="lessThan">
      <formula>$O25*0.9</formula>
    </cfRule>
    <cfRule type="cellIs" dxfId="1320" priority="12" operator="greaterThan">
      <formula>$O25</formula>
    </cfRule>
  </conditionalFormatting>
  <conditionalFormatting sqref="K12">
    <cfRule type="cellIs" dxfId="1319" priority="7" operator="between">
      <formula>$O12*0.9</formula>
      <formula>$O12</formula>
    </cfRule>
    <cfRule type="cellIs" dxfId="1318" priority="8" operator="lessThan">
      <formula>$O12*0.9</formula>
    </cfRule>
    <cfRule type="cellIs" dxfId="1317" priority="9" operator="greaterThan">
      <formula>$O12</formula>
    </cfRule>
  </conditionalFormatting>
  <conditionalFormatting sqref="K18">
    <cfRule type="cellIs" dxfId="1316" priority="4" operator="between">
      <formula>$O18*0.9</formula>
      <formula>$O18</formula>
    </cfRule>
    <cfRule type="cellIs" dxfId="1315" priority="5" operator="lessThan">
      <formula>$O18*0.9</formula>
    </cfRule>
    <cfRule type="cellIs" dxfId="1314" priority="6" operator="greaterThan">
      <formula>$O18</formula>
    </cfRule>
  </conditionalFormatting>
  <conditionalFormatting sqref="K24">
    <cfRule type="cellIs" dxfId="1313" priority="1" operator="between">
      <formula>$O24*0.9</formula>
      <formula>$O24</formula>
    </cfRule>
    <cfRule type="cellIs" dxfId="1312" priority="2" operator="lessThan">
      <formula>$O24*0.9</formula>
    </cfRule>
    <cfRule type="cellIs" dxfId="1311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7936-EFD2-46EF-8AB2-8EF035BD3F11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77.400000000000006</v>
      </c>
      <c r="E5" s="149">
        <f>D5/F5*100</f>
        <v>90.526315789473685</v>
      </c>
      <c r="F5" s="48">
        <v>85.5</v>
      </c>
      <c r="G5" s="172">
        <v>78</v>
      </c>
      <c r="H5" s="149">
        <f>SUM(G5/$O5)*100</f>
        <v>94.660194174757294</v>
      </c>
      <c r="I5" s="162">
        <v>71.7</v>
      </c>
      <c r="J5" s="149">
        <f>SUM(I5/$O5)*100</f>
        <v>87.014563106796132</v>
      </c>
      <c r="K5" s="93">
        <f>'PY2022Q3 EX'!Q3*100</f>
        <v>77.2</v>
      </c>
      <c r="L5" s="149">
        <f>SUM(K5/$O5)*100</f>
        <v>93.689320388349529</v>
      </c>
      <c r="M5" s="93">
        <v>77.5</v>
      </c>
      <c r="N5" s="155">
        <f>SUM(M5/$O5)*100</f>
        <v>94.053398058252441</v>
      </c>
      <c r="O5" s="29">
        <v>82.399999999999991</v>
      </c>
      <c r="Q5" s="1"/>
    </row>
    <row r="6" spans="3:17" ht="20.100000000000001" customHeight="1" x14ac:dyDescent="0.25">
      <c r="C6" s="151" t="s">
        <v>3</v>
      </c>
      <c r="D6" s="94">
        <v>10297</v>
      </c>
      <c r="E6" s="149">
        <f t="shared" ref="E6:E9" si="0">D6/F6*100</f>
        <v>109.54255319148936</v>
      </c>
      <c r="F6" s="49">
        <v>9400</v>
      </c>
      <c r="G6" s="176">
        <v>9815</v>
      </c>
      <c r="H6" s="149">
        <f>SUM(G6/$O6)*100</f>
        <v>115.47058823529413</v>
      </c>
      <c r="I6" s="161">
        <v>7821</v>
      </c>
      <c r="J6" s="149">
        <f>SUM(I6/$O6)*100</f>
        <v>92.011764705882342</v>
      </c>
      <c r="K6" s="94">
        <f>'PY2022Q3 EX'!Q4</f>
        <v>7800.5</v>
      </c>
      <c r="L6" s="149">
        <f>SUM(K6/$O6)*100</f>
        <v>91.770588235294113</v>
      </c>
      <c r="M6" s="94">
        <v>7027.5</v>
      </c>
      <c r="N6" s="155">
        <f>SUM(M6/$O6)*100</f>
        <v>82.67647058823529</v>
      </c>
      <c r="O6" s="95">
        <v>8500</v>
      </c>
      <c r="Q6" s="1"/>
    </row>
    <row r="7" spans="3:17" ht="20.100000000000001" customHeight="1" x14ac:dyDescent="0.25">
      <c r="C7" s="151" t="s">
        <v>10</v>
      </c>
      <c r="D7" s="93">
        <v>77</v>
      </c>
      <c r="E7" s="149">
        <f t="shared" si="0"/>
        <v>85.555555555555557</v>
      </c>
      <c r="F7" s="48">
        <v>90</v>
      </c>
      <c r="G7" s="172">
        <v>79.800000000000011</v>
      </c>
      <c r="H7" s="149">
        <f>SUM(G7/$O7)*100</f>
        <v>103.63636363636365</v>
      </c>
      <c r="I7" s="162">
        <v>73.3</v>
      </c>
      <c r="J7" s="149">
        <f>SUM(I7/$O7)*100</f>
        <v>95.194805194805184</v>
      </c>
      <c r="K7" s="93">
        <f>'PY2022Q3 EX'!Q5*100</f>
        <v>78.3</v>
      </c>
      <c r="L7" s="149">
        <f>SUM(K7/$O7)*100</f>
        <v>101.6883116883117</v>
      </c>
      <c r="M7" s="93">
        <v>76.8</v>
      </c>
      <c r="N7" s="155">
        <f>SUM(M7/$O7)*100</f>
        <v>99.740259740259745</v>
      </c>
      <c r="O7" s="30">
        <v>77</v>
      </c>
      <c r="Q7" s="158"/>
    </row>
    <row r="8" spans="3:17" ht="20.100000000000001" customHeight="1" x14ac:dyDescent="0.25">
      <c r="C8" s="151" t="s">
        <v>13</v>
      </c>
      <c r="D8" s="93">
        <v>72.599999999999994</v>
      </c>
      <c r="E8" s="149">
        <f t="shared" si="0"/>
        <v>85.411764705882348</v>
      </c>
      <c r="F8" s="48">
        <v>85</v>
      </c>
      <c r="G8" s="172">
        <v>63.5</v>
      </c>
      <c r="H8" s="149">
        <f>SUM(G8/$O8)*100</f>
        <v>97.692307692307693</v>
      </c>
      <c r="I8" s="162">
        <v>50</v>
      </c>
      <c r="J8" s="149">
        <f>SUM(I8/$O8)*100</f>
        <v>76.923076923076934</v>
      </c>
      <c r="K8" s="93">
        <f>'PY2022Q3 EX'!Q6*100</f>
        <v>46.7</v>
      </c>
      <c r="L8" s="149">
        <f>SUM(K8/$O8)*100</f>
        <v>71.846153846153854</v>
      </c>
      <c r="M8" s="93">
        <v>50.4</v>
      </c>
      <c r="N8" s="155">
        <f>SUM(M8/$O8)*100</f>
        <v>77.538461538461533</v>
      </c>
      <c r="O8" s="30">
        <v>65</v>
      </c>
      <c r="Q8" s="1"/>
    </row>
    <row r="9" spans="3:17" ht="20.100000000000001" customHeight="1" x14ac:dyDescent="0.25">
      <c r="C9" s="151" t="s">
        <v>16</v>
      </c>
      <c r="D9" s="93">
        <v>72.2</v>
      </c>
      <c r="E9" s="149">
        <f t="shared" si="0"/>
        <v>120.33333333333334</v>
      </c>
      <c r="F9" s="48">
        <v>60</v>
      </c>
      <c r="G9" s="172">
        <v>63.5</v>
      </c>
      <c r="H9" s="149">
        <f>SUM(G9/$O9)*100</f>
        <v>86.748633879781423</v>
      </c>
      <c r="I9" s="162">
        <v>67.099999999999994</v>
      </c>
      <c r="J9" s="149">
        <f>SUM(I9/$O9)*100</f>
        <v>91.666666666666657</v>
      </c>
      <c r="K9" s="93">
        <f>'PY2022Q3 EX'!Q7*100</f>
        <v>70.199999999999989</v>
      </c>
      <c r="L9" s="149">
        <f>SUM(K9/$O9)*100</f>
        <v>95.901639344262279</v>
      </c>
      <c r="M9" s="93">
        <v>85.2</v>
      </c>
      <c r="N9" s="155">
        <f>SUM(M9/$O9)*100</f>
        <v>116.39344262295081</v>
      </c>
      <c r="O9" s="30">
        <v>73.2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79.100000000000009</v>
      </c>
      <c r="E11" s="149">
        <f t="shared" ref="E11:E15" si="1">D11/F11*100</f>
        <v>93.058823529411768</v>
      </c>
      <c r="F11" s="48">
        <v>85</v>
      </c>
      <c r="G11" s="172">
        <v>78.5</v>
      </c>
      <c r="H11" s="149">
        <f>SUM(G11/$O11)*100</f>
        <v>94.692400482509058</v>
      </c>
      <c r="I11" s="163">
        <v>70.8</v>
      </c>
      <c r="J11" s="157">
        <f>SUM(I11/$O11)*100</f>
        <v>85.404101326899877</v>
      </c>
      <c r="K11" s="93">
        <f>'PY2022Q3 EX'!Q9*100</f>
        <v>74.599999999999994</v>
      </c>
      <c r="L11" s="149">
        <f>SUM(K11/$O11)*100</f>
        <v>89.987937273823889</v>
      </c>
      <c r="M11" s="93">
        <v>75.900000000000006</v>
      </c>
      <c r="N11" s="155">
        <f>SUM(M11/$O11)*100</f>
        <v>91.55609167671895</v>
      </c>
      <c r="O11" s="30">
        <v>82.899999999999991</v>
      </c>
      <c r="Q11" s="1"/>
    </row>
    <row r="12" spans="3:17" ht="20.100000000000001" customHeight="1" x14ac:dyDescent="0.25">
      <c r="C12" s="151" t="s">
        <v>3</v>
      </c>
      <c r="D12" s="94">
        <v>10431</v>
      </c>
      <c r="E12" s="149">
        <f t="shared" si="1"/>
        <v>105.36363636363637</v>
      </c>
      <c r="F12" s="49">
        <v>9900</v>
      </c>
      <c r="G12" s="176">
        <v>10092</v>
      </c>
      <c r="H12" s="149">
        <f>SUM(G12/$O12)*100</f>
        <v>99.67407407407407</v>
      </c>
      <c r="I12" s="164">
        <v>10112</v>
      </c>
      <c r="J12" s="149">
        <f>SUM(I12/$O12)*100</f>
        <v>99.871604938271602</v>
      </c>
      <c r="K12" s="94">
        <f>'PY2022Q3 EX'!Q10</f>
        <v>10043</v>
      </c>
      <c r="L12" s="149">
        <f>SUM(K12/$O12)*100</f>
        <v>99.190123456790118</v>
      </c>
      <c r="M12" s="94">
        <v>9641</v>
      </c>
      <c r="N12" s="155">
        <f>SUM(M12/$O12)*100</f>
        <v>95.219753086419757</v>
      </c>
      <c r="O12" s="95">
        <v>10125</v>
      </c>
      <c r="Q12" s="1"/>
    </row>
    <row r="13" spans="3:17" ht="20.100000000000001" customHeight="1" x14ac:dyDescent="0.25">
      <c r="C13" s="151" t="s">
        <v>10</v>
      </c>
      <c r="D13" s="93">
        <v>83.1</v>
      </c>
      <c r="E13" s="149">
        <f t="shared" si="1"/>
        <v>93.370786516853926</v>
      </c>
      <c r="F13" s="48">
        <v>89</v>
      </c>
      <c r="G13" s="172">
        <v>82.6</v>
      </c>
      <c r="H13" s="149">
        <f>SUM(G13/$O13)*100</f>
        <v>100.97799511002445</v>
      </c>
      <c r="I13" s="163">
        <v>72.3</v>
      </c>
      <c r="J13" s="93">
        <f>SUM(I13/$O13)*100</f>
        <v>88.38630806845967</v>
      </c>
      <c r="K13" s="93">
        <f>'PY2022Q3 EX'!Q11*100</f>
        <v>78.5</v>
      </c>
      <c r="L13" s="149">
        <f>SUM(K13/$O13)*100</f>
        <v>95.965770171149146</v>
      </c>
      <c r="M13" s="93">
        <v>76.400000000000006</v>
      </c>
      <c r="N13" s="155">
        <f>SUM(M13/$O13)*100</f>
        <v>93.398533007334976</v>
      </c>
      <c r="O13" s="30">
        <v>81.8</v>
      </c>
      <c r="Q13" s="1"/>
    </row>
    <row r="14" spans="3:17" ht="20.100000000000001" customHeight="1" x14ac:dyDescent="0.25">
      <c r="C14" s="151" t="s">
        <v>13</v>
      </c>
      <c r="D14" s="93">
        <v>80.400000000000006</v>
      </c>
      <c r="E14" s="149">
        <f t="shared" si="1"/>
        <v>114.85714285714286</v>
      </c>
      <c r="F14" s="48">
        <v>70</v>
      </c>
      <c r="G14" s="172">
        <v>73.8</v>
      </c>
      <c r="H14" s="149">
        <f>SUM(G14/$O14)*100</f>
        <v>105.42857142857143</v>
      </c>
      <c r="I14" s="163">
        <v>57.6</v>
      </c>
      <c r="J14" s="149">
        <f>SUM(I14/$O14)*100</f>
        <v>82.285714285714278</v>
      </c>
      <c r="K14" s="93">
        <f>'PY2022Q3 EX'!Q12*100</f>
        <v>55.500000000000007</v>
      </c>
      <c r="L14" s="149">
        <f>SUM(K14/$O14)*100</f>
        <v>79.285714285714292</v>
      </c>
      <c r="M14" s="93">
        <v>53.6</v>
      </c>
      <c r="N14" s="155">
        <f>SUM(M14/$O14)*100</f>
        <v>76.571428571428569</v>
      </c>
      <c r="O14" s="30">
        <v>70</v>
      </c>
      <c r="Q14" s="1"/>
    </row>
    <row r="15" spans="3:17" ht="20.100000000000001" customHeight="1" x14ac:dyDescent="0.25">
      <c r="C15" s="151" t="s">
        <v>16</v>
      </c>
      <c r="D15" s="93">
        <v>70</v>
      </c>
      <c r="E15" s="149">
        <f t="shared" si="1"/>
        <v>91.503267973856211</v>
      </c>
      <c r="F15" s="48">
        <v>76.5</v>
      </c>
      <c r="G15" s="172">
        <v>69.699999999999989</v>
      </c>
      <c r="H15" s="149">
        <f>SUM(G15/$O15)*100</f>
        <v>90.051679586563282</v>
      </c>
      <c r="I15" s="163">
        <v>64.099999999999994</v>
      </c>
      <c r="J15" s="149">
        <f>SUM(I15/$O15)*100</f>
        <v>82.816537467700243</v>
      </c>
      <c r="K15" s="93">
        <f>'PY2022Q3 EX'!Q13*100</f>
        <v>72.5</v>
      </c>
      <c r="L15" s="149">
        <f>SUM(K15/$O15)*100</f>
        <v>93.669250645994822</v>
      </c>
      <c r="M15" s="93">
        <v>92.6</v>
      </c>
      <c r="N15" s="155">
        <f>SUM(M15/$O15)*100</f>
        <v>119.63824289405682</v>
      </c>
      <c r="O15" s="30">
        <v>77.400000000000006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73.099999999999994</v>
      </c>
      <c r="E17" s="149">
        <f t="shared" ref="E17:E21" si="2">D17/F17*100</f>
        <v>89.146341463414629</v>
      </c>
      <c r="F17" s="48">
        <v>82</v>
      </c>
      <c r="G17" s="172">
        <v>67.800000000000011</v>
      </c>
      <c r="H17" s="149">
        <f>SUM(G17/$O17)*100</f>
        <v>87.034659820282428</v>
      </c>
      <c r="I17" s="149">
        <v>75.8</v>
      </c>
      <c r="J17" s="149">
        <f>SUM(I17/$O17)*100</f>
        <v>97.304236200256739</v>
      </c>
      <c r="K17" s="93">
        <f>'PY2022Q3 EX'!Q15*100</f>
        <v>80</v>
      </c>
      <c r="L17" s="149">
        <f>SUM(K17/$O17)*100</f>
        <v>102.69576379974326</v>
      </c>
      <c r="M17" s="93">
        <v>80.8</v>
      </c>
      <c r="N17" s="155">
        <f>SUM(M17/$O17)*100</f>
        <v>103.72272143774069</v>
      </c>
      <c r="O17" s="30">
        <v>77.900000000000006</v>
      </c>
      <c r="Q17" s="1"/>
    </row>
    <row r="18" spans="3:17" ht="20.100000000000001" customHeight="1" x14ac:dyDescent="0.25">
      <c r="C18" s="151" t="s">
        <v>3</v>
      </c>
      <c r="D18" s="94">
        <v>5379</v>
      </c>
      <c r="E18" s="149">
        <f t="shared" si="2"/>
        <v>109.77551020408163</v>
      </c>
      <c r="F18" s="49">
        <v>4900</v>
      </c>
      <c r="G18" s="173">
        <v>5474</v>
      </c>
      <c r="H18" s="149">
        <f>SUM(G18/$O18)*100</f>
        <v>116.27017841971113</v>
      </c>
      <c r="I18" s="150">
        <v>4736</v>
      </c>
      <c r="J18" s="149">
        <f>SUM(I18/$O18)*100</f>
        <v>100.59473237043331</v>
      </c>
      <c r="K18" s="94">
        <f>'PY2022Q3 EX'!Q16</f>
        <v>4471</v>
      </c>
      <c r="L18" s="149">
        <f>SUM(K18/$O18)*100</f>
        <v>94.966015293118105</v>
      </c>
      <c r="M18" s="94">
        <v>4384</v>
      </c>
      <c r="N18" s="155">
        <f>SUM(M18/$O18)*100</f>
        <v>93.11809685641461</v>
      </c>
      <c r="O18" s="95">
        <v>4708</v>
      </c>
      <c r="Q18" s="1"/>
    </row>
    <row r="19" spans="3:17" ht="20.100000000000001" customHeight="1" x14ac:dyDescent="0.25">
      <c r="C19" s="151" t="s">
        <v>10</v>
      </c>
      <c r="D19" s="93">
        <v>69.099999999999994</v>
      </c>
      <c r="E19" s="149">
        <f t="shared" si="2"/>
        <v>81.294117647058812</v>
      </c>
      <c r="F19" s="48">
        <v>85</v>
      </c>
      <c r="G19" s="172">
        <v>70.599999999999994</v>
      </c>
      <c r="H19" s="149">
        <f t="shared" ref="H19:H20" si="3">SUM(G19/$O19)*100</f>
        <v>96.712328767123282</v>
      </c>
      <c r="I19" s="149">
        <v>75</v>
      </c>
      <c r="J19" s="149">
        <f t="shared" ref="J19:J20" si="4">SUM(I19/$O19)*100</f>
        <v>102.73972602739727</v>
      </c>
      <c r="K19" s="93">
        <f>'PY2022Q3 EX'!Q17*100</f>
        <v>78.7</v>
      </c>
      <c r="L19" s="149">
        <f t="shared" ref="L19:L20" si="5">SUM(K19/$O19)*100</f>
        <v>107.80821917808218</v>
      </c>
      <c r="M19" s="93">
        <v>78</v>
      </c>
      <c r="N19" s="155">
        <f>SUM(M19/$O19)*100</f>
        <v>106.84931506849315</v>
      </c>
      <c r="O19" s="30">
        <v>73</v>
      </c>
      <c r="Q19" s="1"/>
    </row>
    <row r="20" spans="3:17" ht="20.100000000000001" customHeight="1" x14ac:dyDescent="0.25">
      <c r="C20" s="151" t="s">
        <v>13</v>
      </c>
      <c r="D20" s="93">
        <v>43.1</v>
      </c>
      <c r="E20" s="149">
        <f t="shared" si="2"/>
        <v>48.426966292134836</v>
      </c>
      <c r="F20" s="48">
        <v>89</v>
      </c>
      <c r="G20" s="172">
        <v>35.699999999999996</v>
      </c>
      <c r="H20" s="149">
        <f t="shared" si="3"/>
        <v>71.399999999999991</v>
      </c>
      <c r="I20" s="149">
        <v>39.700000000000003</v>
      </c>
      <c r="J20" s="149">
        <f t="shared" si="4"/>
        <v>79.400000000000006</v>
      </c>
      <c r="K20" s="93">
        <f>'PY2022Q3 EX'!Q18*100</f>
        <v>51.7</v>
      </c>
      <c r="L20" s="149">
        <f t="shared" si="5"/>
        <v>103.4</v>
      </c>
      <c r="M20" s="93">
        <v>55.1</v>
      </c>
      <c r="N20" s="155">
        <f>SUM(M20/$O20)*100</f>
        <v>110.2</v>
      </c>
      <c r="O20" s="30">
        <v>50</v>
      </c>
      <c r="Q20" s="1"/>
    </row>
    <row r="21" spans="3:17" ht="20.100000000000001" customHeight="1" x14ac:dyDescent="0.25">
      <c r="C21" s="151" t="s">
        <v>16</v>
      </c>
      <c r="D21" s="93">
        <v>49.9</v>
      </c>
      <c r="E21" s="149">
        <f t="shared" si="2"/>
        <v>90.727272727272705</v>
      </c>
      <c r="F21" s="48">
        <v>55.000000000000007</v>
      </c>
      <c r="G21" s="172">
        <v>46.800000000000004</v>
      </c>
      <c r="H21" s="149">
        <f>SUM(G21/$O21)*100</f>
        <v>168.34532374100718</v>
      </c>
      <c r="I21" s="149">
        <v>52.2</v>
      </c>
      <c r="J21" s="149">
        <f>SUM(I21/$O21)*100</f>
        <v>187.76978417266184</v>
      </c>
      <c r="K21" s="93">
        <f>'PY2022Q3 EX'!Q19*100</f>
        <v>65.5</v>
      </c>
      <c r="L21" s="149">
        <f>SUM(K21/$O21)*100</f>
        <v>235.61151079136687</v>
      </c>
      <c r="M21" s="93">
        <v>61.5</v>
      </c>
      <c r="N21" s="155">
        <f>SUM(M21/$O21)*100</f>
        <v>221.22302158273376</v>
      </c>
      <c r="O21" s="30">
        <v>27.800000000000004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64.5</v>
      </c>
      <c r="E23" s="149">
        <f t="shared" ref="E23:E25" si="6">D23/F23*100</f>
        <v>92.142857142857139</v>
      </c>
      <c r="F23" s="48">
        <v>70</v>
      </c>
      <c r="G23" s="174">
        <v>63.800000000000004</v>
      </c>
      <c r="H23" s="149">
        <f>SUM(G23/$O23)*100</f>
        <v>98.608964451313767</v>
      </c>
      <c r="I23" s="149">
        <v>63.4</v>
      </c>
      <c r="J23" s="149">
        <f>SUM(I23/$O23)*100</f>
        <v>97.990726429675419</v>
      </c>
      <c r="K23" s="93">
        <f>'PY2022Q3 EX'!Q21*100</f>
        <v>67.900000000000006</v>
      </c>
      <c r="L23" s="149">
        <f>SUM(K23/$O23)*100</f>
        <v>104.94590417310665</v>
      </c>
      <c r="M23" s="93">
        <v>68.099999999999994</v>
      </c>
      <c r="N23" s="155">
        <f>SUM(M23/$O23)*100</f>
        <v>105.25502318392579</v>
      </c>
      <c r="O23" s="30">
        <v>64.7</v>
      </c>
      <c r="Q23" s="1"/>
    </row>
    <row r="24" spans="3:17" ht="20.100000000000001" customHeight="1" x14ac:dyDescent="0.25">
      <c r="C24" s="151" t="s">
        <v>3</v>
      </c>
      <c r="D24" s="94">
        <v>7186</v>
      </c>
      <c r="E24" s="149">
        <f t="shared" si="6"/>
        <v>121.79661016949153</v>
      </c>
      <c r="F24" s="49">
        <v>5900</v>
      </c>
      <c r="G24" s="175">
        <v>7281</v>
      </c>
      <c r="H24" s="149">
        <f>SUM(G24/$O24)*100</f>
        <v>110.46882111970871</v>
      </c>
      <c r="I24" s="159">
        <v>6962</v>
      </c>
      <c r="J24" s="149">
        <f>SUM(I24/$O24)*100</f>
        <v>105.62888787740859</v>
      </c>
      <c r="K24" s="94">
        <f>'PY2022Q3 EX'!Q22</f>
        <v>7199.5</v>
      </c>
      <c r="L24" s="149">
        <f>SUM(K24/$O24)*100</f>
        <v>109.23228645122136</v>
      </c>
      <c r="M24" s="94">
        <v>7119.5</v>
      </c>
      <c r="N24" s="155">
        <f>SUM(M24/$O24)*100</f>
        <v>108.01851008951601</v>
      </c>
      <c r="O24" s="95">
        <v>6591</v>
      </c>
      <c r="Q24" s="1"/>
    </row>
    <row r="25" spans="3:17" ht="20.100000000000001" customHeight="1" x14ac:dyDescent="0.25">
      <c r="C25" s="156" t="s">
        <v>10</v>
      </c>
      <c r="D25" s="93">
        <v>66.8</v>
      </c>
      <c r="E25" s="149">
        <f t="shared" si="6"/>
        <v>98.235294117647058</v>
      </c>
      <c r="F25" s="48">
        <v>68</v>
      </c>
      <c r="G25" s="174">
        <v>68.8</v>
      </c>
      <c r="H25" s="149">
        <f>SUM(G25/$O25)*100</f>
        <v>108.34645669291338</v>
      </c>
      <c r="I25" s="149">
        <v>65.099999999999994</v>
      </c>
      <c r="J25" s="149">
        <f>SUM(I25/$O25)*100</f>
        <v>102.51968503937007</v>
      </c>
      <c r="K25" s="93">
        <f>'PY2022Q3 EX'!Q23*100</f>
        <v>68.600000000000009</v>
      </c>
      <c r="L25" s="149">
        <f>SUM(K25/$O25)*100</f>
        <v>108.03149606299213</v>
      </c>
      <c r="M25" s="93">
        <v>68.599999999999994</v>
      </c>
      <c r="N25" s="155">
        <f>SUM(M25/$O25)*100</f>
        <v>108.03149606299212</v>
      </c>
      <c r="O25" s="30">
        <v>63.5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10" priority="106" operator="between">
      <formula>$F5*0.9</formula>
      <formula>$F5</formula>
    </cfRule>
    <cfRule type="cellIs" dxfId="1309" priority="107" operator="lessThan">
      <formula>$F5*0.9</formula>
    </cfRule>
    <cfRule type="cellIs" dxfId="1308" priority="108" operator="greaterThan">
      <formula>$F5</formula>
    </cfRule>
  </conditionalFormatting>
  <conditionalFormatting sqref="D7">
    <cfRule type="cellIs" dxfId="1307" priority="100" operator="between">
      <formula>$F7*0.9</formula>
      <formula>$F7</formula>
    </cfRule>
    <cfRule type="cellIs" dxfId="1306" priority="101" operator="lessThan">
      <formula>$F7*0.9</formula>
    </cfRule>
    <cfRule type="cellIs" dxfId="1305" priority="102" operator="greaterThan">
      <formula>$F7</formula>
    </cfRule>
  </conditionalFormatting>
  <conditionalFormatting sqref="D6">
    <cfRule type="cellIs" dxfId="1304" priority="97" operator="between">
      <formula>$F6*0.9</formula>
      <formula>$F6</formula>
    </cfRule>
    <cfRule type="cellIs" dxfId="1303" priority="98" operator="lessThan">
      <formula>$F6*0.9</formula>
    </cfRule>
    <cfRule type="cellIs" dxfId="1302" priority="99" operator="greaterThan">
      <formula>$F6</formula>
    </cfRule>
  </conditionalFormatting>
  <conditionalFormatting sqref="D11">
    <cfRule type="cellIs" dxfId="1301" priority="94" operator="between">
      <formula>$F11*0.9</formula>
      <formula>$F11</formula>
    </cfRule>
    <cfRule type="cellIs" dxfId="1300" priority="95" operator="lessThan">
      <formula>$F11*0.9</formula>
    </cfRule>
    <cfRule type="cellIs" dxfId="1299" priority="96" operator="greaterThan">
      <formula>$F11</formula>
    </cfRule>
  </conditionalFormatting>
  <conditionalFormatting sqref="D17">
    <cfRule type="cellIs" dxfId="1298" priority="91" operator="between">
      <formula>$F17*0.9</formula>
      <formula>$F17</formula>
    </cfRule>
    <cfRule type="cellIs" dxfId="1297" priority="92" operator="lessThan">
      <formula>$F17*0.9</formula>
    </cfRule>
    <cfRule type="cellIs" dxfId="1296" priority="93" operator="greaterThan">
      <formula>$F17</formula>
    </cfRule>
  </conditionalFormatting>
  <conditionalFormatting sqref="D23">
    <cfRule type="cellIs" dxfId="1295" priority="88" operator="between">
      <formula>$F23*0.9</formula>
      <formula>$F23</formula>
    </cfRule>
    <cfRule type="cellIs" dxfId="1294" priority="89" operator="lessThan">
      <formula>$F23*0.9</formula>
    </cfRule>
    <cfRule type="cellIs" dxfId="1293" priority="90" operator="greaterThan">
      <formula>$F23</formula>
    </cfRule>
  </conditionalFormatting>
  <conditionalFormatting sqref="D12">
    <cfRule type="cellIs" dxfId="1292" priority="85" operator="between">
      <formula>$F12*0.9</formula>
      <formula>$F12</formula>
    </cfRule>
    <cfRule type="cellIs" dxfId="1291" priority="86" operator="lessThan">
      <formula>$F12*0.9</formula>
    </cfRule>
    <cfRule type="cellIs" dxfId="1290" priority="87" operator="greaterThan">
      <formula>$F12</formula>
    </cfRule>
  </conditionalFormatting>
  <conditionalFormatting sqref="D24">
    <cfRule type="cellIs" dxfId="1289" priority="82" operator="between">
      <formula>$F24*0.9</formula>
      <formula>$F24</formula>
    </cfRule>
    <cfRule type="cellIs" dxfId="1288" priority="83" operator="lessThan">
      <formula>$F24*0.9</formula>
    </cfRule>
    <cfRule type="cellIs" dxfId="1287" priority="84" operator="greaterThan">
      <formula>$F24</formula>
    </cfRule>
  </conditionalFormatting>
  <conditionalFormatting sqref="D13">
    <cfRule type="cellIs" dxfId="1286" priority="79" operator="between">
      <formula>$F13*0.9</formula>
      <formula>$F13</formula>
    </cfRule>
    <cfRule type="cellIs" dxfId="1285" priority="80" operator="lessThan">
      <formula>$F13*0.9</formula>
    </cfRule>
    <cfRule type="cellIs" dxfId="1284" priority="81" operator="greaterThan">
      <formula>$F13</formula>
    </cfRule>
  </conditionalFormatting>
  <conditionalFormatting sqref="D19">
    <cfRule type="cellIs" dxfId="1283" priority="76" operator="between">
      <formula>$F19*0.9</formula>
      <formula>$F19</formula>
    </cfRule>
    <cfRule type="cellIs" dxfId="1282" priority="77" operator="lessThan">
      <formula>$F19*0.9</formula>
    </cfRule>
    <cfRule type="cellIs" dxfId="1281" priority="78" operator="greaterThan">
      <formula>$F19</formula>
    </cfRule>
  </conditionalFormatting>
  <conditionalFormatting sqref="D25">
    <cfRule type="cellIs" dxfId="1280" priority="73" operator="between">
      <formula>$F25*0.9</formula>
      <formula>$F25</formula>
    </cfRule>
    <cfRule type="cellIs" dxfId="1279" priority="74" operator="lessThan">
      <formula>$F25*0.9</formula>
    </cfRule>
    <cfRule type="cellIs" dxfId="1278" priority="75" operator="greaterThan">
      <formula>$F25</formula>
    </cfRule>
  </conditionalFormatting>
  <conditionalFormatting sqref="G5 I5 K5 M5">
    <cfRule type="cellIs" dxfId="1277" priority="127" operator="between">
      <formula>$O5*0.9</formula>
      <formula>$O5</formula>
    </cfRule>
    <cfRule type="cellIs" dxfId="1276" priority="128" operator="lessThan">
      <formula>$O5*0.9</formula>
    </cfRule>
    <cfRule type="cellIs" dxfId="1275" priority="129" operator="greaterThan">
      <formula>$O5</formula>
    </cfRule>
  </conditionalFormatting>
  <conditionalFormatting sqref="G6 I6 K6 M6">
    <cfRule type="cellIs" dxfId="1274" priority="109" operator="between">
      <formula>$O6*0.9</formula>
      <formula>$O6</formula>
    </cfRule>
    <cfRule type="cellIs" dxfId="1273" priority="110" operator="lessThan">
      <formula>$O6*0.9</formula>
    </cfRule>
    <cfRule type="cellIs" dxfId="1272" priority="111" operator="greaterThan">
      <formula>$O6</formula>
    </cfRule>
  </conditionalFormatting>
  <conditionalFormatting sqref="G7 I7 M7">
    <cfRule type="cellIs" dxfId="1271" priority="70" operator="between">
      <formula>$O7*0.9</formula>
      <formula>$O7</formula>
    </cfRule>
    <cfRule type="cellIs" dxfId="1270" priority="71" operator="lessThan">
      <formula>$O7*0.9</formula>
    </cfRule>
    <cfRule type="cellIs" dxfId="1269" priority="72" operator="greaterThan">
      <formula>$O7</formula>
    </cfRule>
  </conditionalFormatting>
  <conditionalFormatting sqref="G11 I11 M11">
    <cfRule type="cellIs" dxfId="1268" priority="124" operator="between">
      <formula>$O11*0.9</formula>
      <formula>$O11</formula>
    </cfRule>
    <cfRule type="cellIs" dxfId="1267" priority="125" operator="lessThan">
      <formula>$O11*0.9</formula>
    </cfRule>
    <cfRule type="cellIs" dxfId="1266" priority="126" operator="greaterThan">
      <formula>$O11</formula>
    </cfRule>
  </conditionalFormatting>
  <conditionalFormatting sqref="G12 I12 M12">
    <cfRule type="cellIs" dxfId="1265" priority="121" operator="between">
      <formula>$O12*0.9</formula>
      <formula>$O12</formula>
    </cfRule>
    <cfRule type="cellIs" dxfId="1264" priority="122" operator="lessThan">
      <formula>$O12*0.9</formula>
    </cfRule>
    <cfRule type="cellIs" dxfId="1263" priority="123" operator="greaterThan">
      <formula>$O12</formula>
    </cfRule>
  </conditionalFormatting>
  <conditionalFormatting sqref="G13 I13 M13">
    <cfRule type="cellIs" dxfId="1262" priority="103" operator="between">
      <formula>$O13*0.9</formula>
      <formula>$O13</formula>
    </cfRule>
    <cfRule type="cellIs" dxfId="1261" priority="104" operator="lessThan">
      <formula>$O13*0.9</formula>
    </cfRule>
    <cfRule type="cellIs" dxfId="1260" priority="105" operator="greaterThan">
      <formula>$O13</formula>
    </cfRule>
  </conditionalFormatting>
  <conditionalFormatting sqref="G14 I14 M14">
    <cfRule type="cellIs" dxfId="1259" priority="67" operator="between">
      <formula>$O14*0.9</formula>
      <formula>$O14</formula>
    </cfRule>
    <cfRule type="cellIs" dxfId="1258" priority="68" operator="lessThan">
      <formula>$O14*0.9</formula>
    </cfRule>
    <cfRule type="cellIs" dxfId="1257" priority="69" operator="greaterThan">
      <formula>$O14</formula>
    </cfRule>
  </conditionalFormatting>
  <conditionalFormatting sqref="G17:G18 I17:I18 M17:M18">
    <cfRule type="cellIs" dxfId="1256" priority="118" operator="between">
      <formula>$O17*0.9</formula>
      <formula>$O17</formula>
    </cfRule>
    <cfRule type="cellIs" dxfId="1255" priority="119" operator="lessThan">
      <formula>$O17*0.9</formula>
    </cfRule>
    <cfRule type="cellIs" dxfId="1254" priority="120" operator="greaterThan">
      <formula>$O17</formula>
    </cfRule>
  </conditionalFormatting>
  <conditionalFormatting sqref="G19 I19 M19">
    <cfRule type="cellIs" dxfId="1253" priority="64" operator="between">
      <formula>$O19*0.9</formula>
      <formula>$O19</formula>
    </cfRule>
    <cfRule type="cellIs" dxfId="1252" priority="65" operator="lessThan">
      <formula>$O19*0.9</formula>
    </cfRule>
    <cfRule type="cellIs" dxfId="1251" priority="66" operator="greaterThan">
      <formula>$O19</formula>
    </cfRule>
  </conditionalFormatting>
  <conditionalFormatting sqref="G20 I20 M20">
    <cfRule type="cellIs" dxfId="1250" priority="61" operator="between">
      <formula>$O20*0.9</formula>
      <formula>$O20</formula>
    </cfRule>
    <cfRule type="cellIs" dxfId="1249" priority="62" operator="lessThan">
      <formula>$O20*0.9</formula>
    </cfRule>
    <cfRule type="cellIs" dxfId="1248" priority="63" operator="greaterThan">
      <formula>$O20</formula>
    </cfRule>
  </conditionalFormatting>
  <conditionalFormatting sqref="G23 I23 M23">
    <cfRule type="cellIs" dxfId="1247" priority="115" operator="between">
      <formula>$O23*0.9</formula>
      <formula>$O23</formula>
    </cfRule>
    <cfRule type="cellIs" dxfId="1246" priority="116" operator="lessThan">
      <formula>$O23*0.9</formula>
    </cfRule>
    <cfRule type="cellIs" dxfId="1245" priority="117" operator="greaterThan">
      <formula>$O23</formula>
    </cfRule>
  </conditionalFormatting>
  <conditionalFormatting sqref="G24 I24 M24">
    <cfRule type="cellIs" dxfId="1244" priority="112" operator="between">
      <formula>$O24*0.9</formula>
      <formula>$O24</formula>
    </cfRule>
    <cfRule type="cellIs" dxfId="1243" priority="113" operator="lessThan">
      <formula>$O24*0.9</formula>
    </cfRule>
    <cfRule type="cellIs" dxfId="1242" priority="114" operator="greaterThan">
      <formula>$O24</formula>
    </cfRule>
  </conditionalFormatting>
  <conditionalFormatting sqref="G25 I25 M25">
    <cfRule type="cellIs" dxfId="1241" priority="58" operator="between">
      <formula>$O25*0.9</formula>
      <formula>$O25</formula>
    </cfRule>
    <cfRule type="cellIs" dxfId="1240" priority="59" operator="lessThan">
      <formula>$O25*0.9</formula>
    </cfRule>
    <cfRule type="cellIs" dxfId="1239" priority="60" operator="greaterThan">
      <formula>$O25</formula>
    </cfRule>
  </conditionalFormatting>
  <conditionalFormatting sqref="D8">
    <cfRule type="cellIs" dxfId="1238" priority="55" operator="between">
      <formula>$F8*0.9</formula>
      <formula>$F8</formula>
    </cfRule>
    <cfRule type="cellIs" dxfId="1237" priority="56" operator="lessThan">
      <formula>$F8*0.9</formula>
    </cfRule>
    <cfRule type="cellIs" dxfId="1236" priority="57" operator="greaterThan">
      <formula>$F8</formula>
    </cfRule>
  </conditionalFormatting>
  <conditionalFormatting sqref="D14">
    <cfRule type="cellIs" dxfId="1235" priority="52" operator="between">
      <formula>$F14*0.9</formula>
      <formula>$F14</formula>
    </cfRule>
    <cfRule type="cellIs" dxfId="1234" priority="53" operator="lessThan">
      <formula>$F14*0.9</formula>
    </cfRule>
    <cfRule type="cellIs" dxfId="1233" priority="54" operator="greaterThan">
      <formula>$F14</formula>
    </cfRule>
  </conditionalFormatting>
  <conditionalFormatting sqref="D20">
    <cfRule type="cellIs" dxfId="1232" priority="49" operator="between">
      <formula>$F20*0.9</formula>
      <formula>$F20</formula>
    </cfRule>
    <cfRule type="cellIs" dxfId="1231" priority="50" operator="lessThan">
      <formula>$F20*0.9</formula>
    </cfRule>
    <cfRule type="cellIs" dxfId="1230" priority="51" operator="greaterThan">
      <formula>$F20</formula>
    </cfRule>
  </conditionalFormatting>
  <conditionalFormatting sqref="G15 I15 M15">
    <cfRule type="cellIs" dxfId="1229" priority="46" operator="between">
      <formula>$O15*0.9</formula>
      <formula>$O15</formula>
    </cfRule>
    <cfRule type="cellIs" dxfId="1228" priority="47" operator="lessThan">
      <formula>$O15*0.9</formula>
    </cfRule>
    <cfRule type="cellIs" dxfId="1227" priority="48" operator="greaterThan">
      <formula>$O15</formula>
    </cfRule>
  </conditionalFormatting>
  <conditionalFormatting sqref="G21 I21 M21">
    <cfRule type="cellIs" dxfId="1226" priority="43" operator="between">
      <formula>$O21*0.9</formula>
      <formula>$O21</formula>
    </cfRule>
    <cfRule type="cellIs" dxfId="1225" priority="44" operator="lessThan">
      <formula>$O21*0.9</formula>
    </cfRule>
    <cfRule type="cellIs" dxfId="1224" priority="45" operator="greaterThan">
      <formula>$O21</formula>
    </cfRule>
  </conditionalFormatting>
  <conditionalFormatting sqref="G8 I8 M8">
    <cfRule type="cellIs" dxfId="1223" priority="40" operator="between">
      <formula>$O8*0.9</formula>
      <formula>$O8</formula>
    </cfRule>
    <cfRule type="cellIs" dxfId="1222" priority="41" operator="lessThan">
      <formula>$O8*0.9</formula>
    </cfRule>
    <cfRule type="cellIs" dxfId="1221" priority="42" operator="greaterThan">
      <formula>$O8</formula>
    </cfRule>
  </conditionalFormatting>
  <conditionalFormatting sqref="G9 I9 M9">
    <cfRule type="cellIs" dxfId="1220" priority="37" operator="between">
      <formula>$O9*0.9</formula>
      <formula>$O9</formula>
    </cfRule>
    <cfRule type="cellIs" dxfId="1219" priority="38" operator="lessThan">
      <formula>$O9*0.9</formula>
    </cfRule>
    <cfRule type="cellIs" dxfId="1218" priority="39" operator="greaterThan">
      <formula>$O9</formula>
    </cfRule>
  </conditionalFormatting>
  <conditionalFormatting sqref="D21 D15 D9">
    <cfRule type="cellIs" dxfId="1217" priority="34" operator="between">
      <formula>$F9*0.9</formula>
      <formula>$F9</formula>
    </cfRule>
    <cfRule type="cellIs" dxfId="1216" priority="35" operator="lessThan">
      <formula>$F9*0.9</formula>
    </cfRule>
    <cfRule type="cellIs" dxfId="1215" priority="36" operator="greaterThan">
      <formula>$F9</formula>
    </cfRule>
  </conditionalFormatting>
  <conditionalFormatting sqref="D18">
    <cfRule type="cellIs" dxfId="1214" priority="31" operator="between">
      <formula>$F18*0.9</formula>
      <formula>$F18</formula>
    </cfRule>
    <cfRule type="cellIs" dxfId="1213" priority="32" operator="lessThan">
      <formula>$F18*0.9</formula>
    </cfRule>
    <cfRule type="cellIs" dxfId="1212" priority="33" operator="greaterThan">
      <formula>$F18</formula>
    </cfRule>
  </conditionalFormatting>
  <conditionalFormatting sqref="K7:K9">
    <cfRule type="cellIs" dxfId="1211" priority="28" operator="between">
      <formula>$O7*0.9</formula>
      <formula>$O7</formula>
    </cfRule>
    <cfRule type="cellIs" dxfId="1210" priority="29" operator="lessThan">
      <formula>$O7*0.9</formula>
    </cfRule>
    <cfRule type="cellIs" dxfId="1209" priority="30" operator="greaterThan">
      <formula>$O7</formula>
    </cfRule>
  </conditionalFormatting>
  <conditionalFormatting sqref="K11">
    <cfRule type="cellIs" dxfId="1208" priority="25" operator="between">
      <formula>$O11*0.9</formula>
      <formula>$O11</formula>
    </cfRule>
    <cfRule type="cellIs" dxfId="1207" priority="26" operator="lessThan">
      <formula>$O11*0.9</formula>
    </cfRule>
    <cfRule type="cellIs" dxfId="1206" priority="27" operator="greaterThan">
      <formula>$O11</formula>
    </cfRule>
  </conditionalFormatting>
  <conditionalFormatting sqref="K13:K15">
    <cfRule type="cellIs" dxfId="1205" priority="22" operator="between">
      <formula>$O13*0.9</formula>
      <formula>$O13</formula>
    </cfRule>
    <cfRule type="cellIs" dxfId="1204" priority="23" operator="lessThan">
      <formula>$O13*0.9</formula>
    </cfRule>
    <cfRule type="cellIs" dxfId="1203" priority="24" operator="greaterThan">
      <formula>$O13</formula>
    </cfRule>
  </conditionalFormatting>
  <conditionalFormatting sqref="K17">
    <cfRule type="cellIs" dxfId="1202" priority="19" operator="between">
      <formula>$O17*0.9</formula>
      <formula>$O17</formula>
    </cfRule>
    <cfRule type="cellIs" dxfId="1201" priority="20" operator="lessThan">
      <formula>$O17*0.9</formula>
    </cfRule>
    <cfRule type="cellIs" dxfId="1200" priority="21" operator="greaterThan">
      <formula>$O17</formula>
    </cfRule>
  </conditionalFormatting>
  <conditionalFormatting sqref="K19:K21">
    <cfRule type="cellIs" dxfId="1199" priority="16" operator="between">
      <formula>$O19*0.9</formula>
      <formula>$O19</formula>
    </cfRule>
    <cfRule type="cellIs" dxfId="1198" priority="17" operator="lessThan">
      <formula>$O19*0.9</formula>
    </cfRule>
    <cfRule type="cellIs" dxfId="1197" priority="18" operator="greaterThan">
      <formula>$O19</formula>
    </cfRule>
  </conditionalFormatting>
  <conditionalFormatting sqref="K23">
    <cfRule type="cellIs" dxfId="1196" priority="13" operator="between">
      <formula>$O23*0.9</formula>
      <formula>$O23</formula>
    </cfRule>
    <cfRule type="cellIs" dxfId="1195" priority="14" operator="lessThan">
      <formula>$O23*0.9</formula>
    </cfRule>
    <cfRule type="cellIs" dxfId="1194" priority="15" operator="greaterThan">
      <formula>$O23</formula>
    </cfRule>
  </conditionalFormatting>
  <conditionalFormatting sqref="K25">
    <cfRule type="cellIs" dxfId="1193" priority="10" operator="between">
      <formula>$O25*0.9</formula>
      <formula>$O25</formula>
    </cfRule>
    <cfRule type="cellIs" dxfId="1192" priority="11" operator="lessThan">
      <formula>$O25*0.9</formula>
    </cfRule>
    <cfRule type="cellIs" dxfId="1191" priority="12" operator="greaterThan">
      <formula>$O25</formula>
    </cfRule>
  </conditionalFormatting>
  <conditionalFormatting sqref="K12">
    <cfRule type="cellIs" dxfId="1190" priority="7" operator="between">
      <formula>$O12*0.9</formula>
      <formula>$O12</formula>
    </cfRule>
    <cfRule type="cellIs" dxfId="1189" priority="8" operator="lessThan">
      <formula>$O12*0.9</formula>
    </cfRule>
    <cfRule type="cellIs" dxfId="1188" priority="9" operator="greaterThan">
      <formula>$O12</formula>
    </cfRule>
  </conditionalFormatting>
  <conditionalFormatting sqref="K18">
    <cfRule type="cellIs" dxfId="1187" priority="4" operator="between">
      <formula>$O18*0.9</formula>
      <formula>$O18</formula>
    </cfRule>
    <cfRule type="cellIs" dxfId="1186" priority="5" operator="lessThan">
      <formula>$O18*0.9</formula>
    </cfRule>
    <cfRule type="cellIs" dxfId="1185" priority="6" operator="greaterThan">
      <formula>$O18</formula>
    </cfRule>
  </conditionalFormatting>
  <conditionalFormatting sqref="K24">
    <cfRule type="cellIs" dxfId="1184" priority="1" operator="between">
      <formula>$O24*0.9</formula>
      <formula>$O24</formula>
    </cfRule>
    <cfRule type="cellIs" dxfId="1183" priority="2" operator="lessThan">
      <formula>$O24*0.9</formula>
    </cfRule>
    <cfRule type="cellIs" dxfId="1182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ED3F-317E-4CB9-835F-1C84B9A9433B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77.600000000000009</v>
      </c>
      <c r="E5" s="149">
        <f>D5/F5*100</f>
        <v>82.994652406417117</v>
      </c>
      <c r="F5" s="48">
        <v>93.5</v>
      </c>
      <c r="G5" s="172">
        <v>76</v>
      </c>
      <c r="H5" s="149">
        <f>SUM(G5/$O5)*100</f>
        <v>82.162162162162161</v>
      </c>
      <c r="I5" s="162">
        <v>65.3</v>
      </c>
      <c r="J5" s="149">
        <f>SUM(I5/$O5)*100</f>
        <v>70.594594594594597</v>
      </c>
      <c r="K5" s="93">
        <f>'PY2022Q3 EX'!R3*100</f>
        <v>70.899999999999991</v>
      </c>
      <c r="L5" s="149">
        <f>SUM(K5/$O5)*100</f>
        <v>76.648648648648646</v>
      </c>
      <c r="M5" s="93">
        <v>85.5</v>
      </c>
      <c r="N5" s="155">
        <f>SUM(M5/$O5)*100</f>
        <v>92.432432432432435</v>
      </c>
      <c r="O5" s="29">
        <v>92.5</v>
      </c>
      <c r="Q5" s="1"/>
    </row>
    <row r="6" spans="3:17" ht="20.100000000000001" customHeight="1" x14ac:dyDescent="0.25">
      <c r="C6" s="151" t="s">
        <v>3</v>
      </c>
      <c r="D6" s="94">
        <v>9296</v>
      </c>
      <c r="E6" s="149">
        <f t="shared" ref="E6:E9" si="0">D6/F6*100</f>
        <v>97.852631578947367</v>
      </c>
      <c r="F6" s="49">
        <v>9500</v>
      </c>
      <c r="G6" s="176">
        <v>9204</v>
      </c>
      <c r="H6" s="149">
        <f>SUM(G6/$O6)*100</f>
        <v>95.875</v>
      </c>
      <c r="I6" s="161">
        <v>8836</v>
      </c>
      <c r="J6" s="149">
        <f>SUM(I6/$O6)*100</f>
        <v>92.041666666666671</v>
      </c>
      <c r="K6" s="94">
        <f>'PY2022Q3 EX'!R4</f>
        <v>8836</v>
      </c>
      <c r="L6" s="149">
        <f>SUM(K6/$O6)*100</f>
        <v>92.041666666666671</v>
      </c>
      <c r="M6" s="94">
        <v>11428</v>
      </c>
      <c r="N6" s="155">
        <f>SUM(M6/$O6)*100</f>
        <v>119.04166666666667</v>
      </c>
      <c r="O6" s="95">
        <v>9600</v>
      </c>
      <c r="Q6" s="1"/>
    </row>
    <row r="7" spans="3:17" ht="20.100000000000001" customHeight="1" x14ac:dyDescent="0.25">
      <c r="C7" s="151" t="s">
        <v>10</v>
      </c>
      <c r="D7" s="93">
        <v>88.3</v>
      </c>
      <c r="E7" s="149">
        <f t="shared" si="0"/>
        <v>96.502732240437155</v>
      </c>
      <c r="F7" s="48">
        <v>91.5</v>
      </c>
      <c r="G7" s="172">
        <v>86.6</v>
      </c>
      <c r="H7" s="149">
        <f>SUM(G7/$O7)*100</f>
        <v>97.303370786516851</v>
      </c>
      <c r="I7" s="162">
        <v>67.5</v>
      </c>
      <c r="J7" s="149">
        <f>SUM(I7/$O7)*100</f>
        <v>75.842696629213478</v>
      </c>
      <c r="K7" s="93">
        <f>'PY2022Q3 EX'!R5*100</f>
        <v>72.899999999999991</v>
      </c>
      <c r="L7" s="149">
        <f>SUM(K7/$O7)*100</f>
        <v>81.910112359550553</v>
      </c>
      <c r="M7" s="93">
        <v>70</v>
      </c>
      <c r="N7" s="155">
        <f>SUM(M7/$O7)*100</f>
        <v>78.651685393258433</v>
      </c>
      <c r="O7" s="30">
        <v>89</v>
      </c>
      <c r="Q7" s="158"/>
    </row>
    <row r="8" spans="3:17" ht="20.100000000000001" customHeight="1" x14ac:dyDescent="0.25">
      <c r="C8" s="151" t="s">
        <v>13</v>
      </c>
      <c r="D8" s="93">
        <v>94.399999999999991</v>
      </c>
      <c r="E8" s="149">
        <f t="shared" si="0"/>
        <v>101.505376344086</v>
      </c>
      <c r="F8" s="48">
        <v>93</v>
      </c>
      <c r="G8" s="172">
        <v>90.4</v>
      </c>
      <c r="H8" s="149">
        <f>SUM(G8/$O8)*100</f>
        <v>105.85480093676816</v>
      </c>
      <c r="I8" s="162">
        <v>85.2</v>
      </c>
      <c r="J8" s="149">
        <f>SUM(I8/$O8)*100</f>
        <v>99.76580796252928</v>
      </c>
      <c r="K8" s="93">
        <f>'PY2022Q3 EX'!R6*100</f>
        <v>84.1</v>
      </c>
      <c r="L8" s="149">
        <f>SUM(K8/$O8)*100</f>
        <v>98.477751756440284</v>
      </c>
      <c r="M8" s="93">
        <v>82.5</v>
      </c>
      <c r="N8" s="155">
        <f>SUM(M8/$O8)*100</f>
        <v>96.604215456674481</v>
      </c>
      <c r="O8" s="30">
        <v>85.399999999999991</v>
      </c>
      <c r="Q8" s="1"/>
    </row>
    <row r="9" spans="3:17" ht="20.100000000000001" customHeight="1" x14ac:dyDescent="0.25">
      <c r="C9" s="151" t="s">
        <v>16</v>
      </c>
      <c r="D9" s="93">
        <v>74.2</v>
      </c>
      <c r="E9" s="149">
        <f t="shared" si="0"/>
        <v>123.66666666666669</v>
      </c>
      <c r="F9" s="48">
        <v>60</v>
      </c>
      <c r="G9" s="172">
        <v>78.400000000000006</v>
      </c>
      <c r="H9" s="149">
        <f>SUM(G9/$O9)*100</f>
        <v>124.0506329113924</v>
      </c>
      <c r="I9" s="162">
        <v>78.2</v>
      </c>
      <c r="J9" s="149">
        <f>SUM(I9/$O9)*100</f>
        <v>123.73417721518987</v>
      </c>
      <c r="K9" s="93">
        <f>'PY2022Q3 EX'!R7*100</f>
        <v>85</v>
      </c>
      <c r="L9" s="149">
        <f>SUM(K9/$O9)*100</f>
        <v>134.49367088607593</v>
      </c>
      <c r="M9" s="93">
        <v>88</v>
      </c>
      <c r="N9" s="155">
        <f>SUM(M9/$O9)*100</f>
        <v>139.24050632911391</v>
      </c>
      <c r="O9" s="30">
        <v>63.2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73.3</v>
      </c>
      <c r="E11" s="149">
        <f t="shared" ref="E11:E15" si="1">D11/F11*100</f>
        <v>79.673913043478265</v>
      </c>
      <c r="F11" s="48">
        <v>92</v>
      </c>
      <c r="G11" s="172">
        <v>73.7</v>
      </c>
      <c r="H11" s="149">
        <f>SUM(G11/$O11)*100</f>
        <v>85.697674418604649</v>
      </c>
      <c r="I11" s="162">
        <v>66.900000000000006</v>
      </c>
      <c r="J11" s="157">
        <f>SUM(I11/$O11)*100</f>
        <v>77.79069767441861</v>
      </c>
      <c r="K11" s="93">
        <f>'PY2022Q3 EX'!R9*100</f>
        <v>74.7</v>
      </c>
      <c r="L11" s="149">
        <f>SUM(K11/$O11)*100</f>
        <v>86.860465116279073</v>
      </c>
      <c r="M11" s="93">
        <v>88.7</v>
      </c>
      <c r="N11" s="155">
        <f>SUM(M11/$O11)*100</f>
        <v>103.13953488372094</v>
      </c>
      <c r="O11" s="30">
        <v>86</v>
      </c>
      <c r="Q11" s="1"/>
    </row>
    <row r="12" spans="3:17" ht="20.100000000000001" customHeight="1" x14ac:dyDescent="0.25">
      <c r="C12" s="151" t="s">
        <v>3</v>
      </c>
      <c r="D12" s="94">
        <v>10644</v>
      </c>
      <c r="E12" s="149">
        <f t="shared" si="1"/>
        <v>145.8082191780822</v>
      </c>
      <c r="F12" s="49">
        <v>7300</v>
      </c>
      <c r="G12" s="176">
        <v>10509</v>
      </c>
      <c r="H12" s="149">
        <f>SUM(G12/$O12)*100</f>
        <v>115.49620837454665</v>
      </c>
      <c r="I12" s="161">
        <v>11115</v>
      </c>
      <c r="J12" s="149">
        <f>SUM(I12/$O12)*100</f>
        <v>122.15628090999012</v>
      </c>
      <c r="K12" s="94">
        <f>'PY2022Q3 EX'!R10</f>
        <v>10359</v>
      </c>
      <c r="L12" s="149">
        <f>SUM(K12/$O12)*100</f>
        <v>113.84767556874382</v>
      </c>
      <c r="M12" s="94">
        <v>10963</v>
      </c>
      <c r="N12" s="155">
        <f>SUM(M12/$O12)*100</f>
        <v>120.48576766677657</v>
      </c>
      <c r="O12" s="95">
        <v>9099</v>
      </c>
      <c r="Q12" s="1"/>
    </row>
    <row r="13" spans="3:17" ht="20.100000000000001" customHeight="1" x14ac:dyDescent="0.25">
      <c r="C13" s="151" t="s">
        <v>10</v>
      </c>
      <c r="D13" s="93">
        <v>81.3</v>
      </c>
      <c r="E13" s="149">
        <f t="shared" si="1"/>
        <v>92.386363636363626</v>
      </c>
      <c r="F13" s="48">
        <v>88</v>
      </c>
      <c r="G13" s="172">
        <v>82.5</v>
      </c>
      <c r="H13" s="149">
        <f>SUM(G13/$O13)*100</f>
        <v>99.277978339350199</v>
      </c>
      <c r="I13" s="162">
        <v>63.6</v>
      </c>
      <c r="J13" s="93">
        <f>SUM(I13/$O13)*100</f>
        <v>76.534296028880874</v>
      </c>
      <c r="K13" s="93">
        <f>'PY2022Q3 EX'!R11*100</f>
        <v>73.7</v>
      </c>
      <c r="L13" s="149">
        <f>SUM(K13/$O13)*100</f>
        <v>88.688327316486166</v>
      </c>
      <c r="M13" s="93">
        <v>74.7</v>
      </c>
      <c r="N13" s="155">
        <f>SUM(M13/$O13)*100</f>
        <v>89.89169675090254</v>
      </c>
      <c r="O13" s="30">
        <v>83.1</v>
      </c>
      <c r="Q13" s="1"/>
    </row>
    <row r="14" spans="3:17" ht="20.100000000000001" customHeight="1" x14ac:dyDescent="0.25">
      <c r="C14" s="151" t="s">
        <v>13</v>
      </c>
      <c r="D14" s="93">
        <v>94.699999999999989</v>
      </c>
      <c r="E14" s="149">
        <f t="shared" si="1"/>
        <v>106.40449438202246</v>
      </c>
      <c r="F14" s="48">
        <v>89</v>
      </c>
      <c r="G14" s="172">
        <v>90.3</v>
      </c>
      <c r="H14" s="149">
        <f>SUM(G14/$O14)*100</f>
        <v>97.201291711517754</v>
      </c>
      <c r="I14" s="162">
        <v>87.4</v>
      </c>
      <c r="J14" s="149">
        <f>SUM(I14/$O14)*100</f>
        <v>94.079655543595265</v>
      </c>
      <c r="K14" s="93">
        <f>'PY2022Q3 EX'!R12*100</f>
        <v>86.6</v>
      </c>
      <c r="L14" s="149">
        <f>SUM(K14/$O14)*100</f>
        <v>93.218514531754565</v>
      </c>
      <c r="M14" s="93">
        <v>86.1</v>
      </c>
      <c r="N14" s="155">
        <f>SUM(M14/$O14)*100</f>
        <v>92.680301399354136</v>
      </c>
      <c r="O14" s="30">
        <v>92.9</v>
      </c>
      <c r="Q14" s="1"/>
    </row>
    <row r="15" spans="3:17" ht="20.100000000000001" customHeight="1" x14ac:dyDescent="0.25">
      <c r="C15" s="151" t="s">
        <v>16</v>
      </c>
      <c r="D15" s="93">
        <v>61.4</v>
      </c>
      <c r="E15" s="149">
        <f t="shared" si="1"/>
        <v>122.06759443339961</v>
      </c>
      <c r="F15" s="48">
        <v>50.3</v>
      </c>
      <c r="G15" s="172">
        <v>66.100000000000009</v>
      </c>
      <c r="H15" s="149">
        <f>SUM(G15/$O15)*100</f>
        <v>118.03571428571429</v>
      </c>
      <c r="I15" s="162">
        <v>59.6</v>
      </c>
      <c r="J15" s="149">
        <f>SUM(I15/$O15)*100</f>
        <v>106.42857142857143</v>
      </c>
      <c r="K15" s="93">
        <f>'PY2022Q3 EX'!R13*100</f>
        <v>65.5</v>
      </c>
      <c r="L15" s="149">
        <f>SUM(K15/$O15)*100</f>
        <v>116.96428571428569</v>
      </c>
      <c r="M15" s="93">
        <v>70.7</v>
      </c>
      <c r="N15" s="155">
        <f>SUM(M15/$O15)*100</f>
        <v>126.25</v>
      </c>
      <c r="O15" s="30">
        <v>56.000000000000007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68</v>
      </c>
      <c r="E17" s="149">
        <f t="shared" ref="E17:E21" si="2">D17/F17*100</f>
        <v>83.435582822085891</v>
      </c>
      <c r="F17" s="48">
        <v>81.5</v>
      </c>
      <c r="G17" s="172">
        <v>66.7</v>
      </c>
      <c r="H17" s="149">
        <f>SUM(G17/$O17)*100</f>
        <v>85.512820512820525</v>
      </c>
      <c r="I17" s="149">
        <v>63.8</v>
      </c>
      <c r="J17" s="149">
        <f>SUM(I17/$O17)*100</f>
        <v>81.794871794871796</v>
      </c>
      <c r="K17" s="93">
        <f>'PY2022Q3 EX'!R15*100</f>
        <v>65.400000000000006</v>
      </c>
      <c r="L17" s="149">
        <f>SUM(K17/$O17)*100</f>
        <v>83.846153846153854</v>
      </c>
      <c r="M17" s="93">
        <v>78.599999999999994</v>
      </c>
      <c r="N17" s="155">
        <f>SUM(M17/$O17)*100</f>
        <v>100.76923076923077</v>
      </c>
      <c r="O17" s="30">
        <v>78</v>
      </c>
      <c r="Q17" s="1"/>
    </row>
    <row r="18" spans="3:17" ht="20.100000000000001" customHeight="1" x14ac:dyDescent="0.25">
      <c r="C18" s="151" t="s">
        <v>3</v>
      </c>
      <c r="D18" s="94">
        <v>3418</v>
      </c>
      <c r="E18" s="149">
        <f t="shared" si="2"/>
        <v>100.52941176470588</v>
      </c>
      <c r="F18" s="49">
        <v>3400</v>
      </c>
      <c r="G18" s="173">
        <v>3632</v>
      </c>
      <c r="H18" s="149">
        <f>SUM(G18/$O18)*100</f>
        <v>105.06219265258896</v>
      </c>
      <c r="I18" s="150">
        <v>3611</v>
      </c>
      <c r="J18" s="149">
        <f>SUM(I18/$O18)*100</f>
        <v>104.45472953427827</v>
      </c>
      <c r="K18" s="94">
        <f>'PY2022Q3 EX'!R16</f>
        <v>3640</v>
      </c>
      <c r="L18" s="149">
        <f>SUM(K18/$O18)*100</f>
        <v>105.29360717385016</v>
      </c>
      <c r="M18" s="94">
        <v>4336.5</v>
      </c>
      <c r="N18" s="155">
        <f>SUM(M18/$O18)*100</f>
        <v>125.44113393115417</v>
      </c>
      <c r="O18" s="95">
        <v>3457</v>
      </c>
      <c r="Q18" s="1"/>
    </row>
    <row r="19" spans="3:17" ht="20.100000000000001" customHeight="1" x14ac:dyDescent="0.25">
      <c r="C19" s="151" t="s">
        <v>10</v>
      </c>
      <c r="D19" s="93">
        <v>75</v>
      </c>
      <c r="E19" s="149">
        <f t="shared" si="2"/>
        <v>97.402597402597408</v>
      </c>
      <c r="F19" s="48">
        <v>77</v>
      </c>
      <c r="G19" s="172">
        <v>75.400000000000006</v>
      </c>
      <c r="H19" s="149">
        <f t="shared" ref="H19:H20" si="3">SUM(G19/$O19)*100</f>
        <v>103.28767123287672</v>
      </c>
      <c r="I19" s="149">
        <v>62.9</v>
      </c>
      <c r="J19" s="149">
        <f t="shared" ref="J19:J20" si="4">SUM(I19/$O19)*100</f>
        <v>86.164383561643831</v>
      </c>
      <c r="K19" s="93">
        <f>'PY2022Q3 EX'!R17*100</f>
        <v>66.100000000000009</v>
      </c>
      <c r="L19" s="149">
        <f t="shared" ref="L19:L20" si="5">SUM(K19/$O19)*100</f>
        <v>90.547945205479465</v>
      </c>
      <c r="M19" s="93">
        <v>65.400000000000006</v>
      </c>
      <c r="N19" s="155">
        <f>SUM(M19/$O19)*100</f>
        <v>89.589041095890423</v>
      </c>
      <c r="O19" s="30">
        <v>73</v>
      </c>
      <c r="Q19" s="1"/>
    </row>
    <row r="20" spans="3:17" ht="20.100000000000001" customHeight="1" x14ac:dyDescent="0.25">
      <c r="C20" s="151" t="s">
        <v>13</v>
      </c>
      <c r="D20" s="93">
        <v>100</v>
      </c>
      <c r="E20" s="149">
        <f t="shared" si="2"/>
        <v>110.74197120708749</v>
      </c>
      <c r="F20" s="48">
        <v>90.3</v>
      </c>
      <c r="G20" s="172">
        <v>94</v>
      </c>
      <c r="H20" s="149">
        <f t="shared" si="3"/>
        <v>102.28509249183895</v>
      </c>
      <c r="I20" s="149">
        <v>94.6</v>
      </c>
      <c r="J20" s="149">
        <f t="shared" si="4"/>
        <v>102.93797606093578</v>
      </c>
      <c r="K20" s="93">
        <f>'PY2022Q3 EX'!R18*100</f>
        <v>94.199999999999989</v>
      </c>
      <c r="L20" s="149">
        <f t="shared" si="5"/>
        <v>102.50272034820456</v>
      </c>
      <c r="M20" s="93">
        <v>94.4</v>
      </c>
      <c r="N20" s="155">
        <f>SUM(M20/$O20)*100</f>
        <v>102.72034820457019</v>
      </c>
      <c r="O20" s="30">
        <v>91.9</v>
      </c>
      <c r="Q20" s="1"/>
    </row>
    <row r="21" spans="3:17" ht="20.100000000000001" customHeight="1" x14ac:dyDescent="0.25">
      <c r="C21" s="151" t="s">
        <v>16</v>
      </c>
      <c r="D21" s="93">
        <v>68.100000000000009</v>
      </c>
      <c r="E21" s="149">
        <f t="shared" si="2"/>
        <v>119.47368421052636</v>
      </c>
      <c r="F21" s="48">
        <v>56.999999999999993</v>
      </c>
      <c r="G21" s="172">
        <v>73.2</v>
      </c>
      <c r="H21" s="149">
        <f>SUM(G21/$O21)*100</f>
        <v>91.158156911581557</v>
      </c>
      <c r="I21" s="149">
        <v>78.900000000000006</v>
      </c>
      <c r="J21" s="149">
        <f>SUM(I21/$O21)*100</f>
        <v>98.256537982565376</v>
      </c>
      <c r="K21" s="93">
        <f>'PY2022Q3 EX'!R19*100</f>
        <v>94.8</v>
      </c>
      <c r="L21" s="149">
        <f>SUM(K21/$O21)*100</f>
        <v>118.05728518057283</v>
      </c>
      <c r="M21" s="93">
        <v>95.6</v>
      </c>
      <c r="N21" s="155">
        <f>SUM(M21/$O21)*100</f>
        <v>119.05354919053546</v>
      </c>
      <c r="O21" s="30">
        <v>80.300000000000011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51.6</v>
      </c>
      <c r="E23" s="149">
        <f t="shared" ref="E23:E25" si="6">D23/F23*100</f>
        <v>75.882352941176464</v>
      </c>
      <c r="F23" s="48">
        <v>68</v>
      </c>
      <c r="G23" s="174">
        <v>58.599999999999994</v>
      </c>
      <c r="H23" s="149">
        <f>SUM(G23/$O23)*100</f>
        <v>100.17094017094017</v>
      </c>
      <c r="I23" s="149">
        <v>56.6</v>
      </c>
      <c r="J23" s="149">
        <f>SUM(I23/$O23)*100</f>
        <v>96.752136752136749</v>
      </c>
      <c r="K23" s="93">
        <f>'PY2022Q3 EX'!R21*100</f>
        <v>62.2</v>
      </c>
      <c r="L23" s="149">
        <f>SUM(K23/$O23)*100</f>
        <v>106.32478632478633</v>
      </c>
      <c r="M23" s="93">
        <v>63.6</v>
      </c>
      <c r="N23" s="155">
        <f>SUM(M23/$O23)*100</f>
        <v>108.71794871794873</v>
      </c>
      <c r="O23" s="30">
        <v>58.5</v>
      </c>
      <c r="Q23" s="1"/>
    </row>
    <row r="24" spans="3:17" ht="20.100000000000001" customHeight="1" x14ac:dyDescent="0.25">
      <c r="C24" s="151" t="s">
        <v>3</v>
      </c>
      <c r="D24" s="94">
        <v>6344</v>
      </c>
      <c r="E24" s="149">
        <f t="shared" si="6"/>
        <v>111.2982456140351</v>
      </c>
      <c r="F24" s="49">
        <v>5700</v>
      </c>
      <c r="G24" s="175">
        <v>6562</v>
      </c>
      <c r="H24" s="149">
        <f>SUM(G24/$O24)*100</f>
        <v>111.42808626252334</v>
      </c>
      <c r="I24" s="159">
        <v>6470</v>
      </c>
      <c r="J24" s="149">
        <f>SUM(I24/$O24)*100</f>
        <v>109.8658515877059</v>
      </c>
      <c r="K24" s="94">
        <f>'PY2022Q3 EX'!R22</f>
        <v>6762</v>
      </c>
      <c r="L24" s="149">
        <f>SUM(K24/$O24)*100</f>
        <v>114.82424859908305</v>
      </c>
      <c r="M24" s="94">
        <v>6901</v>
      </c>
      <c r="N24" s="155">
        <f>SUM(M24/$O24)*100</f>
        <v>117.18458142299201</v>
      </c>
      <c r="O24" s="95">
        <v>5889</v>
      </c>
      <c r="Q24" s="1"/>
    </row>
    <row r="25" spans="3:17" ht="20.100000000000001" customHeight="1" x14ac:dyDescent="0.25">
      <c r="C25" s="156" t="s">
        <v>10</v>
      </c>
      <c r="D25" s="93">
        <v>53.5</v>
      </c>
      <c r="E25" s="149">
        <f t="shared" si="6"/>
        <v>79.259259259259267</v>
      </c>
      <c r="F25" s="48">
        <v>67.5</v>
      </c>
      <c r="G25" s="174">
        <v>53.1</v>
      </c>
      <c r="H25" s="149">
        <f>SUM(G25/$O25)*100</f>
        <v>90.769230769230774</v>
      </c>
      <c r="I25" s="149">
        <v>48.3</v>
      </c>
      <c r="J25" s="149">
        <f>SUM(I25/$O25)*100</f>
        <v>82.564102564102555</v>
      </c>
      <c r="K25" s="93">
        <f>'PY2022Q3 EX'!R23*100</f>
        <v>60.199999999999996</v>
      </c>
      <c r="L25" s="149">
        <f>SUM(K25/$O25)*100</f>
        <v>102.9059829059829</v>
      </c>
      <c r="M25" s="93">
        <v>60.6</v>
      </c>
      <c r="N25" s="155">
        <f>SUM(M25/$O25)*100</f>
        <v>103.58974358974361</v>
      </c>
      <c r="O25" s="30">
        <v>58.5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181" priority="106" operator="between">
      <formula>$F5*0.9</formula>
      <formula>$F5</formula>
    </cfRule>
    <cfRule type="cellIs" dxfId="1180" priority="107" operator="lessThan">
      <formula>$F5*0.9</formula>
    </cfRule>
    <cfRule type="cellIs" dxfId="1179" priority="108" operator="greaterThan">
      <formula>$F5</formula>
    </cfRule>
  </conditionalFormatting>
  <conditionalFormatting sqref="D7">
    <cfRule type="cellIs" dxfId="1178" priority="100" operator="between">
      <formula>$F7*0.9</formula>
      <formula>$F7</formula>
    </cfRule>
    <cfRule type="cellIs" dxfId="1177" priority="101" operator="lessThan">
      <formula>$F7*0.9</formula>
    </cfRule>
    <cfRule type="cellIs" dxfId="1176" priority="102" operator="greaterThan">
      <formula>$F7</formula>
    </cfRule>
  </conditionalFormatting>
  <conditionalFormatting sqref="D6">
    <cfRule type="cellIs" dxfId="1175" priority="97" operator="between">
      <formula>$F6*0.9</formula>
      <formula>$F6</formula>
    </cfRule>
    <cfRule type="cellIs" dxfId="1174" priority="98" operator="lessThan">
      <formula>$F6*0.9</formula>
    </cfRule>
    <cfRule type="cellIs" dxfId="1173" priority="99" operator="greaterThan">
      <formula>$F6</formula>
    </cfRule>
  </conditionalFormatting>
  <conditionalFormatting sqref="D11">
    <cfRule type="cellIs" dxfId="1172" priority="94" operator="between">
      <formula>$F11*0.9</formula>
      <formula>$F11</formula>
    </cfRule>
    <cfRule type="cellIs" dxfId="1171" priority="95" operator="lessThan">
      <formula>$F11*0.9</formula>
    </cfRule>
    <cfRule type="cellIs" dxfId="1170" priority="96" operator="greaterThan">
      <formula>$F11</formula>
    </cfRule>
  </conditionalFormatting>
  <conditionalFormatting sqref="D17">
    <cfRule type="cellIs" dxfId="1169" priority="91" operator="between">
      <formula>$F17*0.9</formula>
      <formula>$F17</formula>
    </cfRule>
    <cfRule type="cellIs" dxfId="1168" priority="92" operator="lessThan">
      <formula>$F17*0.9</formula>
    </cfRule>
    <cfRule type="cellIs" dxfId="1167" priority="93" operator="greaterThan">
      <formula>$F17</formula>
    </cfRule>
  </conditionalFormatting>
  <conditionalFormatting sqref="D23">
    <cfRule type="cellIs" dxfId="1166" priority="88" operator="between">
      <formula>$F23*0.9</formula>
      <formula>$F23</formula>
    </cfRule>
    <cfRule type="cellIs" dxfId="1165" priority="89" operator="lessThan">
      <formula>$F23*0.9</formula>
    </cfRule>
    <cfRule type="cellIs" dxfId="1164" priority="90" operator="greaterThan">
      <formula>$F23</formula>
    </cfRule>
  </conditionalFormatting>
  <conditionalFormatting sqref="D12">
    <cfRule type="cellIs" dxfId="1163" priority="85" operator="between">
      <formula>$F12*0.9</formula>
      <formula>$F12</formula>
    </cfRule>
    <cfRule type="cellIs" dxfId="1162" priority="86" operator="lessThan">
      <formula>$F12*0.9</formula>
    </cfRule>
    <cfRule type="cellIs" dxfId="1161" priority="87" operator="greaterThan">
      <formula>$F12</formula>
    </cfRule>
  </conditionalFormatting>
  <conditionalFormatting sqref="D24">
    <cfRule type="cellIs" dxfId="1160" priority="82" operator="between">
      <formula>$F24*0.9</formula>
      <formula>$F24</formula>
    </cfRule>
    <cfRule type="cellIs" dxfId="1159" priority="83" operator="lessThan">
      <formula>$F24*0.9</formula>
    </cfRule>
    <cfRule type="cellIs" dxfId="1158" priority="84" operator="greaterThan">
      <formula>$F24</formula>
    </cfRule>
  </conditionalFormatting>
  <conditionalFormatting sqref="D13">
    <cfRule type="cellIs" dxfId="1157" priority="79" operator="between">
      <formula>$F13*0.9</formula>
      <formula>$F13</formula>
    </cfRule>
    <cfRule type="cellIs" dxfId="1156" priority="80" operator="lessThan">
      <formula>$F13*0.9</formula>
    </cfRule>
    <cfRule type="cellIs" dxfId="1155" priority="81" operator="greaterThan">
      <formula>$F13</formula>
    </cfRule>
  </conditionalFormatting>
  <conditionalFormatting sqref="D19">
    <cfRule type="cellIs" dxfId="1154" priority="76" operator="between">
      <formula>$F19*0.9</formula>
      <formula>$F19</formula>
    </cfRule>
    <cfRule type="cellIs" dxfId="1153" priority="77" operator="lessThan">
      <formula>$F19*0.9</formula>
    </cfRule>
    <cfRule type="cellIs" dxfId="1152" priority="78" operator="greaterThan">
      <formula>$F19</formula>
    </cfRule>
  </conditionalFormatting>
  <conditionalFormatting sqref="D25">
    <cfRule type="cellIs" dxfId="1151" priority="73" operator="between">
      <formula>$F25*0.9</formula>
      <formula>$F25</formula>
    </cfRule>
    <cfRule type="cellIs" dxfId="1150" priority="74" operator="lessThan">
      <formula>$F25*0.9</formula>
    </cfRule>
    <cfRule type="cellIs" dxfId="1149" priority="75" operator="greaterThan">
      <formula>$F25</formula>
    </cfRule>
  </conditionalFormatting>
  <conditionalFormatting sqref="G5 I5 K5 M5">
    <cfRule type="cellIs" dxfId="1148" priority="127" operator="between">
      <formula>$O5*0.9</formula>
      <formula>$O5</formula>
    </cfRule>
    <cfRule type="cellIs" dxfId="1147" priority="128" operator="lessThan">
      <formula>$O5*0.9</formula>
    </cfRule>
    <cfRule type="cellIs" dxfId="1146" priority="129" operator="greaterThan">
      <formula>$O5</formula>
    </cfRule>
  </conditionalFormatting>
  <conditionalFormatting sqref="G6 I6 K6 M6">
    <cfRule type="cellIs" dxfId="1145" priority="109" operator="between">
      <formula>$O6*0.9</formula>
      <formula>$O6</formula>
    </cfRule>
    <cfRule type="cellIs" dxfId="1144" priority="110" operator="lessThan">
      <formula>$O6*0.9</formula>
    </cfRule>
    <cfRule type="cellIs" dxfId="1143" priority="111" operator="greaterThan">
      <formula>$O6</formula>
    </cfRule>
  </conditionalFormatting>
  <conditionalFormatting sqref="G7 I7 M7">
    <cfRule type="cellIs" dxfId="1142" priority="70" operator="between">
      <formula>$O7*0.9</formula>
      <formula>$O7</formula>
    </cfRule>
    <cfRule type="cellIs" dxfId="1141" priority="71" operator="lessThan">
      <formula>$O7*0.9</formula>
    </cfRule>
    <cfRule type="cellIs" dxfId="1140" priority="72" operator="greaterThan">
      <formula>$O7</formula>
    </cfRule>
  </conditionalFormatting>
  <conditionalFormatting sqref="G11 I11 M11">
    <cfRule type="cellIs" dxfId="1139" priority="124" operator="between">
      <formula>$O11*0.9</formula>
      <formula>$O11</formula>
    </cfRule>
    <cfRule type="cellIs" dxfId="1138" priority="125" operator="lessThan">
      <formula>$O11*0.9</formula>
    </cfRule>
    <cfRule type="cellIs" dxfId="1137" priority="126" operator="greaterThan">
      <formula>$O11</formula>
    </cfRule>
  </conditionalFormatting>
  <conditionalFormatting sqref="G12 I12 M12">
    <cfRule type="cellIs" dxfId="1136" priority="121" operator="between">
      <formula>$O12*0.9</formula>
      <formula>$O12</formula>
    </cfRule>
    <cfRule type="cellIs" dxfId="1135" priority="122" operator="lessThan">
      <formula>$O12*0.9</formula>
    </cfRule>
    <cfRule type="cellIs" dxfId="1134" priority="123" operator="greaterThan">
      <formula>$O12</formula>
    </cfRule>
  </conditionalFormatting>
  <conditionalFormatting sqref="G13 I13 M13">
    <cfRule type="cellIs" dxfId="1133" priority="103" operator="between">
      <formula>$O13*0.9</formula>
      <formula>$O13</formula>
    </cfRule>
    <cfRule type="cellIs" dxfId="1132" priority="104" operator="lessThan">
      <formula>$O13*0.9</formula>
    </cfRule>
    <cfRule type="cellIs" dxfId="1131" priority="105" operator="greaterThan">
      <formula>$O13</formula>
    </cfRule>
  </conditionalFormatting>
  <conditionalFormatting sqref="G14 I14 M14">
    <cfRule type="cellIs" dxfId="1130" priority="67" operator="between">
      <formula>$O14*0.9</formula>
      <formula>$O14</formula>
    </cfRule>
    <cfRule type="cellIs" dxfId="1129" priority="68" operator="lessThan">
      <formula>$O14*0.9</formula>
    </cfRule>
    <cfRule type="cellIs" dxfId="1128" priority="69" operator="greaterThan">
      <formula>$O14</formula>
    </cfRule>
  </conditionalFormatting>
  <conditionalFormatting sqref="G17:G18 I17:I18 M17:M18">
    <cfRule type="cellIs" dxfId="1127" priority="118" operator="between">
      <formula>$O17*0.9</formula>
      <formula>$O17</formula>
    </cfRule>
    <cfRule type="cellIs" dxfId="1126" priority="119" operator="lessThan">
      <formula>$O17*0.9</formula>
    </cfRule>
    <cfRule type="cellIs" dxfId="1125" priority="120" operator="greaterThan">
      <formula>$O17</formula>
    </cfRule>
  </conditionalFormatting>
  <conditionalFormatting sqref="G19 I19 M19">
    <cfRule type="cellIs" dxfId="1124" priority="64" operator="between">
      <formula>$O19*0.9</formula>
      <formula>$O19</formula>
    </cfRule>
    <cfRule type="cellIs" dxfId="1123" priority="65" operator="lessThan">
      <formula>$O19*0.9</formula>
    </cfRule>
    <cfRule type="cellIs" dxfId="1122" priority="66" operator="greaterThan">
      <formula>$O19</formula>
    </cfRule>
  </conditionalFormatting>
  <conditionalFormatting sqref="G20 I20 M20">
    <cfRule type="cellIs" dxfId="1121" priority="61" operator="between">
      <formula>$O20*0.9</formula>
      <formula>$O20</formula>
    </cfRule>
    <cfRule type="cellIs" dxfId="1120" priority="62" operator="lessThan">
      <formula>$O20*0.9</formula>
    </cfRule>
    <cfRule type="cellIs" dxfId="1119" priority="63" operator="greaterThan">
      <formula>$O20</formula>
    </cfRule>
  </conditionalFormatting>
  <conditionalFormatting sqref="G23 I23 M23">
    <cfRule type="cellIs" dxfId="1118" priority="115" operator="between">
      <formula>$O23*0.9</formula>
      <formula>$O23</formula>
    </cfRule>
    <cfRule type="cellIs" dxfId="1117" priority="116" operator="lessThan">
      <formula>$O23*0.9</formula>
    </cfRule>
    <cfRule type="cellIs" dxfId="1116" priority="117" operator="greaterThan">
      <formula>$O23</formula>
    </cfRule>
  </conditionalFormatting>
  <conditionalFormatting sqref="G24 I24 M24">
    <cfRule type="cellIs" dxfId="1115" priority="112" operator="between">
      <formula>$O24*0.9</formula>
      <formula>$O24</formula>
    </cfRule>
    <cfRule type="cellIs" dxfId="1114" priority="113" operator="lessThan">
      <formula>$O24*0.9</formula>
    </cfRule>
    <cfRule type="cellIs" dxfId="1113" priority="114" operator="greaterThan">
      <formula>$O24</formula>
    </cfRule>
  </conditionalFormatting>
  <conditionalFormatting sqref="G25 I25 M25">
    <cfRule type="cellIs" dxfId="1112" priority="58" operator="between">
      <formula>$O25*0.9</formula>
      <formula>$O25</formula>
    </cfRule>
    <cfRule type="cellIs" dxfId="1111" priority="59" operator="lessThan">
      <formula>$O25*0.9</formula>
    </cfRule>
    <cfRule type="cellIs" dxfId="1110" priority="60" operator="greaterThan">
      <formula>$O25</formula>
    </cfRule>
  </conditionalFormatting>
  <conditionalFormatting sqref="D8">
    <cfRule type="cellIs" dxfId="1109" priority="55" operator="between">
      <formula>$F8*0.9</formula>
      <formula>$F8</formula>
    </cfRule>
    <cfRule type="cellIs" dxfId="1108" priority="56" operator="lessThan">
      <formula>$F8*0.9</formula>
    </cfRule>
    <cfRule type="cellIs" dxfId="1107" priority="57" operator="greaterThan">
      <formula>$F8</formula>
    </cfRule>
  </conditionalFormatting>
  <conditionalFormatting sqref="D14">
    <cfRule type="cellIs" dxfId="1106" priority="52" operator="between">
      <formula>$F14*0.9</formula>
      <formula>$F14</formula>
    </cfRule>
    <cfRule type="cellIs" dxfId="1105" priority="53" operator="lessThan">
      <formula>$F14*0.9</formula>
    </cfRule>
    <cfRule type="cellIs" dxfId="1104" priority="54" operator="greaterThan">
      <formula>$F14</formula>
    </cfRule>
  </conditionalFormatting>
  <conditionalFormatting sqref="D20">
    <cfRule type="cellIs" dxfId="1103" priority="49" operator="between">
      <formula>$F20*0.9</formula>
      <formula>$F20</formula>
    </cfRule>
    <cfRule type="cellIs" dxfId="1102" priority="50" operator="lessThan">
      <formula>$F20*0.9</formula>
    </cfRule>
    <cfRule type="cellIs" dxfId="1101" priority="51" operator="greaterThan">
      <formula>$F20</formula>
    </cfRule>
  </conditionalFormatting>
  <conditionalFormatting sqref="G15 I15 M15">
    <cfRule type="cellIs" dxfId="1100" priority="46" operator="between">
      <formula>$O15*0.9</formula>
      <formula>$O15</formula>
    </cfRule>
    <cfRule type="cellIs" dxfId="1099" priority="47" operator="lessThan">
      <formula>$O15*0.9</formula>
    </cfRule>
    <cfRule type="cellIs" dxfId="1098" priority="48" operator="greaterThan">
      <formula>$O15</formula>
    </cfRule>
  </conditionalFormatting>
  <conditionalFormatting sqref="G21 I21 M21">
    <cfRule type="cellIs" dxfId="1097" priority="43" operator="between">
      <formula>$O21*0.9</formula>
      <formula>$O21</formula>
    </cfRule>
    <cfRule type="cellIs" dxfId="1096" priority="44" operator="lessThan">
      <formula>$O21*0.9</formula>
    </cfRule>
    <cfRule type="cellIs" dxfId="1095" priority="45" operator="greaterThan">
      <formula>$O21</formula>
    </cfRule>
  </conditionalFormatting>
  <conditionalFormatting sqref="G8 I8 M8">
    <cfRule type="cellIs" dxfId="1094" priority="40" operator="between">
      <formula>$O8*0.9</formula>
      <formula>$O8</formula>
    </cfRule>
    <cfRule type="cellIs" dxfId="1093" priority="41" operator="lessThan">
      <formula>$O8*0.9</formula>
    </cfRule>
    <cfRule type="cellIs" dxfId="1092" priority="42" operator="greaterThan">
      <formula>$O8</formula>
    </cfRule>
  </conditionalFormatting>
  <conditionalFormatting sqref="G9 I9 M9">
    <cfRule type="cellIs" dxfId="1091" priority="37" operator="between">
      <formula>$O9*0.9</formula>
      <formula>$O9</formula>
    </cfRule>
    <cfRule type="cellIs" dxfId="1090" priority="38" operator="lessThan">
      <formula>$O9*0.9</formula>
    </cfRule>
    <cfRule type="cellIs" dxfId="1089" priority="39" operator="greaterThan">
      <formula>$O9</formula>
    </cfRule>
  </conditionalFormatting>
  <conditionalFormatting sqref="D21 D15 D9">
    <cfRule type="cellIs" dxfId="1088" priority="34" operator="between">
      <formula>$F9*0.9</formula>
      <formula>$F9</formula>
    </cfRule>
    <cfRule type="cellIs" dxfId="1087" priority="35" operator="lessThan">
      <formula>$F9*0.9</formula>
    </cfRule>
    <cfRule type="cellIs" dxfId="1086" priority="36" operator="greaterThan">
      <formula>$F9</formula>
    </cfRule>
  </conditionalFormatting>
  <conditionalFormatting sqref="D18">
    <cfRule type="cellIs" dxfId="1085" priority="31" operator="between">
      <formula>$F18*0.9</formula>
      <formula>$F18</formula>
    </cfRule>
    <cfRule type="cellIs" dxfId="1084" priority="32" operator="lessThan">
      <formula>$F18*0.9</formula>
    </cfRule>
    <cfRule type="cellIs" dxfId="1083" priority="33" operator="greaterThan">
      <formula>$F18</formula>
    </cfRule>
  </conditionalFormatting>
  <conditionalFormatting sqref="K7:K9">
    <cfRule type="cellIs" dxfId="1082" priority="28" operator="between">
      <formula>$O7*0.9</formula>
      <formula>$O7</formula>
    </cfRule>
    <cfRule type="cellIs" dxfId="1081" priority="29" operator="lessThan">
      <formula>$O7*0.9</formula>
    </cfRule>
    <cfRule type="cellIs" dxfId="1080" priority="30" operator="greaterThan">
      <formula>$O7</formula>
    </cfRule>
  </conditionalFormatting>
  <conditionalFormatting sqref="K11">
    <cfRule type="cellIs" dxfId="1079" priority="25" operator="between">
      <formula>$O11*0.9</formula>
      <formula>$O11</formula>
    </cfRule>
    <cfRule type="cellIs" dxfId="1078" priority="26" operator="lessThan">
      <formula>$O11*0.9</formula>
    </cfRule>
    <cfRule type="cellIs" dxfId="1077" priority="27" operator="greaterThan">
      <formula>$O11</formula>
    </cfRule>
  </conditionalFormatting>
  <conditionalFormatting sqref="K13:K15">
    <cfRule type="cellIs" dxfId="1076" priority="22" operator="between">
      <formula>$O13*0.9</formula>
      <formula>$O13</formula>
    </cfRule>
    <cfRule type="cellIs" dxfId="1075" priority="23" operator="lessThan">
      <formula>$O13*0.9</formula>
    </cfRule>
    <cfRule type="cellIs" dxfId="1074" priority="24" operator="greaterThan">
      <formula>$O13</formula>
    </cfRule>
  </conditionalFormatting>
  <conditionalFormatting sqref="K17">
    <cfRule type="cellIs" dxfId="1073" priority="19" operator="between">
      <formula>$O17*0.9</formula>
      <formula>$O17</formula>
    </cfRule>
    <cfRule type="cellIs" dxfId="1072" priority="20" operator="lessThan">
      <formula>$O17*0.9</formula>
    </cfRule>
    <cfRule type="cellIs" dxfId="1071" priority="21" operator="greaterThan">
      <formula>$O17</formula>
    </cfRule>
  </conditionalFormatting>
  <conditionalFormatting sqref="K19:K21">
    <cfRule type="cellIs" dxfId="1070" priority="16" operator="between">
      <formula>$O19*0.9</formula>
      <formula>$O19</formula>
    </cfRule>
    <cfRule type="cellIs" dxfId="1069" priority="17" operator="lessThan">
      <formula>$O19*0.9</formula>
    </cfRule>
    <cfRule type="cellIs" dxfId="1068" priority="18" operator="greaterThan">
      <formula>$O19</formula>
    </cfRule>
  </conditionalFormatting>
  <conditionalFormatting sqref="K23">
    <cfRule type="cellIs" dxfId="1067" priority="13" operator="between">
      <formula>$O23*0.9</formula>
      <formula>$O23</formula>
    </cfRule>
    <cfRule type="cellIs" dxfId="1066" priority="14" operator="lessThan">
      <formula>$O23*0.9</formula>
    </cfRule>
    <cfRule type="cellIs" dxfId="1065" priority="15" operator="greaterThan">
      <formula>$O23</formula>
    </cfRule>
  </conditionalFormatting>
  <conditionalFormatting sqref="K25">
    <cfRule type="cellIs" dxfId="1064" priority="10" operator="between">
      <formula>$O25*0.9</formula>
      <formula>$O25</formula>
    </cfRule>
    <cfRule type="cellIs" dxfId="1063" priority="11" operator="lessThan">
      <formula>$O25*0.9</formula>
    </cfRule>
    <cfRule type="cellIs" dxfId="1062" priority="12" operator="greaterThan">
      <formula>$O25</formula>
    </cfRule>
  </conditionalFormatting>
  <conditionalFormatting sqref="K12">
    <cfRule type="cellIs" dxfId="1061" priority="7" operator="between">
      <formula>$O12*0.9</formula>
      <formula>$O12</formula>
    </cfRule>
    <cfRule type="cellIs" dxfId="1060" priority="8" operator="lessThan">
      <formula>$O12*0.9</formula>
    </cfRule>
    <cfRule type="cellIs" dxfId="1059" priority="9" operator="greaterThan">
      <formula>$O12</formula>
    </cfRule>
  </conditionalFormatting>
  <conditionalFormatting sqref="K18">
    <cfRule type="cellIs" dxfId="1058" priority="4" operator="between">
      <formula>$O18*0.9</formula>
      <formula>$O18</formula>
    </cfRule>
    <cfRule type="cellIs" dxfId="1057" priority="5" operator="lessThan">
      <formula>$O18*0.9</formula>
    </cfRule>
    <cfRule type="cellIs" dxfId="1056" priority="6" operator="greaterThan">
      <formula>$O18</formula>
    </cfRule>
  </conditionalFormatting>
  <conditionalFormatting sqref="K24">
    <cfRule type="cellIs" dxfId="1055" priority="1" operator="between">
      <formula>$O24*0.9</formula>
      <formula>$O24</formula>
    </cfRule>
    <cfRule type="cellIs" dxfId="1054" priority="2" operator="lessThan">
      <formula>$O24*0.9</formula>
    </cfRule>
    <cfRule type="cellIs" dxfId="1053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20A9-23EA-4614-8223-19E9AABD5C48}">
  <dimension ref="C1:Q45"/>
  <sheetViews>
    <sheetView zoomScale="70" zoomScaleNormal="7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T26" sqref="T26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86.6</v>
      </c>
      <c r="E5" s="149">
        <f>D5/F5*100</f>
        <v>99.540229885057457</v>
      </c>
      <c r="F5" s="48">
        <v>87</v>
      </c>
      <c r="G5" s="172">
        <v>86.7</v>
      </c>
      <c r="H5" s="149">
        <f>SUM(G5/$O5)*100</f>
        <v>99.655172413793096</v>
      </c>
      <c r="I5" s="149">
        <v>82.6</v>
      </c>
      <c r="J5" s="149">
        <f>SUM(I5/$O5)*100</f>
        <v>94.94252873563218</v>
      </c>
      <c r="K5" s="93">
        <f>'PY2022Q3 EX'!S3*100</f>
        <v>85.8</v>
      </c>
      <c r="L5" s="149">
        <f>SUM(K5/$O5)*100</f>
        <v>98.620689655172413</v>
      </c>
      <c r="M5" s="93">
        <v>87.1</v>
      </c>
      <c r="N5" s="155">
        <f>SUM(M5/$O5)*100</f>
        <v>100.11494252873563</v>
      </c>
      <c r="O5" s="29">
        <v>87</v>
      </c>
      <c r="Q5" s="1"/>
    </row>
    <row r="6" spans="3:17" ht="20.100000000000001" customHeight="1" x14ac:dyDescent="0.25">
      <c r="C6" s="151" t="s">
        <v>3</v>
      </c>
      <c r="D6" s="94">
        <v>9262</v>
      </c>
      <c r="E6" s="149">
        <f t="shared" ref="E6:E9" si="0">D6/F6*100</f>
        <v>132.31428571428572</v>
      </c>
      <c r="F6" s="49">
        <v>7000</v>
      </c>
      <c r="G6" s="176">
        <v>9417</v>
      </c>
      <c r="H6" s="149">
        <f>SUM(G6/$O6)*100</f>
        <v>125.56</v>
      </c>
      <c r="I6" s="150">
        <v>9100</v>
      </c>
      <c r="J6" s="149">
        <f>SUM(I6/$O6)*100</f>
        <v>121.33333333333334</v>
      </c>
      <c r="K6" s="94">
        <f>'PY2022Q3 EX'!S4</f>
        <v>9290.5</v>
      </c>
      <c r="L6" s="149">
        <f>SUM(K6/$O6)*100</f>
        <v>123.87333333333332</v>
      </c>
      <c r="M6" s="94">
        <v>8597</v>
      </c>
      <c r="N6" s="155">
        <f>SUM(M6/$O6)*100</f>
        <v>114.62666666666668</v>
      </c>
      <c r="O6" s="95">
        <v>7500</v>
      </c>
      <c r="Q6" s="1"/>
    </row>
    <row r="7" spans="3:17" ht="20.100000000000001" customHeight="1" x14ac:dyDescent="0.25">
      <c r="C7" s="151" t="s">
        <v>10</v>
      </c>
      <c r="D7" s="93">
        <v>86.8</v>
      </c>
      <c r="E7" s="149">
        <f t="shared" si="0"/>
        <v>102.72189349112426</v>
      </c>
      <c r="F7" s="48">
        <v>84.5</v>
      </c>
      <c r="G7" s="172">
        <v>85.8</v>
      </c>
      <c r="H7" s="149">
        <f>SUM(G7/$O7)*100</f>
        <v>99.767441860465112</v>
      </c>
      <c r="I7" s="149">
        <v>83.8</v>
      </c>
      <c r="J7" s="149">
        <f>SUM(I7/$O7)*100</f>
        <v>97.441860465116278</v>
      </c>
      <c r="K7" s="93">
        <f>'PY2022Q3 EX'!S5*100</f>
        <v>84.1</v>
      </c>
      <c r="L7" s="149">
        <f>SUM(K7/$O7)*100</f>
        <v>97.79069767441861</v>
      </c>
      <c r="M7" s="93">
        <v>81.900000000000006</v>
      </c>
      <c r="N7" s="155">
        <f>SUM(M7/$O7)*100</f>
        <v>95.232558139534902</v>
      </c>
      <c r="O7" s="30">
        <v>86</v>
      </c>
      <c r="Q7" s="1"/>
    </row>
    <row r="8" spans="3:17" ht="20.100000000000001" customHeight="1" x14ac:dyDescent="0.25">
      <c r="C8" s="151" t="s">
        <v>13</v>
      </c>
      <c r="D8" s="93">
        <v>72.3</v>
      </c>
      <c r="E8" s="149">
        <f t="shared" si="0"/>
        <v>109.54545454545455</v>
      </c>
      <c r="F8" s="48">
        <v>66</v>
      </c>
      <c r="G8" s="172">
        <v>76.3</v>
      </c>
      <c r="H8" s="149">
        <f>SUM(G8/$O8)*100</f>
        <v>99.090909090909079</v>
      </c>
      <c r="I8" s="149">
        <v>77</v>
      </c>
      <c r="J8" s="149">
        <f>SUM(I8/$O8)*100</f>
        <v>100</v>
      </c>
      <c r="K8" s="93">
        <f>'PY2022Q3 EX'!S6*100</f>
        <v>78.8</v>
      </c>
      <c r="L8" s="149">
        <f>SUM(K8/$O8)*100</f>
        <v>102.33766233766232</v>
      </c>
      <c r="M8" s="93">
        <v>78</v>
      </c>
      <c r="N8" s="155">
        <f>SUM(M8/$O8)*100</f>
        <v>101.29870129870129</v>
      </c>
      <c r="O8" s="30">
        <v>77</v>
      </c>
      <c r="Q8" s="1"/>
    </row>
    <row r="9" spans="3:17" ht="20.100000000000001" customHeight="1" x14ac:dyDescent="0.25">
      <c r="C9" s="151" t="s">
        <v>16</v>
      </c>
      <c r="D9" s="93">
        <v>71.099999999999994</v>
      </c>
      <c r="E9" s="149">
        <f t="shared" si="0"/>
        <v>129.27272727272725</v>
      </c>
      <c r="F9" s="48">
        <v>55.000000000000007</v>
      </c>
      <c r="G9" s="172">
        <v>77</v>
      </c>
      <c r="H9" s="149">
        <f>SUM(G9/$O9)*100</f>
        <v>128.33333333333334</v>
      </c>
      <c r="I9" s="149">
        <v>78.099999999999994</v>
      </c>
      <c r="J9" s="149">
        <f>SUM(I9/$O9)*100</f>
        <v>130.16666666666666</v>
      </c>
      <c r="K9" s="93">
        <f>'PY2022Q3 EX'!S7*100</f>
        <v>71</v>
      </c>
      <c r="L9" s="149">
        <f>SUM(K9/$O9)*100</f>
        <v>118.33333333333333</v>
      </c>
      <c r="M9" s="93">
        <v>78.8</v>
      </c>
      <c r="N9" s="155">
        <f>SUM(M9/$O9)*100</f>
        <v>131.33333333333331</v>
      </c>
      <c r="O9" s="30">
        <v>60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84</v>
      </c>
      <c r="E11" s="149">
        <f t="shared" ref="E11:E15" si="1">D11/F11*100</f>
        <v>98.82352941176471</v>
      </c>
      <c r="F11" s="48">
        <v>85</v>
      </c>
      <c r="G11" s="172">
        <v>83.2</v>
      </c>
      <c r="H11" s="149">
        <f>SUM(G11/$O11)*100</f>
        <v>97.882352941176478</v>
      </c>
      <c r="I11" s="162">
        <v>81.400000000000006</v>
      </c>
      <c r="J11" s="149">
        <f>SUM(I11/$O11)*100</f>
        <v>95.764705882352956</v>
      </c>
      <c r="K11" s="93">
        <f>'PY2022Q3 EX'!S9*100</f>
        <v>83.8</v>
      </c>
      <c r="L11" s="149">
        <f>SUM(K11/$O11)*100</f>
        <v>98.588235294117638</v>
      </c>
      <c r="M11" s="93">
        <v>87.5</v>
      </c>
      <c r="N11" s="155">
        <f>SUM(M11/$O11)*100</f>
        <v>102.94117647058823</v>
      </c>
      <c r="O11" s="30">
        <v>85</v>
      </c>
      <c r="Q11" s="1"/>
    </row>
    <row r="12" spans="3:17" ht="20.100000000000001" customHeight="1" x14ac:dyDescent="0.25">
      <c r="C12" s="151" t="s">
        <v>3</v>
      </c>
      <c r="D12" s="94">
        <v>9214</v>
      </c>
      <c r="E12" s="149">
        <f t="shared" si="1"/>
        <v>129.77464788732394</v>
      </c>
      <c r="F12" s="49">
        <v>7100</v>
      </c>
      <c r="G12" s="176">
        <v>8691</v>
      </c>
      <c r="H12" s="149">
        <f>SUM(G12/$O12)*100</f>
        <v>106.61187438665358</v>
      </c>
      <c r="I12" s="143">
        <v>8128</v>
      </c>
      <c r="J12" s="149">
        <f>SUM(I12/$O12)*100</f>
        <v>99.705593719332668</v>
      </c>
      <c r="K12" s="94">
        <f>'PY2022Q3 EX'!S10</f>
        <v>8691</v>
      </c>
      <c r="L12" s="149">
        <f>SUM(K12/$O12)*100</f>
        <v>106.61187438665358</v>
      </c>
      <c r="M12" s="94">
        <v>7651.5</v>
      </c>
      <c r="N12" s="155">
        <f>SUM(M12/$O12)*100</f>
        <v>93.860402355250244</v>
      </c>
      <c r="O12" s="95">
        <v>8152</v>
      </c>
      <c r="Q12" s="1"/>
    </row>
    <row r="13" spans="3:17" ht="20.100000000000001" customHeight="1" x14ac:dyDescent="0.25">
      <c r="C13" s="151" t="s">
        <v>10</v>
      </c>
      <c r="D13" s="93">
        <v>91.4</v>
      </c>
      <c r="E13" s="149">
        <f t="shared" si="1"/>
        <v>108.16568047337279</v>
      </c>
      <c r="F13" s="48">
        <v>84.5</v>
      </c>
      <c r="G13" s="172">
        <v>91.8</v>
      </c>
      <c r="H13" s="149">
        <f>SUM(G13/$O13)*100</f>
        <v>122.39999999999999</v>
      </c>
      <c r="I13" s="162">
        <v>80.2</v>
      </c>
      <c r="J13" s="93">
        <f>SUM(I13/$O13)*100</f>
        <v>106.93333333333335</v>
      </c>
      <c r="K13" s="93">
        <f>'PY2022Q3 EX'!S11*100</f>
        <v>82.199999999999989</v>
      </c>
      <c r="L13" s="149">
        <f>SUM(K13/$O13)*100</f>
        <v>109.59999999999998</v>
      </c>
      <c r="M13" s="93">
        <v>80.5</v>
      </c>
      <c r="N13" s="155">
        <f>SUM(M13/$O13)*100</f>
        <v>107.33333333333333</v>
      </c>
      <c r="O13" s="30">
        <v>75</v>
      </c>
      <c r="Q13" s="1"/>
    </row>
    <row r="14" spans="3:17" ht="20.100000000000001" customHeight="1" x14ac:dyDescent="0.25">
      <c r="C14" s="151" t="s">
        <v>13</v>
      </c>
      <c r="D14" s="93">
        <v>78.3</v>
      </c>
      <c r="E14" s="149">
        <f t="shared" si="1"/>
        <v>111.85714285714286</v>
      </c>
      <c r="F14" s="48">
        <v>70</v>
      </c>
      <c r="G14" s="172">
        <v>77.400000000000006</v>
      </c>
      <c r="H14" s="149">
        <f>SUM(G14/$O14)*100</f>
        <v>107.35090152565883</v>
      </c>
      <c r="I14" s="162">
        <v>78.900000000000006</v>
      </c>
      <c r="J14" s="149">
        <f>SUM(I14/$O14)*100</f>
        <v>109.43134535367547</v>
      </c>
      <c r="K14" s="93">
        <f>'PY2022Q3 EX'!S12*100</f>
        <v>79.800000000000011</v>
      </c>
      <c r="L14" s="149">
        <f>SUM(K14/$O14)*100</f>
        <v>110.67961165048546</v>
      </c>
      <c r="M14" s="93">
        <v>77.8</v>
      </c>
      <c r="N14" s="155">
        <f>SUM(M14/$O14)*100</f>
        <v>107.90568654646324</v>
      </c>
      <c r="O14" s="30">
        <v>72.099999999999994</v>
      </c>
      <c r="Q14" s="1"/>
    </row>
    <row r="15" spans="3:17" ht="20.100000000000001" customHeight="1" x14ac:dyDescent="0.25">
      <c r="C15" s="151" t="s">
        <v>16</v>
      </c>
      <c r="D15" s="93">
        <v>73.599999999999994</v>
      </c>
      <c r="E15" s="149">
        <f t="shared" si="1"/>
        <v>122.66666666666666</v>
      </c>
      <c r="F15" s="48">
        <v>60</v>
      </c>
      <c r="G15" s="172">
        <v>78.3</v>
      </c>
      <c r="H15" s="149">
        <f>SUM(G15/$O15)*100</f>
        <v>104.4</v>
      </c>
      <c r="I15" s="162">
        <v>68.900000000000006</v>
      </c>
      <c r="J15" s="149">
        <f>SUM(I15/$O15)*100</f>
        <v>91.866666666666674</v>
      </c>
      <c r="K15" s="93">
        <f>'PY2022Q3 EX'!S13*100</f>
        <v>63.6</v>
      </c>
      <c r="L15" s="149">
        <f>SUM(K15/$O15)*100</f>
        <v>84.8</v>
      </c>
      <c r="M15" s="93">
        <v>78.599999999999994</v>
      </c>
      <c r="N15" s="155">
        <f>SUM(M15/$O15)*100</f>
        <v>104.79999999999998</v>
      </c>
      <c r="O15" s="30">
        <v>75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69.5</v>
      </c>
      <c r="E17" s="149">
        <f t="shared" ref="E17:E21" si="2">D17/F17*100</f>
        <v>87.974683544303801</v>
      </c>
      <c r="F17" s="48">
        <v>79</v>
      </c>
      <c r="G17" s="172">
        <v>72.2</v>
      </c>
      <c r="H17" s="149">
        <f>SUM(G17/$O17)*100</f>
        <v>103.14285714285714</v>
      </c>
      <c r="I17" s="149">
        <v>78.8</v>
      </c>
      <c r="J17" s="149">
        <f>SUM(I17/$O17)*100</f>
        <v>112.57142857142857</v>
      </c>
      <c r="K17" s="93">
        <f>'PY2022Q3 EX'!S15*100</f>
        <v>80.400000000000006</v>
      </c>
      <c r="L17" s="149">
        <f>SUM(K17/$O17)*100</f>
        <v>114.85714285714286</v>
      </c>
      <c r="M17" s="93">
        <v>79.099999999999994</v>
      </c>
      <c r="N17" s="155">
        <f>SUM(M17/$O17)*100</f>
        <v>112.99999999999999</v>
      </c>
      <c r="O17" s="30">
        <v>70</v>
      </c>
      <c r="Q17" s="1"/>
    </row>
    <row r="18" spans="3:17" ht="20.100000000000001" customHeight="1" x14ac:dyDescent="0.25">
      <c r="C18" s="151" t="s">
        <v>3</v>
      </c>
      <c r="D18" s="94">
        <v>3390</v>
      </c>
      <c r="E18" s="149">
        <f t="shared" si="2"/>
        <v>105.9375</v>
      </c>
      <c r="F18" s="49">
        <v>3200</v>
      </c>
      <c r="G18" s="173">
        <v>3193</v>
      </c>
      <c r="H18" s="149">
        <f>SUM(G18/$O18)*100</f>
        <v>98.21593355890495</v>
      </c>
      <c r="I18" s="150">
        <v>3441</v>
      </c>
      <c r="J18" s="149">
        <f>SUM(I18/$O18)*100</f>
        <v>105.84435558289758</v>
      </c>
      <c r="K18" s="94">
        <f>'PY2022Q3 EX'!S16</f>
        <v>3625</v>
      </c>
      <c r="L18" s="149">
        <f>SUM(K18/$O18)*100</f>
        <v>111.50415256844049</v>
      </c>
      <c r="M18" s="94">
        <v>3793.5</v>
      </c>
      <c r="N18" s="155">
        <f>SUM(M18/$O18)*100</f>
        <v>116.68717317748386</v>
      </c>
      <c r="O18" s="95">
        <v>3251</v>
      </c>
      <c r="Q18" s="1"/>
    </row>
    <row r="19" spans="3:17" ht="20.100000000000001" customHeight="1" x14ac:dyDescent="0.25">
      <c r="C19" s="151" t="s">
        <v>10</v>
      </c>
      <c r="D19" s="93">
        <v>68.600000000000009</v>
      </c>
      <c r="E19" s="149">
        <f t="shared" si="2"/>
        <v>92.702702702702709</v>
      </c>
      <c r="F19" s="48">
        <v>74</v>
      </c>
      <c r="G19" s="172">
        <v>67.600000000000009</v>
      </c>
      <c r="H19" s="149">
        <f t="shared" ref="H19:H20" si="3">SUM(G19/$O19)*100</f>
        <v>93.8888888888889</v>
      </c>
      <c r="I19" s="149">
        <v>72</v>
      </c>
      <c r="J19" s="149">
        <f t="shared" ref="J19:J20" si="4">SUM(I19/$O19)*100</f>
        <v>100</v>
      </c>
      <c r="K19" s="93">
        <f>'PY2022Q3 EX'!S17*100</f>
        <v>75.900000000000006</v>
      </c>
      <c r="L19" s="149">
        <f t="shared" ref="L19:L20" si="5">SUM(K19/$O19)*100</f>
        <v>105.41666666666667</v>
      </c>
      <c r="M19" s="93">
        <v>80.3</v>
      </c>
      <c r="N19" s="155">
        <f>SUM(M19/$O19)*100</f>
        <v>111.52777777777779</v>
      </c>
      <c r="O19" s="30">
        <v>72</v>
      </c>
      <c r="Q19" s="1"/>
    </row>
    <row r="20" spans="3:17" ht="20.100000000000001" customHeight="1" x14ac:dyDescent="0.25">
      <c r="C20" s="151" t="s">
        <v>13</v>
      </c>
      <c r="D20" s="93">
        <v>66.7</v>
      </c>
      <c r="E20" s="149">
        <f t="shared" si="2"/>
        <v>86.623376623376629</v>
      </c>
      <c r="F20" s="48">
        <v>77</v>
      </c>
      <c r="G20" s="172">
        <v>64.3</v>
      </c>
      <c r="H20" s="149">
        <f t="shared" si="3"/>
        <v>70.350109409190367</v>
      </c>
      <c r="I20" s="149">
        <v>67.2</v>
      </c>
      <c r="J20" s="149">
        <f t="shared" si="4"/>
        <v>73.522975929978116</v>
      </c>
      <c r="K20" s="93">
        <f>'PY2022Q3 EX'!S18*100</f>
        <v>72.7</v>
      </c>
      <c r="L20" s="149">
        <f t="shared" si="5"/>
        <v>79.540481400437642</v>
      </c>
      <c r="M20" s="93">
        <v>88.5</v>
      </c>
      <c r="N20" s="155">
        <f>SUM(M20/$O20)*100</f>
        <v>96.82713347921225</v>
      </c>
      <c r="O20" s="30">
        <v>91.4</v>
      </c>
      <c r="Q20" s="1"/>
    </row>
    <row r="21" spans="3:17" ht="20.100000000000001" customHeight="1" x14ac:dyDescent="0.25">
      <c r="C21" s="151" t="s">
        <v>16</v>
      </c>
      <c r="D21" s="93">
        <v>47.8</v>
      </c>
      <c r="E21" s="149">
        <f t="shared" si="2"/>
        <v>102.79569892473117</v>
      </c>
      <c r="F21" s="48">
        <v>46.5</v>
      </c>
      <c r="G21" s="172">
        <v>66.7</v>
      </c>
      <c r="H21" s="149">
        <f>SUM(G21/$O21)*100</f>
        <v>111.16666666666669</v>
      </c>
      <c r="I21" s="149">
        <v>60</v>
      </c>
      <c r="J21" s="149">
        <f>SUM(I21/$O21)*100</f>
        <v>100</v>
      </c>
      <c r="K21" s="93">
        <f>'PY2022Q3 EX'!S19*100</f>
        <v>70.399999999999991</v>
      </c>
      <c r="L21" s="149">
        <f>SUM(K21/$O21)*100</f>
        <v>117.33333333333331</v>
      </c>
      <c r="M21" s="93">
        <v>61.5</v>
      </c>
      <c r="N21" s="155">
        <f>SUM(M21/$O21)*100</f>
        <v>102.49999999999999</v>
      </c>
      <c r="O21" s="30">
        <v>60</v>
      </c>
      <c r="Q21" s="1"/>
    </row>
    <row r="22" spans="3:17" ht="20.100000000000001" customHeight="1" x14ac:dyDescent="0.25">
      <c r="C22" s="33" t="s">
        <v>6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61</v>
      </c>
      <c r="E23" s="149">
        <f t="shared" ref="E23:E25" si="6">D23/F23*100</f>
        <v>93.84615384615384</v>
      </c>
      <c r="F23" s="48">
        <v>65</v>
      </c>
      <c r="G23" s="174">
        <v>61.3</v>
      </c>
      <c r="H23" s="149">
        <f>SUM(G23/$O23)*100</f>
        <v>100.49180327868852</v>
      </c>
      <c r="I23" s="149">
        <v>60.8</v>
      </c>
      <c r="J23" s="149">
        <f>SUM(I23/$O23)*100</f>
        <v>99.672131147540981</v>
      </c>
      <c r="K23" s="93">
        <f>'PY2022Q3 EX'!S21*100</f>
        <v>65.3</v>
      </c>
      <c r="L23" s="149">
        <f>SUM(K23/$O23)*100</f>
        <v>107.04918032786885</v>
      </c>
      <c r="M23" s="93">
        <v>66.900000000000006</v>
      </c>
      <c r="N23" s="155">
        <f>SUM(M23/$O23)*100</f>
        <v>109.67213114754099</v>
      </c>
      <c r="O23" s="30">
        <v>61</v>
      </c>
      <c r="Q23" s="1"/>
    </row>
    <row r="24" spans="3:17" ht="20.100000000000001" customHeight="1" x14ac:dyDescent="0.25">
      <c r="C24" s="151" t="s">
        <v>3</v>
      </c>
      <c r="D24" s="94">
        <v>5591</v>
      </c>
      <c r="E24" s="149">
        <f t="shared" si="6"/>
        <v>109.62745098039215</v>
      </c>
      <c r="F24" s="49">
        <v>5100</v>
      </c>
      <c r="G24" s="175">
        <v>5795</v>
      </c>
      <c r="H24" s="149">
        <f>SUM(G24/$O24)*100</f>
        <v>105.42113880298345</v>
      </c>
      <c r="I24" s="159">
        <v>5893</v>
      </c>
      <c r="J24" s="149">
        <f>SUM(I24/$O24)*100</f>
        <v>107.20392941604511</v>
      </c>
      <c r="K24" s="94">
        <f>'PY2022Q3 EX'!S22</f>
        <v>6393</v>
      </c>
      <c r="L24" s="149">
        <f>SUM(K24/$O24)*100</f>
        <v>116.29979989084956</v>
      </c>
      <c r="M24" s="94">
        <v>6500.5</v>
      </c>
      <c r="N24" s="155">
        <f>SUM(M24/$O24)*100</f>
        <v>118.25541204293251</v>
      </c>
      <c r="O24" s="95">
        <v>5497</v>
      </c>
      <c r="Q24" s="1"/>
    </row>
    <row r="25" spans="3:17" ht="20.100000000000001" customHeight="1" x14ac:dyDescent="0.25">
      <c r="C25" s="156" t="s">
        <v>10</v>
      </c>
      <c r="D25" s="93">
        <v>66.600000000000009</v>
      </c>
      <c r="E25" s="149">
        <f t="shared" si="6"/>
        <v>100.90909090909092</v>
      </c>
      <c r="F25" s="48">
        <v>66</v>
      </c>
      <c r="G25" s="174">
        <v>66.5</v>
      </c>
      <c r="H25" s="149">
        <f>SUM(G25/$O25)*100</f>
        <v>100.75757575757575</v>
      </c>
      <c r="I25" s="149">
        <v>63</v>
      </c>
      <c r="J25" s="149">
        <f>SUM(I25/$O25)*100</f>
        <v>95.454545454545453</v>
      </c>
      <c r="K25" s="93">
        <f>'PY2022Q3 EX'!S23*100</f>
        <v>65.400000000000006</v>
      </c>
      <c r="L25" s="149">
        <f>SUM(K25/$O25)*100</f>
        <v>99.090909090909093</v>
      </c>
      <c r="M25" s="93">
        <v>66.099999999999994</v>
      </c>
      <c r="N25" s="155">
        <f>SUM(M25/$O25)*100</f>
        <v>100.15151515151514</v>
      </c>
      <c r="O25" s="30">
        <v>66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052" priority="106" operator="between">
      <formula>$F5*0.9</formula>
      <formula>$F5</formula>
    </cfRule>
    <cfRule type="cellIs" dxfId="1051" priority="107" operator="lessThan">
      <formula>$F5*0.9</formula>
    </cfRule>
    <cfRule type="cellIs" dxfId="1050" priority="108" operator="greaterThan">
      <formula>$F5</formula>
    </cfRule>
  </conditionalFormatting>
  <conditionalFormatting sqref="D7">
    <cfRule type="cellIs" dxfId="1049" priority="100" operator="between">
      <formula>$F7*0.9</formula>
      <formula>$F7</formula>
    </cfRule>
    <cfRule type="cellIs" dxfId="1048" priority="101" operator="lessThan">
      <formula>$F7*0.9</formula>
    </cfRule>
    <cfRule type="cellIs" dxfId="1047" priority="102" operator="greaterThan">
      <formula>$F7</formula>
    </cfRule>
  </conditionalFormatting>
  <conditionalFormatting sqref="D6">
    <cfRule type="cellIs" dxfId="1046" priority="97" operator="between">
      <formula>$F6*0.9</formula>
      <formula>$F6</formula>
    </cfRule>
    <cfRule type="cellIs" dxfId="1045" priority="98" operator="lessThan">
      <formula>$F6*0.9</formula>
    </cfRule>
    <cfRule type="cellIs" dxfId="1044" priority="99" operator="greaterThan">
      <formula>$F6</formula>
    </cfRule>
  </conditionalFormatting>
  <conditionalFormatting sqref="D11">
    <cfRule type="cellIs" dxfId="1043" priority="94" operator="between">
      <formula>$F11*0.9</formula>
      <formula>$F11</formula>
    </cfRule>
    <cfRule type="cellIs" dxfId="1042" priority="95" operator="lessThan">
      <formula>$F11*0.9</formula>
    </cfRule>
    <cfRule type="cellIs" dxfId="1041" priority="96" operator="greaterThan">
      <formula>$F11</formula>
    </cfRule>
  </conditionalFormatting>
  <conditionalFormatting sqref="D17">
    <cfRule type="cellIs" dxfId="1040" priority="91" operator="between">
      <formula>$F17*0.9</formula>
      <formula>$F17</formula>
    </cfRule>
    <cfRule type="cellIs" dxfId="1039" priority="92" operator="lessThan">
      <formula>$F17*0.9</formula>
    </cfRule>
    <cfRule type="cellIs" dxfId="1038" priority="93" operator="greaterThan">
      <formula>$F17</formula>
    </cfRule>
  </conditionalFormatting>
  <conditionalFormatting sqref="D23">
    <cfRule type="cellIs" dxfId="1037" priority="88" operator="between">
      <formula>$F23*0.9</formula>
      <formula>$F23</formula>
    </cfRule>
    <cfRule type="cellIs" dxfId="1036" priority="89" operator="lessThan">
      <formula>$F23*0.9</formula>
    </cfRule>
    <cfRule type="cellIs" dxfId="1035" priority="90" operator="greaterThan">
      <formula>$F23</formula>
    </cfRule>
  </conditionalFormatting>
  <conditionalFormatting sqref="D12">
    <cfRule type="cellIs" dxfId="1034" priority="85" operator="between">
      <formula>$F12*0.9</formula>
      <formula>$F12</formula>
    </cfRule>
    <cfRule type="cellIs" dxfId="1033" priority="86" operator="lessThan">
      <formula>$F12*0.9</formula>
    </cfRule>
    <cfRule type="cellIs" dxfId="1032" priority="87" operator="greaterThan">
      <formula>$F12</formula>
    </cfRule>
  </conditionalFormatting>
  <conditionalFormatting sqref="D24">
    <cfRule type="cellIs" dxfId="1031" priority="82" operator="between">
      <formula>$F24*0.9</formula>
      <formula>$F24</formula>
    </cfRule>
    <cfRule type="cellIs" dxfId="1030" priority="83" operator="lessThan">
      <formula>$F24*0.9</formula>
    </cfRule>
    <cfRule type="cellIs" dxfId="1029" priority="84" operator="greaterThan">
      <formula>$F24</formula>
    </cfRule>
  </conditionalFormatting>
  <conditionalFormatting sqref="D13">
    <cfRule type="cellIs" dxfId="1028" priority="79" operator="between">
      <formula>$F13*0.9</formula>
      <formula>$F13</formula>
    </cfRule>
    <cfRule type="cellIs" dxfId="1027" priority="80" operator="lessThan">
      <formula>$F13*0.9</formula>
    </cfRule>
    <cfRule type="cellIs" dxfId="1026" priority="81" operator="greaterThan">
      <formula>$F13</formula>
    </cfRule>
  </conditionalFormatting>
  <conditionalFormatting sqref="D19">
    <cfRule type="cellIs" dxfId="1025" priority="76" operator="between">
      <formula>$F19*0.9</formula>
      <formula>$F19</formula>
    </cfRule>
    <cfRule type="cellIs" dxfId="1024" priority="77" operator="lessThan">
      <formula>$F19*0.9</formula>
    </cfRule>
    <cfRule type="cellIs" dxfId="1023" priority="78" operator="greaterThan">
      <formula>$F19</formula>
    </cfRule>
  </conditionalFormatting>
  <conditionalFormatting sqref="D25">
    <cfRule type="cellIs" dxfId="1022" priority="73" operator="between">
      <formula>$F25*0.9</formula>
      <formula>$F25</formula>
    </cfRule>
    <cfRule type="cellIs" dxfId="1021" priority="74" operator="lessThan">
      <formula>$F25*0.9</formula>
    </cfRule>
    <cfRule type="cellIs" dxfId="1020" priority="75" operator="greaterThan">
      <formula>$F25</formula>
    </cfRule>
  </conditionalFormatting>
  <conditionalFormatting sqref="G5 I5 K5 M5">
    <cfRule type="cellIs" dxfId="1019" priority="127" operator="between">
      <formula>$O5*0.9</formula>
      <formula>$O5</formula>
    </cfRule>
    <cfRule type="cellIs" dxfId="1018" priority="128" operator="lessThan">
      <formula>$O5*0.9</formula>
    </cfRule>
    <cfRule type="cellIs" dxfId="1017" priority="129" operator="greaterThan">
      <formula>$O5</formula>
    </cfRule>
  </conditionalFormatting>
  <conditionalFormatting sqref="G6 I6 K6 M6">
    <cfRule type="cellIs" dxfId="1016" priority="109" operator="between">
      <formula>$O6*0.9</formula>
      <formula>$O6</formula>
    </cfRule>
    <cfRule type="cellIs" dxfId="1015" priority="110" operator="lessThan">
      <formula>$O6*0.9</formula>
    </cfRule>
    <cfRule type="cellIs" dxfId="1014" priority="111" operator="greaterThan">
      <formula>$O6</formula>
    </cfRule>
  </conditionalFormatting>
  <conditionalFormatting sqref="G7 I7 M7">
    <cfRule type="cellIs" dxfId="1013" priority="70" operator="between">
      <formula>$O7*0.9</formula>
      <formula>$O7</formula>
    </cfRule>
    <cfRule type="cellIs" dxfId="1012" priority="71" operator="lessThan">
      <formula>$O7*0.9</formula>
    </cfRule>
    <cfRule type="cellIs" dxfId="1011" priority="72" operator="greaterThan">
      <formula>$O7</formula>
    </cfRule>
  </conditionalFormatting>
  <conditionalFormatting sqref="G11 I11 M11">
    <cfRule type="cellIs" dxfId="1010" priority="124" operator="between">
      <formula>$O11*0.9</formula>
      <formula>$O11</formula>
    </cfRule>
    <cfRule type="cellIs" dxfId="1009" priority="125" operator="lessThan">
      <formula>$O11*0.9</formula>
    </cfRule>
    <cfRule type="cellIs" dxfId="1008" priority="126" operator="greaterThan">
      <formula>$O11</formula>
    </cfRule>
  </conditionalFormatting>
  <conditionalFormatting sqref="G12 I12 M12">
    <cfRule type="cellIs" dxfId="1007" priority="121" operator="between">
      <formula>$O12*0.9</formula>
      <formula>$O12</formula>
    </cfRule>
    <cfRule type="cellIs" dxfId="1006" priority="122" operator="lessThan">
      <formula>$O12*0.9</formula>
    </cfRule>
    <cfRule type="cellIs" dxfId="1005" priority="123" operator="greaterThan">
      <formula>$O12</formula>
    </cfRule>
  </conditionalFormatting>
  <conditionalFormatting sqref="G13 I13 M13">
    <cfRule type="cellIs" dxfId="1004" priority="103" operator="between">
      <formula>$O13*0.9</formula>
      <formula>$O13</formula>
    </cfRule>
    <cfRule type="cellIs" dxfId="1003" priority="104" operator="lessThan">
      <formula>$O13*0.9</formula>
    </cfRule>
    <cfRule type="cellIs" dxfId="1002" priority="105" operator="greaterThan">
      <formula>$O13</formula>
    </cfRule>
  </conditionalFormatting>
  <conditionalFormatting sqref="G14 I14 M14">
    <cfRule type="cellIs" dxfId="1001" priority="67" operator="between">
      <formula>$O14*0.9</formula>
      <formula>$O14</formula>
    </cfRule>
    <cfRule type="cellIs" dxfId="1000" priority="68" operator="lessThan">
      <formula>$O14*0.9</formula>
    </cfRule>
    <cfRule type="cellIs" dxfId="999" priority="69" operator="greaterThan">
      <formula>$O14</formula>
    </cfRule>
  </conditionalFormatting>
  <conditionalFormatting sqref="G17:G18 I17:I18 M17:M18">
    <cfRule type="cellIs" dxfId="998" priority="118" operator="between">
      <formula>$O17*0.9</formula>
      <formula>$O17</formula>
    </cfRule>
    <cfRule type="cellIs" dxfId="997" priority="119" operator="lessThan">
      <formula>$O17*0.9</formula>
    </cfRule>
    <cfRule type="cellIs" dxfId="996" priority="120" operator="greaterThan">
      <formula>$O17</formula>
    </cfRule>
  </conditionalFormatting>
  <conditionalFormatting sqref="G19 I19 M19">
    <cfRule type="cellIs" dxfId="995" priority="64" operator="between">
      <formula>$O19*0.9</formula>
      <formula>$O19</formula>
    </cfRule>
    <cfRule type="cellIs" dxfId="994" priority="65" operator="lessThan">
      <formula>$O19*0.9</formula>
    </cfRule>
    <cfRule type="cellIs" dxfId="993" priority="66" operator="greaterThan">
      <formula>$O19</formula>
    </cfRule>
  </conditionalFormatting>
  <conditionalFormatting sqref="G20 I20 M20">
    <cfRule type="cellIs" dxfId="992" priority="61" operator="between">
      <formula>$O20*0.9</formula>
      <formula>$O20</formula>
    </cfRule>
    <cfRule type="cellIs" dxfId="991" priority="62" operator="lessThan">
      <formula>$O20*0.9</formula>
    </cfRule>
    <cfRule type="cellIs" dxfId="990" priority="63" operator="greaterThan">
      <formula>$O20</formula>
    </cfRule>
  </conditionalFormatting>
  <conditionalFormatting sqref="G23 I23 M23">
    <cfRule type="cellIs" dxfId="989" priority="115" operator="between">
      <formula>$O23*0.9</formula>
      <formula>$O23</formula>
    </cfRule>
    <cfRule type="cellIs" dxfId="988" priority="116" operator="lessThan">
      <formula>$O23*0.9</formula>
    </cfRule>
    <cfRule type="cellIs" dxfId="987" priority="117" operator="greaterThan">
      <formula>$O23</formula>
    </cfRule>
  </conditionalFormatting>
  <conditionalFormatting sqref="G24 I24 M24">
    <cfRule type="cellIs" dxfId="986" priority="112" operator="between">
      <formula>$O24*0.9</formula>
      <formula>$O24</formula>
    </cfRule>
    <cfRule type="cellIs" dxfId="985" priority="113" operator="lessThan">
      <formula>$O24*0.9</formula>
    </cfRule>
    <cfRule type="cellIs" dxfId="984" priority="114" operator="greaterThan">
      <formula>$O24</formula>
    </cfRule>
  </conditionalFormatting>
  <conditionalFormatting sqref="G25 I25 M25">
    <cfRule type="cellIs" dxfId="983" priority="58" operator="between">
      <formula>$O25*0.9</formula>
      <formula>$O25</formula>
    </cfRule>
    <cfRule type="cellIs" dxfId="982" priority="59" operator="lessThan">
      <formula>$O25*0.9</formula>
    </cfRule>
    <cfRule type="cellIs" dxfId="981" priority="60" operator="greaterThan">
      <formula>$O25</formula>
    </cfRule>
  </conditionalFormatting>
  <conditionalFormatting sqref="D8">
    <cfRule type="cellIs" dxfId="980" priority="55" operator="between">
      <formula>$F8*0.9</formula>
      <formula>$F8</formula>
    </cfRule>
    <cfRule type="cellIs" dxfId="979" priority="56" operator="lessThan">
      <formula>$F8*0.9</formula>
    </cfRule>
    <cfRule type="cellIs" dxfId="978" priority="57" operator="greaterThan">
      <formula>$F8</formula>
    </cfRule>
  </conditionalFormatting>
  <conditionalFormatting sqref="D14">
    <cfRule type="cellIs" dxfId="977" priority="52" operator="between">
      <formula>$F14*0.9</formula>
      <formula>$F14</formula>
    </cfRule>
    <cfRule type="cellIs" dxfId="976" priority="53" operator="lessThan">
      <formula>$F14*0.9</formula>
    </cfRule>
    <cfRule type="cellIs" dxfId="975" priority="54" operator="greaterThan">
      <formula>$F14</formula>
    </cfRule>
  </conditionalFormatting>
  <conditionalFormatting sqref="D20">
    <cfRule type="cellIs" dxfId="974" priority="49" operator="between">
      <formula>$F20*0.9</formula>
      <formula>$F20</formula>
    </cfRule>
    <cfRule type="cellIs" dxfId="973" priority="50" operator="lessThan">
      <formula>$F20*0.9</formula>
    </cfRule>
    <cfRule type="cellIs" dxfId="972" priority="51" operator="greaterThan">
      <formula>$F20</formula>
    </cfRule>
  </conditionalFormatting>
  <conditionalFormatting sqref="G15 I15 M15">
    <cfRule type="cellIs" dxfId="971" priority="46" operator="between">
      <formula>$O15*0.9</formula>
      <formula>$O15</formula>
    </cfRule>
    <cfRule type="cellIs" dxfId="970" priority="47" operator="lessThan">
      <formula>$O15*0.9</formula>
    </cfRule>
    <cfRule type="cellIs" dxfId="969" priority="48" operator="greaterThan">
      <formula>$O15</formula>
    </cfRule>
  </conditionalFormatting>
  <conditionalFormatting sqref="G21 I21 M21">
    <cfRule type="cellIs" dxfId="968" priority="43" operator="between">
      <formula>$O21*0.9</formula>
      <formula>$O21</formula>
    </cfRule>
    <cfRule type="cellIs" dxfId="967" priority="44" operator="lessThan">
      <formula>$O21*0.9</formula>
    </cfRule>
    <cfRule type="cellIs" dxfId="966" priority="45" operator="greaterThan">
      <formula>$O21</formula>
    </cfRule>
  </conditionalFormatting>
  <conditionalFormatting sqref="G8 I8 M8">
    <cfRule type="cellIs" dxfId="965" priority="40" operator="between">
      <formula>$O8*0.9</formula>
      <formula>$O8</formula>
    </cfRule>
    <cfRule type="cellIs" dxfId="964" priority="41" operator="lessThan">
      <formula>$O8*0.9</formula>
    </cfRule>
    <cfRule type="cellIs" dxfId="963" priority="42" operator="greaterThan">
      <formula>$O8</formula>
    </cfRule>
  </conditionalFormatting>
  <conditionalFormatting sqref="G9 I9 M9">
    <cfRule type="cellIs" dxfId="962" priority="37" operator="between">
      <formula>$O9*0.9</formula>
      <formula>$O9</formula>
    </cfRule>
    <cfRule type="cellIs" dxfId="961" priority="38" operator="lessThan">
      <formula>$O9*0.9</formula>
    </cfRule>
    <cfRule type="cellIs" dxfId="960" priority="39" operator="greaterThan">
      <formula>$O9</formula>
    </cfRule>
  </conditionalFormatting>
  <conditionalFormatting sqref="D21 D15 D9">
    <cfRule type="cellIs" dxfId="959" priority="34" operator="between">
      <formula>$F9*0.9</formula>
      <formula>$F9</formula>
    </cfRule>
    <cfRule type="cellIs" dxfId="958" priority="35" operator="lessThan">
      <formula>$F9*0.9</formula>
    </cfRule>
    <cfRule type="cellIs" dxfId="957" priority="36" operator="greaterThan">
      <formula>$F9</formula>
    </cfRule>
  </conditionalFormatting>
  <conditionalFormatting sqref="D18">
    <cfRule type="cellIs" dxfId="956" priority="31" operator="between">
      <formula>$F18*0.9</formula>
      <formula>$F18</formula>
    </cfRule>
    <cfRule type="cellIs" dxfId="955" priority="32" operator="lessThan">
      <formula>$F18*0.9</formula>
    </cfRule>
    <cfRule type="cellIs" dxfId="954" priority="33" operator="greaterThan">
      <formula>$F18</formula>
    </cfRule>
  </conditionalFormatting>
  <conditionalFormatting sqref="K7:K9">
    <cfRule type="cellIs" dxfId="953" priority="28" operator="between">
      <formula>$O7*0.9</formula>
      <formula>$O7</formula>
    </cfRule>
    <cfRule type="cellIs" dxfId="952" priority="29" operator="lessThan">
      <formula>$O7*0.9</formula>
    </cfRule>
    <cfRule type="cellIs" dxfId="951" priority="30" operator="greaterThan">
      <formula>$O7</formula>
    </cfRule>
  </conditionalFormatting>
  <conditionalFormatting sqref="K11">
    <cfRule type="cellIs" dxfId="950" priority="25" operator="between">
      <formula>$O11*0.9</formula>
      <formula>$O11</formula>
    </cfRule>
    <cfRule type="cellIs" dxfId="949" priority="26" operator="lessThan">
      <formula>$O11*0.9</formula>
    </cfRule>
    <cfRule type="cellIs" dxfId="948" priority="27" operator="greaterThan">
      <formula>$O11</formula>
    </cfRule>
  </conditionalFormatting>
  <conditionalFormatting sqref="K13:K15">
    <cfRule type="cellIs" dxfId="947" priority="22" operator="between">
      <formula>$O13*0.9</formula>
      <formula>$O13</formula>
    </cfRule>
    <cfRule type="cellIs" dxfId="946" priority="23" operator="lessThan">
      <formula>$O13*0.9</formula>
    </cfRule>
    <cfRule type="cellIs" dxfId="945" priority="24" operator="greaterThan">
      <formula>$O13</formula>
    </cfRule>
  </conditionalFormatting>
  <conditionalFormatting sqref="K17">
    <cfRule type="cellIs" dxfId="944" priority="19" operator="between">
      <formula>$O17*0.9</formula>
      <formula>$O17</formula>
    </cfRule>
    <cfRule type="cellIs" dxfId="943" priority="20" operator="lessThan">
      <formula>$O17*0.9</formula>
    </cfRule>
    <cfRule type="cellIs" dxfId="942" priority="21" operator="greaterThan">
      <formula>$O17</formula>
    </cfRule>
  </conditionalFormatting>
  <conditionalFormatting sqref="K19:K21">
    <cfRule type="cellIs" dxfId="941" priority="16" operator="between">
      <formula>$O19*0.9</formula>
      <formula>$O19</formula>
    </cfRule>
    <cfRule type="cellIs" dxfId="940" priority="17" operator="lessThan">
      <formula>$O19*0.9</formula>
    </cfRule>
    <cfRule type="cellIs" dxfId="939" priority="18" operator="greaterThan">
      <formula>$O19</formula>
    </cfRule>
  </conditionalFormatting>
  <conditionalFormatting sqref="K23">
    <cfRule type="cellIs" dxfId="938" priority="13" operator="between">
      <formula>$O23*0.9</formula>
      <formula>$O23</formula>
    </cfRule>
    <cfRule type="cellIs" dxfId="937" priority="14" operator="lessThan">
      <formula>$O23*0.9</formula>
    </cfRule>
    <cfRule type="cellIs" dxfId="936" priority="15" operator="greaterThan">
      <formula>$O23</formula>
    </cfRule>
  </conditionalFormatting>
  <conditionalFormatting sqref="K25">
    <cfRule type="cellIs" dxfId="935" priority="10" operator="between">
      <formula>$O25*0.9</formula>
      <formula>$O25</formula>
    </cfRule>
    <cfRule type="cellIs" dxfId="934" priority="11" operator="lessThan">
      <formula>$O25*0.9</formula>
    </cfRule>
    <cfRule type="cellIs" dxfId="933" priority="12" operator="greaterThan">
      <formula>$O25</formula>
    </cfRule>
  </conditionalFormatting>
  <conditionalFormatting sqref="K12">
    <cfRule type="cellIs" dxfId="932" priority="7" operator="between">
      <formula>$O12*0.9</formula>
      <formula>$O12</formula>
    </cfRule>
    <cfRule type="cellIs" dxfId="931" priority="8" operator="lessThan">
      <formula>$O12*0.9</formula>
    </cfRule>
    <cfRule type="cellIs" dxfId="930" priority="9" operator="greaterThan">
      <formula>$O12</formula>
    </cfRule>
  </conditionalFormatting>
  <conditionalFormatting sqref="K18">
    <cfRule type="cellIs" dxfId="929" priority="4" operator="between">
      <formula>$O18*0.9</formula>
      <formula>$O18</formula>
    </cfRule>
    <cfRule type="cellIs" dxfId="928" priority="5" operator="lessThan">
      <formula>$O18*0.9</formula>
    </cfRule>
    <cfRule type="cellIs" dxfId="927" priority="6" operator="greaterThan">
      <formula>$O18</formula>
    </cfRule>
  </conditionalFormatting>
  <conditionalFormatting sqref="K24">
    <cfRule type="cellIs" dxfId="926" priority="1" operator="between">
      <formula>$O24*0.9</formula>
      <formula>$O24</formula>
    </cfRule>
    <cfRule type="cellIs" dxfId="925" priority="2" operator="lessThan">
      <formula>$O24*0.9</formula>
    </cfRule>
    <cfRule type="cellIs" dxfId="924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C63D-E785-44FC-9B30-1C47A4FF0233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90</v>
      </c>
      <c r="E5" s="149">
        <f>D5/F5*100</f>
        <v>94.73684210526315</v>
      </c>
      <c r="F5" s="48">
        <v>95</v>
      </c>
      <c r="G5" s="172">
        <v>88</v>
      </c>
      <c r="H5" s="149">
        <f>SUM(G5/$O5)*100</f>
        <v>97.130242825607056</v>
      </c>
      <c r="I5" s="149">
        <v>84.3</v>
      </c>
      <c r="J5" s="149">
        <f>SUM(I5/$O5)*100</f>
        <v>93.046357615894024</v>
      </c>
      <c r="K5" s="93">
        <f>'PY2022Q3 EX'!T3*100</f>
        <v>85.9</v>
      </c>
      <c r="L5" s="149">
        <f>SUM(K5/$O5)*100</f>
        <v>94.812362030905078</v>
      </c>
      <c r="M5" s="93">
        <v>85.3</v>
      </c>
      <c r="N5" s="155">
        <f>SUM(M5/$O5)*100</f>
        <v>94.150110375275929</v>
      </c>
      <c r="O5" s="29">
        <v>90.600000000000009</v>
      </c>
      <c r="Q5" s="1"/>
    </row>
    <row r="6" spans="3:17" ht="20.100000000000001" customHeight="1" x14ac:dyDescent="0.25">
      <c r="C6" s="151" t="s">
        <v>3</v>
      </c>
      <c r="D6" s="94">
        <v>12636</v>
      </c>
      <c r="E6" s="149">
        <f t="shared" ref="E6:E9" si="0">D6/F6*100</f>
        <v>127.63636363636364</v>
      </c>
      <c r="F6" s="49">
        <v>9900</v>
      </c>
      <c r="G6" s="176">
        <v>11996</v>
      </c>
      <c r="H6" s="149">
        <f>SUM(G6/$O6)*100</f>
        <v>128.28574484012404</v>
      </c>
      <c r="I6" s="150">
        <v>11066</v>
      </c>
      <c r="J6" s="149">
        <f>SUM(I6/$O6)*100</f>
        <v>118.34028446155492</v>
      </c>
      <c r="K6" s="94">
        <f>'PY2022Q3 EX'!T4</f>
        <v>11768</v>
      </c>
      <c r="L6" s="149">
        <f>SUM(K6/$O6)*100</f>
        <v>125.84750294086193</v>
      </c>
      <c r="M6" s="94">
        <v>9926</v>
      </c>
      <c r="N6" s="155">
        <f>SUM(M6/$O6)*100</f>
        <v>106.14907496524435</v>
      </c>
      <c r="O6" s="95">
        <v>9351</v>
      </c>
      <c r="Q6" s="1"/>
    </row>
    <row r="7" spans="3:17" ht="20.100000000000001" customHeight="1" x14ac:dyDescent="0.25">
      <c r="C7" s="151" t="s">
        <v>10</v>
      </c>
      <c r="D7" s="93">
        <v>90.3</v>
      </c>
      <c r="E7" s="149">
        <f t="shared" si="0"/>
        <v>95.05263157894737</v>
      </c>
      <c r="F7" s="48">
        <v>95</v>
      </c>
      <c r="G7" s="172">
        <v>91.7</v>
      </c>
      <c r="H7" s="149">
        <f>SUM(G7/$O7)*100</f>
        <v>105.40229885057471</v>
      </c>
      <c r="I7" s="149">
        <v>88.3</v>
      </c>
      <c r="J7" s="149">
        <f>SUM(I7/$O7)*100</f>
        <v>101.49425287356321</v>
      </c>
      <c r="K7" s="93">
        <f>'PY2022Q3 EX'!T5*100</f>
        <v>88</v>
      </c>
      <c r="L7" s="149">
        <f>SUM(K7/$O7)*100</f>
        <v>101.14942528735634</v>
      </c>
      <c r="M7" s="93">
        <v>86.5</v>
      </c>
      <c r="N7" s="155">
        <f>SUM(M7/$O7)*100</f>
        <v>99.425287356321832</v>
      </c>
      <c r="O7" s="30">
        <v>87</v>
      </c>
      <c r="Q7" s="1"/>
    </row>
    <row r="8" spans="3:17" ht="20.100000000000001" customHeight="1" x14ac:dyDescent="0.25">
      <c r="C8" s="151" t="s">
        <v>13</v>
      </c>
      <c r="D8" s="93">
        <v>71.399999999999991</v>
      </c>
      <c r="E8" s="149">
        <f t="shared" si="0"/>
        <v>84.999999999999986</v>
      </c>
      <c r="F8" s="48">
        <v>84</v>
      </c>
      <c r="G8" s="172">
        <v>84.5</v>
      </c>
      <c r="H8" s="149">
        <f>SUM(G8/$O8)*100</f>
        <v>108.33333333333333</v>
      </c>
      <c r="I8" s="149">
        <v>67.3</v>
      </c>
      <c r="J8" s="149">
        <f>SUM(I8/$O8)*100</f>
        <v>86.28205128205127</v>
      </c>
      <c r="K8" s="93">
        <f>'PY2022Q3 EX'!T6*100</f>
        <v>66.400000000000006</v>
      </c>
      <c r="L8" s="149">
        <f>SUM(K8/$O8)*100</f>
        <v>85.128205128205138</v>
      </c>
      <c r="M8" s="93">
        <v>60.2</v>
      </c>
      <c r="N8" s="155">
        <f>SUM(M8/$O8)*100</f>
        <v>77.179487179487182</v>
      </c>
      <c r="O8" s="30">
        <v>78</v>
      </c>
      <c r="Q8" s="1"/>
    </row>
    <row r="9" spans="3:17" ht="20.100000000000001" customHeight="1" x14ac:dyDescent="0.25">
      <c r="C9" s="151" t="s">
        <v>16</v>
      </c>
      <c r="D9" s="93">
        <v>71.099999999999994</v>
      </c>
      <c r="E9" s="149">
        <f t="shared" si="0"/>
        <v>129.27272727272725</v>
      </c>
      <c r="F9" s="48">
        <v>55.000000000000007</v>
      </c>
      <c r="G9" s="172">
        <v>76</v>
      </c>
      <c r="H9" s="149">
        <f>SUM(G9/$O9)*100</f>
        <v>103.54223433242507</v>
      </c>
      <c r="I9" s="149">
        <v>78.3</v>
      </c>
      <c r="J9" s="149">
        <f>SUM(I9/$O9)*100</f>
        <v>106.67574931880108</v>
      </c>
      <c r="K9" s="93">
        <f>'PY2022Q3 EX'!T7*100</f>
        <v>75</v>
      </c>
      <c r="L9" s="149">
        <f>SUM(K9/$O9)*100</f>
        <v>102.17983651226157</v>
      </c>
      <c r="M9" s="93">
        <v>86</v>
      </c>
      <c r="N9" s="155">
        <f>SUM(M9/$O9)*100</f>
        <v>117.16621253405994</v>
      </c>
      <c r="O9" s="30">
        <v>73.400000000000006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71.599999999999994</v>
      </c>
      <c r="E11" s="149">
        <f t="shared" ref="E11:E15" si="1">D11/F11*100</f>
        <v>75.368421052631575</v>
      </c>
      <c r="F11" s="48">
        <v>95</v>
      </c>
      <c r="G11" s="172">
        <v>71.7</v>
      </c>
      <c r="H11" s="149">
        <f>SUM(G11/$O11)*100</f>
        <v>92.396907216494839</v>
      </c>
      <c r="I11" s="163">
        <v>71.3</v>
      </c>
      <c r="J11" s="149">
        <f>SUM(I11/$O11)*100</f>
        <v>91.88144329896906</v>
      </c>
      <c r="K11" s="93">
        <f>'PY2022Q3 EX'!T9*100</f>
        <v>73.7</v>
      </c>
      <c r="L11" s="149">
        <f>SUM(K11/$O11)*100</f>
        <v>94.974226804123703</v>
      </c>
      <c r="M11" s="93">
        <v>77.099999999999994</v>
      </c>
      <c r="N11" s="155">
        <f>SUM(M11/$O11)*100</f>
        <v>99.355670103092763</v>
      </c>
      <c r="O11" s="30">
        <v>77.600000000000009</v>
      </c>
      <c r="Q11" s="1"/>
    </row>
    <row r="12" spans="3:17" ht="20.100000000000001" customHeight="1" x14ac:dyDescent="0.25">
      <c r="C12" s="151" t="s">
        <v>3</v>
      </c>
      <c r="D12" s="94">
        <v>9615</v>
      </c>
      <c r="E12" s="149">
        <f t="shared" si="1"/>
        <v>114.46428571428571</v>
      </c>
      <c r="F12" s="49">
        <v>8400</v>
      </c>
      <c r="G12" s="176">
        <v>9692</v>
      </c>
      <c r="H12" s="149">
        <f>SUM(G12/$O12)*100</f>
        <v>96.169874975193494</v>
      </c>
      <c r="I12" s="144">
        <v>10025</v>
      </c>
      <c r="J12" s="149">
        <f>SUM(I12/$O12)*100</f>
        <v>99.474102004365946</v>
      </c>
      <c r="K12" s="94">
        <f>'PY2022Q3 EX'!T10</f>
        <v>10400</v>
      </c>
      <c r="L12" s="149">
        <f>SUM(K12/$O12)*100</f>
        <v>103.19507838856916</v>
      </c>
      <c r="M12" s="94">
        <v>10613</v>
      </c>
      <c r="N12" s="155">
        <f>SUM(M12/$O12)*100</f>
        <v>105.30859297479658</v>
      </c>
      <c r="O12" s="95">
        <v>10078</v>
      </c>
      <c r="Q12" s="1"/>
    </row>
    <row r="13" spans="3:17" ht="20.100000000000001" customHeight="1" x14ac:dyDescent="0.25">
      <c r="C13" s="151" t="s">
        <v>10</v>
      </c>
      <c r="D13" s="93">
        <v>85.7</v>
      </c>
      <c r="E13" s="149">
        <f t="shared" si="1"/>
        <v>95.222222222222229</v>
      </c>
      <c r="F13" s="48">
        <v>90</v>
      </c>
      <c r="G13" s="172">
        <v>100</v>
      </c>
      <c r="H13" s="149">
        <f>SUM(G13/$O13)*100</f>
        <v>149.25373134328359</v>
      </c>
      <c r="I13" s="163">
        <v>68.7</v>
      </c>
      <c r="J13" s="93">
        <f>SUM(I13/$O13)*100</f>
        <v>102.53731343283583</v>
      </c>
      <c r="K13" s="93">
        <f>'PY2022Q3 EX'!T11*100</f>
        <v>70.7</v>
      </c>
      <c r="L13" s="149">
        <f>SUM(K13/$O13)*100</f>
        <v>105.52238805970148</v>
      </c>
      <c r="M13" s="93">
        <v>71.3</v>
      </c>
      <c r="N13" s="155">
        <f>SUM(M13/$O13)*100</f>
        <v>106.41791044776119</v>
      </c>
      <c r="O13" s="30">
        <v>67</v>
      </c>
      <c r="Q13" s="1"/>
    </row>
    <row r="14" spans="3:17" ht="20.100000000000001" customHeight="1" x14ac:dyDescent="0.25">
      <c r="C14" s="151" t="s">
        <v>13</v>
      </c>
      <c r="D14" s="93">
        <v>18.8</v>
      </c>
      <c r="E14" s="149">
        <f t="shared" si="1"/>
        <v>26.857142857142858</v>
      </c>
      <c r="F14" s="48">
        <v>70</v>
      </c>
      <c r="G14" s="172">
        <v>25</v>
      </c>
      <c r="H14" s="149">
        <f>SUM(G14/$O14)*100</f>
        <v>42.80821917808219</v>
      </c>
      <c r="I14" s="163">
        <v>25.9</v>
      </c>
      <c r="J14" s="149">
        <f>SUM(I14/$O14)*100</f>
        <v>44.349315068493148</v>
      </c>
      <c r="K14" s="93">
        <f>'PY2022Q3 EX'!T12*100</f>
        <v>36.1</v>
      </c>
      <c r="L14" s="149">
        <f>SUM(K14/$O14)*100</f>
        <v>61.81506849315069</v>
      </c>
      <c r="M14" s="93">
        <v>38.799999999999997</v>
      </c>
      <c r="N14" s="155">
        <f>SUM(M14/$O14)*100</f>
        <v>66.438356164383563</v>
      </c>
      <c r="O14" s="30">
        <v>58.4</v>
      </c>
      <c r="Q14" s="1"/>
    </row>
    <row r="15" spans="3:17" ht="20.100000000000001" customHeight="1" x14ac:dyDescent="0.25">
      <c r="C15" s="151" t="s">
        <v>16</v>
      </c>
      <c r="D15" s="93">
        <v>80.600000000000009</v>
      </c>
      <c r="E15" s="149">
        <f t="shared" si="1"/>
        <v>164.48979591836738</v>
      </c>
      <c r="F15" s="48">
        <v>49</v>
      </c>
      <c r="G15" s="172">
        <v>76.900000000000006</v>
      </c>
      <c r="H15" s="149">
        <f>SUM(G15/$O15)*100</f>
        <v>108.15752461322083</v>
      </c>
      <c r="I15" s="163">
        <v>56.5</v>
      </c>
      <c r="J15" s="149">
        <f>SUM(I15/$O15)*100</f>
        <v>79.465541490857944</v>
      </c>
      <c r="K15" s="93">
        <f>'PY2022Q3 EX'!T13*100</f>
        <v>86.7</v>
      </c>
      <c r="L15" s="149">
        <f>SUM(K15/$O15)*100</f>
        <v>121.94092827004222</v>
      </c>
      <c r="M15" s="93">
        <v>83.3</v>
      </c>
      <c r="N15" s="155">
        <f>SUM(M15/$O15)*100</f>
        <v>117.15893108298172</v>
      </c>
      <c r="O15" s="30">
        <v>71.099999999999994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62.5</v>
      </c>
      <c r="E17" s="149">
        <f t="shared" ref="E17:E21" si="2">D17/F17*100</f>
        <v>69.444444444444443</v>
      </c>
      <c r="F17" s="48">
        <v>90</v>
      </c>
      <c r="G17" s="172">
        <v>57.499999999999993</v>
      </c>
      <c r="H17" s="149">
        <f>SUM(G17/$O17)*100</f>
        <v>69.277108433734938</v>
      </c>
      <c r="I17" s="149">
        <v>54.1</v>
      </c>
      <c r="J17" s="149">
        <f>SUM(I17/$O17)*100</f>
        <v>65.180722891566262</v>
      </c>
      <c r="K17" s="93">
        <f>'PY2022Q3 EX'!T15*100</f>
        <v>62.5</v>
      </c>
      <c r="L17" s="149">
        <f>SUM(K17/$O17)*100</f>
        <v>75.301204819277118</v>
      </c>
      <c r="M17" s="93">
        <v>77.3</v>
      </c>
      <c r="N17" s="155">
        <f>SUM(M17/$O17)*100</f>
        <v>93.132530120481931</v>
      </c>
      <c r="O17" s="30">
        <v>83</v>
      </c>
      <c r="Q17" s="1"/>
    </row>
    <row r="18" spans="3:17" ht="20.100000000000001" customHeight="1" x14ac:dyDescent="0.25">
      <c r="C18" s="151" t="s">
        <v>3</v>
      </c>
      <c r="D18" s="94">
        <v>7625</v>
      </c>
      <c r="E18" s="149">
        <f t="shared" si="2"/>
        <v>125</v>
      </c>
      <c r="F18" s="49">
        <v>6100</v>
      </c>
      <c r="G18" s="173">
        <v>7065</v>
      </c>
      <c r="H18" s="149">
        <f>SUM(G18/$O18)*100</f>
        <v>159.4808126410835</v>
      </c>
      <c r="I18" s="150">
        <v>7001</v>
      </c>
      <c r="J18" s="149">
        <f>SUM(I18/$O18)*100</f>
        <v>158.03611738148985</v>
      </c>
      <c r="K18" s="94">
        <f>'PY2022Q3 EX'!T16</f>
        <v>6936</v>
      </c>
      <c r="L18" s="149">
        <f>SUM(K18/$O18)*100</f>
        <v>156.56884875846501</v>
      </c>
      <c r="M18" s="94">
        <v>5727</v>
      </c>
      <c r="N18" s="155">
        <f>SUM(M18/$O18)*100</f>
        <v>129.27765237020316</v>
      </c>
      <c r="O18" s="95">
        <v>4430</v>
      </c>
      <c r="Q18" s="1"/>
    </row>
    <row r="19" spans="3:17" ht="20.100000000000001" customHeight="1" x14ac:dyDescent="0.25">
      <c r="C19" s="151" t="s">
        <v>10</v>
      </c>
      <c r="D19" s="93">
        <v>75</v>
      </c>
      <c r="E19" s="149">
        <f t="shared" si="2"/>
        <v>78.94736842105263</v>
      </c>
      <c r="F19" s="48">
        <v>95</v>
      </c>
      <c r="G19" s="172">
        <v>75</v>
      </c>
      <c r="H19" s="149">
        <f t="shared" ref="H19:H20" si="3">SUM(G19/$O19)*100</f>
        <v>108.69565217391303</v>
      </c>
      <c r="I19" s="149">
        <v>70</v>
      </c>
      <c r="J19" s="149">
        <f t="shared" ref="J19:J20" si="4">SUM(I19/$O19)*100</f>
        <v>101.44927536231884</v>
      </c>
      <c r="K19" s="93">
        <f>'PY2022Q3 EX'!T17*100</f>
        <v>75</v>
      </c>
      <c r="L19" s="149">
        <f t="shared" ref="L19:L20" si="5">SUM(K19/$O19)*100</f>
        <v>108.69565217391303</v>
      </c>
      <c r="M19" s="93">
        <v>75.7</v>
      </c>
      <c r="N19" s="155">
        <f>SUM(M19/$O19)*100</f>
        <v>109.71014492753623</v>
      </c>
      <c r="O19" s="30">
        <v>69</v>
      </c>
      <c r="Q19" s="1"/>
    </row>
    <row r="20" spans="3:17" ht="20.100000000000001" customHeight="1" x14ac:dyDescent="0.25">
      <c r="C20" s="151" t="s">
        <v>13</v>
      </c>
      <c r="D20" s="93">
        <v>77.8</v>
      </c>
      <c r="E20" s="149">
        <f t="shared" si="2"/>
        <v>101.69934640522875</v>
      </c>
      <c r="F20" s="48">
        <v>76.5</v>
      </c>
      <c r="G20" s="172">
        <v>87.5</v>
      </c>
      <c r="H20" s="149">
        <f t="shared" si="3"/>
        <v>108.42627013630729</v>
      </c>
      <c r="I20" s="149">
        <v>87</v>
      </c>
      <c r="J20" s="149">
        <f t="shared" si="4"/>
        <v>107.80669144981412</v>
      </c>
      <c r="K20" s="93">
        <f>'PY2022Q3 EX'!T18*100</f>
        <v>81.8</v>
      </c>
      <c r="L20" s="149">
        <f t="shared" si="5"/>
        <v>101.363073110285</v>
      </c>
      <c r="M20" s="93">
        <v>80</v>
      </c>
      <c r="N20" s="155">
        <f>SUM(M20/$O20)*100</f>
        <v>99.132589838909539</v>
      </c>
      <c r="O20" s="30">
        <v>80.7</v>
      </c>
      <c r="Q20" s="1"/>
    </row>
    <row r="21" spans="3:17" ht="20.100000000000001" customHeight="1" x14ac:dyDescent="0.25">
      <c r="C21" s="151" t="s">
        <v>16</v>
      </c>
      <c r="D21" s="93">
        <v>66.7</v>
      </c>
      <c r="E21" s="149">
        <f t="shared" si="2"/>
        <v>121.27272727272727</v>
      </c>
      <c r="F21" s="48">
        <v>55.000000000000007</v>
      </c>
      <c r="G21" s="172">
        <v>61.9</v>
      </c>
      <c r="H21" s="149">
        <f>SUM(G21/$O21)*100</f>
        <v>91.029411764705884</v>
      </c>
      <c r="I21" s="149">
        <v>66.7</v>
      </c>
      <c r="J21" s="149">
        <f>SUM(I21/$O21)*100</f>
        <v>98.088235294117652</v>
      </c>
      <c r="K21" s="93">
        <f>'PY2022Q3 EX'!T19*100</f>
        <v>72.2</v>
      </c>
      <c r="L21" s="149">
        <f>SUM(K21/$O21)*100</f>
        <v>106.17647058823529</v>
      </c>
      <c r="M21" s="93">
        <v>88.9</v>
      </c>
      <c r="N21" s="155">
        <f>SUM(M21/$O21)*100</f>
        <v>130.73529411764707</v>
      </c>
      <c r="O21" s="30">
        <v>68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62.5</v>
      </c>
      <c r="E23" s="149">
        <f t="shared" ref="E23:E25" si="6">D23/F23*100</f>
        <v>83.333333333333343</v>
      </c>
      <c r="F23" s="48">
        <v>75</v>
      </c>
      <c r="G23" s="174">
        <v>64.5</v>
      </c>
      <c r="H23" s="149">
        <f>SUM(G23/$O23)*100</f>
        <v>99.230769230769226</v>
      </c>
      <c r="I23" s="149">
        <v>63.6</v>
      </c>
      <c r="J23" s="149">
        <f>SUM(I23/$O23)*100</f>
        <v>97.846153846153854</v>
      </c>
      <c r="K23" s="93">
        <f>'PY2022Q3 EX'!T21*100</f>
        <v>69</v>
      </c>
      <c r="L23" s="149">
        <f>SUM(K23/$O23)*100</f>
        <v>106.15384615384616</v>
      </c>
      <c r="M23" s="93">
        <v>71.099999999999994</v>
      </c>
      <c r="N23" s="155">
        <f>SUM(M23/$O23)*100</f>
        <v>109.38461538461537</v>
      </c>
      <c r="O23" s="30">
        <v>65</v>
      </c>
      <c r="Q23" s="1"/>
    </row>
    <row r="24" spans="3:17" ht="20.100000000000001" customHeight="1" x14ac:dyDescent="0.25">
      <c r="C24" s="151" t="s">
        <v>3</v>
      </c>
      <c r="D24" s="94">
        <v>6930</v>
      </c>
      <c r="E24" s="149">
        <f t="shared" si="6"/>
        <v>126</v>
      </c>
      <c r="F24" s="49">
        <v>5500</v>
      </c>
      <c r="G24" s="175">
        <v>7079</v>
      </c>
      <c r="H24" s="149">
        <f>SUM(G24/$O24)*100</f>
        <v>118.9747899159664</v>
      </c>
      <c r="I24" s="159">
        <v>6768</v>
      </c>
      <c r="J24" s="149">
        <f>SUM(I24/$O24)*100</f>
        <v>113.74789915966386</v>
      </c>
      <c r="K24" s="94">
        <f>'PY2022Q3 EX'!T22</f>
        <v>7772.5</v>
      </c>
      <c r="L24" s="149">
        <f>SUM(K24/$O24)*100</f>
        <v>130.63025210084035</v>
      </c>
      <c r="M24" s="94">
        <v>7693</v>
      </c>
      <c r="N24" s="155">
        <f>SUM(M24/$O24)*100</f>
        <v>129.29411764705884</v>
      </c>
      <c r="O24" s="95">
        <v>5950</v>
      </c>
      <c r="Q24" s="1"/>
    </row>
    <row r="25" spans="3:17" ht="20.100000000000001" customHeight="1" x14ac:dyDescent="0.25">
      <c r="C25" s="156" t="s">
        <v>10</v>
      </c>
      <c r="D25" s="93">
        <v>62.6</v>
      </c>
      <c r="E25" s="149">
        <f t="shared" si="6"/>
        <v>86.944444444444443</v>
      </c>
      <c r="F25" s="48">
        <v>72</v>
      </c>
      <c r="G25" s="174">
        <v>64.5</v>
      </c>
      <c r="H25" s="149">
        <f>SUM(G25/$O25)*100</f>
        <v>101.5748031496063</v>
      </c>
      <c r="I25" s="149">
        <v>61</v>
      </c>
      <c r="J25" s="149">
        <f>SUM(I25/$O25)*100</f>
        <v>96.062992125984252</v>
      </c>
      <c r="K25" s="93">
        <f>'PY2022Q3 EX'!T23*100</f>
        <v>67.300000000000011</v>
      </c>
      <c r="L25" s="149">
        <f>SUM(K25/$O25)*100</f>
        <v>105.98425196850397</v>
      </c>
      <c r="M25" s="93">
        <v>67.900000000000006</v>
      </c>
      <c r="N25" s="155">
        <f>SUM(M25/$O25)*100</f>
        <v>106.92913385826772</v>
      </c>
      <c r="O25" s="30">
        <v>63.5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23" priority="106" operator="between">
      <formula>$F5*0.9</formula>
      <formula>$F5</formula>
    </cfRule>
    <cfRule type="cellIs" dxfId="922" priority="107" operator="lessThan">
      <formula>$F5*0.9</formula>
    </cfRule>
    <cfRule type="cellIs" dxfId="921" priority="108" operator="greaterThan">
      <formula>$F5</formula>
    </cfRule>
  </conditionalFormatting>
  <conditionalFormatting sqref="D7">
    <cfRule type="cellIs" dxfId="920" priority="100" operator="between">
      <formula>$F7*0.9</formula>
      <formula>$F7</formula>
    </cfRule>
    <cfRule type="cellIs" dxfId="919" priority="101" operator="lessThan">
      <formula>$F7*0.9</formula>
    </cfRule>
    <cfRule type="cellIs" dxfId="918" priority="102" operator="greaterThan">
      <formula>$F7</formula>
    </cfRule>
  </conditionalFormatting>
  <conditionalFormatting sqref="D6">
    <cfRule type="cellIs" dxfId="917" priority="97" operator="between">
      <formula>$F6*0.9</formula>
      <formula>$F6</formula>
    </cfRule>
    <cfRule type="cellIs" dxfId="916" priority="98" operator="lessThan">
      <formula>$F6*0.9</formula>
    </cfRule>
    <cfRule type="cellIs" dxfId="915" priority="99" operator="greaterThan">
      <formula>$F6</formula>
    </cfRule>
  </conditionalFormatting>
  <conditionalFormatting sqref="D11">
    <cfRule type="cellIs" dxfId="914" priority="94" operator="between">
      <formula>$F11*0.9</formula>
      <formula>$F11</formula>
    </cfRule>
    <cfRule type="cellIs" dxfId="913" priority="95" operator="lessThan">
      <formula>$F11*0.9</formula>
    </cfRule>
    <cfRule type="cellIs" dxfId="912" priority="96" operator="greaterThan">
      <formula>$F11</formula>
    </cfRule>
  </conditionalFormatting>
  <conditionalFormatting sqref="D17">
    <cfRule type="cellIs" dxfId="911" priority="91" operator="between">
      <formula>$F17*0.9</formula>
      <formula>$F17</formula>
    </cfRule>
    <cfRule type="cellIs" dxfId="910" priority="92" operator="lessThan">
      <formula>$F17*0.9</formula>
    </cfRule>
    <cfRule type="cellIs" dxfId="909" priority="93" operator="greaterThan">
      <formula>$F17</formula>
    </cfRule>
  </conditionalFormatting>
  <conditionalFormatting sqref="D23">
    <cfRule type="cellIs" dxfId="908" priority="88" operator="between">
      <formula>$F23*0.9</formula>
      <formula>$F23</formula>
    </cfRule>
    <cfRule type="cellIs" dxfId="907" priority="89" operator="lessThan">
      <formula>$F23*0.9</formula>
    </cfRule>
    <cfRule type="cellIs" dxfId="906" priority="90" operator="greaterThan">
      <formula>$F23</formula>
    </cfRule>
  </conditionalFormatting>
  <conditionalFormatting sqref="D12">
    <cfRule type="cellIs" dxfId="905" priority="85" operator="between">
      <formula>$F12*0.9</formula>
      <formula>$F12</formula>
    </cfRule>
    <cfRule type="cellIs" dxfId="904" priority="86" operator="lessThan">
      <formula>$F12*0.9</formula>
    </cfRule>
    <cfRule type="cellIs" dxfId="903" priority="87" operator="greaterThan">
      <formula>$F12</formula>
    </cfRule>
  </conditionalFormatting>
  <conditionalFormatting sqref="D24">
    <cfRule type="cellIs" dxfId="902" priority="82" operator="between">
      <formula>$F24*0.9</formula>
      <formula>$F24</formula>
    </cfRule>
    <cfRule type="cellIs" dxfId="901" priority="83" operator="lessThan">
      <formula>$F24*0.9</formula>
    </cfRule>
    <cfRule type="cellIs" dxfId="900" priority="84" operator="greaterThan">
      <formula>$F24</formula>
    </cfRule>
  </conditionalFormatting>
  <conditionalFormatting sqref="D13">
    <cfRule type="cellIs" dxfId="899" priority="79" operator="between">
      <formula>$F13*0.9</formula>
      <formula>$F13</formula>
    </cfRule>
    <cfRule type="cellIs" dxfId="898" priority="80" operator="lessThan">
      <formula>$F13*0.9</formula>
    </cfRule>
    <cfRule type="cellIs" dxfId="897" priority="81" operator="greaterThan">
      <formula>$F13</formula>
    </cfRule>
  </conditionalFormatting>
  <conditionalFormatting sqref="D19">
    <cfRule type="cellIs" dxfId="896" priority="76" operator="between">
      <formula>$F19*0.9</formula>
      <formula>$F19</formula>
    </cfRule>
    <cfRule type="cellIs" dxfId="895" priority="77" operator="lessThan">
      <formula>$F19*0.9</formula>
    </cfRule>
    <cfRule type="cellIs" dxfId="894" priority="78" operator="greaterThan">
      <formula>$F19</formula>
    </cfRule>
  </conditionalFormatting>
  <conditionalFormatting sqref="D25">
    <cfRule type="cellIs" dxfId="893" priority="73" operator="between">
      <formula>$F25*0.9</formula>
      <formula>$F25</formula>
    </cfRule>
    <cfRule type="cellIs" dxfId="892" priority="74" operator="lessThan">
      <formula>$F25*0.9</formula>
    </cfRule>
    <cfRule type="cellIs" dxfId="891" priority="75" operator="greaterThan">
      <formula>$F25</formula>
    </cfRule>
  </conditionalFormatting>
  <conditionalFormatting sqref="G5 I5 K5 M5">
    <cfRule type="cellIs" dxfId="890" priority="127" operator="between">
      <formula>$O5*0.9</formula>
      <formula>$O5</formula>
    </cfRule>
    <cfRule type="cellIs" dxfId="889" priority="128" operator="lessThan">
      <formula>$O5*0.9</formula>
    </cfRule>
    <cfRule type="cellIs" dxfId="888" priority="129" operator="greaterThan">
      <formula>$O5</formula>
    </cfRule>
  </conditionalFormatting>
  <conditionalFormatting sqref="G6 I6 K6 M6">
    <cfRule type="cellIs" dxfId="887" priority="109" operator="between">
      <formula>$O6*0.9</formula>
      <formula>$O6</formula>
    </cfRule>
    <cfRule type="cellIs" dxfId="886" priority="110" operator="lessThan">
      <formula>$O6*0.9</formula>
    </cfRule>
    <cfRule type="cellIs" dxfId="885" priority="111" operator="greaterThan">
      <formula>$O6</formula>
    </cfRule>
  </conditionalFormatting>
  <conditionalFormatting sqref="G7 I7 M7">
    <cfRule type="cellIs" dxfId="884" priority="70" operator="between">
      <formula>$O7*0.9</formula>
      <formula>$O7</formula>
    </cfRule>
    <cfRule type="cellIs" dxfId="883" priority="71" operator="lessThan">
      <formula>$O7*0.9</formula>
    </cfRule>
    <cfRule type="cellIs" dxfId="882" priority="72" operator="greaterThan">
      <formula>$O7</formula>
    </cfRule>
  </conditionalFormatting>
  <conditionalFormatting sqref="G11 I11 M11">
    <cfRule type="cellIs" dxfId="881" priority="124" operator="between">
      <formula>$O11*0.9</formula>
      <formula>$O11</formula>
    </cfRule>
    <cfRule type="cellIs" dxfId="880" priority="125" operator="lessThan">
      <formula>$O11*0.9</formula>
    </cfRule>
    <cfRule type="cellIs" dxfId="879" priority="126" operator="greaterThan">
      <formula>$O11</formula>
    </cfRule>
  </conditionalFormatting>
  <conditionalFormatting sqref="G12 I12 M12">
    <cfRule type="cellIs" dxfId="878" priority="121" operator="between">
      <formula>$O12*0.9</formula>
      <formula>$O12</formula>
    </cfRule>
    <cfRule type="cellIs" dxfId="877" priority="122" operator="lessThan">
      <formula>$O12*0.9</formula>
    </cfRule>
    <cfRule type="cellIs" dxfId="876" priority="123" operator="greaterThan">
      <formula>$O12</formula>
    </cfRule>
  </conditionalFormatting>
  <conditionalFormatting sqref="G13 I13 M13">
    <cfRule type="cellIs" dxfId="875" priority="103" operator="between">
      <formula>$O13*0.9</formula>
      <formula>$O13</formula>
    </cfRule>
    <cfRule type="cellIs" dxfId="874" priority="104" operator="lessThan">
      <formula>$O13*0.9</formula>
    </cfRule>
    <cfRule type="cellIs" dxfId="873" priority="105" operator="greaterThan">
      <formula>$O13</formula>
    </cfRule>
  </conditionalFormatting>
  <conditionalFormatting sqref="G14 I14 M14">
    <cfRule type="cellIs" dxfId="872" priority="67" operator="between">
      <formula>$O14*0.9</formula>
      <formula>$O14</formula>
    </cfRule>
    <cfRule type="cellIs" dxfId="871" priority="68" operator="lessThan">
      <formula>$O14*0.9</formula>
    </cfRule>
    <cfRule type="cellIs" dxfId="870" priority="69" operator="greaterThan">
      <formula>$O14</formula>
    </cfRule>
  </conditionalFormatting>
  <conditionalFormatting sqref="G17:G18 I17:I18 M17:M18">
    <cfRule type="cellIs" dxfId="869" priority="118" operator="between">
      <formula>$O17*0.9</formula>
      <formula>$O17</formula>
    </cfRule>
    <cfRule type="cellIs" dxfId="868" priority="119" operator="lessThan">
      <formula>$O17*0.9</formula>
    </cfRule>
    <cfRule type="cellIs" dxfId="867" priority="120" operator="greaterThan">
      <formula>$O17</formula>
    </cfRule>
  </conditionalFormatting>
  <conditionalFormatting sqref="G19 I19 M19">
    <cfRule type="cellIs" dxfId="866" priority="64" operator="between">
      <formula>$O19*0.9</formula>
      <formula>$O19</formula>
    </cfRule>
    <cfRule type="cellIs" dxfId="865" priority="65" operator="lessThan">
      <formula>$O19*0.9</formula>
    </cfRule>
    <cfRule type="cellIs" dxfId="864" priority="66" operator="greaterThan">
      <formula>$O19</formula>
    </cfRule>
  </conditionalFormatting>
  <conditionalFormatting sqref="G20 I20 M20">
    <cfRule type="cellIs" dxfId="863" priority="61" operator="between">
      <formula>$O20*0.9</formula>
      <formula>$O20</formula>
    </cfRule>
    <cfRule type="cellIs" dxfId="862" priority="62" operator="lessThan">
      <formula>$O20*0.9</formula>
    </cfRule>
    <cfRule type="cellIs" dxfId="861" priority="63" operator="greaterThan">
      <formula>$O20</formula>
    </cfRule>
  </conditionalFormatting>
  <conditionalFormatting sqref="G23 I23 M23">
    <cfRule type="cellIs" dxfId="860" priority="115" operator="between">
      <formula>$O23*0.9</formula>
      <formula>$O23</formula>
    </cfRule>
    <cfRule type="cellIs" dxfId="859" priority="116" operator="lessThan">
      <formula>$O23*0.9</formula>
    </cfRule>
    <cfRule type="cellIs" dxfId="858" priority="117" operator="greaterThan">
      <formula>$O23</formula>
    </cfRule>
  </conditionalFormatting>
  <conditionalFormatting sqref="G24 I24 M24">
    <cfRule type="cellIs" dxfId="857" priority="112" operator="between">
      <formula>$O24*0.9</formula>
      <formula>$O24</formula>
    </cfRule>
    <cfRule type="cellIs" dxfId="856" priority="113" operator="lessThan">
      <formula>$O24*0.9</formula>
    </cfRule>
    <cfRule type="cellIs" dxfId="855" priority="114" operator="greaterThan">
      <formula>$O24</formula>
    </cfRule>
  </conditionalFormatting>
  <conditionalFormatting sqref="G25 I25 M25">
    <cfRule type="cellIs" dxfId="854" priority="58" operator="between">
      <formula>$O25*0.9</formula>
      <formula>$O25</formula>
    </cfRule>
    <cfRule type="cellIs" dxfId="853" priority="59" operator="lessThan">
      <formula>$O25*0.9</formula>
    </cfRule>
    <cfRule type="cellIs" dxfId="852" priority="60" operator="greaterThan">
      <formula>$O25</formula>
    </cfRule>
  </conditionalFormatting>
  <conditionalFormatting sqref="D8">
    <cfRule type="cellIs" dxfId="851" priority="55" operator="between">
      <formula>$F8*0.9</formula>
      <formula>$F8</formula>
    </cfRule>
    <cfRule type="cellIs" dxfId="850" priority="56" operator="lessThan">
      <formula>$F8*0.9</formula>
    </cfRule>
    <cfRule type="cellIs" dxfId="849" priority="57" operator="greaterThan">
      <formula>$F8</formula>
    </cfRule>
  </conditionalFormatting>
  <conditionalFormatting sqref="D14">
    <cfRule type="cellIs" dxfId="848" priority="52" operator="between">
      <formula>$F14*0.9</formula>
      <formula>$F14</formula>
    </cfRule>
    <cfRule type="cellIs" dxfId="847" priority="53" operator="lessThan">
      <formula>$F14*0.9</formula>
    </cfRule>
    <cfRule type="cellIs" dxfId="846" priority="54" operator="greaterThan">
      <formula>$F14</formula>
    </cfRule>
  </conditionalFormatting>
  <conditionalFormatting sqref="D20">
    <cfRule type="cellIs" dxfId="845" priority="49" operator="between">
      <formula>$F20*0.9</formula>
      <formula>$F20</formula>
    </cfRule>
    <cfRule type="cellIs" dxfId="844" priority="50" operator="lessThan">
      <formula>$F20*0.9</formula>
    </cfRule>
    <cfRule type="cellIs" dxfId="843" priority="51" operator="greaterThan">
      <formula>$F20</formula>
    </cfRule>
  </conditionalFormatting>
  <conditionalFormatting sqref="G15 I15 M15">
    <cfRule type="cellIs" dxfId="842" priority="46" operator="between">
      <formula>$O15*0.9</formula>
      <formula>$O15</formula>
    </cfRule>
    <cfRule type="cellIs" dxfId="841" priority="47" operator="lessThan">
      <formula>$O15*0.9</formula>
    </cfRule>
    <cfRule type="cellIs" dxfId="840" priority="48" operator="greaterThan">
      <formula>$O15</formula>
    </cfRule>
  </conditionalFormatting>
  <conditionalFormatting sqref="G21 I21 M21">
    <cfRule type="cellIs" dxfId="839" priority="43" operator="between">
      <formula>$O21*0.9</formula>
      <formula>$O21</formula>
    </cfRule>
    <cfRule type="cellIs" dxfId="838" priority="44" operator="lessThan">
      <formula>$O21*0.9</formula>
    </cfRule>
    <cfRule type="cellIs" dxfId="837" priority="45" operator="greaterThan">
      <formula>$O21</formula>
    </cfRule>
  </conditionalFormatting>
  <conditionalFormatting sqref="G8 I8 M8">
    <cfRule type="cellIs" dxfId="836" priority="40" operator="between">
      <formula>$O8*0.9</formula>
      <formula>$O8</formula>
    </cfRule>
    <cfRule type="cellIs" dxfId="835" priority="41" operator="lessThan">
      <formula>$O8*0.9</formula>
    </cfRule>
    <cfRule type="cellIs" dxfId="834" priority="42" operator="greaterThan">
      <formula>$O8</formula>
    </cfRule>
  </conditionalFormatting>
  <conditionalFormatting sqref="G9 I9 M9">
    <cfRule type="cellIs" dxfId="833" priority="37" operator="between">
      <formula>$O9*0.9</formula>
      <formula>$O9</formula>
    </cfRule>
    <cfRule type="cellIs" dxfId="832" priority="38" operator="lessThan">
      <formula>$O9*0.9</formula>
    </cfRule>
    <cfRule type="cellIs" dxfId="831" priority="39" operator="greaterThan">
      <formula>$O9</formula>
    </cfRule>
  </conditionalFormatting>
  <conditionalFormatting sqref="D21 D15 D9">
    <cfRule type="cellIs" dxfId="830" priority="34" operator="between">
      <formula>$F9*0.9</formula>
      <formula>$F9</formula>
    </cfRule>
    <cfRule type="cellIs" dxfId="829" priority="35" operator="lessThan">
      <formula>$F9*0.9</formula>
    </cfRule>
    <cfRule type="cellIs" dxfId="828" priority="36" operator="greaterThan">
      <formula>$F9</formula>
    </cfRule>
  </conditionalFormatting>
  <conditionalFormatting sqref="D18">
    <cfRule type="cellIs" dxfId="827" priority="31" operator="between">
      <formula>$F18*0.9</formula>
      <formula>$F18</formula>
    </cfRule>
    <cfRule type="cellIs" dxfId="826" priority="32" operator="lessThan">
      <formula>$F18*0.9</formula>
    </cfRule>
    <cfRule type="cellIs" dxfId="825" priority="33" operator="greaterThan">
      <formula>$F18</formula>
    </cfRule>
  </conditionalFormatting>
  <conditionalFormatting sqref="K7:K9">
    <cfRule type="cellIs" dxfId="824" priority="28" operator="between">
      <formula>$O7*0.9</formula>
      <formula>$O7</formula>
    </cfRule>
    <cfRule type="cellIs" dxfId="823" priority="29" operator="lessThan">
      <formula>$O7*0.9</formula>
    </cfRule>
    <cfRule type="cellIs" dxfId="822" priority="30" operator="greaterThan">
      <formula>$O7</formula>
    </cfRule>
  </conditionalFormatting>
  <conditionalFormatting sqref="K11">
    <cfRule type="cellIs" dxfId="821" priority="25" operator="between">
      <formula>$O11*0.9</formula>
      <formula>$O11</formula>
    </cfRule>
    <cfRule type="cellIs" dxfId="820" priority="26" operator="lessThan">
      <formula>$O11*0.9</formula>
    </cfRule>
    <cfRule type="cellIs" dxfId="819" priority="27" operator="greaterThan">
      <formula>$O11</formula>
    </cfRule>
  </conditionalFormatting>
  <conditionalFormatting sqref="K13:K15">
    <cfRule type="cellIs" dxfId="818" priority="22" operator="between">
      <formula>$O13*0.9</formula>
      <formula>$O13</formula>
    </cfRule>
    <cfRule type="cellIs" dxfId="817" priority="23" operator="lessThan">
      <formula>$O13*0.9</formula>
    </cfRule>
    <cfRule type="cellIs" dxfId="816" priority="24" operator="greaterThan">
      <formula>$O13</formula>
    </cfRule>
  </conditionalFormatting>
  <conditionalFormatting sqref="K17">
    <cfRule type="cellIs" dxfId="815" priority="19" operator="between">
      <formula>$O17*0.9</formula>
      <formula>$O17</formula>
    </cfRule>
    <cfRule type="cellIs" dxfId="814" priority="20" operator="lessThan">
      <formula>$O17*0.9</formula>
    </cfRule>
    <cfRule type="cellIs" dxfId="813" priority="21" operator="greaterThan">
      <formula>$O17</formula>
    </cfRule>
  </conditionalFormatting>
  <conditionalFormatting sqref="K19:K21">
    <cfRule type="cellIs" dxfId="812" priority="16" operator="between">
      <formula>$O19*0.9</formula>
      <formula>$O19</formula>
    </cfRule>
    <cfRule type="cellIs" dxfId="811" priority="17" operator="lessThan">
      <formula>$O19*0.9</formula>
    </cfRule>
    <cfRule type="cellIs" dxfId="810" priority="18" operator="greaterThan">
      <formula>$O19</formula>
    </cfRule>
  </conditionalFormatting>
  <conditionalFormatting sqref="K23">
    <cfRule type="cellIs" dxfId="809" priority="13" operator="between">
      <formula>$O23*0.9</formula>
      <formula>$O23</formula>
    </cfRule>
    <cfRule type="cellIs" dxfId="808" priority="14" operator="lessThan">
      <formula>$O23*0.9</formula>
    </cfRule>
    <cfRule type="cellIs" dxfId="807" priority="15" operator="greaterThan">
      <formula>$O23</formula>
    </cfRule>
  </conditionalFormatting>
  <conditionalFormatting sqref="K25">
    <cfRule type="cellIs" dxfId="806" priority="10" operator="between">
      <formula>$O25*0.9</formula>
      <formula>$O25</formula>
    </cfRule>
    <cfRule type="cellIs" dxfId="805" priority="11" operator="lessThan">
      <formula>$O25*0.9</formula>
    </cfRule>
    <cfRule type="cellIs" dxfId="804" priority="12" operator="greaterThan">
      <formula>$O25</formula>
    </cfRule>
  </conditionalFormatting>
  <conditionalFormatting sqref="K12">
    <cfRule type="cellIs" dxfId="803" priority="7" operator="between">
      <formula>$O12*0.9</formula>
      <formula>$O12</formula>
    </cfRule>
    <cfRule type="cellIs" dxfId="802" priority="8" operator="lessThan">
      <formula>$O12*0.9</formula>
    </cfRule>
    <cfRule type="cellIs" dxfId="801" priority="9" operator="greaterThan">
      <formula>$O12</formula>
    </cfRule>
  </conditionalFormatting>
  <conditionalFormatting sqref="K18">
    <cfRule type="cellIs" dxfId="800" priority="4" operator="between">
      <formula>$O18*0.9</formula>
      <formula>$O18</formula>
    </cfRule>
    <cfRule type="cellIs" dxfId="799" priority="5" operator="lessThan">
      <formula>$O18*0.9</formula>
    </cfRule>
    <cfRule type="cellIs" dxfId="798" priority="6" operator="greaterThan">
      <formula>$O18</formula>
    </cfRule>
  </conditionalFormatting>
  <conditionalFormatting sqref="K24">
    <cfRule type="cellIs" dxfId="797" priority="1" operator="between">
      <formula>$O24*0.9</formula>
      <formula>$O24</formula>
    </cfRule>
    <cfRule type="cellIs" dxfId="796" priority="2" operator="lessThan">
      <formula>$O24*0.9</formula>
    </cfRule>
    <cfRule type="cellIs" dxfId="795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895C-0901-4226-8415-AD119DFEDA9F}">
  <dimension ref="C1:Q45"/>
  <sheetViews>
    <sheetView zoomScale="70" zoomScaleNormal="7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19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86.5</v>
      </c>
      <c r="E5" s="149">
        <f>D5/F5*100</f>
        <v>96.111111111111114</v>
      </c>
      <c r="F5" s="48">
        <v>90</v>
      </c>
      <c r="G5" s="170">
        <v>88.1</v>
      </c>
      <c r="H5" s="149">
        <f>SUM(G5/$O5)*100</f>
        <v>108.89987639060567</v>
      </c>
      <c r="I5" s="149">
        <v>89.7</v>
      </c>
      <c r="J5" s="149">
        <f>SUM(I5/$O5)*100</f>
        <v>110.87762669962918</v>
      </c>
      <c r="K5" s="93">
        <f>'PY2022Q3 EX'!U3*100</f>
        <v>88.5</v>
      </c>
      <c r="L5" s="149">
        <f>SUM(K5/$O5)*100</f>
        <v>109.39431396786155</v>
      </c>
      <c r="M5" s="93">
        <v>97.8</v>
      </c>
      <c r="N5" s="155">
        <f>SUM(M5/$O5)*100</f>
        <v>120.88998763906056</v>
      </c>
      <c r="O5" s="29">
        <v>80.900000000000006</v>
      </c>
      <c r="Q5" s="1"/>
    </row>
    <row r="6" spans="3:17" ht="20.100000000000001" customHeight="1" x14ac:dyDescent="0.25">
      <c r="C6" s="151" t="s">
        <v>3</v>
      </c>
      <c r="D6" s="94">
        <v>9892</v>
      </c>
      <c r="E6" s="149">
        <f t="shared" ref="E6:E9" si="0">D6/F6*100</f>
        <v>116.37647058823531</v>
      </c>
      <c r="F6" s="49">
        <v>8500</v>
      </c>
      <c r="G6" s="182">
        <v>9751</v>
      </c>
      <c r="H6" s="149">
        <f>SUM(G6/$O6)*100</f>
        <v>106.12755768393556</v>
      </c>
      <c r="I6" s="150">
        <v>9134</v>
      </c>
      <c r="J6" s="149">
        <f>SUM(I6/$O6)*100</f>
        <v>99.412276882890723</v>
      </c>
      <c r="K6" s="94">
        <f>'PY2022Q3 EX'!U4</f>
        <v>9509</v>
      </c>
      <c r="L6" s="149">
        <f>SUM(K6/$O6)*100</f>
        <v>103.49368741837179</v>
      </c>
      <c r="M6" s="94">
        <v>9751</v>
      </c>
      <c r="N6" s="155">
        <f>SUM(M6/$O6)*100</f>
        <v>106.12755768393556</v>
      </c>
      <c r="O6" s="95">
        <v>9188</v>
      </c>
      <c r="Q6" s="1"/>
    </row>
    <row r="7" spans="3:17" ht="20.100000000000001" customHeight="1" x14ac:dyDescent="0.25">
      <c r="C7" s="151" t="s">
        <v>10</v>
      </c>
      <c r="D7" s="93">
        <v>83.7</v>
      </c>
      <c r="E7" s="149">
        <f t="shared" si="0"/>
        <v>99.053254437869825</v>
      </c>
      <c r="F7" s="48">
        <v>84.5</v>
      </c>
      <c r="G7" s="170">
        <v>86.7</v>
      </c>
      <c r="H7" s="149">
        <f>SUM(G7/$O7)*100</f>
        <v>103.70813397129189</v>
      </c>
      <c r="I7" s="149">
        <v>78.8</v>
      </c>
      <c r="J7" s="149">
        <f>SUM(I7/$O7)*100</f>
        <v>94.258373205741634</v>
      </c>
      <c r="K7" s="93">
        <f>'PY2022Q3 EX'!U5*100</f>
        <v>79.7</v>
      </c>
      <c r="L7" s="149">
        <f>SUM(K7/$O7)*100</f>
        <v>95.334928229665081</v>
      </c>
      <c r="M7" s="93">
        <v>82.8</v>
      </c>
      <c r="N7" s="155">
        <f>SUM(M7/$O7)*100</f>
        <v>99.043062200956939</v>
      </c>
      <c r="O7" s="30">
        <v>83.6</v>
      </c>
      <c r="Q7" s="1"/>
    </row>
    <row r="8" spans="3:17" ht="20.100000000000001" customHeight="1" x14ac:dyDescent="0.25">
      <c r="C8" s="151" t="s">
        <v>13</v>
      </c>
      <c r="D8" s="93">
        <v>97.6</v>
      </c>
      <c r="E8" s="149">
        <f t="shared" si="0"/>
        <v>104.94623655913978</v>
      </c>
      <c r="F8" s="48">
        <v>93</v>
      </c>
      <c r="G8" s="170">
        <v>93.300000000000011</v>
      </c>
      <c r="H8" s="149">
        <f>SUM(G8/$O8)*100</f>
        <v>120.38709677419357</v>
      </c>
      <c r="I8" s="149">
        <v>85.7</v>
      </c>
      <c r="J8" s="149">
        <f>SUM(I8/$O8)*100</f>
        <v>110.58064516129033</v>
      </c>
      <c r="K8" s="93">
        <f>'PY2022Q3 EX'!U6*100</f>
        <v>87.5</v>
      </c>
      <c r="L8" s="149">
        <f>SUM(K8/$O8)*100</f>
        <v>112.90322580645163</v>
      </c>
      <c r="M8" s="93">
        <v>83</v>
      </c>
      <c r="N8" s="155">
        <f>SUM(M8/$O8)*100</f>
        <v>107.0967741935484</v>
      </c>
      <c r="O8" s="30">
        <v>77.5</v>
      </c>
      <c r="Q8" s="1"/>
    </row>
    <row r="9" spans="3:17" ht="20.100000000000001" customHeight="1" x14ac:dyDescent="0.25">
      <c r="C9" s="151" t="s">
        <v>16</v>
      </c>
      <c r="D9" s="93">
        <v>87.5</v>
      </c>
      <c r="E9" s="149">
        <f t="shared" si="0"/>
        <v>125</v>
      </c>
      <c r="F9" s="48">
        <v>70</v>
      </c>
      <c r="G9" s="170">
        <v>83.899999999999991</v>
      </c>
      <c r="H9" s="149">
        <f>SUM(G9/$O9)*100</f>
        <v>110.68601583113455</v>
      </c>
      <c r="I9" s="149">
        <v>86</v>
      </c>
      <c r="J9" s="149">
        <f>SUM(I9/$O9)*100</f>
        <v>113.45646437994723</v>
      </c>
      <c r="K9" s="93">
        <f>'PY2022Q3 EX'!U7*100</f>
        <v>72.899999999999991</v>
      </c>
      <c r="L9" s="149">
        <f>SUM(K9/$O9)*100</f>
        <v>96.174142480211074</v>
      </c>
      <c r="M9" s="93">
        <v>98.3</v>
      </c>
      <c r="N9" s="155">
        <f>SUM(M9/$O9)*100</f>
        <v>129.68337730870712</v>
      </c>
      <c r="O9" s="30">
        <v>75.8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100</v>
      </c>
      <c r="E11" s="149">
        <f t="shared" ref="E11:E15" si="1">D11/F11*100</f>
        <v>113.37868480725623</v>
      </c>
      <c r="F11" s="48">
        <v>88.2</v>
      </c>
      <c r="G11" s="172">
        <v>100</v>
      </c>
      <c r="H11" s="149">
        <f>SUM(G11/$O11)*100</f>
        <v>142.85714285714286</v>
      </c>
      <c r="I11" s="163">
        <v>100</v>
      </c>
      <c r="J11" s="149">
        <f>SUM(I11/$O11)*100</f>
        <v>142.85714285714286</v>
      </c>
      <c r="K11" s="93">
        <f>'PY2022Q3 EX'!U9*100</f>
        <v>100</v>
      </c>
      <c r="L11" s="149">
        <f>SUM(K11/$O11)*100</f>
        <v>142.85714285714286</v>
      </c>
      <c r="M11" s="93">
        <v>100</v>
      </c>
      <c r="N11" s="155">
        <f>SUM(M11/$O11)*100</f>
        <v>142.85714285714286</v>
      </c>
      <c r="O11" s="30">
        <v>70</v>
      </c>
      <c r="Q11" s="1"/>
    </row>
    <row r="12" spans="3:17" ht="20.100000000000001" customHeight="1" x14ac:dyDescent="0.25">
      <c r="C12" s="151" t="s">
        <v>3</v>
      </c>
      <c r="D12" s="94">
        <v>7242</v>
      </c>
      <c r="E12" s="149">
        <f t="shared" si="1"/>
        <v>102</v>
      </c>
      <c r="F12" s="49">
        <v>7100</v>
      </c>
      <c r="G12" s="176">
        <v>7242</v>
      </c>
      <c r="H12" s="149">
        <f>SUM(G12/$O12)*100</f>
        <v>96.56</v>
      </c>
      <c r="I12" s="144">
        <v>7800</v>
      </c>
      <c r="J12" s="149">
        <f>SUM(I12/$O12)*100</f>
        <v>104</v>
      </c>
      <c r="K12" s="94">
        <f>'PY2022Q3 EX'!U10</f>
        <v>7987.2</v>
      </c>
      <c r="L12" s="149">
        <f>SUM(K12/$O12)*100</f>
        <v>106.496</v>
      </c>
      <c r="M12" s="94">
        <v>8174.4</v>
      </c>
      <c r="N12" s="155">
        <f>SUM(M12/$O12)*100</f>
        <v>108.992</v>
      </c>
      <c r="O12" s="95">
        <v>7500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124.22360248447204</v>
      </c>
      <c r="F13" s="48">
        <v>80.5</v>
      </c>
      <c r="G13" s="172">
        <v>100</v>
      </c>
      <c r="H13" s="149">
        <f>SUM(G13/$O13)*100</f>
        <v>142.85714285714286</v>
      </c>
      <c r="I13" s="163">
        <v>100</v>
      </c>
      <c r="J13" s="93">
        <f>SUM(I13/$O13)*100</f>
        <v>142.85714285714286</v>
      </c>
      <c r="K13" s="93">
        <f>'PY2022Q3 EX'!U11*100</f>
        <v>100</v>
      </c>
      <c r="L13" s="149">
        <f>SUM(K13/$O13)*100</f>
        <v>142.85714285714286</v>
      </c>
      <c r="M13" s="93">
        <v>100</v>
      </c>
      <c r="N13" s="155">
        <f>SUM(M13/$O13)*100</f>
        <v>142.85714285714286</v>
      </c>
      <c r="O13" s="30">
        <v>70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142.85714285714286</v>
      </c>
      <c r="F14" s="48">
        <v>70</v>
      </c>
      <c r="G14" s="172">
        <v>100</v>
      </c>
      <c r="H14" s="149">
        <f>SUM(G14/$O14)*100</f>
        <v>112.35955056179776</v>
      </c>
      <c r="I14" s="163">
        <v>100</v>
      </c>
      <c r="J14" s="149">
        <f>SUM(I14/$O14)*100</f>
        <v>112.35955056179776</v>
      </c>
      <c r="K14" s="93">
        <f>'PY2022Q3 EX'!U12*100</f>
        <v>100</v>
      </c>
      <c r="L14" s="149">
        <f>SUM(K14/$O14)*100</f>
        <v>112.35955056179776</v>
      </c>
      <c r="M14" s="93">
        <v>100</v>
      </c>
      <c r="N14" s="155">
        <f>SUM(M14/$O14)*100</f>
        <v>112.35955056179776</v>
      </c>
      <c r="O14" s="30">
        <v>89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149.92503748125935</v>
      </c>
      <c r="F15" s="48">
        <v>66.7</v>
      </c>
      <c r="G15" s="172">
        <v>100</v>
      </c>
      <c r="H15" s="149">
        <f>SUM(G15/$O15)*100</f>
        <v>128.53470437017995</v>
      </c>
      <c r="I15" s="163">
        <v>100</v>
      </c>
      <c r="J15" s="149">
        <f>SUM(I15/$O15)*100</f>
        <v>128.53470437017995</v>
      </c>
      <c r="K15" s="93">
        <f>'PY2022Q3 EX'!U13*100</f>
        <v>100</v>
      </c>
      <c r="L15" s="149">
        <f>SUM(K15/$O15)*100</f>
        <v>128.53470437017995</v>
      </c>
      <c r="M15" s="93">
        <v>100</v>
      </c>
      <c r="N15" s="155">
        <f>SUM(M15/$O15)*100</f>
        <v>128.53470437017995</v>
      </c>
      <c r="O15" s="30">
        <v>77.8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78.400000000000006</v>
      </c>
      <c r="E17" s="149">
        <f t="shared" ref="E17:E21" si="2">D17/F17*100</f>
        <v>98.616352201257868</v>
      </c>
      <c r="F17" s="48">
        <v>79.5</v>
      </c>
      <c r="G17" s="172">
        <v>75</v>
      </c>
      <c r="H17" s="149">
        <f>SUM(G17/$O17)*100</f>
        <v>95.057034220532316</v>
      </c>
      <c r="I17" s="149">
        <v>76</v>
      </c>
      <c r="J17" s="149">
        <f>SUM(I17/$O17)*100</f>
        <v>96.324461343472748</v>
      </c>
      <c r="K17" s="93">
        <f>'PY2022Q3 EX'!U15*100</f>
        <v>74.8</v>
      </c>
      <c r="L17" s="149">
        <f>SUM(K17/$O17)*100</f>
        <v>94.803548795944224</v>
      </c>
      <c r="M17" s="93">
        <v>85.5</v>
      </c>
      <c r="N17" s="155">
        <f>SUM(M17/$O17)*100</f>
        <v>108.36501901140683</v>
      </c>
      <c r="O17" s="30">
        <v>78.900000000000006</v>
      </c>
      <c r="Q17" s="1"/>
    </row>
    <row r="18" spans="3:17" ht="20.100000000000001" customHeight="1" x14ac:dyDescent="0.25">
      <c r="C18" s="151" t="s">
        <v>3</v>
      </c>
      <c r="D18" s="94">
        <v>4401</v>
      </c>
      <c r="E18" s="149">
        <f t="shared" si="2"/>
        <v>137.53125</v>
      </c>
      <c r="F18" s="49">
        <v>3200</v>
      </c>
      <c r="G18" s="173">
        <v>4392</v>
      </c>
      <c r="H18" s="149">
        <f>SUM(G18/$O18)*100</f>
        <v>110.49056603773586</v>
      </c>
      <c r="I18" s="150">
        <v>4540</v>
      </c>
      <c r="J18" s="149">
        <f>SUM(I18/$O18)*100</f>
        <v>114.21383647798741</v>
      </c>
      <c r="K18" s="94">
        <f>'PY2022Q3 EX'!U16</f>
        <v>4727</v>
      </c>
      <c r="L18" s="149">
        <f>SUM(K18/$O18)*100</f>
        <v>118.9182389937107</v>
      </c>
      <c r="M18" s="94">
        <v>5200</v>
      </c>
      <c r="N18" s="155">
        <f>SUM(M18/$O18)*100</f>
        <v>130.81761006289307</v>
      </c>
      <c r="O18" s="95">
        <v>3975</v>
      </c>
      <c r="Q18" s="1"/>
    </row>
    <row r="19" spans="3:17" ht="20.100000000000001" customHeight="1" x14ac:dyDescent="0.25">
      <c r="C19" s="151" t="s">
        <v>10</v>
      </c>
      <c r="D19" s="93">
        <v>88</v>
      </c>
      <c r="E19" s="149">
        <f t="shared" si="2"/>
        <v>111.11111111111111</v>
      </c>
      <c r="F19" s="48">
        <v>79.2</v>
      </c>
      <c r="G19" s="172">
        <v>88</v>
      </c>
      <c r="H19" s="149">
        <f t="shared" ref="H19:H20" si="3">SUM(G19/$O19)*100</f>
        <v>112.24489795918366</v>
      </c>
      <c r="I19" s="149">
        <v>78.400000000000006</v>
      </c>
      <c r="J19" s="149">
        <f t="shared" ref="J19:J20" si="4">SUM(I19/$O19)*100</f>
        <v>100</v>
      </c>
      <c r="K19" s="93">
        <f>'PY2022Q3 EX'!U17*100</f>
        <v>76.900000000000006</v>
      </c>
      <c r="L19" s="149">
        <f t="shared" ref="L19:L20" si="5">SUM(K19/$O19)*100</f>
        <v>98.08673469387756</v>
      </c>
      <c r="M19" s="93">
        <v>79.2</v>
      </c>
      <c r="N19" s="155">
        <f>SUM(M19/$O19)*100</f>
        <v>101.0204081632653</v>
      </c>
      <c r="O19" s="30">
        <v>78.400000000000006</v>
      </c>
      <c r="Q19" s="1"/>
    </row>
    <row r="20" spans="3:17" ht="20.100000000000001" customHeight="1" x14ac:dyDescent="0.25">
      <c r="C20" s="151" t="s">
        <v>13</v>
      </c>
      <c r="D20" s="93">
        <v>100</v>
      </c>
      <c r="E20" s="149">
        <f t="shared" si="2"/>
        <v>108.69565217391303</v>
      </c>
      <c r="F20" s="48">
        <v>92</v>
      </c>
      <c r="G20" s="172">
        <v>100</v>
      </c>
      <c r="H20" s="149">
        <f t="shared" si="3"/>
        <v>102.98661174047375</v>
      </c>
      <c r="I20" s="149">
        <v>93.4</v>
      </c>
      <c r="J20" s="149">
        <f t="shared" si="4"/>
        <v>96.189495365602482</v>
      </c>
      <c r="K20" s="93">
        <f>'PY2022Q3 EX'!U18*100</f>
        <v>92.300000000000011</v>
      </c>
      <c r="L20" s="149">
        <f t="shared" si="5"/>
        <v>95.056642636457283</v>
      </c>
      <c r="M20" s="93">
        <v>93.3</v>
      </c>
      <c r="N20" s="155">
        <f>SUM(M20/$O20)*100</f>
        <v>96.086508753862006</v>
      </c>
      <c r="O20" s="30">
        <v>97.1</v>
      </c>
      <c r="Q20" s="1"/>
    </row>
    <row r="21" spans="3:17" ht="20.100000000000001" customHeight="1" x14ac:dyDescent="0.25">
      <c r="C21" s="151" t="s">
        <v>16</v>
      </c>
      <c r="D21" s="93">
        <v>91.3</v>
      </c>
      <c r="E21" s="149">
        <f t="shared" si="2"/>
        <v>121.73333333333333</v>
      </c>
      <c r="F21" s="48">
        <v>75</v>
      </c>
      <c r="G21" s="172">
        <v>73.7</v>
      </c>
      <c r="H21" s="149">
        <f>SUM(G21/$O21)*100</f>
        <v>91.212871287128706</v>
      </c>
      <c r="I21" s="149">
        <v>68.599999999999994</v>
      </c>
      <c r="J21" s="149">
        <f>SUM(I21/$O21)*100</f>
        <v>84.900990099009874</v>
      </c>
      <c r="K21" s="93">
        <f>'PY2022Q3 EX'!U19*100</f>
        <v>63</v>
      </c>
      <c r="L21" s="149">
        <f>SUM(K21/$O21)*100</f>
        <v>77.970297029702962</v>
      </c>
      <c r="M21" s="93">
        <v>88.5</v>
      </c>
      <c r="N21" s="155">
        <f>SUM(M21/$O21)*100</f>
        <v>109.52970297029701</v>
      </c>
      <c r="O21" s="30">
        <v>80.800000000000011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69.399999999999991</v>
      </c>
      <c r="E23" s="149">
        <f t="shared" ref="E23:E25" si="6">D23/F23*100</f>
        <v>106.76923076923075</v>
      </c>
      <c r="F23" s="48">
        <v>65</v>
      </c>
      <c r="G23" s="174">
        <v>69.699999999999989</v>
      </c>
      <c r="H23" s="149">
        <f>SUM(G23/$O23)*100</f>
        <v>98.446327683615806</v>
      </c>
      <c r="I23" s="149">
        <v>67.2</v>
      </c>
      <c r="J23" s="149">
        <f>SUM(I23/$O23)*100</f>
        <v>94.915254237288138</v>
      </c>
      <c r="K23" s="93">
        <f>'PY2022Q3 EX'!U21*100</f>
        <v>71.5</v>
      </c>
      <c r="L23" s="149">
        <f>SUM(K23/$O23)*100</f>
        <v>100.98870056497175</v>
      </c>
      <c r="M23" s="93">
        <v>69.7</v>
      </c>
      <c r="N23" s="155">
        <f>SUM(M23/$O23)*100</f>
        <v>98.446327683615834</v>
      </c>
      <c r="O23" s="30">
        <v>70.8</v>
      </c>
      <c r="Q23" s="1"/>
    </row>
    <row r="24" spans="3:17" ht="20.100000000000001" customHeight="1" x14ac:dyDescent="0.25">
      <c r="C24" s="151" t="s">
        <v>3</v>
      </c>
      <c r="D24" s="94">
        <v>6080</v>
      </c>
      <c r="E24" s="149">
        <f t="shared" si="6"/>
        <v>119.21568627450981</v>
      </c>
      <c r="F24" s="49">
        <v>5100</v>
      </c>
      <c r="G24" s="175">
        <v>6141</v>
      </c>
      <c r="H24" s="149">
        <f>SUM(G24/$O24)*100</f>
        <v>116.92688499619193</v>
      </c>
      <c r="I24" s="159">
        <v>6184</v>
      </c>
      <c r="J24" s="149">
        <f>SUM(I24/$O24)*100</f>
        <v>117.74562071591774</v>
      </c>
      <c r="K24" s="94">
        <f>'PY2022Q3 EX'!U22</f>
        <v>6310</v>
      </c>
      <c r="L24" s="149">
        <f>SUM(K24/$O24)*100</f>
        <v>120.14470677837015</v>
      </c>
      <c r="M24" s="94">
        <v>6111.5</v>
      </c>
      <c r="N24" s="155">
        <f>SUM(M24/$O24)*100</f>
        <v>116.36519421172886</v>
      </c>
      <c r="O24" s="95">
        <v>5252</v>
      </c>
      <c r="Q24" s="1"/>
    </row>
    <row r="25" spans="3:17" ht="20.100000000000001" customHeight="1" x14ac:dyDescent="0.25">
      <c r="C25" s="156" t="s">
        <v>10</v>
      </c>
      <c r="D25" s="93">
        <v>64.600000000000009</v>
      </c>
      <c r="E25" s="149">
        <f t="shared" si="6"/>
        <v>99.384615384615387</v>
      </c>
      <c r="F25" s="48">
        <v>65</v>
      </c>
      <c r="G25" s="174">
        <v>67.900000000000006</v>
      </c>
      <c r="H25" s="149">
        <f>SUM(G25/$O25)*100</f>
        <v>101.19225037257824</v>
      </c>
      <c r="I25" s="149">
        <v>66.2</v>
      </c>
      <c r="J25" s="149">
        <f>SUM(I25/$O25)*100</f>
        <v>98.658718330849467</v>
      </c>
      <c r="K25" s="93">
        <f>'PY2022Q3 EX'!U23*100</f>
        <v>69.5</v>
      </c>
      <c r="L25" s="149">
        <f>SUM(K25/$O25)*100</f>
        <v>103.57675111773472</v>
      </c>
      <c r="M25" s="93">
        <v>68.599999999999994</v>
      </c>
      <c r="N25" s="155">
        <f>SUM(M25/$O25)*100</f>
        <v>102.23546944858417</v>
      </c>
      <c r="O25" s="30">
        <v>67.100000000000009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794" priority="106" operator="between">
      <formula>$F5*0.9</formula>
      <formula>$F5</formula>
    </cfRule>
    <cfRule type="cellIs" dxfId="793" priority="107" operator="lessThan">
      <formula>$F5*0.9</formula>
    </cfRule>
    <cfRule type="cellIs" dxfId="792" priority="108" operator="greaterThan">
      <formula>$F5</formula>
    </cfRule>
  </conditionalFormatting>
  <conditionalFormatting sqref="D7">
    <cfRule type="cellIs" dxfId="791" priority="100" operator="between">
      <formula>$F7*0.9</formula>
      <formula>$F7</formula>
    </cfRule>
    <cfRule type="cellIs" dxfId="790" priority="101" operator="lessThan">
      <formula>$F7*0.9</formula>
    </cfRule>
    <cfRule type="cellIs" dxfId="789" priority="102" operator="greaterThan">
      <formula>$F7</formula>
    </cfRule>
  </conditionalFormatting>
  <conditionalFormatting sqref="D6">
    <cfRule type="cellIs" dxfId="788" priority="97" operator="between">
      <formula>$F6*0.9</formula>
      <formula>$F6</formula>
    </cfRule>
    <cfRule type="cellIs" dxfId="787" priority="98" operator="lessThan">
      <formula>$F6*0.9</formula>
    </cfRule>
    <cfRule type="cellIs" dxfId="786" priority="99" operator="greaterThan">
      <formula>$F6</formula>
    </cfRule>
  </conditionalFormatting>
  <conditionalFormatting sqref="D11">
    <cfRule type="cellIs" dxfId="785" priority="94" operator="between">
      <formula>$F11*0.9</formula>
      <formula>$F11</formula>
    </cfRule>
    <cfRule type="cellIs" dxfId="784" priority="95" operator="lessThan">
      <formula>$F11*0.9</formula>
    </cfRule>
    <cfRule type="cellIs" dxfId="783" priority="96" operator="greaterThan">
      <formula>$F11</formula>
    </cfRule>
  </conditionalFormatting>
  <conditionalFormatting sqref="D17">
    <cfRule type="cellIs" dxfId="782" priority="91" operator="between">
      <formula>$F17*0.9</formula>
      <formula>$F17</formula>
    </cfRule>
    <cfRule type="cellIs" dxfId="781" priority="92" operator="lessThan">
      <formula>$F17*0.9</formula>
    </cfRule>
    <cfRule type="cellIs" dxfId="780" priority="93" operator="greaterThan">
      <formula>$F17</formula>
    </cfRule>
  </conditionalFormatting>
  <conditionalFormatting sqref="D23">
    <cfRule type="cellIs" dxfId="779" priority="88" operator="between">
      <formula>$F23*0.9</formula>
      <formula>$F23</formula>
    </cfRule>
    <cfRule type="cellIs" dxfId="778" priority="89" operator="lessThan">
      <formula>$F23*0.9</formula>
    </cfRule>
    <cfRule type="cellIs" dxfId="777" priority="90" operator="greaterThan">
      <formula>$F23</formula>
    </cfRule>
  </conditionalFormatting>
  <conditionalFormatting sqref="D12">
    <cfRule type="cellIs" dxfId="776" priority="85" operator="between">
      <formula>$F12*0.9</formula>
      <formula>$F12</formula>
    </cfRule>
    <cfRule type="cellIs" dxfId="775" priority="86" operator="lessThan">
      <formula>$F12*0.9</formula>
    </cfRule>
    <cfRule type="cellIs" dxfId="774" priority="87" operator="greaterThan">
      <formula>$F12</formula>
    </cfRule>
  </conditionalFormatting>
  <conditionalFormatting sqref="D24">
    <cfRule type="cellIs" dxfId="773" priority="82" operator="between">
      <formula>$F24*0.9</formula>
      <formula>$F24</formula>
    </cfRule>
    <cfRule type="cellIs" dxfId="772" priority="83" operator="lessThan">
      <formula>$F24*0.9</formula>
    </cfRule>
    <cfRule type="cellIs" dxfId="771" priority="84" operator="greaterThan">
      <formula>$F24</formula>
    </cfRule>
  </conditionalFormatting>
  <conditionalFormatting sqref="D13">
    <cfRule type="cellIs" dxfId="770" priority="79" operator="between">
      <formula>$F13*0.9</formula>
      <formula>$F13</formula>
    </cfRule>
    <cfRule type="cellIs" dxfId="769" priority="80" operator="lessThan">
      <formula>$F13*0.9</formula>
    </cfRule>
    <cfRule type="cellIs" dxfId="768" priority="81" operator="greaterThan">
      <formula>$F13</formula>
    </cfRule>
  </conditionalFormatting>
  <conditionalFormatting sqref="D19">
    <cfRule type="cellIs" dxfId="767" priority="76" operator="between">
      <formula>$F19*0.9</formula>
      <formula>$F19</formula>
    </cfRule>
    <cfRule type="cellIs" dxfId="766" priority="77" operator="lessThan">
      <formula>$F19*0.9</formula>
    </cfRule>
    <cfRule type="cellIs" dxfId="765" priority="78" operator="greaterThan">
      <formula>$F19</formula>
    </cfRule>
  </conditionalFormatting>
  <conditionalFormatting sqref="D25">
    <cfRule type="cellIs" dxfId="764" priority="73" operator="between">
      <formula>$F25*0.9</formula>
      <formula>$F25</formula>
    </cfRule>
    <cfRule type="cellIs" dxfId="763" priority="74" operator="lessThan">
      <formula>$F25*0.9</formula>
    </cfRule>
    <cfRule type="cellIs" dxfId="762" priority="75" operator="greaterThan">
      <formula>$F25</formula>
    </cfRule>
  </conditionalFormatting>
  <conditionalFormatting sqref="G5 I5 K5 M5">
    <cfRule type="cellIs" dxfId="761" priority="127" operator="between">
      <formula>$O5*0.9</formula>
      <formula>$O5</formula>
    </cfRule>
    <cfRule type="cellIs" dxfId="760" priority="128" operator="lessThan">
      <formula>$O5*0.9</formula>
    </cfRule>
    <cfRule type="cellIs" dxfId="759" priority="129" operator="greaterThan">
      <formula>$O5</formula>
    </cfRule>
  </conditionalFormatting>
  <conditionalFormatting sqref="G6 I6 K6 M6">
    <cfRule type="cellIs" dxfId="758" priority="109" operator="between">
      <formula>$O6*0.9</formula>
      <formula>$O6</formula>
    </cfRule>
    <cfRule type="cellIs" dxfId="757" priority="110" operator="lessThan">
      <formula>$O6*0.9</formula>
    </cfRule>
    <cfRule type="cellIs" dxfId="756" priority="111" operator="greaterThan">
      <formula>$O6</formula>
    </cfRule>
  </conditionalFormatting>
  <conditionalFormatting sqref="G7 I7 M7">
    <cfRule type="cellIs" dxfId="755" priority="70" operator="between">
      <formula>$O7*0.9</formula>
      <formula>$O7</formula>
    </cfRule>
    <cfRule type="cellIs" dxfId="754" priority="71" operator="lessThan">
      <formula>$O7*0.9</formula>
    </cfRule>
    <cfRule type="cellIs" dxfId="753" priority="72" operator="greaterThan">
      <formula>$O7</formula>
    </cfRule>
  </conditionalFormatting>
  <conditionalFormatting sqref="G11 I11 M11">
    <cfRule type="cellIs" dxfId="752" priority="124" operator="between">
      <formula>$O11*0.9</formula>
      <formula>$O11</formula>
    </cfRule>
    <cfRule type="cellIs" dxfId="751" priority="125" operator="lessThan">
      <formula>$O11*0.9</formula>
    </cfRule>
    <cfRule type="cellIs" dxfId="750" priority="126" operator="greaterThan">
      <formula>$O11</formula>
    </cfRule>
  </conditionalFormatting>
  <conditionalFormatting sqref="G12 I12 M12">
    <cfRule type="cellIs" dxfId="749" priority="121" operator="between">
      <formula>$O12*0.9</formula>
      <formula>$O12</formula>
    </cfRule>
    <cfRule type="cellIs" dxfId="748" priority="122" operator="lessThan">
      <formula>$O12*0.9</formula>
    </cfRule>
    <cfRule type="cellIs" dxfId="747" priority="123" operator="greaterThan">
      <formula>$O12</formula>
    </cfRule>
  </conditionalFormatting>
  <conditionalFormatting sqref="G13 I13 M13">
    <cfRule type="cellIs" dxfId="746" priority="103" operator="between">
      <formula>$O13*0.9</formula>
      <formula>$O13</formula>
    </cfRule>
    <cfRule type="cellIs" dxfId="745" priority="104" operator="lessThan">
      <formula>$O13*0.9</formula>
    </cfRule>
    <cfRule type="cellIs" dxfId="744" priority="105" operator="greaterThan">
      <formula>$O13</formula>
    </cfRule>
  </conditionalFormatting>
  <conditionalFormatting sqref="G14 I14 M14">
    <cfRule type="cellIs" dxfId="743" priority="67" operator="between">
      <formula>$O14*0.9</formula>
      <formula>$O14</formula>
    </cfRule>
    <cfRule type="cellIs" dxfId="742" priority="68" operator="lessThan">
      <formula>$O14*0.9</formula>
    </cfRule>
    <cfRule type="cellIs" dxfId="741" priority="69" operator="greaterThan">
      <formula>$O14</formula>
    </cfRule>
  </conditionalFormatting>
  <conditionalFormatting sqref="G17:G18 I17:I18 M17:M18">
    <cfRule type="cellIs" dxfId="740" priority="118" operator="between">
      <formula>$O17*0.9</formula>
      <formula>$O17</formula>
    </cfRule>
    <cfRule type="cellIs" dxfId="739" priority="119" operator="lessThan">
      <formula>$O17*0.9</formula>
    </cfRule>
    <cfRule type="cellIs" dxfId="738" priority="120" operator="greaterThan">
      <formula>$O17</formula>
    </cfRule>
  </conditionalFormatting>
  <conditionalFormatting sqref="G19 I19 M19">
    <cfRule type="cellIs" dxfId="737" priority="64" operator="between">
      <formula>$O19*0.9</formula>
      <formula>$O19</formula>
    </cfRule>
    <cfRule type="cellIs" dxfId="736" priority="65" operator="lessThan">
      <formula>$O19*0.9</formula>
    </cfRule>
    <cfRule type="cellIs" dxfId="735" priority="66" operator="greaterThan">
      <formula>$O19</formula>
    </cfRule>
  </conditionalFormatting>
  <conditionalFormatting sqref="G20 I20 M20">
    <cfRule type="cellIs" dxfId="734" priority="61" operator="between">
      <formula>$O20*0.9</formula>
      <formula>$O20</formula>
    </cfRule>
    <cfRule type="cellIs" dxfId="733" priority="62" operator="lessThan">
      <formula>$O20*0.9</formula>
    </cfRule>
    <cfRule type="cellIs" dxfId="732" priority="63" operator="greaterThan">
      <formula>$O20</formula>
    </cfRule>
  </conditionalFormatting>
  <conditionalFormatting sqref="G23 I23 M23">
    <cfRule type="cellIs" dxfId="731" priority="115" operator="between">
      <formula>$O23*0.9</formula>
      <formula>$O23</formula>
    </cfRule>
    <cfRule type="cellIs" dxfId="730" priority="116" operator="lessThan">
      <formula>$O23*0.9</formula>
    </cfRule>
    <cfRule type="cellIs" dxfId="729" priority="117" operator="greaterThan">
      <formula>$O23</formula>
    </cfRule>
  </conditionalFormatting>
  <conditionalFormatting sqref="G24 I24 M24">
    <cfRule type="cellIs" dxfId="728" priority="112" operator="between">
      <formula>$O24*0.9</formula>
      <formula>$O24</formula>
    </cfRule>
    <cfRule type="cellIs" dxfId="727" priority="113" operator="lessThan">
      <formula>$O24*0.9</formula>
    </cfRule>
    <cfRule type="cellIs" dxfId="726" priority="114" operator="greaterThan">
      <formula>$O24</formula>
    </cfRule>
  </conditionalFormatting>
  <conditionalFormatting sqref="G25 I25 M25">
    <cfRule type="cellIs" dxfId="725" priority="58" operator="between">
      <formula>$O25*0.9</formula>
      <formula>$O25</formula>
    </cfRule>
    <cfRule type="cellIs" dxfId="724" priority="59" operator="lessThan">
      <formula>$O25*0.9</formula>
    </cfRule>
    <cfRule type="cellIs" dxfId="723" priority="60" operator="greaterThan">
      <formula>$O25</formula>
    </cfRule>
  </conditionalFormatting>
  <conditionalFormatting sqref="D8">
    <cfRule type="cellIs" dxfId="722" priority="55" operator="between">
      <formula>$F8*0.9</formula>
      <formula>$F8</formula>
    </cfRule>
    <cfRule type="cellIs" dxfId="721" priority="56" operator="lessThan">
      <formula>$F8*0.9</formula>
    </cfRule>
    <cfRule type="cellIs" dxfId="720" priority="57" operator="greaterThan">
      <formula>$F8</formula>
    </cfRule>
  </conditionalFormatting>
  <conditionalFormatting sqref="D14">
    <cfRule type="cellIs" dxfId="719" priority="52" operator="between">
      <formula>$F14*0.9</formula>
      <formula>$F14</formula>
    </cfRule>
    <cfRule type="cellIs" dxfId="718" priority="53" operator="lessThan">
      <formula>$F14*0.9</formula>
    </cfRule>
    <cfRule type="cellIs" dxfId="717" priority="54" operator="greaterThan">
      <formula>$F14</formula>
    </cfRule>
  </conditionalFormatting>
  <conditionalFormatting sqref="D20">
    <cfRule type="cellIs" dxfId="716" priority="49" operator="between">
      <formula>$F20*0.9</formula>
      <formula>$F20</formula>
    </cfRule>
    <cfRule type="cellIs" dxfId="715" priority="50" operator="lessThan">
      <formula>$F20*0.9</formula>
    </cfRule>
    <cfRule type="cellIs" dxfId="714" priority="51" operator="greaterThan">
      <formula>$F20</formula>
    </cfRule>
  </conditionalFormatting>
  <conditionalFormatting sqref="G15 I15 M15">
    <cfRule type="cellIs" dxfId="713" priority="46" operator="between">
      <formula>$O15*0.9</formula>
      <formula>$O15</formula>
    </cfRule>
    <cfRule type="cellIs" dxfId="712" priority="47" operator="lessThan">
      <formula>$O15*0.9</formula>
    </cfRule>
    <cfRule type="cellIs" dxfId="711" priority="48" operator="greaterThan">
      <formula>$O15</formula>
    </cfRule>
  </conditionalFormatting>
  <conditionalFormatting sqref="G21 I21 M21">
    <cfRule type="cellIs" dxfId="710" priority="43" operator="between">
      <formula>$O21*0.9</formula>
      <formula>$O21</formula>
    </cfRule>
    <cfRule type="cellIs" dxfId="709" priority="44" operator="lessThan">
      <formula>$O21*0.9</formula>
    </cfRule>
    <cfRule type="cellIs" dxfId="708" priority="45" operator="greaterThan">
      <formula>$O21</formula>
    </cfRule>
  </conditionalFormatting>
  <conditionalFormatting sqref="G8 I8 M8">
    <cfRule type="cellIs" dxfId="707" priority="40" operator="between">
      <formula>$O8*0.9</formula>
      <formula>$O8</formula>
    </cfRule>
    <cfRule type="cellIs" dxfId="706" priority="41" operator="lessThan">
      <formula>$O8*0.9</formula>
    </cfRule>
    <cfRule type="cellIs" dxfId="705" priority="42" operator="greaterThan">
      <formula>$O8</formula>
    </cfRule>
  </conditionalFormatting>
  <conditionalFormatting sqref="G9 I9 M9">
    <cfRule type="cellIs" dxfId="704" priority="37" operator="between">
      <formula>$O9*0.9</formula>
      <formula>$O9</formula>
    </cfRule>
    <cfRule type="cellIs" dxfId="703" priority="38" operator="lessThan">
      <formula>$O9*0.9</formula>
    </cfRule>
    <cfRule type="cellIs" dxfId="702" priority="39" operator="greaterThan">
      <formula>$O9</formula>
    </cfRule>
  </conditionalFormatting>
  <conditionalFormatting sqref="D21 D15 D9">
    <cfRule type="cellIs" dxfId="701" priority="34" operator="between">
      <formula>$F9*0.9</formula>
      <formula>$F9</formula>
    </cfRule>
    <cfRule type="cellIs" dxfId="700" priority="35" operator="lessThan">
      <formula>$F9*0.9</formula>
    </cfRule>
    <cfRule type="cellIs" dxfId="699" priority="36" operator="greaterThan">
      <formula>$F9</formula>
    </cfRule>
  </conditionalFormatting>
  <conditionalFormatting sqref="D18">
    <cfRule type="cellIs" dxfId="698" priority="31" operator="between">
      <formula>$F18*0.9</formula>
      <formula>$F18</formula>
    </cfRule>
    <cfRule type="cellIs" dxfId="697" priority="32" operator="lessThan">
      <formula>$F18*0.9</formula>
    </cfRule>
    <cfRule type="cellIs" dxfId="696" priority="33" operator="greaterThan">
      <formula>$F18</formula>
    </cfRule>
  </conditionalFormatting>
  <conditionalFormatting sqref="K7:K9">
    <cfRule type="cellIs" dxfId="695" priority="28" operator="between">
      <formula>$O7*0.9</formula>
      <formula>$O7</formula>
    </cfRule>
    <cfRule type="cellIs" dxfId="694" priority="29" operator="lessThan">
      <formula>$O7*0.9</formula>
    </cfRule>
    <cfRule type="cellIs" dxfId="693" priority="30" operator="greaterThan">
      <formula>$O7</formula>
    </cfRule>
  </conditionalFormatting>
  <conditionalFormatting sqref="K11">
    <cfRule type="cellIs" dxfId="692" priority="25" operator="between">
      <formula>$O11*0.9</formula>
      <formula>$O11</formula>
    </cfRule>
    <cfRule type="cellIs" dxfId="691" priority="26" operator="lessThan">
      <formula>$O11*0.9</formula>
    </cfRule>
    <cfRule type="cellIs" dxfId="690" priority="27" operator="greaterThan">
      <formula>$O11</formula>
    </cfRule>
  </conditionalFormatting>
  <conditionalFormatting sqref="K13:K15">
    <cfRule type="cellIs" dxfId="689" priority="22" operator="between">
      <formula>$O13*0.9</formula>
      <formula>$O13</formula>
    </cfRule>
    <cfRule type="cellIs" dxfId="688" priority="23" operator="lessThan">
      <formula>$O13*0.9</formula>
    </cfRule>
    <cfRule type="cellIs" dxfId="687" priority="24" operator="greaterThan">
      <formula>$O13</formula>
    </cfRule>
  </conditionalFormatting>
  <conditionalFormatting sqref="K17">
    <cfRule type="cellIs" dxfId="686" priority="19" operator="between">
      <formula>$O17*0.9</formula>
      <formula>$O17</formula>
    </cfRule>
    <cfRule type="cellIs" dxfId="685" priority="20" operator="lessThan">
      <formula>$O17*0.9</formula>
    </cfRule>
    <cfRule type="cellIs" dxfId="684" priority="21" operator="greaterThan">
      <formula>$O17</formula>
    </cfRule>
  </conditionalFormatting>
  <conditionalFormatting sqref="K19:K21">
    <cfRule type="cellIs" dxfId="683" priority="16" operator="between">
      <formula>$O19*0.9</formula>
      <formula>$O19</formula>
    </cfRule>
    <cfRule type="cellIs" dxfId="682" priority="17" operator="lessThan">
      <formula>$O19*0.9</formula>
    </cfRule>
    <cfRule type="cellIs" dxfId="681" priority="18" operator="greaterThan">
      <formula>$O19</formula>
    </cfRule>
  </conditionalFormatting>
  <conditionalFormatting sqref="K23">
    <cfRule type="cellIs" dxfId="680" priority="13" operator="between">
      <formula>$O23*0.9</formula>
      <formula>$O23</formula>
    </cfRule>
    <cfRule type="cellIs" dxfId="679" priority="14" operator="lessThan">
      <formula>$O23*0.9</formula>
    </cfRule>
    <cfRule type="cellIs" dxfId="678" priority="15" operator="greaterThan">
      <formula>$O23</formula>
    </cfRule>
  </conditionalFormatting>
  <conditionalFormatting sqref="K25">
    <cfRule type="cellIs" dxfId="677" priority="10" operator="between">
      <formula>$O25*0.9</formula>
      <formula>$O25</formula>
    </cfRule>
    <cfRule type="cellIs" dxfId="676" priority="11" operator="lessThan">
      <formula>$O25*0.9</formula>
    </cfRule>
    <cfRule type="cellIs" dxfId="675" priority="12" operator="greaterThan">
      <formula>$O25</formula>
    </cfRule>
  </conditionalFormatting>
  <conditionalFormatting sqref="K12">
    <cfRule type="cellIs" dxfId="674" priority="7" operator="between">
      <formula>$O12*0.9</formula>
      <formula>$O12</formula>
    </cfRule>
    <cfRule type="cellIs" dxfId="673" priority="8" operator="lessThan">
      <formula>$O12*0.9</formula>
    </cfRule>
    <cfRule type="cellIs" dxfId="672" priority="9" operator="greaterThan">
      <formula>$O12</formula>
    </cfRule>
  </conditionalFormatting>
  <conditionalFormatting sqref="K18">
    <cfRule type="cellIs" dxfId="671" priority="4" operator="between">
      <formula>$O18*0.9</formula>
      <formula>$O18</formula>
    </cfRule>
    <cfRule type="cellIs" dxfId="670" priority="5" operator="lessThan">
      <formula>$O18*0.9</formula>
    </cfRule>
    <cfRule type="cellIs" dxfId="669" priority="6" operator="greaterThan">
      <formula>$O18</formula>
    </cfRule>
  </conditionalFormatting>
  <conditionalFormatting sqref="K24">
    <cfRule type="cellIs" dxfId="668" priority="1" operator="between">
      <formula>$O24*0.9</formula>
      <formula>$O24</formula>
    </cfRule>
    <cfRule type="cellIs" dxfId="667" priority="2" operator="lessThan">
      <formula>$O24*0.9</formula>
    </cfRule>
    <cfRule type="cellIs" dxfId="666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10B7-88B4-4117-AD1E-04158C984010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20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91.8</v>
      </c>
      <c r="E5" s="149">
        <f>D5/F5*100</f>
        <v>96.631578947368411</v>
      </c>
      <c r="F5" s="48">
        <v>95</v>
      </c>
      <c r="G5" s="170">
        <v>90.9</v>
      </c>
      <c r="H5" s="149">
        <f>SUM(G5/$O5)*100</f>
        <v>99.235807860262</v>
      </c>
      <c r="I5" s="149">
        <v>89.9</v>
      </c>
      <c r="J5" s="149">
        <f>SUM(I5/$O5)*100</f>
        <v>98.144104803493448</v>
      </c>
      <c r="K5" s="93">
        <f>'PY2022Q3 EX'!V3*100</f>
        <v>87.9</v>
      </c>
      <c r="L5" s="149">
        <f>SUM(K5/$O5)*100</f>
        <v>95.960698689956331</v>
      </c>
      <c r="M5" s="93">
        <v>93.7</v>
      </c>
      <c r="N5" s="155">
        <f>SUM(M5/$O5)*100</f>
        <v>102.29257641921396</v>
      </c>
      <c r="O5" s="29">
        <v>91.600000000000009</v>
      </c>
      <c r="Q5" s="1"/>
    </row>
    <row r="6" spans="3:17" ht="20.100000000000001" customHeight="1" x14ac:dyDescent="0.25">
      <c r="C6" s="151" t="s">
        <v>3</v>
      </c>
      <c r="D6" s="94">
        <v>12545</v>
      </c>
      <c r="E6" s="149">
        <f t="shared" ref="E6:E9" si="0">D6/F6*100</f>
        <v>140.95505617977528</v>
      </c>
      <c r="F6" s="49">
        <v>8900</v>
      </c>
      <c r="G6" s="171">
        <v>11826</v>
      </c>
      <c r="H6" s="149">
        <f>SUM(G6/$O6)*100</f>
        <v>128.50157557318263</v>
      </c>
      <c r="I6" s="150">
        <v>11925</v>
      </c>
      <c r="J6" s="149">
        <f>SUM(I6/$O6)*100</f>
        <v>129.57731174616973</v>
      </c>
      <c r="K6" s="94">
        <f>'PY2022Q3 EX'!V4</f>
        <v>11925</v>
      </c>
      <c r="L6" s="149">
        <f>SUM(K6/$O6)*100</f>
        <v>129.57731174616973</v>
      </c>
      <c r="M6" s="94">
        <v>12849.5</v>
      </c>
      <c r="N6" s="155">
        <f>SUM(M6/$O6)*100</f>
        <v>139.62294903835706</v>
      </c>
      <c r="O6" s="95">
        <v>9203</v>
      </c>
      <c r="Q6" s="1"/>
    </row>
    <row r="7" spans="3:17" ht="20.100000000000001" customHeight="1" x14ac:dyDescent="0.25">
      <c r="C7" s="151" t="s">
        <v>10</v>
      </c>
      <c r="D7" s="93">
        <v>92.800000000000011</v>
      </c>
      <c r="E7" s="149">
        <f t="shared" si="0"/>
        <v>97.684210526315809</v>
      </c>
      <c r="F7" s="48">
        <v>95</v>
      </c>
      <c r="G7" s="170">
        <v>94.899999999999991</v>
      </c>
      <c r="H7" s="149">
        <f>SUM(G7/$O7)*100</f>
        <v>104.17124039517012</v>
      </c>
      <c r="I7" s="149">
        <v>88.3</v>
      </c>
      <c r="J7" s="149">
        <f>SUM(I7/$O7)*100</f>
        <v>96.926454445664092</v>
      </c>
      <c r="K7" s="93">
        <f>'PY2022Q3 EX'!V5*100</f>
        <v>88.3</v>
      </c>
      <c r="L7" s="149">
        <f>SUM(K7/$O7)*100</f>
        <v>96.926454445664092</v>
      </c>
      <c r="M7" s="93">
        <v>87.7</v>
      </c>
      <c r="N7" s="155">
        <f>SUM(M7/$O7)*100</f>
        <v>96.267837541163544</v>
      </c>
      <c r="O7" s="30">
        <v>91.100000000000009</v>
      </c>
      <c r="Q7" s="1"/>
    </row>
    <row r="8" spans="3:17" ht="20.100000000000001" customHeight="1" x14ac:dyDescent="0.25">
      <c r="C8" s="151" t="s">
        <v>13</v>
      </c>
      <c r="D8" s="93">
        <v>93.4</v>
      </c>
      <c r="E8" s="149">
        <f t="shared" si="0"/>
        <v>131.5492957746479</v>
      </c>
      <c r="F8" s="48">
        <v>71</v>
      </c>
      <c r="G8" s="170">
        <v>92.9</v>
      </c>
      <c r="H8" s="149">
        <f>SUM(G8/$O8)*100</f>
        <v>105.56818181818181</v>
      </c>
      <c r="I8" s="149">
        <v>89.7</v>
      </c>
      <c r="J8" s="149">
        <f>SUM(I8/$O8)*100</f>
        <v>101.93181818181817</v>
      </c>
      <c r="K8" s="93">
        <f>'PY2022Q3 EX'!V6*100</f>
        <v>88.6</v>
      </c>
      <c r="L8" s="149">
        <f>SUM(K8/$O8)*100</f>
        <v>100.68181818181819</v>
      </c>
      <c r="M8" s="93">
        <v>89.6</v>
      </c>
      <c r="N8" s="155">
        <f>SUM(M8/$O8)*100</f>
        <v>101.81818181818181</v>
      </c>
      <c r="O8" s="30">
        <v>88</v>
      </c>
      <c r="Q8" s="1"/>
    </row>
    <row r="9" spans="3:17" ht="20.100000000000001" customHeight="1" x14ac:dyDescent="0.25">
      <c r="C9" s="151" t="s">
        <v>16</v>
      </c>
      <c r="D9" s="93">
        <v>100</v>
      </c>
      <c r="E9" s="149">
        <f t="shared" si="0"/>
        <v>149.25373134328359</v>
      </c>
      <c r="F9" s="48">
        <v>67</v>
      </c>
      <c r="G9" s="170">
        <v>85.6</v>
      </c>
      <c r="H9" s="149">
        <f>SUM(G9/$O9)*100</f>
        <v>100.35169988276671</v>
      </c>
      <c r="I9" s="149">
        <v>85.4</v>
      </c>
      <c r="J9" s="149">
        <f>SUM(I9/$O9)*100</f>
        <v>100.11723329425557</v>
      </c>
      <c r="K9" s="93">
        <f>'PY2022Q3 EX'!V7*100</f>
        <v>77</v>
      </c>
      <c r="L9" s="149">
        <f>SUM(K9/$O9)*100</f>
        <v>90.269636576787818</v>
      </c>
      <c r="M9" s="93">
        <v>100</v>
      </c>
      <c r="N9" s="155">
        <f>SUM(M9/$O9)*100</f>
        <v>117.23329425556858</v>
      </c>
      <c r="O9" s="30">
        <v>85.3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78.600000000000009</v>
      </c>
      <c r="E11" s="149">
        <f t="shared" ref="E11:E15" si="1">D11/F11*100</f>
        <v>87.333333333333343</v>
      </c>
      <c r="F11" s="48">
        <v>90</v>
      </c>
      <c r="G11" s="172">
        <v>76</v>
      </c>
      <c r="H11" s="149">
        <f>SUM(G11/$O11)*100</f>
        <v>86.36363636363636</v>
      </c>
      <c r="I11" s="163">
        <v>74.099999999999994</v>
      </c>
      <c r="J11" s="149">
        <f>SUM(I11/$O11)*100</f>
        <v>84.204545454545439</v>
      </c>
      <c r="K11" s="93">
        <f>'PY2022Q3 EX'!V9*100</f>
        <v>78.600000000000009</v>
      </c>
      <c r="L11" s="149">
        <f>SUM(K11/$O11)*100</f>
        <v>89.318181818181827</v>
      </c>
      <c r="M11" s="93">
        <v>92.3</v>
      </c>
      <c r="N11" s="155">
        <f>SUM(M11/$O11)*100</f>
        <v>104.88636363636363</v>
      </c>
      <c r="O11" s="30">
        <v>88</v>
      </c>
      <c r="Q11" s="1"/>
    </row>
    <row r="12" spans="3:17" ht="20.100000000000001" customHeight="1" x14ac:dyDescent="0.25">
      <c r="C12" s="151" t="s">
        <v>3</v>
      </c>
      <c r="D12" s="94">
        <v>10109</v>
      </c>
      <c r="E12" s="149">
        <f t="shared" si="1"/>
        <v>129.60256410256409</v>
      </c>
      <c r="F12" s="49">
        <v>7800</v>
      </c>
      <c r="G12" s="176">
        <v>10858</v>
      </c>
      <c r="H12" s="149">
        <f>SUM(G12/$O12)*100</f>
        <v>125.70039360963186</v>
      </c>
      <c r="I12" s="144">
        <v>11511</v>
      </c>
      <c r="J12" s="149">
        <f>SUM(I12/$O12)*100</f>
        <v>133.26001389210464</v>
      </c>
      <c r="K12" s="94">
        <f>'PY2022Q3 EX'!V10</f>
        <v>11214</v>
      </c>
      <c r="L12" s="149">
        <f>SUM(K12/$O12)*100</f>
        <v>129.82171799027554</v>
      </c>
      <c r="M12" s="94">
        <v>10628</v>
      </c>
      <c r="N12" s="155">
        <f>SUM(M12/$O12)*100</f>
        <v>123.03774021764298</v>
      </c>
      <c r="O12" s="95">
        <v>8638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114.94252873563218</v>
      </c>
      <c r="F13" s="48">
        <v>87</v>
      </c>
      <c r="G13" s="172">
        <v>100</v>
      </c>
      <c r="H13" s="149">
        <f>SUM(G13/$O13)*100</f>
        <v>108.10810810810811</v>
      </c>
      <c r="I13" s="163">
        <v>82.1</v>
      </c>
      <c r="J13" s="93">
        <f>SUM(I13/$O13)*100</f>
        <v>88.756756756756744</v>
      </c>
      <c r="K13" s="93">
        <f>'PY2022Q3 EX'!V11*100</f>
        <v>84</v>
      </c>
      <c r="L13" s="149">
        <f>SUM(K13/$O13)*100</f>
        <v>90.810810810810821</v>
      </c>
      <c r="M13" s="93">
        <v>85.2</v>
      </c>
      <c r="N13" s="155">
        <f>SUM(M13/$O13)*100</f>
        <v>92.108108108108112</v>
      </c>
      <c r="O13" s="30">
        <v>92.5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142.85714285714286</v>
      </c>
      <c r="F14" s="48">
        <v>70</v>
      </c>
      <c r="G14" s="172">
        <v>100</v>
      </c>
      <c r="H14" s="149">
        <f>SUM(G14/$O14)*100</f>
        <v>132.62599469496018</v>
      </c>
      <c r="I14" s="163">
        <v>93.8</v>
      </c>
      <c r="J14" s="149">
        <f>SUM(I14/$O14)*100</f>
        <v>124.40318302387267</v>
      </c>
      <c r="K14" s="93">
        <f>'PY2022Q3 EX'!V12*100</f>
        <v>93.8</v>
      </c>
      <c r="L14" s="149">
        <f>SUM(K14/$O14)*100</f>
        <v>124.40318302387267</v>
      </c>
      <c r="M14" s="93">
        <v>88.2</v>
      </c>
      <c r="N14" s="155">
        <f>SUM(M14/$O14)*100</f>
        <v>116.9761273209549</v>
      </c>
      <c r="O14" s="30">
        <v>75.400000000000006</v>
      </c>
      <c r="Q14" s="1"/>
    </row>
    <row r="15" spans="3:17" ht="20.100000000000001" customHeight="1" x14ac:dyDescent="0.25">
      <c r="C15" s="151" t="s">
        <v>16</v>
      </c>
      <c r="D15" s="93">
        <v>100</v>
      </c>
      <c r="E15" s="149">
        <f t="shared" si="1"/>
        <v>138.88888888888889</v>
      </c>
      <c r="F15" s="48">
        <v>72</v>
      </c>
      <c r="G15" s="172">
        <v>100</v>
      </c>
      <c r="H15" s="149">
        <f>SUM(G15/$O15)*100</f>
        <v>129.366106080207</v>
      </c>
      <c r="I15" s="163">
        <v>92.3</v>
      </c>
      <c r="J15" s="149">
        <f>SUM(I15/$O15)*100</f>
        <v>119.40491591203104</v>
      </c>
      <c r="K15" s="93">
        <f>'PY2022Q3 EX'!V13*100</f>
        <v>100</v>
      </c>
      <c r="L15" s="149">
        <f>SUM(K15/$O15)*100</f>
        <v>129.366106080207</v>
      </c>
      <c r="M15" s="93">
        <v>100</v>
      </c>
      <c r="N15" s="155">
        <f>SUM(M15/$O15)*100</f>
        <v>129.366106080207</v>
      </c>
      <c r="O15" s="30">
        <v>77.3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76.900000000000006</v>
      </c>
      <c r="E17" s="149">
        <f t="shared" ref="E17:E21" si="2">D17/F17*100</f>
        <v>96.125</v>
      </c>
      <c r="F17" s="48">
        <v>80</v>
      </c>
      <c r="G17" s="172">
        <v>74.8</v>
      </c>
      <c r="H17" s="149">
        <f>SUM(G17/$O17)*100</f>
        <v>92.118226600985224</v>
      </c>
      <c r="I17" s="149">
        <v>66.900000000000006</v>
      </c>
      <c r="J17" s="149">
        <f>SUM(I17/$O17)*100</f>
        <v>82.389162561576356</v>
      </c>
      <c r="K17" s="93">
        <f>'PY2022Q3 EX'!V15*100</f>
        <v>64.7</v>
      </c>
      <c r="L17" s="149">
        <f>SUM(K17/$O17)*100</f>
        <v>79.679802955665025</v>
      </c>
      <c r="M17" s="93">
        <v>71.599999999999994</v>
      </c>
      <c r="N17" s="155">
        <f>SUM(M17/$O17)*100</f>
        <v>88.177339901477822</v>
      </c>
      <c r="O17" s="30">
        <v>81.2</v>
      </c>
      <c r="Q17" s="1"/>
    </row>
    <row r="18" spans="3:17" ht="20.100000000000001" customHeight="1" x14ac:dyDescent="0.25">
      <c r="C18" s="151" t="s">
        <v>3</v>
      </c>
      <c r="D18" s="94">
        <v>3349</v>
      </c>
      <c r="E18" s="149">
        <f t="shared" si="2"/>
        <v>98.5</v>
      </c>
      <c r="F18" s="49">
        <v>3400</v>
      </c>
      <c r="G18" s="173">
        <v>3050</v>
      </c>
      <c r="H18" s="149">
        <f>SUM(G18/$O18)*100</f>
        <v>93.529592149647343</v>
      </c>
      <c r="I18" s="150">
        <v>3453</v>
      </c>
      <c r="J18" s="149">
        <f>SUM(I18/$O18)*100</f>
        <v>105.88776448942043</v>
      </c>
      <c r="K18" s="94">
        <f>'PY2022Q3 EX'!V16</f>
        <v>3041</v>
      </c>
      <c r="L18" s="149">
        <f>SUM(K18/$O18)*100</f>
        <v>93.253603189205762</v>
      </c>
      <c r="M18" s="94">
        <v>3099</v>
      </c>
      <c r="N18" s="155">
        <f>SUM(M18/$O18)*100</f>
        <v>95.032198712051525</v>
      </c>
      <c r="O18" s="95">
        <v>3261</v>
      </c>
      <c r="Q18" s="1"/>
    </row>
    <row r="19" spans="3:17" ht="20.100000000000001" customHeight="1" x14ac:dyDescent="0.25">
      <c r="C19" s="151" t="s">
        <v>10</v>
      </c>
      <c r="D19" s="93">
        <v>82.199999999999989</v>
      </c>
      <c r="E19" s="149">
        <f t="shared" si="2"/>
        <v>105.38461538461536</v>
      </c>
      <c r="F19" s="48">
        <v>78</v>
      </c>
      <c r="G19" s="172">
        <v>82.399999999999991</v>
      </c>
      <c r="H19" s="149">
        <f t="shared" ref="H19:H20" si="3">SUM(G19/$O19)*100</f>
        <v>104.56852791878173</v>
      </c>
      <c r="I19" s="149">
        <v>67.8</v>
      </c>
      <c r="J19" s="149">
        <f t="shared" ref="J19:J20" si="4">SUM(I19/$O19)*100</f>
        <v>86.040609137055839</v>
      </c>
      <c r="K19" s="93">
        <f>'PY2022Q3 EX'!V17*100</f>
        <v>69.5</v>
      </c>
      <c r="L19" s="149">
        <f t="shared" ref="L19:L20" si="5">SUM(K19/$O19)*100</f>
        <v>88.197969543147209</v>
      </c>
      <c r="M19" s="93">
        <v>67.900000000000006</v>
      </c>
      <c r="N19" s="155">
        <f>SUM(M19/$O19)*100</f>
        <v>86.167512690355338</v>
      </c>
      <c r="O19" s="30">
        <v>78.8</v>
      </c>
      <c r="Q19" s="1"/>
    </row>
    <row r="20" spans="3:17" ht="20.100000000000001" customHeight="1" x14ac:dyDescent="0.25">
      <c r="C20" s="151" t="s">
        <v>13</v>
      </c>
      <c r="D20" s="93">
        <v>100</v>
      </c>
      <c r="E20" s="149">
        <f t="shared" si="2"/>
        <v>108.69565217391303</v>
      </c>
      <c r="F20" s="48">
        <v>92</v>
      </c>
      <c r="G20" s="172">
        <v>100</v>
      </c>
      <c r="H20" s="149">
        <f t="shared" si="3"/>
        <v>113.37868480725623</v>
      </c>
      <c r="I20" s="149">
        <v>100</v>
      </c>
      <c r="J20" s="149">
        <f t="shared" si="4"/>
        <v>113.37868480725623</v>
      </c>
      <c r="K20" s="93">
        <f>'PY2022Q3 EX'!V18*100</f>
        <v>100</v>
      </c>
      <c r="L20" s="149">
        <f t="shared" si="5"/>
        <v>113.37868480725623</v>
      </c>
      <c r="M20" s="93">
        <v>96.6</v>
      </c>
      <c r="N20" s="155">
        <f>SUM(M20/$O20)*100</f>
        <v>109.52380952380952</v>
      </c>
      <c r="O20" s="30">
        <v>88.2</v>
      </c>
      <c r="Q20" s="1"/>
    </row>
    <row r="21" spans="3:17" ht="20.100000000000001" customHeight="1" x14ac:dyDescent="0.25">
      <c r="C21" s="151" t="s">
        <v>16</v>
      </c>
      <c r="D21" s="93">
        <v>96.6</v>
      </c>
      <c r="E21" s="149">
        <f t="shared" si="2"/>
        <v>132.32876712328766</v>
      </c>
      <c r="F21" s="48">
        <v>73</v>
      </c>
      <c r="G21" s="172">
        <v>92.9</v>
      </c>
      <c r="H21" s="149">
        <f>SUM(G21/$O21)*100</f>
        <v>114.69135802469137</v>
      </c>
      <c r="I21" s="149">
        <v>86</v>
      </c>
      <c r="J21" s="149">
        <f>SUM(I21/$O21)*100</f>
        <v>106.17283950617285</v>
      </c>
      <c r="K21" s="93">
        <f>'PY2022Q3 EX'!V19*100</f>
        <v>88.2</v>
      </c>
      <c r="L21" s="149">
        <f>SUM(K21/$O21)*100</f>
        <v>108.8888888888889</v>
      </c>
      <c r="M21" s="93">
        <v>98.7</v>
      </c>
      <c r="N21" s="155">
        <f>SUM(M21/$O21)*100</f>
        <v>121.85185185185186</v>
      </c>
      <c r="O21" s="30">
        <v>81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65</v>
      </c>
      <c r="E23" s="149">
        <f t="shared" ref="E23:E25" si="6">D23/F23*100</f>
        <v>95.588235294117652</v>
      </c>
      <c r="F23" s="48">
        <v>68</v>
      </c>
      <c r="G23" s="174">
        <v>63</v>
      </c>
      <c r="H23" s="149">
        <f>SUM(G23/$O23)*100</f>
        <v>96.477794793261879</v>
      </c>
      <c r="I23" s="149">
        <v>61.9</v>
      </c>
      <c r="J23" s="149">
        <f>SUM(I23/$O23)*100</f>
        <v>94.793261868300164</v>
      </c>
      <c r="K23" s="93">
        <f>'PY2022Q3 EX'!V21*100</f>
        <v>63.5</v>
      </c>
      <c r="L23" s="149">
        <f>SUM(K23/$O23)*100</f>
        <v>97.243491577335391</v>
      </c>
      <c r="M23" s="93">
        <v>64</v>
      </c>
      <c r="N23" s="155">
        <f>SUM(M23/$O23)*100</f>
        <v>98.009188361408889</v>
      </c>
      <c r="O23" s="30">
        <v>65.3</v>
      </c>
      <c r="Q23" s="1"/>
    </row>
    <row r="24" spans="3:17" ht="20.100000000000001" customHeight="1" x14ac:dyDescent="0.25">
      <c r="C24" s="151" t="s">
        <v>3</v>
      </c>
      <c r="D24" s="94">
        <v>6936</v>
      </c>
      <c r="E24" s="149">
        <f t="shared" si="6"/>
        <v>136</v>
      </c>
      <c r="F24" s="49">
        <v>5100</v>
      </c>
      <c r="G24" s="175">
        <v>6686</v>
      </c>
      <c r="H24" s="149">
        <f>SUM(G24/$O24)*100</f>
        <v>120.68592057761734</v>
      </c>
      <c r="I24" s="159">
        <v>6734</v>
      </c>
      <c r="J24" s="149">
        <f>SUM(I24/$O24)*100</f>
        <v>121.55234657039711</v>
      </c>
      <c r="K24" s="94">
        <f>'PY2022Q3 EX'!V22</f>
        <v>6989</v>
      </c>
      <c r="L24" s="149">
        <f>SUM(K24/$O24)*100</f>
        <v>126.1552346570397</v>
      </c>
      <c r="M24" s="94">
        <v>6964</v>
      </c>
      <c r="N24" s="155">
        <f>SUM(M24/$O24)*100</f>
        <v>125.70397111913358</v>
      </c>
      <c r="O24" s="95">
        <v>5540</v>
      </c>
      <c r="Q24" s="1"/>
    </row>
    <row r="25" spans="3:17" ht="20.100000000000001" customHeight="1" x14ac:dyDescent="0.25">
      <c r="C25" s="156" t="s">
        <v>10</v>
      </c>
      <c r="D25" s="93">
        <v>64.2</v>
      </c>
      <c r="E25" s="149">
        <f t="shared" si="6"/>
        <v>93.043478260869577</v>
      </c>
      <c r="F25" s="48">
        <v>69</v>
      </c>
      <c r="G25" s="174">
        <v>68.600000000000009</v>
      </c>
      <c r="H25" s="149">
        <f>SUM(G25/$O25)*100</f>
        <v>109.58466453674123</v>
      </c>
      <c r="I25" s="149">
        <v>65.2</v>
      </c>
      <c r="J25" s="149">
        <f>SUM(I25/$O25)*100</f>
        <v>104.15335463258786</v>
      </c>
      <c r="K25" s="93">
        <f>'PY2022Q3 EX'!V23*100</f>
        <v>64.3</v>
      </c>
      <c r="L25" s="149">
        <f>SUM(K25/$O25)*100</f>
        <v>102.71565495207666</v>
      </c>
      <c r="M25" s="93">
        <v>63.6</v>
      </c>
      <c r="N25" s="155">
        <f>SUM(M25/$O25)*100</f>
        <v>101.59744408945687</v>
      </c>
      <c r="O25" s="30">
        <v>62.6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665" priority="109" operator="between">
      <formula>$F5*0.9</formula>
      <formula>$F5</formula>
    </cfRule>
    <cfRule type="cellIs" dxfId="664" priority="110" operator="lessThan">
      <formula>$F5*0.9</formula>
    </cfRule>
    <cfRule type="cellIs" dxfId="663" priority="111" operator="greaterThan">
      <formula>$F5</formula>
    </cfRule>
  </conditionalFormatting>
  <conditionalFormatting sqref="D7">
    <cfRule type="cellIs" dxfId="662" priority="103" operator="between">
      <formula>$F7*0.9</formula>
      <formula>$F7</formula>
    </cfRule>
    <cfRule type="cellIs" dxfId="661" priority="104" operator="lessThan">
      <formula>$F7*0.9</formula>
    </cfRule>
    <cfRule type="cellIs" dxfId="660" priority="105" operator="greaterThan">
      <formula>$F7</formula>
    </cfRule>
  </conditionalFormatting>
  <conditionalFormatting sqref="D6">
    <cfRule type="cellIs" dxfId="659" priority="100" operator="between">
      <formula>$F6*0.9</formula>
      <formula>$F6</formula>
    </cfRule>
    <cfRule type="cellIs" dxfId="658" priority="101" operator="lessThan">
      <formula>$F6*0.9</formula>
    </cfRule>
    <cfRule type="cellIs" dxfId="657" priority="102" operator="greaterThan">
      <formula>$F6</formula>
    </cfRule>
  </conditionalFormatting>
  <conditionalFormatting sqref="D11">
    <cfRule type="cellIs" dxfId="656" priority="97" operator="between">
      <formula>$F11*0.9</formula>
      <formula>$F11</formula>
    </cfRule>
    <cfRule type="cellIs" dxfId="655" priority="98" operator="lessThan">
      <formula>$F11*0.9</formula>
    </cfRule>
    <cfRule type="cellIs" dxfId="654" priority="99" operator="greaterThan">
      <formula>$F11</formula>
    </cfRule>
  </conditionalFormatting>
  <conditionalFormatting sqref="D17">
    <cfRule type="cellIs" dxfId="653" priority="94" operator="between">
      <formula>$F17*0.9</formula>
      <formula>$F17</formula>
    </cfRule>
    <cfRule type="cellIs" dxfId="652" priority="95" operator="lessThan">
      <formula>$F17*0.9</formula>
    </cfRule>
    <cfRule type="cellIs" dxfId="651" priority="96" operator="greaterThan">
      <formula>$F17</formula>
    </cfRule>
  </conditionalFormatting>
  <conditionalFormatting sqref="D23">
    <cfRule type="cellIs" dxfId="650" priority="91" operator="between">
      <formula>$F23*0.9</formula>
      <formula>$F23</formula>
    </cfRule>
    <cfRule type="cellIs" dxfId="649" priority="92" operator="lessThan">
      <formula>$F23*0.9</formula>
    </cfRule>
    <cfRule type="cellIs" dxfId="648" priority="93" operator="greaterThan">
      <formula>$F23</formula>
    </cfRule>
  </conditionalFormatting>
  <conditionalFormatting sqref="D12">
    <cfRule type="cellIs" dxfId="647" priority="88" operator="between">
      <formula>$F12*0.9</formula>
      <formula>$F12</formula>
    </cfRule>
    <cfRule type="cellIs" dxfId="646" priority="89" operator="lessThan">
      <formula>$F12*0.9</formula>
    </cfRule>
    <cfRule type="cellIs" dxfId="645" priority="90" operator="greaterThan">
      <formula>$F12</formula>
    </cfRule>
  </conditionalFormatting>
  <conditionalFormatting sqref="D24">
    <cfRule type="cellIs" dxfId="644" priority="85" operator="between">
      <formula>$F24*0.9</formula>
      <formula>$F24</formula>
    </cfRule>
    <cfRule type="cellIs" dxfId="643" priority="86" operator="lessThan">
      <formula>$F24*0.9</formula>
    </cfRule>
    <cfRule type="cellIs" dxfId="642" priority="87" operator="greaterThan">
      <formula>$F24</formula>
    </cfRule>
  </conditionalFormatting>
  <conditionalFormatting sqref="D13">
    <cfRule type="cellIs" dxfId="641" priority="82" operator="between">
      <formula>$F13*0.9</formula>
      <formula>$F13</formula>
    </cfRule>
    <cfRule type="cellIs" dxfId="640" priority="83" operator="lessThan">
      <formula>$F13*0.9</formula>
    </cfRule>
    <cfRule type="cellIs" dxfId="639" priority="84" operator="greaterThan">
      <formula>$F13</formula>
    </cfRule>
  </conditionalFormatting>
  <conditionalFormatting sqref="D19">
    <cfRule type="cellIs" dxfId="638" priority="79" operator="between">
      <formula>$F19*0.9</formula>
      <formula>$F19</formula>
    </cfRule>
    <cfRule type="cellIs" dxfId="637" priority="80" operator="lessThan">
      <formula>$F19*0.9</formula>
    </cfRule>
    <cfRule type="cellIs" dxfId="636" priority="81" operator="greaterThan">
      <formula>$F19</formula>
    </cfRule>
  </conditionalFormatting>
  <conditionalFormatting sqref="D25">
    <cfRule type="cellIs" dxfId="635" priority="76" operator="between">
      <formula>$F25*0.9</formula>
      <formula>$F25</formula>
    </cfRule>
    <cfRule type="cellIs" dxfId="634" priority="77" operator="lessThan">
      <formula>$F25*0.9</formula>
    </cfRule>
    <cfRule type="cellIs" dxfId="633" priority="78" operator="greaterThan">
      <formula>$F25</formula>
    </cfRule>
  </conditionalFormatting>
  <conditionalFormatting sqref="G5 I5 K5 M5">
    <cfRule type="cellIs" dxfId="632" priority="130" operator="between">
      <formula>$O5*0.9</formula>
      <formula>$O5</formula>
    </cfRule>
    <cfRule type="cellIs" dxfId="631" priority="131" operator="lessThan">
      <formula>$O5*0.9</formula>
    </cfRule>
    <cfRule type="cellIs" dxfId="630" priority="132" operator="greaterThan">
      <formula>$O5</formula>
    </cfRule>
  </conditionalFormatting>
  <conditionalFormatting sqref="G6 I6 K6 M6">
    <cfRule type="cellIs" dxfId="629" priority="112" operator="between">
      <formula>$O6*0.9</formula>
      <formula>$O6</formula>
    </cfRule>
    <cfRule type="cellIs" dxfId="628" priority="113" operator="lessThan">
      <formula>$O6*0.9</formula>
    </cfRule>
    <cfRule type="cellIs" dxfId="627" priority="114" operator="greaterThan">
      <formula>$O6</formula>
    </cfRule>
  </conditionalFormatting>
  <conditionalFormatting sqref="G7 I7 M7">
    <cfRule type="cellIs" dxfId="626" priority="73" operator="between">
      <formula>$O7*0.9</formula>
      <formula>$O7</formula>
    </cfRule>
    <cfRule type="cellIs" dxfId="625" priority="74" operator="lessThan">
      <formula>$O7*0.9</formula>
    </cfRule>
    <cfRule type="cellIs" dxfId="624" priority="75" operator="greaterThan">
      <formula>$O7</formula>
    </cfRule>
  </conditionalFormatting>
  <conditionalFormatting sqref="G11 I11 M11">
    <cfRule type="cellIs" dxfId="623" priority="127" operator="between">
      <formula>$O11*0.9</formula>
      <formula>$O11</formula>
    </cfRule>
    <cfRule type="cellIs" dxfId="622" priority="128" operator="lessThan">
      <formula>$O11*0.9</formula>
    </cfRule>
    <cfRule type="cellIs" dxfId="621" priority="129" operator="greaterThan">
      <formula>$O11</formula>
    </cfRule>
  </conditionalFormatting>
  <conditionalFormatting sqref="G12 I12 M12">
    <cfRule type="cellIs" dxfId="620" priority="124" operator="between">
      <formula>$O12*0.9</formula>
      <formula>$O12</formula>
    </cfRule>
    <cfRule type="cellIs" dxfId="619" priority="125" operator="lessThan">
      <formula>$O12*0.9</formula>
    </cfRule>
    <cfRule type="cellIs" dxfId="618" priority="126" operator="greaterThan">
      <formula>$O12</formula>
    </cfRule>
  </conditionalFormatting>
  <conditionalFormatting sqref="G13 I13 M13">
    <cfRule type="cellIs" dxfId="617" priority="106" operator="between">
      <formula>$O13*0.9</formula>
      <formula>$O13</formula>
    </cfRule>
    <cfRule type="cellIs" dxfId="616" priority="107" operator="lessThan">
      <formula>$O13*0.9</formula>
    </cfRule>
    <cfRule type="cellIs" dxfId="615" priority="108" operator="greaterThan">
      <formula>$O13</formula>
    </cfRule>
  </conditionalFormatting>
  <conditionalFormatting sqref="G14 I14 M14">
    <cfRule type="cellIs" dxfId="614" priority="70" operator="between">
      <formula>$O14*0.9</formula>
      <formula>$O14</formula>
    </cfRule>
    <cfRule type="cellIs" dxfId="613" priority="71" operator="lessThan">
      <formula>$O14*0.9</formula>
    </cfRule>
    <cfRule type="cellIs" dxfId="612" priority="72" operator="greaterThan">
      <formula>$O14</formula>
    </cfRule>
  </conditionalFormatting>
  <conditionalFormatting sqref="G17:G18 I17:I18 M17:M18">
    <cfRule type="cellIs" dxfId="611" priority="121" operator="between">
      <formula>$O17*0.9</formula>
      <formula>$O17</formula>
    </cfRule>
    <cfRule type="cellIs" dxfId="610" priority="122" operator="lessThan">
      <formula>$O17*0.9</formula>
    </cfRule>
    <cfRule type="cellIs" dxfId="609" priority="123" operator="greaterThan">
      <formula>$O17</formula>
    </cfRule>
  </conditionalFormatting>
  <conditionalFormatting sqref="G19 I19 M19">
    <cfRule type="cellIs" dxfId="608" priority="67" operator="between">
      <formula>$O19*0.9</formula>
      <formula>$O19</formula>
    </cfRule>
    <cfRule type="cellIs" dxfId="607" priority="68" operator="lessThan">
      <formula>$O19*0.9</formula>
    </cfRule>
    <cfRule type="cellIs" dxfId="606" priority="69" operator="greaterThan">
      <formula>$O19</formula>
    </cfRule>
  </conditionalFormatting>
  <conditionalFormatting sqref="G20 I20 M20">
    <cfRule type="cellIs" dxfId="605" priority="64" operator="between">
      <formula>$O20*0.9</formula>
      <formula>$O20</formula>
    </cfRule>
    <cfRule type="cellIs" dxfId="604" priority="65" operator="lessThan">
      <formula>$O20*0.9</formula>
    </cfRule>
    <cfRule type="cellIs" dxfId="603" priority="66" operator="greaterThan">
      <formula>$O20</formula>
    </cfRule>
  </conditionalFormatting>
  <conditionalFormatting sqref="G23 I23 M23">
    <cfRule type="cellIs" dxfId="602" priority="118" operator="between">
      <formula>$O23*0.9</formula>
      <formula>$O23</formula>
    </cfRule>
    <cfRule type="cellIs" dxfId="601" priority="119" operator="lessThan">
      <formula>$O23*0.9</formula>
    </cfRule>
    <cfRule type="cellIs" dxfId="600" priority="120" operator="greaterThan">
      <formula>$O23</formula>
    </cfRule>
  </conditionalFormatting>
  <conditionalFormatting sqref="G24 I24 M24">
    <cfRule type="cellIs" dxfId="599" priority="115" operator="between">
      <formula>$O24*0.9</formula>
      <formula>$O24</formula>
    </cfRule>
    <cfRule type="cellIs" dxfId="598" priority="116" operator="lessThan">
      <formula>$O24*0.9</formula>
    </cfRule>
    <cfRule type="cellIs" dxfId="597" priority="117" operator="greaterThan">
      <formula>$O24</formula>
    </cfRule>
  </conditionalFormatting>
  <conditionalFormatting sqref="G25 I25 M25">
    <cfRule type="cellIs" dxfId="596" priority="61" operator="between">
      <formula>$O25*0.9</formula>
      <formula>$O25</formula>
    </cfRule>
    <cfRule type="cellIs" dxfId="595" priority="62" operator="lessThan">
      <formula>$O25*0.9</formula>
    </cfRule>
    <cfRule type="cellIs" dxfId="594" priority="63" operator="greaterThan">
      <formula>$O25</formula>
    </cfRule>
  </conditionalFormatting>
  <conditionalFormatting sqref="D8">
    <cfRule type="cellIs" dxfId="593" priority="58" operator="between">
      <formula>$F8*0.9</formula>
      <formula>$F8</formula>
    </cfRule>
    <cfRule type="cellIs" dxfId="592" priority="59" operator="lessThan">
      <formula>$F8*0.9</formula>
    </cfRule>
    <cfRule type="cellIs" dxfId="591" priority="60" operator="greaterThan">
      <formula>$F8</formula>
    </cfRule>
  </conditionalFormatting>
  <conditionalFormatting sqref="D14">
    <cfRule type="cellIs" dxfId="590" priority="55" operator="between">
      <formula>$F14*0.9</formula>
      <formula>$F14</formula>
    </cfRule>
    <cfRule type="cellIs" dxfId="589" priority="56" operator="lessThan">
      <formula>$F14*0.9</formula>
    </cfRule>
    <cfRule type="cellIs" dxfId="588" priority="57" operator="greaterThan">
      <formula>$F14</formula>
    </cfRule>
  </conditionalFormatting>
  <conditionalFormatting sqref="D20">
    <cfRule type="cellIs" dxfId="587" priority="52" operator="between">
      <formula>$F20*0.9</formula>
      <formula>$F20</formula>
    </cfRule>
    <cfRule type="cellIs" dxfId="586" priority="53" operator="lessThan">
      <formula>$F20*0.9</formula>
    </cfRule>
    <cfRule type="cellIs" dxfId="585" priority="54" operator="greaterThan">
      <formula>$F20</formula>
    </cfRule>
  </conditionalFormatting>
  <conditionalFormatting sqref="G15 I15 M15">
    <cfRule type="cellIs" dxfId="584" priority="49" operator="between">
      <formula>$O15*0.9</formula>
      <formula>$O15</formula>
    </cfRule>
    <cfRule type="cellIs" dxfId="583" priority="50" operator="lessThan">
      <formula>$O15*0.9</formula>
    </cfRule>
    <cfRule type="cellIs" dxfId="582" priority="51" operator="greaterThan">
      <formula>$O15</formula>
    </cfRule>
  </conditionalFormatting>
  <conditionalFormatting sqref="G21 I21 M21">
    <cfRule type="cellIs" dxfId="581" priority="46" operator="between">
      <formula>$O21*0.9</formula>
      <formula>$O21</formula>
    </cfRule>
    <cfRule type="cellIs" dxfId="580" priority="47" operator="lessThan">
      <formula>$O21*0.9</formula>
    </cfRule>
    <cfRule type="cellIs" dxfId="579" priority="48" operator="greaterThan">
      <formula>$O21</formula>
    </cfRule>
  </conditionalFormatting>
  <conditionalFormatting sqref="G8 I8 M8">
    <cfRule type="cellIs" dxfId="578" priority="43" operator="between">
      <formula>$O8*0.9</formula>
      <formula>$O8</formula>
    </cfRule>
    <cfRule type="cellIs" dxfId="577" priority="44" operator="lessThan">
      <formula>$O8*0.9</formula>
    </cfRule>
    <cfRule type="cellIs" dxfId="576" priority="45" operator="greaterThan">
      <formula>$O8</formula>
    </cfRule>
  </conditionalFormatting>
  <conditionalFormatting sqref="G9 I9 M9">
    <cfRule type="cellIs" dxfId="575" priority="40" operator="between">
      <formula>$O9*0.9</formula>
      <formula>$O9</formula>
    </cfRule>
    <cfRule type="cellIs" dxfId="574" priority="41" operator="lessThan">
      <formula>$O9*0.9</formula>
    </cfRule>
    <cfRule type="cellIs" dxfId="573" priority="42" operator="greaterThan">
      <formula>$O9</formula>
    </cfRule>
  </conditionalFormatting>
  <conditionalFormatting sqref="D21 D15 D9">
    <cfRule type="cellIs" dxfId="572" priority="37" operator="between">
      <formula>$F9*0.9</formula>
      <formula>$F9</formula>
    </cfRule>
    <cfRule type="cellIs" dxfId="571" priority="38" operator="lessThan">
      <formula>$F9*0.9</formula>
    </cfRule>
    <cfRule type="cellIs" dxfId="570" priority="39" operator="greaterThan">
      <formula>$F9</formula>
    </cfRule>
  </conditionalFormatting>
  <conditionalFormatting sqref="D18">
    <cfRule type="cellIs" dxfId="569" priority="34" operator="between">
      <formula>$F18*0.9</formula>
      <formula>$F18</formula>
    </cfRule>
    <cfRule type="cellIs" dxfId="568" priority="35" operator="lessThan">
      <formula>$F18*0.9</formula>
    </cfRule>
    <cfRule type="cellIs" dxfId="567" priority="36" operator="greaterThan">
      <formula>$F18</formula>
    </cfRule>
  </conditionalFormatting>
  <conditionalFormatting sqref="K7:K9">
    <cfRule type="cellIs" dxfId="566" priority="31" operator="between">
      <formula>$O7*0.9</formula>
      <formula>$O7</formula>
    </cfRule>
    <cfRule type="cellIs" dxfId="565" priority="32" operator="lessThan">
      <formula>$O7*0.9</formula>
    </cfRule>
    <cfRule type="cellIs" dxfId="564" priority="33" operator="greaterThan">
      <formula>$O7</formula>
    </cfRule>
  </conditionalFormatting>
  <conditionalFormatting sqref="K11">
    <cfRule type="cellIs" dxfId="563" priority="28" operator="between">
      <formula>$O11*0.9</formula>
      <formula>$O11</formula>
    </cfRule>
    <cfRule type="cellIs" dxfId="562" priority="29" operator="lessThan">
      <formula>$O11*0.9</formula>
    </cfRule>
    <cfRule type="cellIs" dxfId="561" priority="30" operator="greaterThan">
      <formula>$O11</formula>
    </cfRule>
  </conditionalFormatting>
  <conditionalFormatting sqref="K13:K15">
    <cfRule type="cellIs" dxfId="560" priority="25" operator="between">
      <formula>$O13*0.9</formula>
      <formula>$O13</formula>
    </cfRule>
    <cfRule type="cellIs" dxfId="559" priority="26" operator="lessThan">
      <formula>$O13*0.9</formula>
    </cfRule>
    <cfRule type="cellIs" dxfId="558" priority="27" operator="greaterThan">
      <formula>$O13</formula>
    </cfRule>
  </conditionalFormatting>
  <conditionalFormatting sqref="K17">
    <cfRule type="cellIs" dxfId="557" priority="22" operator="between">
      <formula>$O17*0.9</formula>
      <formula>$O17</formula>
    </cfRule>
    <cfRule type="cellIs" dxfId="556" priority="23" operator="lessThan">
      <formula>$O17*0.9</formula>
    </cfRule>
    <cfRule type="cellIs" dxfId="555" priority="24" operator="greaterThan">
      <formula>$O17</formula>
    </cfRule>
  </conditionalFormatting>
  <conditionalFormatting sqref="K19:K21">
    <cfRule type="cellIs" dxfId="554" priority="16" operator="between">
      <formula>$O19*0.9</formula>
      <formula>$O19</formula>
    </cfRule>
    <cfRule type="cellIs" dxfId="553" priority="17" operator="lessThan">
      <formula>$O19*0.9</formula>
    </cfRule>
    <cfRule type="cellIs" dxfId="552" priority="18" operator="greaterThan">
      <formula>$O19</formula>
    </cfRule>
  </conditionalFormatting>
  <conditionalFormatting sqref="K23">
    <cfRule type="cellIs" dxfId="551" priority="13" operator="between">
      <formula>$O23*0.9</formula>
      <formula>$O23</formula>
    </cfRule>
    <cfRule type="cellIs" dxfId="550" priority="14" operator="lessThan">
      <formula>$O23*0.9</formula>
    </cfRule>
    <cfRule type="cellIs" dxfId="549" priority="15" operator="greaterThan">
      <formula>$O23</formula>
    </cfRule>
  </conditionalFormatting>
  <conditionalFormatting sqref="K25">
    <cfRule type="cellIs" dxfId="548" priority="10" operator="between">
      <formula>$O25*0.9</formula>
      <formula>$O25</formula>
    </cfRule>
    <cfRule type="cellIs" dxfId="547" priority="11" operator="lessThan">
      <formula>$O25*0.9</formula>
    </cfRule>
    <cfRule type="cellIs" dxfId="546" priority="12" operator="greaterThan">
      <formula>$O25</formula>
    </cfRule>
  </conditionalFormatting>
  <conditionalFormatting sqref="K12">
    <cfRule type="cellIs" dxfId="545" priority="7" operator="between">
      <formula>$O12*0.9</formula>
      <formula>$O12</formula>
    </cfRule>
    <cfRule type="cellIs" dxfId="544" priority="8" operator="lessThan">
      <formula>$O12*0.9</formula>
    </cfRule>
    <cfRule type="cellIs" dxfId="543" priority="9" operator="greaterThan">
      <formula>$O12</formula>
    </cfRule>
  </conditionalFormatting>
  <conditionalFormatting sqref="K18">
    <cfRule type="cellIs" dxfId="542" priority="4" operator="between">
      <formula>$O18*0.9</formula>
      <formula>$O18</formula>
    </cfRule>
    <cfRule type="cellIs" dxfId="541" priority="5" operator="lessThan">
      <formula>$O18*0.9</formula>
    </cfRule>
    <cfRule type="cellIs" dxfId="540" priority="6" operator="greaterThan">
      <formula>$O18</formula>
    </cfRule>
  </conditionalFormatting>
  <conditionalFormatting sqref="K24">
    <cfRule type="cellIs" dxfId="539" priority="1" operator="between">
      <formula>$O24*0.9</formula>
      <formula>$O24</formula>
    </cfRule>
    <cfRule type="cellIs" dxfId="538" priority="2" operator="lessThan">
      <formula>$O24*0.9</formula>
    </cfRule>
    <cfRule type="cellIs" dxfId="537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144B-5003-4AC0-96D4-CCA20EDD5129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C27" sqref="C27:D27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21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74.900000000000006</v>
      </c>
      <c r="E5" s="149">
        <f>D5/F5*100</f>
        <v>87.602339181286553</v>
      </c>
      <c r="F5" s="48">
        <v>85.5</v>
      </c>
      <c r="G5" s="170">
        <v>76.3</v>
      </c>
      <c r="H5" s="149">
        <f>SUM(G5/$O5)*100</f>
        <v>108.99999999999999</v>
      </c>
      <c r="I5" s="149">
        <v>72.3</v>
      </c>
      <c r="J5" s="149">
        <f>SUM(I5/$O5)*100</f>
        <v>103.28571428571429</v>
      </c>
      <c r="K5" s="93">
        <f>'PY2022Q3 EX'!W3*100</f>
        <v>76.8</v>
      </c>
      <c r="L5" s="149">
        <f>SUM(K5/$O5)*100</f>
        <v>109.71428571428572</v>
      </c>
      <c r="M5" s="93">
        <v>82.3</v>
      </c>
      <c r="N5" s="155">
        <f>SUM(M5/$O5)*100</f>
        <v>117.57142857142857</v>
      </c>
      <c r="O5" s="29">
        <v>70</v>
      </c>
      <c r="Q5" s="1"/>
    </row>
    <row r="6" spans="3:17" ht="20.100000000000001" customHeight="1" x14ac:dyDescent="0.25">
      <c r="C6" s="151" t="s">
        <v>3</v>
      </c>
      <c r="D6" s="94">
        <v>7754</v>
      </c>
      <c r="E6" s="149">
        <f t="shared" ref="E6:E9" si="0">D6/F6*100</f>
        <v>110.77142857142857</v>
      </c>
      <c r="F6" s="49">
        <v>7000</v>
      </c>
      <c r="G6" s="171">
        <v>7985</v>
      </c>
      <c r="H6" s="149">
        <f>SUM(G6/$O6)*100</f>
        <v>114.07142857142858</v>
      </c>
      <c r="I6" s="150">
        <v>7783</v>
      </c>
      <c r="J6" s="149">
        <f>SUM(I6/$O6)*100</f>
        <v>111.18571428571428</v>
      </c>
      <c r="K6" s="94">
        <f>'PY2022Q3 EX'!W4</f>
        <v>8089</v>
      </c>
      <c r="L6" s="149">
        <f>SUM(K6/$O6)*100</f>
        <v>115.55714285714285</v>
      </c>
      <c r="M6" s="94">
        <v>8706</v>
      </c>
      <c r="N6" s="155">
        <f>SUM(M6/$O6)*100</f>
        <v>124.37142857142858</v>
      </c>
      <c r="O6" s="95">
        <v>7000</v>
      </c>
      <c r="Q6" s="1"/>
    </row>
    <row r="7" spans="3:17" ht="20.100000000000001" customHeight="1" x14ac:dyDescent="0.25">
      <c r="C7" s="151" t="s">
        <v>10</v>
      </c>
      <c r="D7" s="93">
        <v>56.499999999999993</v>
      </c>
      <c r="E7" s="149">
        <f t="shared" si="0"/>
        <v>66.863905325443767</v>
      </c>
      <c r="F7" s="48">
        <v>84.5</v>
      </c>
      <c r="G7" s="170">
        <v>75.400000000000006</v>
      </c>
      <c r="H7" s="149">
        <f>SUM(G7/$O7)*100</f>
        <v>110.88235294117648</v>
      </c>
      <c r="I7" s="149">
        <v>73.5</v>
      </c>
      <c r="J7" s="149">
        <f>SUM(I7/$O7)*100</f>
        <v>108.08823529411764</v>
      </c>
      <c r="K7" s="93">
        <f>'PY2022Q3 EX'!W5*100</f>
        <v>77.900000000000006</v>
      </c>
      <c r="L7" s="149">
        <f>SUM(K7/$O7)*100</f>
        <v>114.55882352941178</v>
      </c>
      <c r="M7" s="93">
        <v>78.5</v>
      </c>
      <c r="N7" s="155">
        <f>SUM(M7/$O7)*100</f>
        <v>115.44117647058823</v>
      </c>
      <c r="O7" s="30">
        <v>68</v>
      </c>
      <c r="Q7" s="1"/>
    </row>
    <row r="8" spans="3:17" ht="20.100000000000001" customHeight="1" x14ac:dyDescent="0.25">
      <c r="C8" s="151" t="s">
        <v>13</v>
      </c>
      <c r="D8" s="93">
        <v>73.5</v>
      </c>
      <c r="E8" s="149">
        <f t="shared" si="0"/>
        <v>100.68493150684932</v>
      </c>
      <c r="F8" s="48">
        <v>73</v>
      </c>
      <c r="G8" s="170">
        <v>76.3</v>
      </c>
      <c r="H8" s="149">
        <f>SUM(G8/$O8)*100</f>
        <v>89.764705882352942</v>
      </c>
      <c r="I8" s="149">
        <v>71.3</v>
      </c>
      <c r="J8" s="149">
        <f>SUM(I8/$O8)*100</f>
        <v>83.882352941176464</v>
      </c>
      <c r="K8" s="93">
        <f>'PY2022Q3 EX'!W6*100</f>
        <v>72.2</v>
      </c>
      <c r="L8" s="149">
        <f>SUM(K8/$O8)*100</f>
        <v>84.941176470588246</v>
      </c>
      <c r="M8" s="93">
        <v>70.8</v>
      </c>
      <c r="N8" s="155">
        <f>SUM(M8/$O8)*100</f>
        <v>83.294117647058812</v>
      </c>
      <c r="O8" s="30">
        <v>85</v>
      </c>
      <c r="Q8" s="1"/>
    </row>
    <row r="9" spans="3:17" ht="20.100000000000001" customHeight="1" x14ac:dyDescent="0.25">
      <c r="C9" s="151" t="s">
        <v>16</v>
      </c>
      <c r="D9" s="93">
        <v>89.8</v>
      </c>
      <c r="E9" s="149">
        <f t="shared" si="0"/>
        <v>183.26530612244898</v>
      </c>
      <c r="F9" s="48">
        <v>49</v>
      </c>
      <c r="G9" s="170">
        <v>69</v>
      </c>
      <c r="H9" s="149">
        <f>SUM(G9/$O9)*100</f>
        <v>83.535108958837782</v>
      </c>
      <c r="I9" s="149">
        <v>67.5</v>
      </c>
      <c r="J9" s="149">
        <f>SUM(I9/$O9)*100</f>
        <v>81.719128329297831</v>
      </c>
      <c r="K9" s="93">
        <f>'PY2022Q3 EX'!W7*100</f>
        <v>71.5</v>
      </c>
      <c r="L9" s="149">
        <f>SUM(K9/$O9)*100</f>
        <v>86.561743341404366</v>
      </c>
      <c r="M9" s="93">
        <v>84.1</v>
      </c>
      <c r="N9" s="155">
        <f>SUM(M9/$O9)*100</f>
        <v>101.81598062953996</v>
      </c>
      <c r="O9" s="30">
        <v>82.6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78.100000000000009</v>
      </c>
      <c r="E11" s="149">
        <f t="shared" ref="E11:E15" si="1">D11/F11*100</f>
        <v>91.882352941176478</v>
      </c>
      <c r="F11" s="48">
        <v>85</v>
      </c>
      <c r="G11" s="172">
        <v>77.7</v>
      </c>
      <c r="H11" s="149">
        <f>SUM(G11/$O11)*100</f>
        <v>105</v>
      </c>
      <c r="I11" s="163">
        <v>71.099999999999994</v>
      </c>
      <c r="J11" s="149">
        <f>SUM(I11/$O11)*100</f>
        <v>96.081081081081081</v>
      </c>
      <c r="K11" s="93">
        <f>'PY2022Q3 EX'!W9*100</f>
        <v>73.599999999999994</v>
      </c>
      <c r="L11" s="149">
        <f>SUM(K11/$O11)*100</f>
        <v>99.459459459459453</v>
      </c>
      <c r="M11" s="93">
        <v>76.400000000000006</v>
      </c>
      <c r="N11" s="155">
        <f>SUM(M11/$O11)*100</f>
        <v>103.24324324324326</v>
      </c>
      <c r="O11" s="30">
        <v>74</v>
      </c>
      <c r="Q11" s="1"/>
    </row>
    <row r="12" spans="3:17" ht="20.100000000000001" customHeight="1" x14ac:dyDescent="0.25">
      <c r="C12" s="151" t="s">
        <v>3</v>
      </c>
      <c r="D12" s="94">
        <v>10760</v>
      </c>
      <c r="E12" s="149">
        <f t="shared" si="1"/>
        <v>130.42424242424241</v>
      </c>
      <c r="F12" s="49">
        <v>8250</v>
      </c>
      <c r="G12" s="176">
        <v>9455</v>
      </c>
      <c r="H12" s="149">
        <f>SUM(G12/$O12)*100</f>
        <v>90.047619047619037</v>
      </c>
      <c r="I12" s="144">
        <v>9455</v>
      </c>
      <c r="J12" s="149">
        <f>SUM(I12/$O12)*100</f>
        <v>90.047619047619037</v>
      </c>
      <c r="K12" s="94">
        <f>'PY2022Q3 EX'!W10</f>
        <v>8935</v>
      </c>
      <c r="L12" s="149">
        <f>SUM(K12/$O12)*100</f>
        <v>85.095238095238088</v>
      </c>
      <c r="M12" s="94">
        <v>9110</v>
      </c>
      <c r="N12" s="155">
        <f>SUM(M12/$O12)*100</f>
        <v>86.761904761904759</v>
      </c>
      <c r="O12" s="95">
        <v>10500</v>
      </c>
      <c r="Q12" s="1"/>
    </row>
    <row r="13" spans="3:17" ht="20.100000000000001" customHeight="1" x14ac:dyDescent="0.25">
      <c r="C13" s="151" t="s">
        <v>10</v>
      </c>
      <c r="D13" s="93">
        <v>65.900000000000006</v>
      </c>
      <c r="E13" s="149">
        <f t="shared" si="1"/>
        <v>81.35802469135804</v>
      </c>
      <c r="F13" s="48">
        <v>81</v>
      </c>
      <c r="G13" s="172">
        <v>88.7</v>
      </c>
      <c r="H13" s="149">
        <f>SUM(G13/$O13)*100</f>
        <v>115.19480519480521</v>
      </c>
      <c r="I13" s="163">
        <v>78.099999999999994</v>
      </c>
      <c r="J13" s="93">
        <f>SUM(I13/$O13)*100</f>
        <v>101.42857142857142</v>
      </c>
      <c r="K13" s="93">
        <f>'PY2022Q3 EX'!W11*100</f>
        <v>79.800000000000011</v>
      </c>
      <c r="L13" s="149">
        <f>SUM(K13/$O13)*100</f>
        <v>103.63636363636365</v>
      </c>
      <c r="M13" s="93">
        <v>77.3</v>
      </c>
      <c r="N13" s="155">
        <f>SUM(M13/$O13)*100</f>
        <v>100.38961038961038</v>
      </c>
      <c r="O13" s="30">
        <v>77</v>
      </c>
      <c r="Q13" s="1"/>
    </row>
    <row r="14" spans="3:17" ht="20.100000000000001" customHeight="1" x14ac:dyDescent="0.25">
      <c r="C14" s="151" t="s">
        <v>13</v>
      </c>
      <c r="D14" s="93">
        <v>82.699999999999989</v>
      </c>
      <c r="E14" s="149">
        <f t="shared" si="1"/>
        <v>103.375</v>
      </c>
      <c r="F14" s="48">
        <v>80</v>
      </c>
      <c r="G14" s="172">
        <v>87</v>
      </c>
      <c r="H14" s="149">
        <f>SUM(G14/$O14)*100</f>
        <v>97.424412094064948</v>
      </c>
      <c r="I14" s="163">
        <v>84.4</v>
      </c>
      <c r="J14" s="149">
        <f>SUM(I14/$O14)*100</f>
        <v>94.512877939529687</v>
      </c>
      <c r="K14" s="93">
        <f>'PY2022Q3 EX'!W12*100</f>
        <v>86.2</v>
      </c>
      <c r="L14" s="149">
        <f>SUM(K14/$O14)*100</f>
        <v>96.528555431131025</v>
      </c>
      <c r="M14" s="93">
        <v>83.3</v>
      </c>
      <c r="N14" s="155">
        <f>SUM(M14/$O14)*100</f>
        <v>93.281075027995513</v>
      </c>
      <c r="O14" s="30">
        <v>89.3</v>
      </c>
      <c r="Q14" s="1"/>
    </row>
    <row r="15" spans="3:17" ht="20.100000000000001" customHeight="1" x14ac:dyDescent="0.25">
      <c r="C15" s="151" t="s">
        <v>16</v>
      </c>
      <c r="D15" s="93">
        <v>92.600000000000009</v>
      </c>
      <c r="E15" s="149">
        <f t="shared" si="1"/>
        <v>188.97959183673473</v>
      </c>
      <c r="F15" s="48">
        <v>49</v>
      </c>
      <c r="G15" s="172">
        <v>75</v>
      </c>
      <c r="H15" s="149">
        <f>SUM(G15/$O15)*100</f>
        <v>102.04081632653062</v>
      </c>
      <c r="I15" s="163">
        <v>75.8</v>
      </c>
      <c r="J15" s="149">
        <f>SUM(I15/$O15)*100</f>
        <v>103.12925170068026</v>
      </c>
      <c r="K15" s="93">
        <f>'PY2022Q3 EX'!W13*100</f>
        <v>77.100000000000009</v>
      </c>
      <c r="L15" s="149">
        <f>SUM(K15/$O15)*100</f>
        <v>104.89795918367348</v>
      </c>
      <c r="M15" s="93">
        <v>82.6</v>
      </c>
      <c r="N15" s="155">
        <f>SUM(M15/$O15)*100</f>
        <v>112.38095238095238</v>
      </c>
      <c r="O15" s="30">
        <v>73.5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77.100000000000009</v>
      </c>
      <c r="E17" s="149">
        <f t="shared" ref="E17:E21" si="2">D17/F17*100</f>
        <v>102.8</v>
      </c>
      <c r="F17" s="48">
        <v>75</v>
      </c>
      <c r="G17" s="172">
        <v>75</v>
      </c>
      <c r="H17" s="149">
        <f>SUM(G17/$O17)*100</f>
        <v>104.16666666666667</v>
      </c>
      <c r="I17" s="149">
        <v>71.5</v>
      </c>
      <c r="J17" s="149">
        <f>SUM(I17/$O17)*100</f>
        <v>99.305555555555557</v>
      </c>
      <c r="K17" s="93">
        <f>'PY2022Q3 EX'!W15*100</f>
        <v>73.5</v>
      </c>
      <c r="L17" s="149">
        <f>SUM(K17/$O17)*100</f>
        <v>102.08333333333333</v>
      </c>
      <c r="M17" s="93">
        <v>75.2</v>
      </c>
      <c r="N17" s="155">
        <f>SUM(M17/$O17)*100</f>
        <v>104.44444444444446</v>
      </c>
      <c r="O17" s="30">
        <v>72</v>
      </c>
      <c r="Q17" s="1"/>
    </row>
    <row r="18" spans="3:17" ht="20.100000000000001" customHeight="1" x14ac:dyDescent="0.25">
      <c r="C18" s="151" t="s">
        <v>3</v>
      </c>
      <c r="D18" s="94">
        <v>3976</v>
      </c>
      <c r="E18" s="149">
        <f t="shared" si="2"/>
        <v>120.48484848484848</v>
      </c>
      <c r="F18" s="49">
        <v>3300</v>
      </c>
      <c r="G18" s="173">
        <v>4030</v>
      </c>
      <c r="H18" s="149">
        <f>SUM(G18/$O18)*100</f>
        <v>113.80965828861905</v>
      </c>
      <c r="I18" s="150">
        <v>4767</v>
      </c>
      <c r="J18" s="149">
        <f>SUM(I18/$O18)*100</f>
        <v>134.62298785653769</v>
      </c>
      <c r="K18" s="94">
        <f>'PY2022Q3 EX'!W16</f>
        <v>4734</v>
      </c>
      <c r="L18" s="149">
        <f>SUM(K18/$O18)*100</f>
        <v>133.6910477266309</v>
      </c>
      <c r="M18" s="94">
        <v>5077.5</v>
      </c>
      <c r="N18" s="155">
        <f>SUM(M18/$O18)*100</f>
        <v>143.39169726066083</v>
      </c>
      <c r="O18" s="95">
        <v>3541</v>
      </c>
      <c r="Q18" s="1"/>
    </row>
    <row r="19" spans="3:17" ht="20.100000000000001" customHeight="1" x14ac:dyDescent="0.25">
      <c r="C19" s="151" t="s">
        <v>10</v>
      </c>
      <c r="D19" s="93">
        <v>71.8</v>
      </c>
      <c r="E19" s="149">
        <f t="shared" si="2"/>
        <v>97.027027027027017</v>
      </c>
      <c r="F19" s="48">
        <v>74</v>
      </c>
      <c r="G19" s="172">
        <v>75.5</v>
      </c>
      <c r="H19" s="149">
        <f t="shared" ref="H19:H20" si="3">SUM(G19/$O19)*100</f>
        <v>107.85714285714285</v>
      </c>
      <c r="I19" s="149">
        <v>75</v>
      </c>
      <c r="J19" s="149">
        <f t="shared" ref="J19:J20" si="4">SUM(I19/$O19)*100</f>
        <v>107.14285714285714</v>
      </c>
      <c r="K19" s="93">
        <f>'PY2022Q3 EX'!W17*100</f>
        <v>73.5</v>
      </c>
      <c r="L19" s="149">
        <f t="shared" ref="L19:L20" si="5">SUM(K19/$O19)*100</f>
        <v>105</v>
      </c>
      <c r="M19" s="93">
        <v>70.2</v>
      </c>
      <c r="N19" s="155">
        <f>SUM(M19/$O19)*100</f>
        <v>100.28571428571429</v>
      </c>
      <c r="O19" s="30">
        <v>70</v>
      </c>
      <c r="Q19" s="1"/>
    </row>
    <row r="20" spans="3:17" ht="20.100000000000001" customHeight="1" x14ac:dyDescent="0.25">
      <c r="C20" s="151" t="s">
        <v>13</v>
      </c>
      <c r="D20" s="93">
        <v>82.8</v>
      </c>
      <c r="E20" s="149">
        <f t="shared" si="2"/>
        <v>90</v>
      </c>
      <c r="F20" s="48">
        <v>92</v>
      </c>
      <c r="G20" s="172">
        <v>84</v>
      </c>
      <c r="H20" s="149">
        <f t="shared" si="3"/>
        <v>94.382022471910105</v>
      </c>
      <c r="I20" s="149">
        <v>94.1</v>
      </c>
      <c r="J20" s="149">
        <f t="shared" si="4"/>
        <v>105.73033707865167</v>
      </c>
      <c r="K20" s="93">
        <f>'PY2022Q3 EX'!W18*100</f>
        <v>92.9</v>
      </c>
      <c r="L20" s="149">
        <f t="shared" si="5"/>
        <v>104.38202247191013</v>
      </c>
      <c r="M20" s="93">
        <v>93.8</v>
      </c>
      <c r="N20" s="155">
        <f>SUM(M20/$O20)*100</f>
        <v>105.3932584269663</v>
      </c>
      <c r="O20" s="30">
        <v>89</v>
      </c>
      <c r="Q20" s="1"/>
    </row>
    <row r="21" spans="3:17" ht="20.100000000000001" customHeight="1" x14ac:dyDescent="0.25">
      <c r="C21" s="151" t="s">
        <v>16</v>
      </c>
      <c r="D21" s="93">
        <v>77.600000000000009</v>
      </c>
      <c r="E21" s="149">
        <f t="shared" si="2"/>
        <v>166.88172043010755</v>
      </c>
      <c r="F21" s="48">
        <v>46.5</v>
      </c>
      <c r="G21" s="172">
        <v>83.6</v>
      </c>
      <c r="H21" s="149">
        <f>SUM(G21/$O21)*100</f>
        <v>116.1111111111111</v>
      </c>
      <c r="I21" s="149">
        <v>85</v>
      </c>
      <c r="J21" s="149">
        <f>SUM(I21/$O21)*100</f>
        <v>118.05555555555556</v>
      </c>
      <c r="K21" s="93">
        <f>'PY2022Q3 EX'!W19*100</f>
        <v>85.8</v>
      </c>
      <c r="L21" s="149">
        <f>SUM(K21/$O21)*100</f>
        <v>119.16666666666667</v>
      </c>
      <c r="M21" s="93">
        <v>67.099999999999994</v>
      </c>
      <c r="N21" s="155">
        <f>SUM(M21/$O21)*100</f>
        <v>93.194444444444429</v>
      </c>
      <c r="O21" s="30">
        <v>72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63.1</v>
      </c>
      <c r="E23" s="149">
        <f t="shared" ref="E23:E25" si="6">D23/F23*100</f>
        <v>96.779141104294482</v>
      </c>
      <c r="F23" s="48">
        <v>65.2</v>
      </c>
      <c r="G23" s="174">
        <v>65.8</v>
      </c>
      <c r="H23" s="149">
        <f>SUM(G23/$O23)*100</f>
        <v>101.23076923076924</v>
      </c>
      <c r="I23" s="149">
        <v>66.599999999999994</v>
      </c>
      <c r="J23" s="149">
        <f>SUM(I23/$O23)*100</f>
        <v>102.46153846153845</v>
      </c>
      <c r="K23" s="93">
        <f>'PY2022Q3 EX'!W21*100</f>
        <v>69.8</v>
      </c>
      <c r="L23" s="149">
        <f>SUM(K23/$O23)*100</f>
        <v>107.38461538461539</v>
      </c>
      <c r="M23" s="93">
        <v>69.5</v>
      </c>
      <c r="N23" s="155">
        <f>SUM(M23/$O23)*100</f>
        <v>106.92307692307692</v>
      </c>
      <c r="O23" s="30">
        <v>65</v>
      </c>
      <c r="Q23" s="1"/>
    </row>
    <row r="24" spans="3:17" ht="20.100000000000001" customHeight="1" x14ac:dyDescent="0.25">
      <c r="C24" s="151" t="s">
        <v>3</v>
      </c>
      <c r="D24" s="94">
        <v>6540</v>
      </c>
      <c r="E24" s="149">
        <f t="shared" si="6"/>
        <v>128.23529411764707</v>
      </c>
      <c r="F24" s="49">
        <v>5100</v>
      </c>
      <c r="G24" s="175">
        <v>6661</v>
      </c>
      <c r="H24" s="149">
        <f>SUM(G24/$O24)*100</f>
        <v>114.84482758620689</v>
      </c>
      <c r="I24" s="159">
        <v>6570</v>
      </c>
      <c r="J24" s="149">
        <f>SUM(I24/$O24)*100</f>
        <v>113.27586206896552</v>
      </c>
      <c r="K24" s="94">
        <f>'PY2022Q3 EX'!W22</f>
        <v>6907.5</v>
      </c>
      <c r="L24" s="149">
        <f>SUM(K24/$O24)*100</f>
        <v>119.09482758620689</v>
      </c>
      <c r="M24" s="94">
        <v>7108</v>
      </c>
      <c r="N24" s="155">
        <f>SUM(M24/$O24)*100</f>
        <v>122.55172413793103</v>
      </c>
      <c r="O24" s="95">
        <v>5800</v>
      </c>
      <c r="Q24" s="1"/>
    </row>
    <row r="25" spans="3:17" ht="20.100000000000001" customHeight="1" x14ac:dyDescent="0.25">
      <c r="C25" s="156" t="s">
        <v>10</v>
      </c>
      <c r="D25" s="93">
        <v>61.199999999999996</v>
      </c>
      <c r="E25" s="149">
        <f t="shared" si="6"/>
        <v>95.327102803738313</v>
      </c>
      <c r="F25" s="48">
        <v>64.2</v>
      </c>
      <c r="G25" s="174">
        <v>64.5</v>
      </c>
      <c r="H25" s="149">
        <f>SUM(G25/$O25)*100</f>
        <v>106.61157024793388</v>
      </c>
      <c r="I25" s="149">
        <v>63.3</v>
      </c>
      <c r="J25" s="149">
        <f>SUM(I25/$O25)*100</f>
        <v>104.62809917355371</v>
      </c>
      <c r="K25" s="93">
        <f>'PY2022Q3 EX'!W23*100</f>
        <v>68.899999999999991</v>
      </c>
      <c r="L25" s="149">
        <f>SUM(K25/$O25)*100</f>
        <v>113.88429752066114</v>
      </c>
      <c r="M25" s="93">
        <v>69.599999999999994</v>
      </c>
      <c r="N25" s="155">
        <f>SUM(M25/$O25)*100</f>
        <v>115.04132231404958</v>
      </c>
      <c r="O25" s="30">
        <v>60.5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536" priority="106" operator="between">
      <formula>$F5*0.9</formula>
      <formula>$F5</formula>
    </cfRule>
    <cfRule type="cellIs" dxfId="535" priority="107" operator="lessThan">
      <formula>$F5*0.9</formula>
    </cfRule>
    <cfRule type="cellIs" dxfId="534" priority="108" operator="greaterThan">
      <formula>$F5</formula>
    </cfRule>
  </conditionalFormatting>
  <conditionalFormatting sqref="D7">
    <cfRule type="cellIs" dxfId="533" priority="100" operator="between">
      <formula>$F7*0.9</formula>
      <formula>$F7</formula>
    </cfRule>
    <cfRule type="cellIs" dxfId="532" priority="101" operator="lessThan">
      <formula>$F7*0.9</formula>
    </cfRule>
    <cfRule type="cellIs" dxfId="531" priority="102" operator="greaterThan">
      <formula>$F7</formula>
    </cfRule>
  </conditionalFormatting>
  <conditionalFormatting sqref="D6">
    <cfRule type="cellIs" dxfId="530" priority="97" operator="between">
      <formula>$F6*0.9</formula>
      <formula>$F6</formula>
    </cfRule>
    <cfRule type="cellIs" dxfId="529" priority="98" operator="lessThan">
      <formula>$F6*0.9</formula>
    </cfRule>
    <cfRule type="cellIs" dxfId="528" priority="99" operator="greaterThan">
      <formula>$F6</formula>
    </cfRule>
  </conditionalFormatting>
  <conditionalFormatting sqref="D11">
    <cfRule type="cellIs" dxfId="527" priority="94" operator="between">
      <formula>$F11*0.9</formula>
      <formula>$F11</formula>
    </cfRule>
    <cfRule type="cellIs" dxfId="526" priority="95" operator="lessThan">
      <formula>$F11*0.9</formula>
    </cfRule>
    <cfRule type="cellIs" dxfId="525" priority="96" operator="greaterThan">
      <formula>$F11</formula>
    </cfRule>
  </conditionalFormatting>
  <conditionalFormatting sqref="D17">
    <cfRule type="cellIs" dxfId="524" priority="91" operator="between">
      <formula>$F17*0.9</formula>
      <formula>$F17</formula>
    </cfRule>
    <cfRule type="cellIs" dxfId="523" priority="92" operator="lessThan">
      <formula>$F17*0.9</formula>
    </cfRule>
    <cfRule type="cellIs" dxfId="522" priority="93" operator="greaterThan">
      <formula>$F17</formula>
    </cfRule>
  </conditionalFormatting>
  <conditionalFormatting sqref="D23">
    <cfRule type="cellIs" dxfId="521" priority="88" operator="between">
      <formula>$F23*0.9</formula>
      <formula>$F23</formula>
    </cfRule>
    <cfRule type="cellIs" dxfId="520" priority="89" operator="lessThan">
      <formula>$F23*0.9</formula>
    </cfRule>
    <cfRule type="cellIs" dxfId="519" priority="90" operator="greaterThan">
      <formula>$F23</formula>
    </cfRule>
  </conditionalFormatting>
  <conditionalFormatting sqref="D12">
    <cfRule type="cellIs" dxfId="518" priority="85" operator="between">
      <formula>$F12*0.9</formula>
      <formula>$F12</formula>
    </cfRule>
    <cfRule type="cellIs" dxfId="517" priority="86" operator="lessThan">
      <formula>$F12*0.9</formula>
    </cfRule>
    <cfRule type="cellIs" dxfId="516" priority="87" operator="greaterThan">
      <formula>$F12</formula>
    </cfRule>
  </conditionalFormatting>
  <conditionalFormatting sqref="D24">
    <cfRule type="cellIs" dxfId="515" priority="82" operator="between">
      <formula>$F24*0.9</formula>
      <formula>$F24</formula>
    </cfRule>
    <cfRule type="cellIs" dxfId="514" priority="83" operator="lessThan">
      <formula>$F24*0.9</formula>
    </cfRule>
    <cfRule type="cellIs" dxfId="513" priority="84" operator="greaterThan">
      <formula>$F24</formula>
    </cfRule>
  </conditionalFormatting>
  <conditionalFormatting sqref="D13">
    <cfRule type="cellIs" dxfId="512" priority="79" operator="between">
      <formula>$F13*0.9</formula>
      <formula>$F13</formula>
    </cfRule>
    <cfRule type="cellIs" dxfId="511" priority="80" operator="lessThan">
      <formula>$F13*0.9</formula>
    </cfRule>
    <cfRule type="cellIs" dxfId="510" priority="81" operator="greaterThan">
      <formula>$F13</formula>
    </cfRule>
  </conditionalFormatting>
  <conditionalFormatting sqref="D19">
    <cfRule type="cellIs" dxfId="509" priority="76" operator="between">
      <formula>$F19*0.9</formula>
      <formula>$F19</formula>
    </cfRule>
    <cfRule type="cellIs" dxfId="508" priority="77" operator="lessThan">
      <formula>$F19*0.9</formula>
    </cfRule>
    <cfRule type="cellIs" dxfId="507" priority="78" operator="greaterThan">
      <formula>$F19</formula>
    </cfRule>
  </conditionalFormatting>
  <conditionalFormatting sqref="D25">
    <cfRule type="cellIs" dxfId="506" priority="73" operator="between">
      <formula>$F25*0.9</formula>
      <formula>$F25</formula>
    </cfRule>
    <cfRule type="cellIs" dxfId="505" priority="74" operator="lessThan">
      <formula>$F25*0.9</formula>
    </cfRule>
    <cfRule type="cellIs" dxfId="504" priority="75" operator="greaterThan">
      <formula>$F25</formula>
    </cfRule>
  </conditionalFormatting>
  <conditionalFormatting sqref="G5 I5 K5 M5">
    <cfRule type="cellIs" dxfId="503" priority="127" operator="between">
      <formula>$O5*0.9</formula>
      <formula>$O5</formula>
    </cfRule>
    <cfRule type="cellIs" dxfId="502" priority="128" operator="lessThan">
      <formula>$O5*0.9</formula>
    </cfRule>
    <cfRule type="cellIs" dxfId="501" priority="129" operator="greaterThan">
      <formula>$O5</formula>
    </cfRule>
  </conditionalFormatting>
  <conditionalFormatting sqref="G6 I6 K6 M6">
    <cfRule type="cellIs" dxfId="500" priority="109" operator="between">
      <formula>$O6*0.9</formula>
      <formula>$O6</formula>
    </cfRule>
    <cfRule type="cellIs" dxfId="499" priority="110" operator="lessThan">
      <formula>$O6*0.9</formula>
    </cfRule>
    <cfRule type="cellIs" dxfId="498" priority="111" operator="greaterThan">
      <formula>$O6</formula>
    </cfRule>
  </conditionalFormatting>
  <conditionalFormatting sqref="G7 I7 M7">
    <cfRule type="cellIs" dxfId="497" priority="70" operator="between">
      <formula>$O7*0.9</formula>
      <formula>$O7</formula>
    </cfRule>
    <cfRule type="cellIs" dxfId="496" priority="71" operator="lessThan">
      <formula>$O7*0.9</formula>
    </cfRule>
    <cfRule type="cellIs" dxfId="495" priority="72" operator="greaterThan">
      <formula>$O7</formula>
    </cfRule>
  </conditionalFormatting>
  <conditionalFormatting sqref="G11 I11 M11">
    <cfRule type="cellIs" dxfId="494" priority="124" operator="between">
      <formula>$O11*0.9</formula>
      <formula>$O11</formula>
    </cfRule>
    <cfRule type="cellIs" dxfId="493" priority="125" operator="lessThan">
      <formula>$O11*0.9</formula>
    </cfRule>
    <cfRule type="cellIs" dxfId="492" priority="126" operator="greaterThan">
      <formula>$O11</formula>
    </cfRule>
  </conditionalFormatting>
  <conditionalFormatting sqref="G12 I12 M12">
    <cfRule type="cellIs" dxfId="491" priority="121" operator="between">
      <formula>$O12*0.9</formula>
      <formula>$O12</formula>
    </cfRule>
    <cfRule type="cellIs" dxfId="490" priority="122" operator="lessThan">
      <formula>$O12*0.9</formula>
    </cfRule>
    <cfRule type="cellIs" dxfId="489" priority="123" operator="greaterThan">
      <formula>$O12</formula>
    </cfRule>
  </conditionalFormatting>
  <conditionalFormatting sqref="G13 I13 M13">
    <cfRule type="cellIs" dxfId="488" priority="103" operator="between">
      <formula>$O13*0.9</formula>
      <formula>$O13</formula>
    </cfRule>
    <cfRule type="cellIs" dxfId="487" priority="104" operator="lessThan">
      <formula>$O13*0.9</formula>
    </cfRule>
    <cfRule type="cellIs" dxfId="486" priority="105" operator="greaterThan">
      <formula>$O13</formula>
    </cfRule>
  </conditionalFormatting>
  <conditionalFormatting sqref="G14 I14 M14">
    <cfRule type="cellIs" dxfId="485" priority="67" operator="between">
      <formula>$O14*0.9</formula>
      <formula>$O14</formula>
    </cfRule>
    <cfRule type="cellIs" dxfId="484" priority="68" operator="lessThan">
      <formula>$O14*0.9</formula>
    </cfRule>
    <cfRule type="cellIs" dxfId="483" priority="69" operator="greaterThan">
      <formula>$O14</formula>
    </cfRule>
  </conditionalFormatting>
  <conditionalFormatting sqref="G17:G18 I17:I18 M17:M18">
    <cfRule type="cellIs" dxfId="482" priority="118" operator="between">
      <formula>$O17*0.9</formula>
      <formula>$O17</formula>
    </cfRule>
    <cfRule type="cellIs" dxfId="481" priority="119" operator="lessThan">
      <formula>$O17*0.9</formula>
    </cfRule>
    <cfRule type="cellIs" dxfId="480" priority="120" operator="greaterThan">
      <formula>$O17</formula>
    </cfRule>
  </conditionalFormatting>
  <conditionalFormatting sqref="G19 I19 M19">
    <cfRule type="cellIs" dxfId="479" priority="64" operator="between">
      <formula>$O19*0.9</formula>
      <formula>$O19</formula>
    </cfRule>
    <cfRule type="cellIs" dxfId="478" priority="65" operator="lessThan">
      <formula>$O19*0.9</formula>
    </cfRule>
    <cfRule type="cellIs" dxfId="477" priority="66" operator="greaterThan">
      <formula>$O19</formula>
    </cfRule>
  </conditionalFormatting>
  <conditionalFormatting sqref="G20 I20 M20">
    <cfRule type="cellIs" dxfId="476" priority="61" operator="between">
      <formula>$O20*0.9</formula>
      <formula>$O20</formula>
    </cfRule>
    <cfRule type="cellIs" dxfId="475" priority="62" operator="lessThan">
      <formula>$O20*0.9</formula>
    </cfRule>
    <cfRule type="cellIs" dxfId="474" priority="63" operator="greaterThan">
      <formula>$O20</formula>
    </cfRule>
  </conditionalFormatting>
  <conditionalFormatting sqref="G23 I23 M23">
    <cfRule type="cellIs" dxfId="473" priority="115" operator="between">
      <formula>$O23*0.9</formula>
      <formula>$O23</formula>
    </cfRule>
    <cfRule type="cellIs" dxfId="472" priority="116" operator="lessThan">
      <formula>$O23*0.9</formula>
    </cfRule>
    <cfRule type="cellIs" dxfId="471" priority="117" operator="greaterThan">
      <formula>$O23</formula>
    </cfRule>
  </conditionalFormatting>
  <conditionalFormatting sqref="G24 I24 M24">
    <cfRule type="cellIs" dxfId="470" priority="112" operator="between">
      <formula>$O24*0.9</formula>
      <formula>$O24</formula>
    </cfRule>
    <cfRule type="cellIs" dxfId="469" priority="113" operator="lessThan">
      <formula>$O24*0.9</formula>
    </cfRule>
    <cfRule type="cellIs" dxfId="468" priority="114" operator="greaterThan">
      <formula>$O24</formula>
    </cfRule>
  </conditionalFormatting>
  <conditionalFormatting sqref="G25 I25 M25">
    <cfRule type="cellIs" dxfId="467" priority="58" operator="between">
      <formula>$O25*0.9</formula>
      <formula>$O25</formula>
    </cfRule>
    <cfRule type="cellIs" dxfId="466" priority="59" operator="lessThan">
      <formula>$O25*0.9</formula>
    </cfRule>
    <cfRule type="cellIs" dxfId="465" priority="60" operator="greaterThan">
      <formula>$O25</formula>
    </cfRule>
  </conditionalFormatting>
  <conditionalFormatting sqref="D8">
    <cfRule type="cellIs" dxfId="464" priority="55" operator="between">
      <formula>$F8*0.9</formula>
      <formula>$F8</formula>
    </cfRule>
    <cfRule type="cellIs" dxfId="463" priority="56" operator="lessThan">
      <formula>$F8*0.9</formula>
    </cfRule>
    <cfRule type="cellIs" dxfId="462" priority="57" operator="greaterThan">
      <formula>$F8</formula>
    </cfRule>
  </conditionalFormatting>
  <conditionalFormatting sqref="D14">
    <cfRule type="cellIs" dxfId="461" priority="52" operator="between">
      <formula>$F14*0.9</formula>
      <formula>$F14</formula>
    </cfRule>
    <cfRule type="cellIs" dxfId="460" priority="53" operator="lessThan">
      <formula>$F14*0.9</formula>
    </cfRule>
    <cfRule type="cellIs" dxfId="459" priority="54" operator="greaterThan">
      <formula>$F14</formula>
    </cfRule>
  </conditionalFormatting>
  <conditionalFormatting sqref="D20">
    <cfRule type="cellIs" dxfId="458" priority="49" operator="between">
      <formula>$F20*0.9</formula>
      <formula>$F20</formula>
    </cfRule>
    <cfRule type="cellIs" dxfId="457" priority="50" operator="lessThan">
      <formula>$F20*0.9</formula>
    </cfRule>
    <cfRule type="cellIs" dxfId="456" priority="51" operator="greaterThan">
      <formula>$F20</formula>
    </cfRule>
  </conditionalFormatting>
  <conditionalFormatting sqref="G15 I15 M15">
    <cfRule type="cellIs" dxfId="455" priority="46" operator="between">
      <formula>$O15*0.9</formula>
      <formula>$O15</formula>
    </cfRule>
    <cfRule type="cellIs" dxfId="454" priority="47" operator="lessThan">
      <formula>$O15*0.9</formula>
    </cfRule>
    <cfRule type="cellIs" dxfId="453" priority="48" operator="greaterThan">
      <formula>$O15</formula>
    </cfRule>
  </conditionalFormatting>
  <conditionalFormatting sqref="G21 I21 M21">
    <cfRule type="cellIs" dxfId="452" priority="43" operator="between">
      <formula>$O21*0.9</formula>
      <formula>$O21</formula>
    </cfRule>
    <cfRule type="cellIs" dxfId="451" priority="44" operator="lessThan">
      <formula>$O21*0.9</formula>
    </cfRule>
    <cfRule type="cellIs" dxfId="450" priority="45" operator="greaterThan">
      <formula>$O21</formula>
    </cfRule>
  </conditionalFormatting>
  <conditionalFormatting sqref="G8 I8 M8">
    <cfRule type="cellIs" dxfId="449" priority="40" operator="between">
      <formula>$O8*0.9</formula>
      <formula>$O8</formula>
    </cfRule>
    <cfRule type="cellIs" dxfId="448" priority="41" operator="lessThan">
      <formula>$O8*0.9</formula>
    </cfRule>
    <cfRule type="cellIs" dxfId="447" priority="42" operator="greaterThan">
      <formula>$O8</formula>
    </cfRule>
  </conditionalFormatting>
  <conditionalFormatting sqref="G9 I9 M9">
    <cfRule type="cellIs" dxfId="446" priority="37" operator="between">
      <formula>$O9*0.9</formula>
      <formula>$O9</formula>
    </cfRule>
    <cfRule type="cellIs" dxfId="445" priority="38" operator="lessThan">
      <formula>$O9*0.9</formula>
    </cfRule>
    <cfRule type="cellIs" dxfId="444" priority="39" operator="greaterThan">
      <formula>$O9</formula>
    </cfRule>
  </conditionalFormatting>
  <conditionalFormatting sqref="D21 D15 D9">
    <cfRule type="cellIs" dxfId="443" priority="34" operator="between">
      <formula>$F9*0.9</formula>
      <formula>$F9</formula>
    </cfRule>
    <cfRule type="cellIs" dxfId="442" priority="35" operator="lessThan">
      <formula>$F9*0.9</formula>
    </cfRule>
    <cfRule type="cellIs" dxfId="441" priority="36" operator="greaterThan">
      <formula>$F9</formula>
    </cfRule>
  </conditionalFormatting>
  <conditionalFormatting sqref="D18">
    <cfRule type="cellIs" dxfId="440" priority="31" operator="between">
      <formula>$F18*0.9</formula>
      <formula>$F18</formula>
    </cfRule>
    <cfRule type="cellIs" dxfId="439" priority="32" operator="lessThan">
      <formula>$F18*0.9</formula>
    </cfRule>
    <cfRule type="cellIs" dxfId="438" priority="33" operator="greaterThan">
      <formula>$F18</formula>
    </cfRule>
  </conditionalFormatting>
  <conditionalFormatting sqref="K7:K9">
    <cfRule type="cellIs" dxfId="437" priority="28" operator="between">
      <formula>$O7*0.9</formula>
      <formula>$O7</formula>
    </cfRule>
    <cfRule type="cellIs" dxfId="436" priority="29" operator="lessThan">
      <formula>$O7*0.9</formula>
    </cfRule>
    <cfRule type="cellIs" dxfId="435" priority="30" operator="greaterThan">
      <formula>$O7</formula>
    </cfRule>
  </conditionalFormatting>
  <conditionalFormatting sqref="K11">
    <cfRule type="cellIs" dxfId="434" priority="25" operator="between">
      <formula>$O11*0.9</formula>
      <formula>$O11</formula>
    </cfRule>
    <cfRule type="cellIs" dxfId="433" priority="26" operator="lessThan">
      <formula>$O11*0.9</formula>
    </cfRule>
    <cfRule type="cellIs" dxfId="432" priority="27" operator="greaterThan">
      <formula>$O11</formula>
    </cfRule>
  </conditionalFormatting>
  <conditionalFormatting sqref="K13:K15">
    <cfRule type="cellIs" dxfId="431" priority="22" operator="between">
      <formula>$O13*0.9</formula>
      <formula>$O13</formula>
    </cfRule>
    <cfRule type="cellIs" dxfId="430" priority="23" operator="lessThan">
      <formula>$O13*0.9</formula>
    </cfRule>
    <cfRule type="cellIs" dxfId="429" priority="24" operator="greaterThan">
      <formula>$O13</formula>
    </cfRule>
  </conditionalFormatting>
  <conditionalFormatting sqref="K17">
    <cfRule type="cellIs" dxfId="428" priority="19" operator="between">
      <formula>$O17*0.9</formula>
      <formula>$O17</formula>
    </cfRule>
    <cfRule type="cellIs" dxfId="427" priority="20" operator="lessThan">
      <formula>$O17*0.9</formula>
    </cfRule>
    <cfRule type="cellIs" dxfId="426" priority="21" operator="greaterThan">
      <formula>$O17</formula>
    </cfRule>
  </conditionalFormatting>
  <conditionalFormatting sqref="K19:K21">
    <cfRule type="cellIs" dxfId="425" priority="16" operator="between">
      <formula>$O19*0.9</formula>
      <formula>$O19</formula>
    </cfRule>
    <cfRule type="cellIs" dxfId="424" priority="17" operator="lessThan">
      <formula>$O19*0.9</formula>
    </cfRule>
    <cfRule type="cellIs" dxfId="423" priority="18" operator="greaterThan">
      <formula>$O19</formula>
    </cfRule>
  </conditionalFormatting>
  <conditionalFormatting sqref="K23">
    <cfRule type="cellIs" dxfId="422" priority="13" operator="between">
      <formula>$O23*0.9</formula>
      <formula>$O23</formula>
    </cfRule>
    <cfRule type="cellIs" dxfId="421" priority="14" operator="lessThan">
      <formula>$O23*0.9</formula>
    </cfRule>
    <cfRule type="cellIs" dxfId="420" priority="15" operator="greaterThan">
      <formula>$O23</formula>
    </cfRule>
  </conditionalFormatting>
  <conditionalFormatting sqref="K25">
    <cfRule type="cellIs" dxfId="419" priority="10" operator="between">
      <formula>$O25*0.9</formula>
      <formula>$O25</formula>
    </cfRule>
    <cfRule type="cellIs" dxfId="418" priority="11" operator="lessThan">
      <formula>$O25*0.9</formula>
    </cfRule>
    <cfRule type="cellIs" dxfId="417" priority="12" operator="greaterThan">
      <formula>$O25</formula>
    </cfRule>
  </conditionalFormatting>
  <conditionalFormatting sqref="K12">
    <cfRule type="cellIs" dxfId="416" priority="7" operator="between">
      <formula>$O12*0.9</formula>
      <formula>$O12</formula>
    </cfRule>
    <cfRule type="cellIs" dxfId="415" priority="8" operator="lessThan">
      <formula>$O12*0.9</formula>
    </cfRule>
    <cfRule type="cellIs" dxfId="414" priority="9" operator="greaterThan">
      <formula>$O12</formula>
    </cfRule>
  </conditionalFormatting>
  <conditionalFormatting sqref="K18">
    <cfRule type="cellIs" dxfId="413" priority="4" operator="between">
      <formula>$O18*0.9</formula>
      <formula>$O18</formula>
    </cfRule>
    <cfRule type="cellIs" dxfId="412" priority="5" operator="lessThan">
      <formula>$O18*0.9</formula>
    </cfRule>
    <cfRule type="cellIs" dxfId="411" priority="6" operator="greaterThan">
      <formula>$O18</formula>
    </cfRule>
  </conditionalFormatting>
  <conditionalFormatting sqref="K24">
    <cfRule type="cellIs" dxfId="410" priority="1" operator="between">
      <formula>$O24*0.9</formula>
      <formula>$O24</formula>
    </cfRule>
    <cfRule type="cellIs" dxfId="409" priority="2" operator="lessThan">
      <formula>$O24*0.9</formula>
    </cfRule>
    <cfRule type="cellIs" dxfId="408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19D0-D81A-488D-A282-C07ACEF05AF2}">
  <dimension ref="C1:Q45"/>
  <sheetViews>
    <sheetView zoomScale="70" zoomScaleNormal="7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M23" sqref="M23:M25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22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80.100000000000009</v>
      </c>
      <c r="E5" s="149">
        <f>D5/F5*100</f>
        <v>91.857798165137609</v>
      </c>
      <c r="F5" s="48">
        <v>87.2</v>
      </c>
      <c r="G5" s="170">
        <v>79.800000000000011</v>
      </c>
      <c r="H5" s="149">
        <f>SUM(G5/$O5)*100</f>
        <v>96.144578313253021</v>
      </c>
      <c r="I5" s="149">
        <v>78.400000000000006</v>
      </c>
      <c r="J5" s="149">
        <f>SUM(I5/$O5)*100</f>
        <v>94.457831325301214</v>
      </c>
      <c r="K5" s="93">
        <f>'PY2022Q3 EX'!X3*100</f>
        <v>78</v>
      </c>
      <c r="L5" s="149">
        <f>SUM(K5/$O5)*100</f>
        <v>93.975903614457835</v>
      </c>
      <c r="M5" s="93">
        <v>92.2</v>
      </c>
      <c r="N5" s="155">
        <f>SUM(M5/$O5)*100</f>
        <v>111.0843373493976</v>
      </c>
      <c r="O5" s="29">
        <v>83</v>
      </c>
      <c r="Q5" s="1"/>
    </row>
    <row r="6" spans="3:17" ht="20.100000000000001" customHeight="1" x14ac:dyDescent="0.25">
      <c r="C6" s="151" t="s">
        <v>3</v>
      </c>
      <c r="D6" s="94">
        <v>9433</v>
      </c>
      <c r="E6" s="149">
        <f t="shared" ref="E6:E9" si="0">D6/F6*100</f>
        <v>120.93589743589743</v>
      </c>
      <c r="F6" s="49">
        <v>7800</v>
      </c>
      <c r="G6" s="171">
        <v>9995</v>
      </c>
      <c r="H6" s="149">
        <f>SUM(G6/$O6)*100</f>
        <v>128.14102564102566</v>
      </c>
      <c r="I6" s="150">
        <v>9710</v>
      </c>
      <c r="J6" s="149">
        <f>SUM(I6/$O6)*100</f>
        <v>124.48717948717949</v>
      </c>
      <c r="K6" s="94">
        <f>'PY2022Q3 EX'!X4</f>
        <v>9982.7999999999993</v>
      </c>
      <c r="L6" s="149">
        <f>SUM(K6/$O6)*100</f>
        <v>127.98461538461538</v>
      </c>
      <c r="M6" s="94">
        <v>11440</v>
      </c>
      <c r="N6" s="155">
        <f>SUM(M6/$O6)*100</f>
        <v>146.66666666666666</v>
      </c>
      <c r="O6" s="95">
        <v>7800</v>
      </c>
      <c r="Q6" s="1"/>
    </row>
    <row r="7" spans="3:17" ht="20.100000000000001" customHeight="1" x14ac:dyDescent="0.25">
      <c r="C7" s="151" t="s">
        <v>10</v>
      </c>
      <c r="D7" s="93">
        <v>90.2</v>
      </c>
      <c r="E7" s="149">
        <f t="shared" si="0"/>
        <v>106.74556213017752</v>
      </c>
      <c r="F7" s="48">
        <v>84.5</v>
      </c>
      <c r="G7" s="170">
        <v>92.4</v>
      </c>
      <c r="H7" s="149">
        <f>SUM(G7/$O7)*100</f>
        <v>115.5</v>
      </c>
      <c r="I7" s="149">
        <v>78.900000000000006</v>
      </c>
      <c r="J7" s="149">
        <f>SUM(I7/$O7)*100</f>
        <v>98.625</v>
      </c>
      <c r="K7" s="93">
        <f>'PY2022Q3 EX'!X5*100</f>
        <v>79.800000000000011</v>
      </c>
      <c r="L7" s="149">
        <f>SUM(K7/$O7)*100</f>
        <v>99.750000000000014</v>
      </c>
      <c r="M7" s="93">
        <v>79.7</v>
      </c>
      <c r="N7" s="155">
        <f>SUM(M7/$O7)*100</f>
        <v>99.625000000000014</v>
      </c>
      <c r="O7" s="30">
        <v>80</v>
      </c>
      <c r="Q7" s="1"/>
    </row>
    <row r="8" spans="3:17" ht="20.100000000000001" customHeight="1" x14ac:dyDescent="0.25">
      <c r="C8" s="151" t="s">
        <v>13</v>
      </c>
      <c r="D8" s="93">
        <v>87</v>
      </c>
      <c r="E8" s="149">
        <f t="shared" si="0"/>
        <v>124.28571428571429</v>
      </c>
      <c r="F8" s="48">
        <v>70</v>
      </c>
      <c r="G8" s="170">
        <v>89.4</v>
      </c>
      <c r="H8" s="149">
        <f>SUM(G8/$O8)*100</f>
        <v>124.16666666666667</v>
      </c>
      <c r="I8" s="149">
        <v>74.7</v>
      </c>
      <c r="J8" s="149">
        <f>SUM(I8/$O8)*100</f>
        <v>103.75000000000001</v>
      </c>
      <c r="K8" s="93">
        <f>'PY2022Q3 EX'!X6*100</f>
        <v>72.899999999999991</v>
      </c>
      <c r="L8" s="149">
        <f>SUM(K8/$O8)*100</f>
        <v>101.25</v>
      </c>
      <c r="M8" s="93">
        <v>71.400000000000006</v>
      </c>
      <c r="N8" s="155">
        <f>SUM(M8/$O8)*100</f>
        <v>99.166666666666671</v>
      </c>
      <c r="O8" s="30">
        <v>72</v>
      </c>
      <c r="Q8" s="1"/>
    </row>
    <row r="9" spans="3:17" ht="20.100000000000001" customHeight="1" x14ac:dyDescent="0.25">
      <c r="C9" s="151" t="s">
        <v>16</v>
      </c>
      <c r="D9" s="93">
        <v>87.3</v>
      </c>
      <c r="E9" s="149">
        <f t="shared" si="0"/>
        <v>178.16326530612244</v>
      </c>
      <c r="F9" s="48">
        <v>49</v>
      </c>
      <c r="G9" s="170">
        <v>74.5</v>
      </c>
      <c r="H9" s="149">
        <f>SUM(G9/$O9)*100</f>
        <v>128.44827586206898</v>
      </c>
      <c r="I9" s="149">
        <v>67.900000000000006</v>
      </c>
      <c r="J9" s="149">
        <f>SUM(I9/$O9)*100</f>
        <v>117.06896551724139</v>
      </c>
      <c r="K9" s="93">
        <f>'PY2022Q3 EX'!X7*100</f>
        <v>61.9</v>
      </c>
      <c r="L9" s="149">
        <f>SUM(K9/$O9)*100</f>
        <v>106.72413793103451</v>
      </c>
      <c r="M9" s="93">
        <v>89.2</v>
      </c>
      <c r="N9" s="155">
        <f>SUM(M9/$O9)*100</f>
        <v>153.79310344827587</v>
      </c>
      <c r="O9" s="30">
        <v>57.999999999999993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73.3</v>
      </c>
      <c r="E11" s="149">
        <f t="shared" ref="E11:E15" si="1">D11/F11*100</f>
        <v>86.235294117647058</v>
      </c>
      <c r="F11" s="48">
        <v>85</v>
      </c>
      <c r="G11" s="172">
        <v>73.400000000000006</v>
      </c>
      <c r="H11" s="149">
        <f>SUM(G11/$O11)*100</f>
        <v>92.911392405063296</v>
      </c>
      <c r="I11" s="180">
        <v>70.900000000000006</v>
      </c>
      <c r="J11" s="149">
        <f>SUM(I11/$O11)*100</f>
        <v>89.74683544303798</v>
      </c>
      <c r="K11" s="93">
        <f>'PY2022Q3 EX'!X9*100</f>
        <v>71.5</v>
      </c>
      <c r="L11" s="149">
        <f>SUM(K11/$O11)*100</f>
        <v>90.506329113924053</v>
      </c>
      <c r="M11" s="93">
        <v>90.8</v>
      </c>
      <c r="N11" s="155">
        <f>SUM(M11/$O11)*100</f>
        <v>114.93670886075948</v>
      </c>
      <c r="O11" s="30">
        <v>79</v>
      </c>
      <c r="Q11" s="1"/>
    </row>
    <row r="12" spans="3:17" ht="20.100000000000001" customHeight="1" x14ac:dyDescent="0.25">
      <c r="C12" s="151" t="s">
        <v>3</v>
      </c>
      <c r="D12" s="94">
        <v>11389</v>
      </c>
      <c r="E12" s="149">
        <f t="shared" si="1"/>
        <v>153.90540540540542</v>
      </c>
      <c r="F12" s="49">
        <v>7400</v>
      </c>
      <c r="G12" s="176">
        <v>11417</v>
      </c>
      <c r="H12" s="149">
        <f>SUM(G12/$O12)*100</f>
        <v>116.5</v>
      </c>
      <c r="I12" s="181">
        <v>11026</v>
      </c>
      <c r="J12" s="149">
        <f>SUM(I12/$O12)*100</f>
        <v>112.51020408163266</v>
      </c>
      <c r="K12" s="94">
        <f>'PY2022Q3 EX'!X10</f>
        <v>10499</v>
      </c>
      <c r="L12" s="149">
        <f>SUM(K12/$O12)*100</f>
        <v>107.13265306122449</v>
      </c>
      <c r="M12" s="94">
        <v>10584</v>
      </c>
      <c r="N12" s="155">
        <f>SUM(M12/$O12)*100</f>
        <v>108</v>
      </c>
      <c r="O12" s="95">
        <v>9800</v>
      </c>
      <c r="Q12" s="1"/>
    </row>
    <row r="13" spans="3:17" ht="20.100000000000001" customHeight="1" x14ac:dyDescent="0.25">
      <c r="C13" s="151" t="s">
        <v>10</v>
      </c>
      <c r="D13" s="93">
        <v>89.3</v>
      </c>
      <c r="E13" s="149">
        <f t="shared" si="1"/>
        <v>110.24691358024693</v>
      </c>
      <c r="F13" s="48">
        <v>81</v>
      </c>
      <c r="G13" s="172">
        <v>91.5</v>
      </c>
      <c r="H13" s="149">
        <f>SUM(G13/$O13)*100</f>
        <v>112.96296296296295</v>
      </c>
      <c r="I13" s="180">
        <v>74.5</v>
      </c>
      <c r="J13" s="93">
        <f>SUM(I13/$O13)*100</f>
        <v>91.975308641975303</v>
      </c>
      <c r="K13" s="93">
        <f>'PY2022Q3 EX'!X11*100</f>
        <v>76.900000000000006</v>
      </c>
      <c r="L13" s="149">
        <f>SUM(K13/$O13)*100</f>
        <v>94.938271604938279</v>
      </c>
      <c r="M13" s="93">
        <v>76.400000000000006</v>
      </c>
      <c r="N13" s="155">
        <f>SUM(M13/$O13)*100</f>
        <v>94.320987654321002</v>
      </c>
      <c r="O13" s="30">
        <v>81</v>
      </c>
      <c r="Q13" s="1"/>
    </row>
    <row r="14" spans="3:17" ht="20.100000000000001" customHeight="1" x14ac:dyDescent="0.25">
      <c r="C14" s="151" t="s">
        <v>13</v>
      </c>
      <c r="D14" s="93">
        <v>88.1</v>
      </c>
      <c r="E14" s="149">
        <f t="shared" si="1"/>
        <v>120.68493150684931</v>
      </c>
      <c r="F14" s="48">
        <v>73</v>
      </c>
      <c r="G14" s="172">
        <v>89.5</v>
      </c>
      <c r="H14" s="149">
        <f>SUM(G14/$O14)*100</f>
        <v>109.95085995085996</v>
      </c>
      <c r="I14" s="180">
        <v>82.4</v>
      </c>
      <c r="J14" s="149">
        <f>SUM(I14/$O14)*100</f>
        <v>101.22850122850124</v>
      </c>
      <c r="K14" s="93">
        <f>'PY2022Q3 EX'!X12*100</f>
        <v>81.5</v>
      </c>
      <c r="L14" s="149">
        <f>SUM(K14/$O14)*100</f>
        <v>100.12285012285014</v>
      </c>
      <c r="M14" s="93">
        <v>81.400000000000006</v>
      </c>
      <c r="N14" s="155">
        <f>SUM(M14/$O14)*100</f>
        <v>100.00000000000003</v>
      </c>
      <c r="O14" s="30">
        <v>81.399999999999991</v>
      </c>
      <c r="Q14" s="1"/>
    </row>
    <row r="15" spans="3:17" ht="20.100000000000001" customHeight="1" x14ac:dyDescent="0.25">
      <c r="C15" s="151" t="s">
        <v>16</v>
      </c>
      <c r="D15" s="93">
        <v>94.199999999999989</v>
      </c>
      <c r="E15" s="149">
        <f t="shared" si="1"/>
        <v>192.24489795918365</v>
      </c>
      <c r="F15" s="48">
        <v>49</v>
      </c>
      <c r="G15" s="172">
        <v>84.2</v>
      </c>
      <c r="H15" s="149">
        <f>SUM(G15/$O15)*100</f>
        <v>140.33333333333334</v>
      </c>
      <c r="I15" s="180">
        <v>78.7</v>
      </c>
      <c r="J15" s="149">
        <f>SUM(I15/$O15)*100</f>
        <v>131.16666666666669</v>
      </c>
      <c r="K15" s="93">
        <f>'PY2022Q3 EX'!X13*100</f>
        <v>67.2</v>
      </c>
      <c r="L15" s="149">
        <f>SUM(K15/$O15)*100</f>
        <v>112.00000000000001</v>
      </c>
      <c r="M15" s="93">
        <v>91.6</v>
      </c>
      <c r="N15" s="155">
        <f>SUM(M15/$O15)*100</f>
        <v>152.66666666666666</v>
      </c>
      <c r="O15" s="30">
        <v>60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73.8</v>
      </c>
      <c r="E17" s="149">
        <f t="shared" ref="E17:E21" si="2">D17/F17*100</f>
        <v>92.830188679245282</v>
      </c>
      <c r="F17" s="48">
        <v>79.5</v>
      </c>
      <c r="G17" s="172">
        <v>73</v>
      </c>
      <c r="H17" s="149">
        <f>SUM(G17/$O17)*100</f>
        <v>97.333333333333343</v>
      </c>
      <c r="I17" s="149">
        <v>70.400000000000006</v>
      </c>
      <c r="J17" s="149">
        <f>SUM(I17/$O17)*100</f>
        <v>93.866666666666674</v>
      </c>
      <c r="K17" s="93">
        <f>'PY2022Q3 EX'!X15*100</f>
        <v>72.5</v>
      </c>
      <c r="L17" s="149">
        <f>SUM(K17/$O17)*100</f>
        <v>96.666666666666671</v>
      </c>
      <c r="M17" s="93">
        <v>87.9</v>
      </c>
      <c r="N17" s="155">
        <f>SUM(M17/$O17)*100</f>
        <v>117.20000000000002</v>
      </c>
      <c r="O17" s="30">
        <v>75</v>
      </c>
      <c r="Q17" s="1"/>
    </row>
    <row r="18" spans="3:17" ht="20.100000000000001" customHeight="1" x14ac:dyDescent="0.25">
      <c r="C18" s="151" t="s">
        <v>3</v>
      </c>
      <c r="D18" s="94">
        <v>4592</v>
      </c>
      <c r="E18" s="149">
        <f t="shared" si="2"/>
        <v>158.34482758620689</v>
      </c>
      <c r="F18" s="49">
        <v>2900</v>
      </c>
      <c r="G18" s="173">
        <v>4703</v>
      </c>
      <c r="H18" s="149">
        <f>SUM(G18/$O18)*100</f>
        <v>162.17241379310346</v>
      </c>
      <c r="I18" s="150">
        <v>4718</v>
      </c>
      <c r="J18" s="149">
        <f>SUM(I18/$O18)*100</f>
        <v>162.68965517241378</v>
      </c>
      <c r="K18" s="94">
        <f>'PY2022Q3 EX'!X16</f>
        <v>4740</v>
      </c>
      <c r="L18" s="149">
        <f>SUM(K18/$O18)*100</f>
        <v>163.44827586206895</v>
      </c>
      <c r="M18" s="94">
        <v>3900</v>
      </c>
      <c r="N18" s="155">
        <f>SUM(M18/$O18)*100</f>
        <v>134.48275862068965</v>
      </c>
      <c r="O18" s="95">
        <v>2900</v>
      </c>
      <c r="Q18" s="1"/>
    </row>
    <row r="19" spans="3:17" ht="20.100000000000001" customHeight="1" x14ac:dyDescent="0.25">
      <c r="C19" s="151" t="s">
        <v>10</v>
      </c>
      <c r="D19" s="93">
        <v>87.8</v>
      </c>
      <c r="E19" s="149">
        <f t="shared" si="2"/>
        <v>118.64864864864863</v>
      </c>
      <c r="F19" s="48">
        <v>74</v>
      </c>
      <c r="G19" s="172">
        <v>88.5</v>
      </c>
      <c r="H19" s="149">
        <f t="shared" ref="H19:H20" si="3">SUM(G19/$O19)*100</f>
        <v>119.59459459459461</v>
      </c>
      <c r="I19" s="149">
        <v>75.099999999999994</v>
      </c>
      <c r="J19" s="149">
        <f t="shared" ref="J19:J20" si="4">SUM(I19/$O19)*100</f>
        <v>101.48648648648648</v>
      </c>
      <c r="K19" s="93">
        <f>'PY2022Q3 EX'!X17*100</f>
        <v>76.3</v>
      </c>
      <c r="L19" s="149">
        <f t="shared" ref="L19:L20" si="5">SUM(K19/$O19)*100</f>
        <v>103.10810810810811</v>
      </c>
      <c r="M19" s="93">
        <v>74.8</v>
      </c>
      <c r="N19" s="155">
        <f>SUM(M19/$O19)*100</f>
        <v>101.08108108108107</v>
      </c>
      <c r="O19" s="30">
        <v>74</v>
      </c>
      <c r="Q19" s="1"/>
    </row>
    <row r="20" spans="3:17" ht="20.100000000000001" customHeight="1" x14ac:dyDescent="0.25">
      <c r="C20" s="151" t="s">
        <v>13</v>
      </c>
      <c r="D20" s="93">
        <v>71.899999999999991</v>
      </c>
      <c r="E20" s="149">
        <f t="shared" si="2"/>
        <v>93.986928104575156</v>
      </c>
      <c r="F20" s="48">
        <v>76.5</v>
      </c>
      <c r="G20" s="172">
        <v>68.8</v>
      </c>
      <c r="H20" s="149">
        <f t="shared" si="3"/>
        <v>104.87804878048779</v>
      </c>
      <c r="I20" s="149">
        <v>39.799999999999997</v>
      </c>
      <c r="J20" s="149">
        <f t="shared" si="4"/>
        <v>60.67073170731706</v>
      </c>
      <c r="K20" s="93">
        <f>'PY2022Q3 EX'!X18*100</f>
        <v>36.5</v>
      </c>
      <c r="L20" s="149">
        <f t="shared" si="5"/>
        <v>55.640243902439011</v>
      </c>
      <c r="M20" s="93">
        <v>35.799999999999997</v>
      </c>
      <c r="N20" s="155">
        <f>SUM(M20/$O20)*100</f>
        <v>54.573170731707307</v>
      </c>
      <c r="O20" s="30">
        <v>65.600000000000009</v>
      </c>
      <c r="Q20" s="1"/>
    </row>
    <row r="21" spans="3:17" ht="20.100000000000001" customHeight="1" x14ac:dyDescent="0.25">
      <c r="C21" s="151" t="s">
        <v>16</v>
      </c>
      <c r="D21" s="93">
        <v>91.100000000000009</v>
      </c>
      <c r="E21" s="149">
        <f t="shared" si="2"/>
        <v>195.91397849462368</v>
      </c>
      <c r="F21" s="48">
        <v>46.5</v>
      </c>
      <c r="G21" s="172">
        <v>74.2</v>
      </c>
      <c r="H21" s="149">
        <f>SUM(G21/$O21)*100</f>
        <v>148.4</v>
      </c>
      <c r="I21" s="149">
        <v>81.2</v>
      </c>
      <c r="J21" s="149">
        <f>SUM(I21/$O21)*100</f>
        <v>162.4</v>
      </c>
      <c r="K21" s="93">
        <f>'PY2022Q3 EX'!X19*100</f>
        <v>72.599999999999994</v>
      </c>
      <c r="L21" s="149">
        <f>SUM(K21/$O21)*100</f>
        <v>145.19999999999999</v>
      </c>
      <c r="M21" s="93">
        <v>95.2</v>
      </c>
      <c r="N21" s="155">
        <f>SUM(M21/$O21)*100</f>
        <v>190.4</v>
      </c>
      <c r="O21" s="30">
        <v>50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69.3</v>
      </c>
      <c r="E23" s="149">
        <f t="shared" ref="E23:E25" si="6">D23/F23*100</f>
        <v>106.6153846153846</v>
      </c>
      <c r="F23" s="48">
        <v>65</v>
      </c>
      <c r="G23" s="174">
        <v>71.099999999999994</v>
      </c>
      <c r="H23" s="149">
        <f>SUM(G23/$O23)*100</f>
        <v>109.38461538461537</v>
      </c>
      <c r="I23" s="149">
        <v>67.400000000000006</v>
      </c>
      <c r="J23" s="149">
        <f>SUM(I23/$O23)*100</f>
        <v>103.69230769230771</v>
      </c>
      <c r="K23" s="93">
        <f>'PY2022Q3 EX'!X21*100</f>
        <v>69.899999999999991</v>
      </c>
      <c r="L23" s="149">
        <f>SUM(K23/$O23)*100</f>
        <v>107.53846153846152</v>
      </c>
      <c r="M23" s="93">
        <v>72.5</v>
      </c>
      <c r="N23" s="155">
        <f>SUM(M23/$O23)*100</f>
        <v>111.53846153846155</v>
      </c>
      <c r="O23" s="30">
        <v>65</v>
      </c>
      <c r="Q23" s="1"/>
    </row>
    <row r="24" spans="3:17" ht="20.100000000000001" customHeight="1" x14ac:dyDescent="0.25">
      <c r="C24" s="151" t="s">
        <v>3</v>
      </c>
      <c r="D24" s="94">
        <v>8511</v>
      </c>
      <c r="E24" s="149">
        <f t="shared" si="6"/>
        <v>159.0841121495327</v>
      </c>
      <c r="F24" s="49">
        <v>5350</v>
      </c>
      <c r="G24" s="175">
        <v>8605</v>
      </c>
      <c r="H24" s="149">
        <f>SUM(G24/$O24)*100</f>
        <v>160.84112149532709</v>
      </c>
      <c r="I24" s="159">
        <v>8622</v>
      </c>
      <c r="J24" s="149">
        <f>SUM(I24/$O24)*100</f>
        <v>161.15887850467288</v>
      </c>
      <c r="K24" s="94">
        <f>'PY2022Q3 EX'!X22</f>
        <v>8838.5</v>
      </c>
      <c r="L24" s="149">
        <f>SUM(K24/$O24)*100</f>
        <v>165.20560747663552</v>
      </c>
      <c r="M24" s="94">
        <v>8740.5</v>
      </c>
      <c r="N24" s="155">
        <f>SUM(M24/$O24)*100</f>
        <v>163.37383177570092</v>
      </c>
      <c r="O24" s="95">
        <v>5350</v>
      </c>
      <c r="Q24" s="1"/>
    </row>
    <row r="25" spans="3:17" ht="20.100000000000001" customHeight="1" x14ac:dyDescent="0.25">
      <c r="C25" s="156" t="s">
        <v>10</v>
      </c>
      <c r="D25" s="93">
        <v>62</v>
      </c>
      <c r="E25" s="149">
        <f t="shared" si="6"/>
        <v>93.65558912386706</v>
      </c>
      <c r="F25" s="48">
        <v>66.2</v>
      </c>
      <c r="G25" s="174">
        <v>67.400000000000006</v>
      </c>
      <c r="H25" s="149">
        <f>SUM(G25/$O25)*100</f>
        <v>108.70967741935485</v>
      </c>
      <c r="I25" s="149">
        <v>67.900000000000006</v>
      </c>
      <c r="J25" s="149">
        <f>SUM(I25/$O25)*100</f>
        <v>109.51612903225806</v>
      </c>
      <c r="K25" s="93">
        <f>'PY2022Q3 EX'!X23*100</f>
        <v>71.899999999999991</v>
      </c>
      <c r="L25" s="149">
        <f>SUM(K25/$O25)*100</f>
        <v>115.96774193548384</v>
      </c>
      <c r="M25" s="93">
        <v>70.900000000000006</v>
      </c>
      <c r="N25" s="155">
        <f>SUM(M25/$O25)*100</f>
        <v>114.35483870967742</v>
      </c>
      <c r="O25" s="30">
        <v>62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407" priority="124" operator="between">
      <formula>$F5*0.9</formula>
      <formula>$F5</formula>
    </cfRule>
    <cfRule type="cellIs" dxfId="406" priority="125" operator="lessThan">
      <formula>$F5*0.9</formula>
    </cfRule>
    <cfRule type="cellIs" dxfId="405" priority="126" operator="greaterThan">
      <formula>$F5</formula>
    </cfRule>
  </conditionalFormatting>
  <conditionalFormatting sqref="D7">
    <cfRule type="cellIs" dxfId="404" priority="118" operator="between">
      <formula>$F7*0.9</formula>
      <formula>$F7</formula>
    </cfRule>
    <cfRule type="cellIs" dxfId="403" priority="119" operator="lessThan">
      <formula>$F7*0.9</formula>
    </cfRule>
    <cfRule type="cellIs" dxfId="402" priority="120" operator="greaterThan">
      <formula>$F7</formula>
    </cfRule>
  </conditionalFormatting>
  <conditionalFormatting sqref="D6">
    <cfRule type="cellIs" dxfId="401" priority="115" operator="between">
      <formula>$F6*0.9</formula>
      <formula>$F6</formula>
    </cfRule>
    <cfRule type="cellIs" dxfId="400" priority="116" operator="lessThan">
      <formula>$F6*0.9</formula>
    </cfRule>
    <cfRule type="cellIs" dxfId="399" priority="117" operator="greaterThan">
      <formula>$F6</formula>
    </cfRule>
  </conditionalFormatting>
  <conditionalFormatting sqref="D11">
    <cfRule type="cellIs" dxfId="398" priority="112" operator="between">
      <formula>$F11*0.9</formula>
      <formula>$F11</formula>
    </cfRule>
    <cfRule type="cellIs" dxfId="397" priority="113" operator="lessThan">
      <formula>$F11*0.9</formula>
    </cfRule>
    <cfRule type="cellIs" dxfId="396" priority="114" operator="greaterThan">
      <formula>$F11</formula>
    </cfRule>
  </conditionalFormatting>
  <conditionalFormatting sqref="D17">
    <cfRule type="cellIs" dxfId="395" priority="109" operator="between">
      <formula>$F17*0.9</formula>
      <formula>$F17</formula>
    </cfRule>
    <cfRule type="cellIs" dxfId="394" priority="110" operator="lessThan">
      <formula>$F17*0.9</formula>
    </cfRule>
    <cfRule type="cellIs" dxfId="393" priority="111" operator="greaterThan">
      <formula>$F17</formula>
    </cfRule>
  </conditionalFormatting>
  <conditionalFormatting sqref="D23">
    <cfRule type="cellIs" dxfId="392" priority="106" operator="between">
      <formula>$F23*0.9</formula>
      <formula>$F23</formula>
    </cfRule>
    <cfRule type="cellIs" dxfId="391" priority="107" operator="lessThan">
      <formula>$F23*0.9</formula>
    </cfRule>
    <cfRule type="cellIs" dxfId="390" priority="108" operator="greaterThan">
      <formula>$F23</formula>
    </cfRule>
  </conditionalFormatting>
  <conditionalFormatting sqref="D12">
    <cfRule type="cellIs" dxfId="389" priority="103" operator="between">
      <formula>$F12*0.9</formula>
      <formula>$F12</formula>
    </cfRule>
    <cfRule type="cellIs" dxfId="388" priority="104" operator="lessThan">
      <formula>$F12*0.9</formula>
    </cfRule>
    <cfRule type="cellIs" dxfId="387" priority="105" operator="greaterThan">
      <formula>$F12</formula>
    </cfRule>
  </conditionalFormatting>
  <conditionalFormatting sqref="D24">
    <cfRule type="cellIs" dxfId="386" priority="100" operator="between">
      <formula>$F24*0.9</formula>
      <formula>$F24</formula>
    </cfRule>
    <cfRule type="cellIs" dxfId="385" priority="101" operator="lessThan">
      <formula>$F24*0.9</formula>
    </cfRule>
    <cfRule type="cellIs" dxfId="384" priority="102" operator="greaterThan">
      <formula>$F24</formula>
    </cfRule>
  </conditionalFormatting>
  <conditionalFormatting sqref="D13">
    <cfRule type="cellIs" dxfId="383" priority="97" operator="between">
      <formula>$F13*0.9</formula>
      <formula>$F13</formula>
    </cfRule>
    <cfRule type="cellIs" dxfId="382" priority="98" operator="lessThan">
      <formula>$F13*0.9</formula>
    </cfRule>
    <cfRule type="cellIs" dxfId="381" priority="99" operator="greaterThan">
      <formula>$F13</formula>
    </cfRule>
  </conditionalFormatting>
  <conditionalFormatting sqref="D19">
    <cfRule type="cellIs" dxfId="380" priority="94" operator="between">
      <formula>$F19*0.9</formula>
      <formula>$F19</formula>
    </cfRule>
    <cfRule type="cellIs" dxfId="379" priority="95" operator="lessThan">
      <formula>$F19*0.9</formula>
    </cfRule>
    <cfRule type="cellIs" dxfId="378" priority="96" operator="greaterThan">
      <formula>$F19</formula>
    </cfRule>
  </conditionalFormatting>
  <conditionalFormatting sqref="D25">
    <cfRule type="cellIs" dxfId="377" priority="91" operator="between">
      <formula>$F25*0.9</formula>
      <formula>$F25</formula>
    </cfRule>
    <cfRule type="cellIs" dxfId="376" priority="92" operator="lessThan">
      <formula>$F25*0.9</formula>
    </cfRule>
    <cfRule type="cellIs" dxfId="375" priority="93" operator="greaterThan">
      <formula>$F25</formula>
    </cfRule>
  </conditionalFormatting>
  <conditionalFormatting sqref="I5 K5 M5">
    <cfRule type="cellIs" dxfId="374" priority="145" operator="between">
      <formula>$O5*0.9</formula>
      <formula>$O5</formula>
    </cfRule>
    <cfRule type="cellIs" dxfId="373" priority="146" operator="lessThan">
      <formula>$O5*0.9</formula>
    </cfRule>
    <cfRule type="cellIs" dxfId="372" priority="147" operator="greaterThan">
      <formula>$O5</formula>
    </cfRule>
  </conditionalFormatting>
  <conditionalFormatting sqref="I6 K6 M6">
    <cfRule type="cellIs" dxfId="371" priority="127" operator="between">
      <formula>$O6*0.9</formula>
      <formula>$O6</formula>
    </cfRule>
    <cfRule type="cellIs" dxfId="370" priority="128" operator="lessThan">
      <formula>$O6*0.9</formula>
    </cfRule>
    <cfRule type="cellIs" dxfId="369" priority="129" operator="greaterThan">
      <formula>$O6</formula>
    </cfRule>
  </conditionalFormatting>
  <conditionalFormatting sqref="I7 M7">
    <cfRule type="cellIs" dxfId="368" priority="88" operator="between">
      <formula>$O7*0.9</formula>
      <formula>$O7</formula>
    </cfRule>
    <cfRule type="cellIs" dxfId="367" priority="89" operator="lessThan">
      <formula>$O7*0.9</formula>
    </cfRule>
    <cfRule type="cellIs" dxfId="366" priority="90" operator="greaterThan">
      <formula>$O7</formula>
    </cfRule>
  </conditionalFormatting>
  <conditionalFormatting sqref="G11 I11 M11">
    <cfRule type="cellIs" dxfId="365" priority="142" operator="between">
      <formula>$O11*0.9</formula>
      <formula>$O11</formula>
    </cfRule>
    <cfRule type="cellIs" dxfId="364" priority="143" operator="lessThan">
      <formula>$O11*0.9</formula>
    </cfRule>
    <cfRule type="cellIs" dxfId="363" priority="144" operator="greaterThan">
      <formula>$O11</formula>
    </cfRule>
  </conditionalFormatting>
  <conditionalFormatting sqref="G12 I12 M12">
    <cfRule type="cellIs" dxfId="362" priority="139" operator="between">
      <formula>$O12*0.9</formula>
      <formula>$O12</formula>
    </cfRule>
    <cfRule type="cellIs" dxfId="361" priority="140" operator="lessThan">
      <formula>$O12*0.9</formula>
    </cfRule>
    <cfRule type="cellIs" dxfId="360" priority="141" operator="greaterThan">
      <formula>$O12</formula>
    </cfRule>
  </conditionalFormatting>
  <conditionalFormatting sqref="G13 M13">
    <cfRule type="cellIs" dxfId="359" priority="121" operator="between">
      <formula>$O13*0.9</formula>
      <formula>$O13</formula>
    </cfRule>
    <cfRule type="cellIs" dxfId="358" priority="122" operator="lessThan">
      <formula>$O13*0.9</formula>
    </cfRule>
    <cfRule type="cellIs" dxfId="357" priority="123" operator="greaterThan">
      <formula>$O13</formula>
    </cfRule>
  </conditionalFormatting>
  <conditionalFormatting sqref="G14 I14 M14">
    <cfRule type="cellIs" dxfId="356" priority="85" operator="between">
      <formula>$O14*0.9</formula>
      <formula>$O14</formula>
    </cfRule>
    <cfRule type="cellIs" dxfId="355" priority="86" operator="lessThan">
      <formula>$O14*0.9</formula>
    </cfRule>
    <cfRule type="cellIs" dxfId="354" priority="87" operator="greaterThan">
      <formula>$O14</formula>
    </cfRule>
  </conditionalFormatting>
  <conditionalFormatting sqref="G17:G18 I17:I18 M17:M18">
    <cfRule type="cellIs" dxfId="353" priority="136" operator="between">
      <formula>$O17*0.9</formula>
      <formula>$O17</formula>
    </cfRule>
    <cfRule type="cellIs" dxfId="352" priority="137" operator="lessThan">
      <formula>$O17*0.9</formula>
    </cfRule>
    <cfRule type="cellIs" dxfId="351" priority="138" operator="greaterThan">
      <formula>$O17</formula>
    </cfRule>
  </conditionalFormatting>
  <conditionalFormatting sqref="G19 I19 M19">
    <cfRule type="cellIs" dxfId="350" priority="82" operator="between">
      <formula>$O19*0.9</formula>
      <formula>$O19</formula>
    </cfRule>
    <cfRule type="cellIs" dxfId="349" priority="83" operator="lessThan">
      <formula>$O19*0.9</formula>
    </cfRule>
    <cfRule type="cellIs" dxfId="348" priority="84" operator="greaterThan">
      <formula>$O19</formula>
    </cfRule>
  </conditionalFormatting>
  <conditionalFormatting sqref="G20 I20 M20">
    <cfRule type="cellIs" dxfId="347" priority="79" operator="between">
      <formula>$O20*0.9</formula>
      <formula>$O20</formula>
    </cfRule>
    <cfRule type="cellIs" dxfId="346" priority="80" operator="lessThan">
      <formula>$O20*0.9</formula>
    </cfRule>
    <cfRule type="cellIs" dxfId="345" priority="81" operator="greaterThan">
      <formula>$O20</formula>
    </cfRule>
  </conditionalFormatting>
  <conditionalFormatting sqref="G23 I23 M23">
    <cfRule type="cellIs" dxfId="344" priority="133" operator="between">
      <formula>$O23*0.9</formula>
      <formula>$O23</formula>
    </cfRule>
    <cfRule type="cellIs" dxfId="343" priority="134" operator="lessThan">
      <formula>$O23*0.9</formula>
    </cfRule>
    <cfRule type="cellIs" dxfId="342" priority="135" operator="greaterThan">
      <formula>$O23</formula>
    </cfRule>
  </conditionalFormatting>
  <conditionalFormatting sqref="G24 I24 M24">
    <cfRule type="cellIs" dxfId="341" priority="130" operator="between">
      <formula>$O24*0.9</formula>
      <formula>$O24</formula>
    </cfRule>
    <cfRule type="cellIs" dxfId="340" priority="131" operator="lessThan">
      <formula>$O24*0.9</formula>
    </cfRule>
    <cfRule type="cellIs" dxfId="339" priority="132" operator="greaterThan">
      <formula>$O24</formula>
    </cfRule>
  </conditionalFormatting>
  <conditionalFormatting sqref="G25 I25 M25">
    <cfRule type="cellIs" dxfId="338" priority="76" operator="between">
      <formula>$O25*0.9</formula>
      <formula>$O25</formula>
    </cfRule>
    <cfRule type="cellIs" dxfId="337" priority="77" operator="lessThan">
      <formula>$O25*0.9</formula>
    </cfRule>
    <cfRule type="cellIs" dxfId="336" priority="78" operator="greaterThan">
      <formula>$O25</formula>
    </cfRule>
  </conditionalFormatting>
  <conditionalFormatting sqref="D8">
    <cfRule type="cellIs" dxfId="335" priority="73" operator="between">
      <formula>$F8*0.9</formula>
      <formula>$F8</formula>
    </cfRule>
    <cfRule type="cellIs" dxfId="334" priority="74" operator="lessThan">
      <formula>$F8*0.9</formula>
    </cfRule>
    <cfRule type="cellIs" dxfId="333" priority="75" operator="greaterThan">
      <formula>$F8</formula>
    </cfRule>
  </conditionalFormatting>
  <conditionalFormatting sqref="D14">
    <cfRule type="cellIs" dxfId="332" priority="70" operator="between">
      <formula>$F14*0.9</formula>
      <formula>$F14</formula>
    </cfRule>
    <cfRule type="cellIs" dxfId="331" priority="71" operator="lessThan">
      <formula>$F14*0.9</formula>
    </cfRule>
    <cfRule type="cellIs" dxfId="330" priority="72" operator="greaterThan">
      <formula>$F14</formula>
    </cfRule>
  </conditionalFormatting>
  <conditionalFormatting sqref="D20">
    <cfRule type="cellIs" dxfId="329" priority="67" operator="between">
      <formula>$F20*0.9</formula>
      <formula>$F20</formula>
    </cfRule>
    <cfRule type="cellIs" dxfId="328" priority="68" operator="lessThan">
      <formula>$F20*0.9</formula>
    </cfRule>
    <cfRule type="cellIs" dxfId="327" priority="69" operator="greaterThan">
      <formula>$F20</formula>
    </cfRule>
  </conditionalFormatting>
  <conditionalFormatting sqref="G15 I15 M15">
    <cfRule type="cellIs" dxfId="326" priority="64" operator="between">
      <formula>$O15*0.9</formula>
      <formula>$O15</formula>
    </cfRule>
    <cfRule type="cellIs" dxfId="325" priority="65" operator="lessThan">
      <formula>$O15*0.9</formula>
    </cfRule>
    <cfRule type="cellIs" dxfId="324" priority="66" operator="greaterThan">
      <formula>$O15</formula>
    </cfRule>
  </conditionalFormatting>
  <conditionalFormatting sqref="G21 I21 M21">
    <cfRule type="cellIs" dxfId="323" priority="61" operator="between">
      <formula>$O21*0.9</formula>
      <formula>$O21</formula>
    </cfRule>
    <cfRule type="cellIs" dxfId="322" priority="62" operator="lessThan">
      <formula>$O21*0.9</formula>
    </cfRule>
    <cfRule type="cellIs" dxfId="321" priority="63" operator="greaterThan">
      <formula>$O21</formula>
    </cfRule>
  </conditionalFormatting>
  <conditionalFormatting sqref="I8 M8">
    <cfRule type="cellIs" dxfId="320" priority="58" operator="between">
      <formula>$O8*0.9</formula>
      <formula>$O8</formula>
    </cfRule>
    <cfRule type="cellIs" dxfId="319" priority="59" operator="lessThan">
      <formula>$O8*0.9</formula>
    </cfRule>
    <cfRule type="cellIs" dxfId="318" priority="60" operator="greaterThan">
      <formula>$O8</formula>
    </cfRule>
  </conditionalFormatting>
  <conditionalFormatting sqref="I9 M9">
    <cfRule type="cellIs" dxfId="317" priority="55" operator="between">
      <formula>$O9*0.9</formula>
      <formula>$O9</formula>
    </cfRule>
    <cfRule type="cellIs" dxfId="316" priority="56" operator="lessThan">
      <formula>$O9*0.9</formula>
    </cfRule>
    <cfRule type="cellIs" dxfId="315" priority="57" operator="greaterThan">
      <formula>$O9</formula>
    </cfRule>
  </conditionalFormatting>
  <conditionalFormatting sqref="D21 D15 D9">
    <cfRule type="cellIs" dxfId="314" priority="52" operator="between">
      <formula>$F9*0.9</formula>
      <formula>$F9</formula>
    </cfRule>
    <cfRule type="cellIs" dxfId="313" priority="53" operator="lessThan">
      <formula>$F9*0.9</formula>
    </cfRule>
    <cfRule type="cellIs" dxfId="312" priority="54" operator="greaterThan">
      <formula>$F9</formula>
    </cfRule>
  </conditionalFormatting>
  <conditionalFormatting sqref="D18">
    <cfRule type="cellIs" dxfId="311" priority="49" operator="between">
      <formula>$F18*0.9</formula>
      <formula>$F18</formula>
    </cfRule>
    <cfRule type="cellIs" dxfId="310" priority="50" operator="lessThan">
      <formula>$F18*0.9</formula>
    </cfRule>
    <cfRule type="cellIs" dxfId="309" priority="51" operator="greaterThan">
      <formula>$F18</formula>
    </cfRule>
  </conditionalFormatting>
  <conditionalFormatting sqref="G5">
    <cfRule type="cellIs" dxfId="308" priority="46" operator="between">
      <formula>$O5*0.9</formula>
      <formula>$O5</formula>
    </cfRule>
    <cfRule type="cellIs" dxfId="307" priority="47" operator="lessThan">
      <formula>$O5*0.9</formula>
    </cfRule>
    <cfRule type="cellIs" dxfId="306" priority="48" operator="greaterThan">
      <formula>$O5</formula>
    </cfRule>
  </conditionalFormatting>
  <conditionalFormatting sqref="G6">
    <cfRule type="cellIs" dxfId="305" priority="43" operator="between">
      <formula>$O6*0.9</formula>
      <formula>$O6</formula>
    </cfRule>
    <cfRule type="cellIs" dxfId="304" priority="44" operator="lessThan">
      <formula>$O6*0.9</formula>
    </cfRule>
    <cfRule type="cellIs" dxfId="303" priority="45" operator="greaterThan">
      <formula>$O6</formula>
    </cfRule>
  </conditionalFormatting>
  <conditionalFormatting sqref="G7">
    <cfRule type="cellIs" dxfId="302" priority="40" operator="between">
      <formula>$O7*0.9</formula>
      <formula>$O7</formula>
    </cfRule>
    <cfRule type="cellIs" dxfId="301" priority="41" operator="lessThan">
      <formula>$O7*0.9</formula>
    </cfRule>
    <cfRule type="cellIs" dxfId="300" priority="42" operator="greaterThan">
      <formula>$O7</formula>
    </cfRule>
  </conditionalFormatting>
  <conditionalFormatting sqref="G8">
    <cfRule type="cellIs" dxfId="299" priority="37" operator="between">
      <formula>$O8*0.9</formula>
      <formula>$O8</formula>
    </cfRule>
    <cfRule type="cellIs" dxfId="298" priority="38" operator="lessThan">
      <formula>$O8*0.9</formula>
    </cfRule>
    <cfRule type="cellIs" dxfId="297" priority="39" operator="greaterThan">
      <formula>$O8</formula>
    </cfRule>
  </conditionalFormatting>
  <conditionalFormatting sqref="G9">
    <cfRule type="cellIs" dxfId="296" priority="34" operator="between">
      <formula>$O9*0.9</formula>
      <formula>$O9</formula>
    </cfRule>
    <cfRule type="cellIs" dxfId="295" priority="35" operator="lessThan">
      <formula>$O9*0.9</formula>
    </cfRule>
    <cfRule type="cellIs" dxfId="294" priority="36" operator="greaterThan">
      <formula>$O9</formula>
    </cfRule>
  </conditionalFormatting>
  <conditionalFormatting sqref="I13">
    <cfRule type="cellIs" dxfId="293" priority="31" operator="between">
      <formula>$O13*0.9</formula>
      <formula>$O13</formula>
    </cfRule>
    <cfRule type="cellIs" dxfId="292" priority="32" operator="lessThan">
      <formula>$O13*0.9</formula>
    </cfRule>
    <cfRule type="cellIs" dxfId="291" priority="33" operator="greaterThan">
      <formula>$O13</formula>
    </cfRule>
  </conditionalFormatting>
  <conditionalFormatting sqref="K7:K9">
    <cfRule type="cellIs" dxfId="290" priority="28" operator="between">
      <formula>$O7*0.9</formula>
      <formula>$O7</formula>
    </cfRule>
    <cfRule type="cellIs" dxfId="289" priority="29" operator="lessThan">
      <formula>$O7*0.9</formula>
    </cfRule>
    <cfRule type="cellIs" dxfId="288" priority="30" operator="greaterThan">
      <formula>$O7</formula>
    </cfRule>
  </conditionalFormatting>
  <conditionalFormatting sqref="K11">
    <cfRule type="cellIs" dxfId="287" priority="25" operator="between">
      <formula>$O11*0.9</formula>
      <formula>$O11</formula>
    </cfRule>
    <cfRule type="cellIs" dxfId="286" priority="26" operator="lessThan">
      <formula>$O11*0.9</formula>
    </cfRule>
    <cfRule type="cellIs" dxfId="285" priority="27" operator="greaterThan">
      <formula>$O11</formula>
    </cfRule>
  </conditionalFormatting>
  <conditionalFormatting sqref="K13:K15">
    <cfRule type="cellIs" dxfId="284" priority="22" operator="between">
      <formula>$O13*0.9</formula>
      <formula>$O13</formula>
    </cfRule>
    <cfRule type="cellIs" dxfId="283" priority="23" operator="lessThan">
      <formula>$O13*0.9</formula>
    </cfRule>
    <cfRule type="cellIs" dxfId="282" priority="24" operator="greaterThan">
      <formula>$O13</formula>
    </cfRule>
  </conditionalFormatting>
  <conditionalFormatting sqref="K17">
    <cfRule type="cellIs" dxfId="281" priority="19" operator="between">
      <formula>$O17*0.9</formula>
      <formula>$O17</formula>
    </cfRule>
    <cfRule type="cellIs" dxfId="280" priority="20" operator="lessThan">
      <formula>$O17*0.9</formula>
    </cfRule>
    <cfRule type="cellIs" dxfId="279" priority="21" operator="greaterThan">
      <formula>$O17</formula>
    </cfRule>
  </conditionalFormatting>
  <conditionalFormatting sqref="K19:K21">
    <cfRule type="cellIs" dxfId="278" priority="16" operator="between">
      <formula>$O19*0.9</formula>
      <formula>$O19</formula>
    </cfRule>
    <cfRule type="cellIs" dxfId="277" priority="17" operator="lessThan">
      <formula>$O19*0.9</formula>
    </cfRule>
    <cfRule type="cellIs" dxfId="276" priority="18" operator="greaterThan">
      <formula>$O19</formula>
    </cfRule>
  </conditionalFormatting>
  <conditionalFormatting sqref="K23">
    <cfRule type="cellIs" dxfId="275" priority="13" operator="between">
      <formula>$O23*0.9</formula>
      <formula>$O23</formula>
    </cfRule>
    <cfRule type="cellIs" dxfId="274" priority="14" operator="lessThan">
      <formula>$O23*0.9</formula>
    </cfRule>
    <cfRule type="cellIs" dxfId="273" priority="15" operator="greaterThan">
      <formula>$O23</formula>
    </cfRule>
  </conditionalFormatting>
  <conditionalFormatting sqref="K25">
    <cfRule type="cellIs" dxfId="272" priority="10" operator="between">
      <formula>$O25*0.9</formula>
      <formula>$O25</formula>
    </cfRule>
    <cfRule type="cellIs" dxfId="271" priority="11" operator="lessThan">
      <formula>$O25*0.9</formula>
    </cfRule>
    <cfRule type="cellIs" dxfId="270" priority="12" operator="greaterThan">
      <formula>$O25</formula>
    </cfRule>
  </conditionalFormatting>
  <conditionalFormatting sqref="K12">
    <cfRule type="cellIs" dxfId="269" priority="7" operator="between">
      <formula>$O12*0.9</formula>
      <formula>$O12</formula>
    </cfRule>
    <cfRule type="cellIs" dxfId="268" priority="8" operator="lessThan">
      <formula>$O12*0.9</formula>
    </cfRule>
    <cfRule type="cellIs" dxfId="267" priority="9" operator="greaterThan">
      <formula>$O12</formula>
    </cfRule>
  </conditionalFormatting>
  <conditionalFormatting sqref="K18">
    <cfRule type="cellIs" dxfId="266" priority="4" operator="between">
      <formula>$O18*0.9</formula>
      <formula>$O18</formula>
    </cfRule>
    <cfRule type="cellIs" dxfId="265" priority="5" operator="lessThan">
      <formula>$O18*0.9</formula>
    </cfRule>
    <cfRule type="cellIs" dxfId="264" priority="6" operator="greaterThan">
      <formula>$O18</formula>
    </cfRule>
  </conditionalFormatting>
  <conditionalFormatting sqref="K24">
    <cfRule type="cellIs" dxfId="263" priority="1" operator="between">
      <formula>$O24*0.9</formula>
      <formula>$O24</formula>
    </cfRule>
    <cfRule type="cellIs" dxfId="262" priority="2" operator="lessThan">
      <formula>$O24*0.9</formula>
    </cfRule>
    <cfRule type="cellIs" dxfId="261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94D2-0D94-4129-92BB-BDC72AA2AD64}">
  <dimension ref="A1:AB28"/>
  <sheetViews>
    <sheetView workbookViewId="0">
      <selection activeCell="B3" sqref="B3"/>
    </sheetView>
  </sheetViews>
  <sheetFormatPr defaultColWidth="9.140625" defaultRowHeight="15" x14ac:dyDescent="0.25"/>
  <cols>
    <col min="1" max="1" width="34.140625" style="31" bestFit="1" customWidth="1"/>
    <col min="2" max="2" width="10.140625" style="31" bestFit="1" customWidth="1"/>
    <col min="3" max="16384" width="9.140625" style="31"/>
  </cols>
  <sheetData>
    <row r="1" spans="1:28" ht="21" customHeight="1" x14ac:dyDescent="0.25">
      <c r="A1" s="123"/>
      <c r="B1" s="124" t="s">
        <v>41</v>
      </c>
      <c r="C1" s="125" t="s">
        <v>17</v>
      </c>
      <c r="D1" s="125" t="s">
        <v>18</v>
      </c>
      <c r="E1" s="125" t="s">
        <v>19</v>
      </c>
      <c r="F1" s="125" t="s">
        <v>20</v>
      </c>
      <c r="G1" s="125" t="s">
        <v>21</v>
      </c>
      <c r="H1" s="125" t="s">
        <v>22</v>
      </c>
      <c r="I1" s="125" t="s">
        <v>23</v>
      </c>
      <c r="J1" s="125" t="s">
        <v>24</v>
      </c>
      <c r="K1" s="125" t="s">
        <v>25</v>
      </c>
      <c r="L1" s="125" t="s">
        <v>26</v>
      </c>
      <c r="M1" s="125" t="s">
        <v>27</v>
      </c>
      <c r="N1" s="125" t="s">
        <v>28</v>
      </c>
      <c r="O1" s="125" t="s">
        <v>29</v>
      </c>
      <c r="P1" s="125" t="s">
        <v>30</v>
      </c>
      <c r="Q1" s="125" t="s">
        <v>31</v>
      </c>
      <c r="R1" s="125" t="s">
        <v>32</v>
      </c>
      <c r="S1" s="125" t="s">
        <v>33</v>
      </c>
      <c r="T1" s="125" t="s">
        <v>34</v>
      </c>
      <c r="U1" s="125" t="s">
        <v>35</v>
      </c>
      <c r="V1" s="125" t="s">
        <v>36</v>
      </c>
      <c r="W1" s="125" t="s">
        <v>37</v>
      </c>
      <c r="X1" s="125" t="s">
        <v>38</v>
      </c>
      <c r="Y1" s="125" t="s">
        <v>39</v>
      </c>
      <c r="Z1" s="125" t="s">
        <v>40</v>
      </c>
    </row>
    <row r="2" spans="1:28" ht="21" customHeight="1" x14ac:dyDescent="0.25">
      <c r="A2" s="126" t="s">
        <v>1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/>
    </row>
    <row r="3" spans="1:28" ht="21" customHeight="1" x14ac:dyDescent="0.25">
      <c r="A3" s="130" t="s">
        <v>2</v>
      </c>
      <c r="B3" s="112" t="e">
        <f>[1]lStatewide!$G8-PY2022Q1!B3</f>
        <v>#REF!</v>
      </c>
      <c r="C3" s="113" t="e">
        <f>#REF!-PY2022Q1!$C3</f>
        <v>#REF!</v>
      </c>
      <c r="D3" s="114" t="e">
        <f>#REF!-PY2022Q1!$D3</f>
        <v>#REF!</v>
      </c>
      <c r="E3" s="114" t="e">
        <f>#REF!-PY2022Q1!$E3</f>
        <v>#REF!</v>
      </c>
      <c r="F3" s="114" t="e">
        <f>#REF!-PY2022Q1!$F3</f>
        <v>#REF!</v>
      </c>
      <c r="G3" s="114" t="e">
        <f>#REF!-PY2022Q1!$G3</f>
        <v>#REF!</v>
      </c>
      <c r="H3" s="114" t="e">
        <f>#REF!-PY2022Q1!$H3</f>
        <v>#REF!</v>
      </c>
      <c r="I3" s="114" t="e">
        <f>#REF!-PY2022Q1!$I3</f>
        <v>#REF!</v>
      </c>
      <c r="J3" s="114" t="e">
        <f>#REF!-PY2022Q1!$J3</f>
        <v>#REF!</v>
      </c>
      <c r="K3" s="114" t="e">
        <f>#REF!-PY2022Q1!$K3</f>
        <v>#REF!</v>
      </c>
      <c r="L3" s="114" t="e">
        <f>#REF!-PY2022Q1!$L3</f>
        <v>#REF!</v>
      </c>
      <c r="M3" s="114" t="e">
        <f>#REF!-PY2022Q1!$M3</f>
        <v>#REF!</v>
      </c>
      <c r="N3" s="114" t="e">
        <f>#REF!-PY2022Q1!$N3</f>
        <v>#REF!</v>
      </c>
      <c r="O3" s="114" t="e">
        <f>#REF!-PY2022Q1!$O3</f>
        <v>#REF!</v>
      </c>
      <c r="P3" s="114" t="e">
        <f>#REF!-PY2022Q1!$P3</f>
        <v>#REF!</v>
      </c>
      <c r="Q3" s="114" t="e">
        <f>#REF!-PY2022Q1!$Q3</f>
        <v>#REF!</v>
      </c>
      <c r="R3" s="114" t="e">
        <f>#REF!-PY2022Q1!$R3</f>
        <v>#REF!</v>
      </c>
      <c r="S3" s="114" t="e">
        <f>#REF!-PY2022Q1!$S3</f>
        <v>#REF!</v>
      </c>
      <c r="T3" s="114" t="e">
        <f>#REF!-PY2022Q1!$T3</f>
        <v>#REF!</v>
      </c>
      <c r="U3" s="114" t="e">
        <f>#REF!-PY2022Q1!$U3</f>
        <v>#REF!</v>
      </c>
      <c r="V3" s="114" t="e">
        <f>#REF!-PY2022Q1!$V3</f>
        <v>#REF!</v>
      </c>
      <c r="W3" s="114" t="e">
        <f>#REF!-PY2022Q1!$W3</f>
        <v>#REF!</v>
      </c>
      <c r="X3" s="114" t="e">
        <f>#REF!-PY2022Q1!$X3</f>
        <v>#REF!</v>
      </c>
      <c r="Y3" s="114" t="e">
        <f>#REF!-PY2022Q1!$Y3</f>
        <v>#REF!</v>
      </c>
      <c r="Z3" s="114" t="e">
        <f>#REF!-PY2022Q1!$Z3</f>
        <v>#REF!</v>
      </c>
      <c r="AA3" s="32"/>
      <c r="AB3" s="32"/>
    </row>
    <row r="4" spans="1:28" ht="21" customHeight="1" x14ac:dyDescent="0.25">
      <c r="A4" s="130" t="s">
        <v>3</v>
      </c>
      <c r="B4" s="115" t="e">
        <f>[2]B15Statewide!$G9-PY2022Q1!B4</f>
        <v>#REF!</v>
      </c>
      <c r="C4" s="116" t="e">
        <f>#REF!-PY2022Q1!$C4</f>
        <v>#REF!</v>
      </c>
      <c r="D4" s="115" t="e">
        <f>#REF!-PY2022Q1!$D4</f>
        <v>#REF!</v>
      </c>
      <c r="E4" s="115" t="e">
        <f>#REF!-PY2022Q1!$E4</f>
        <v>#REF!</v>
      </c>
      <c r="F4" s="115" t="e">
        <f>#REF!-PY2022Q1!$F4</f>
        <v>#REF!</v>
      </c>
      <c r="G4" s="115" t="e">
        <f>#REF!-PY2022Q1!$G4</f>
        <v>#REF!</v>
      </c>
      <c r="H4" s="115" t="e">
        <f>#REF!-PY2022Q1!$H4</f>
        <v>#REF!</v>
      </c>
      <c r="I4" s="115" t="e">
        <f>#REF!-PY2022Q1!$I4</f>
        <v>#REF!</v>
      </c>
      <c r="J4" s="115" t="e">
        <f>#REF!-PY2022Q1!$J4</f>
        <v>#REF!</v>
      </c>
      <c r="K4" s="115" t="e">
        <f>#REF!-PY2022Q1!$K4</f>
        <v>#REF!</v>
      </c>
      <c r="L4" s="115" t="e">
        <f>#REF!-PY2022Q1!$L4</f>
        <v>#REF!</v>
      </c>
      <c r="M4" s="115" t="e">
        <f>#REF!-PY2022Q1!$M4</f>
        <v>#REF!</v>
      </c>
      <c r="N4" s="115" t="e">
        <f>#REF!-PY2022Q1!$N4</f>
        <v>#REF!</v>
      </c>
      <c r="O4" s="115" t="e">
        <f>#REF!-PY2022Q1!$O4</f>
        <v>#REF!</v>
      </c>
      <c r="P4" s="115" t="e">
        <f>#REF!-PY2022Q1!$P4</f>
        <v>#REF!</v>
      </c>
      <c r="Q4" s="115" t="e">
        <f>#REF!-PY2022Q1!$Q4</f>
        <v>#REF!</v>
      </c>
      <c r="R4" s="115" t="e">
        <f>#REF!-PY2022Q1!$R4</f>
        <v>#REF!</v>
      </c>
      <c r="S4" s="115" t="e">
        <f>#REF!-PY2022Q1!$S4</f>
        <v>#REF!</v>
      </c>
      <c r="T4" s="115" t="e">
        <f>#REF!-PY2022Q1!$T4</f>
        <v>#REF!</v>
      </c>
      <c r="U4" s="115" t="e">
        <f>#REF!-PY2022Q1!$U4</f>
        <v>#REF!</v>
      </c>
      <c r="V4" s="115" t="e">
        <f>#REF!-PY2022Q1!$V4</f>
        <v>#REF!</v>
      </c>
      <c r="W4" s="115" t="e">
        <f>#REF!-PY2022Q1!$W4</f>
        <v>#REF!</v>
      </c>
      <c r="X4" s="115" t="e">
        <f>#REF!-PY2022Q1!$X4</f>
        <v>#REF!</v>
      </c>
      <c r="Y4" s="115" t="e">
        <f>#REF!-PY2022Q1!$Y4</f>
        <v>#REF!</v>
      </c>
      <c r="Z4" s="115" t="e">
        <f>#REF!-PY2022Q1!$Z4</f>
        <v>#REF!</v>
      </c>
      <c r="AB4" s="32"/>
    </row>
    <row r="5" spans="1:28" ht="21" customHeight="1" x14ac:dyDescent="0.25">
      <c r="A5" s="130" t="s">
        <v>10</v>
      </c>
      <c r="B5" s="117">
        <f>Statewide!$G10-PY2022Q1!B5</f>
        <v>0</v>
      </c>
      <c r="C5" s="118" t="e">
        <f>#REF!-PY2022Q1!$C5</f>
        <v>#REF!</v>
      </c>
      <c r="D5" s="119" t="e">
        <f>#REF!-PY2022Q1!$D5</f>
        <v>#REF!</v>
      </c>
      <c r="E5" s="119" t="e">
        <f>#REF!-PY2022Q1!$E5</f>
        <v>#REF!</v>
      </c>
      <c r="F5" s="119" t="e">
        <f>#REF!-PY2022Q1!$F5</f>
        <v>#REF!</v>
      </c>
      <c r="G5" s="119" t="e">
        <f>#REF!-PY2022Q1!$G5</f>
        <v>#REF!</v>
      </c>
      <c r="H5" s="119" t="e">
        <f>#REF!-PY2022Q1!$H5</f>
        <v>#REF!</v>
      </c>
      <c r="I5" s="119" t="e">
        <f>#REF!-PY2022Q1!$I5</f>
        <v>#REF!</v>
      </c>
      <c r="J5" s="119" t="e">
        <f>#REF!-PY2022Q1!$J5</f>
        <v>#REF!</v>
      </c>
      <c r="K5" s="119" t="e">
        <f>#REF!-PY2022Q1!$K5</f>
        <v>#REF!</v>
      </c>
      <c r="L5" s="119" t="e">
        <f>#REF!-PY2022Q1!$L5</f>
        <v>#REF!</v>
      </c>
      <c r="M5" s="119" t="e">
        <f>#REF!-PY2022Q1!$M5</f>
        <v>#REF!</v>
      </c>
      <c r="N5" s="119" t="e">
        <f>#REF!-PY2022Q1!$N5</f>
        <v>#REF!</v>
      </c>
      <c r="O5" s="119" t="e">
        <f>#REF!-PY2022Q1!$O5</f>
        <v>#REF!</v>
      </c>
      <c r="P5" s="119" t="e">
        <f>#REF!-PY2022Q1!$P5</f>
        <v>#REF!</v>
      </c>
      <c r="Q5" s="119" t="e">
        <f>#REF!-PY2022Q1!$Q5</f>
        <v>#REF!</v>
      </c>
      <c r="R5" s="119" t="e">
        <f>#REF!-PY2022Q1!$R5</f>
        <v>#REF!</v>
      </c>
      <c r="S5" s="119" t="e">
        <f>#REF!-PY2022Q1!$S5</f>
        <v>#REF!</v>
      </c>
      <c r="T5" s="119" t="e">
        <f>#REF!-PY2022Q1!$T5</f>
        <v>#REF!</v>
      </c>
      <c r="U5" s="119" t="e">
        <f>#REF!-PY2022Q1!$U5</f>
        <v>#REF!</v>
      </c>
      <c r="V5" s="119" t="e">
        <f>#REF!-PY2022Q1!$V5</f>
        <v>#REF!</v>
      </c>
      <c r="W5" s="119" t="e">
        <f>#REF!-PY2022Q1!$W5</f>
        <v>#REF!</v>
      </c>
      <c r="X5" s="119" t="e">
        <f>#REF!-PY2022Q1!$X5</f>
        <v>#REF!</v>
      </c>
      <c r="Y5" s="119" t="e">
        <f>#REF!-PY2022Q1!$Y5</f>
        <v>#REF!</v>
      </c>
      <c r="Z5" s="119" t="e">
        <f>#REF!-PY2022Q1!$Z5</f>
        <v>#REF!</v>
      </c>
      <c r="AB5" s="32"/>
    </row>
    <row r="6" spans="1:28" ht="21" customHeight="1" x14ac:dyDescent="0.25">
      <c r="A6" s="131" t="s">
        <v>13</v>
      </c>
      <c r="B6" s="117">
        <f>Statewide!$G11-PY2022Q1!B6</f>
        <v>0</v>
      </c>
      <c r="C6" s="118" t="e">
        <f>#REF!-PY2022Q1!$C6</f>
        <v>#REF!</v>
      </c>
      <c r="D6" s="119" t="e">
        <f>#REF!-PY2022Q1!$D6</f>
        <v>#REF!</v>
      </c>
      <c r="E6" s="119" t="e">
        <f>#REF!-PY2022Q1!$E6</f>
        <v>#REF!</v>
      </c>
      <c r="F6" s="119" t="e">
        <f>#REF!-PY2022Q1!$F6</f>
        <v>#REF!</v>
      </c>
      <c r="G6" s="119" t="e">
        <f>#REF!-PY2022Q1!$G6</f>
        <v>#REF!</v>
      </c>
      <c r="H6" s="119" t="e">
        <f>#REF!-PY2022Q1!$H6</f>
        <v>#REF!</v>
      </c>
      <c r="I6" s="119" t="e">
        <f>#REF!-PY2022Q1!$I6</f>
        <v>#REF!</v>
      </c>
      <c r="J6" s="119" t="e">
        <f>#REF!-PY2022Q1!$J6</f>
        <v>#REF!</v>
      </c>
      <c r="K6" s="119" t="e">
        <f>#REF!-PY2022Q1!$K6</f>
        <v>#REF!</v>
      </c>
      <c r="L6" s="119" t="e">
        <f>#REF!-PY2022Q1!$L6</f>
        <v>#REF!</v>
      </c>
      <c r="M6" s="119" t="e">
        <f>#REF!-PY2022Q1!$M6</f>
        <v>#REF!</v>
      </c>
      <c r="N6" s="119" t="e">
        <f>#REF!-PY2022Q1!$N6</f>
        <v>#REF!</v>
      </c>
      <c r="O6" s="119" t="e">
        <f>#REF!-PY2022Q1!$O6</f>
        <v>#REF!</v>
      </c>
      <c r="P6" s="119" t="e">
        <f>#REF!-PY2022Q1!$P6</f>
        <v>#REF!</v>
      </c>
      <c r="Q6" s="119" t="e">
        <f>#REF!-PY2022Q1!$Q6</f>
        <v>#REF!</v>
      </c>
      <c r="R6" s="119" t="e">
        <f>#REF!-PY2022Q1!$R6</f>
        <v>#REF!</v>
      </c>
      <c r="S6" s="119" t="e">
        <f>#REF!-PY2022Q1!$S6</f>
        <v>#REF!</v>
      </c>
      <c r="T6" s="119" t="e">
        <f>#REF!-PY2022Q1!$T6</f>
        <v>#REF!</v>
      </c>
      <c r="U6" s="119" t="e">
        <f>#REF!-PY2022Q1!$U6</f>
        <v>#REF!</v>
      </c>
      <c r="V6" s="119" t="e">
        <f>#REF!-PY2022Q1!$V6</f>
        <v>#REF!</v>
      </c>
      <c r="W6" s="119" t="e">
        <f>#REF!-PY2022Q1!$W6</f>
        <v>#REF!</v>
      </c>
      <c r="X6" s="119" t="e">
        <f>#REF!-PY2022Q1!$X6</f>
        <v>#REF!</v>
      </c>
      <c r="Y6" s="119" t="e">
        <f>#REF!-PY2022Q1!$Y6</f>
        <v>#REF!</v>
      </c>
      <c r="Z6" s="119" t="e">
        <f>#REF!-PY2022Q1!$Z6</f>
        <v>#REF!</v>
      </c>
      <c r="AB6" s="32"/>
    </row>
    <row r="7" spans="1:28" ht="21" customHeight="1" x14ac:dyDescent="0.25">
      <c r="A7" s="131" t="s">
        <v>16</v>
      </c>
      <c r="B7" s="117">
        <f>Statewide!$G12-PY2022Q1!B7</f>
        <v>0</v>
      </c>
      <c r="C7" s="118" t="e">
        <f>#REF!-PY2022Q1!$C7</f>
        <v>#REF!</v>
      </c>
      <c r="D7" s="119" t="e">
        <f>#REF!-PY2022Q1!$D7</f>
        <v>#REF!</v>
      </c>
      <c r="E7" s="119" t="e">
        <f>#REF!-PY2022Q1!$E7</f>
        <v>#REF!</v>
      </c>
      <c r="F7" s="119" t="e">
        <f>#REF!-PY2022Q1!$F7</f>
        <v>#REF!</v>
      </c>
      <c r="G7" s="119" t="e">
        <f>#REF!-PY2022Q1!$G7</f>
        <v>#REF!</v>
      </c>
      <c r="H7" s="119" t="e">
        <f>#REF!-PY2022Q1!$H7</f>
        <v>#REF!</v>
      </c>
      <c r="I7" s="119" t="e">
        <f>#REF!-PY2022Q1!$I7</f>
        <v>#REF!</v>
      </c>
      <c r="J7" s="119" t="e">
        <f>#REF!-PY2022Q1!$J7</f>
        <v>#REF!</v>
      </c>
      <c r="K7" s="119" t="e">
        <f>#REF!-PY2022Q1!$K7</f>
        <v>#REF!</v>
      </c>
      <c r="L7" s="119" t="e">
        <f>#REF!-PY2022Q1!$L7</f>
        <v>#REF!</v>
      </c>
      <c r="M7" s="119" t="e">
        <f>#REF!-PY2022Q1!$M7</f>
        <v>#REF!</v>
      </c>
      <c r="N7" s="119" t="e">
        <f>#REF!-PY2022Q1!$N7</f>
        <v>#REF!</v>
      </c>
      <c r="O7" s="119" t="e">
        <f>#REF!-PY2022Q1!$O7</f>
        <v>#REF!</v>
      </c>
      <c r="P7" s="119" t="e">
        <f>#REF!-PY2022Q1!$P7</f>
        <v>#REF!</v>
      </c>
      <c r="Q7" s="119" t="e">
        <f>#REF!-PY2022Q1!$Q7</f>
        <v>#REF!</v>
      </c>
      <c r="R7" s="119" t="e">
        <f>#REF!-PY2022Q1!$R7</f>
        <v>#REF!</v>
      </c>
      <c r="S7" s="119" t="e">
        <f>#REF!-PY2022Q1!$S7</f>
        <v>#REF!</v>
      </c>
      <c r="T7" s="119" t="e">
        <f>#REF!-PY2022Q1!$T7</f>
        <v>#REF!</v>
      </c>
      <c r="U7" s="119" t="e">
        <f>#REF!-PY2022Q1!$U7</f>
        <v>#REF!</v>
      </c>
      <c r="V7" s="119" t="e">
        <f>#REF!-PY2022Q1!$V7</f>
        <v>#REF!</v>
      </c>
      <c r="W7" s="119" t="e">
        <f>#REF!-PY2022Q1!$W7</f>
        <v>#REF!</v>
      </c>
      <c r="X7" s="119" t="e">
        <f>#REF!-PY2022Q1!$X7</f>
        <v>#REF!</v>
      </c>
      <c r="Y7" s="119" t="e">
        <f>#REF!-PY2022Q1!$Y7</f>
        <v>#REF!</v>
      </c>
      <c r="Z7" s="119" t="e">
        <f>#REF!-PY2022Q1!$Z7</f>
        <v>#REF!</v>
      </c>
      <c r="AB7" s="32"/>
    </row>
    <row r="8" spans="1:28" ht="21" customHeight="1" x14ac:dyDescent="0.25">
      <c r="A8" s="132" t="s">
        <v>14</v>
      </c>
      <c r="B8" s="133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/>
      <c r="AB8" s="32"/>
    </row>
    <row r="9" spans="1:28" ht="21" customHeight="1" x14ac:dyDescent="0.25">
      <c r="A9" s="130" t="s">
        <v>2</v>
      </c>
      <c r="B9" s="117">
        <f>Statewide!$G14-PY2022Q1!B9</f>
        <v>0</v>
      </c>
      <c r="C9" s="118" t="e">
        <f>#REF!-PY2022Q1!$C9</f>
        <v>#REF!</v>
      </c>
      <c r="D9" s="119" t="e">
        <f>#REF!-PY2022Q1!$D9</f>
        <v>#REF!</v>
      </c>
      <c r="E9" s="119" t="e">
        <f>#REF!-PY2022Q1!$E9</f>
        <v>#REF!</v>
      </c>
      <c r="F9" s="119" t="e">
        <f>#REF!-PY2022Q1!$F9</f>
        <v>#REF!</v>
      </c>
      <c r="G9" s="119" t="e">
        <f>#REF!-PY2022Q1!$G9</f>
        <v>#REF!</v>
      </c>
      <c r="H9" s="119" t="e">
        <f>#REF!-PY2022Q1!$H9</f>
        <v>#REF!</v>
      </c>
      <c r="I9" s="119" t="e">
        <f>#REF!-PY2022Q1!$I9</f>
        <v>#REF!</v>
      </c>
      <c r="J9" s="119" t="e">
        <f>#REF!-PY2022Q1!$J9</f>
        <v>#REF!</v>
      </c>
      <c r="K9" s="119" t="e">
        <f>#REF!-PY2022Q1!$K9</f>
        <v>#REF!</v>
      </c>
      <c r="L9" s="119" t="e">
        <f>#REF!-PY2022Q1!$L9</f>
        <v>#REF!</v>
      </c>
      <c r="M9" s="119" t="e">
        <f>#REF!-PY2022Q1!$M9</f>
        <v>#REF!</v>
      </c>
      <c r="N9" s="119" t="e">
        <f>#REF!-PY2022Q1!$N9</f>
        <v>#REF!</v>
      </c>
      <c r="O9" s="119" t="e">
        <f>#REF!-PY2022Q1!$O9</f>
        <v>#REF!</v>
      </c>
      <c r="P9" s="119" t="e">
        <f>#REF!-PY2022Q1!$P9</f>
        <v>#REF!</v>
      </c>
      <c r="Q9" s="119" t="e">
        <f>#REF!-PY2022Q1!$Q9</f>
        <v>#REF!</v>
      </c>
      <c r="R9" s="119" t="e">
        <f>#REF!-PY2022Q1!$R9</f>
        <v>#REF!</v>
      </c>
      <c r="S9" s="119" t="e">
        <f>#REF!-PY2022Q1!$S9</f>
        <v>#REF!</v>
      </c>
      <c r="T9" s="119" t="e">
        <f>#REF!-PY2022Q1!$T9</f>
        <v>#REF!</v>
      </c>
      <c r="U9" s="119" t="e">
        <f>#REF!-PY2022Q1!$U9</f>
        <v>#REF!</v>
      </c>
      <c r="V9" s="119" t="e">
        <f>#REF!-PY2022Q1!$V9</f>
        <v>#REF!</v>
      </c>
      <c r="W9" s="119" t="e">
        <f>#REF!-PY2022Q1!$W9</f>
        <v>#REF!</v>
      </c>
      <c r="X9" s="119" t="e">
        <f>#REF!-PY2022Q1!$X9</f>
        <v>#REF!</v>
      </c>
      <c r="Y9" s="119" t="e">
        <f>#REF!-PY2022Q1!$Y9</f>
        <v>#REF!</v>
      </c>
      <c r="Z9" s="119" t="e">
        <f>#REF!-PY2022Q1!$Z9</f>
        <v>#REF!</v>
      </c>
      <c r="AB9" s="32"/>
    </row>
    <row r="10" spans="1:28" ht="21" customHeight="1" x14ac:dyDescent="0.25">
      <c r="A10" s="130" t="s">
        <v>3</v>
      </c>
      <c r="B10" s="115">
        <f>Statewide!$G15-PY2022Q1!B10</f>
        <v>0</v>
      </c>
      <c r="C10" s="116" t="e">
        <f>#REF!-PY2022Q1!$C10</f>
        <v>#REF!</v>
      </c>
      <c r="D10" s="115" t="e">
        <f>#REF!-PY2022Q1!$D10</f>
        <v>#REF!</v>
      </c>
      <c r="E10" s="115" t="e">
        <f>#REF!-PY2022Q1!$E10</f>
        <v>#REF!</v>
      </c>
      <c r="F10" s="115" t="e">
        <f>#REF!-PY2022Q1!$F10</f>
        <v>#REF!</v>
      </c>
      <c r="G10" s="115" t="e">
        <f>#REF!-PY2022Q1!$G10</f>
        <v>#REF!</v>
      </c>
      <c r="H10" s="115" t="e">
        <f>#REF!-PY2022Q1!$H10</f>
        <v>#REF!</v>
      </c>
      <c r="I10" s="115" t="e">
        <f>#REF!-PY2022Q1!$I10</f>
        <v>#REF!</v>
      </c>
      <c r="J10" s="115" t="e">
        <f>#REF!-PY2022Q1!$J10</f>
        <v>#REF!</v>
      </c>
      <c r="K10" s="115" t="e">
        <f>#REF!-PY2022Q1!$K10</f>
        <v>#REF!</v>
      </c>
      <c r="L10" s="115" t="e">
        <f>#REF!-PY2022Q1!$L10</f>
        <v>#REF!</v>
      </c>
      <c r="M10" s="115" t="e">
        <f>#REF!-PY2022Q1!$M10</f>
        <v>#REF!</v>
      </c>
      <c r="N10" s="115" t="e">
        <f>#REF!-PY2022Q1!$N10</f>
        <v>#REF!</v>
      </c>
      <c r="O10" s="115" t="e">
        <f>#REF!-PY2022Q1!$O10</f>
        <v>#REF!</v>
      </c>
      <c r="P10" s="115" t="e">
        <f>#REF!-PY2022Q1!$P10</f>
        <v>#REF!</v>
      </c>
      <c r="Q10" s="115" t="e">
        <f>#REF!-PY2022Q1!$Q10</f>
        <v>#REF!</v>
      </c>
      <c r="R10" s="115" t="e">
        <f>#REF!-PY2022Q1!$R10</f>
        <v>#REF!</v>
      </c>
      <c r="S10" s="115" t="e">
        <f>#REF!-PY2022Q1!$S10</f>
        <v>#REF!</v>
      </c>
      <c r="T10" s="115" t="e">
        <f>#REF!-PY2022Q1!$T10</f>
        <v>#REF!</v>
      </c>
      <c r="U10" s="115" t="e">
        <f>#REF!-PY2022Q1!$U10</f>
        <v>#REF!</v>
      </c>
      <c r="V10" s="115" t="e">
        <f>#REF!-PY2022Q1!$V10</f>
        <v>#REF!</v>
      </c>
      <c r="W10" s="115" t="e">
        <f>#REF!-PY2022Q1!$W10</f>
        <v>#REF!</v>
      </c>
      <c r="X10" s="115" t="e">
        <f>#REF!-PY2022Q1!$X10</f>
        <v>#REF!</v>
      </c>
      <c r="Y10" s="115" t="e">
        <f>#REF!-PY2022Q1!$Y10</f>
        <v>#REF!</v>
      </c>
      <c r="Z10" s="115" t="e">
        <f>#REF!-PY2022Q1!$Z10</f>
        <v>#REF!</v>
      </c>
      <c r="AB10" s="32"/>
    </row>
    <row r="11" spans="1:28" ht="21" customHeight="1" x14ac:dyDescent="0.25">
      <c r="A11" s="130" t="s">
        <v>10</v>
      </c>
      <c r="B11" s="117">
        <f>Statewide!$G16-PY2022Q1!B11</f>
        <v>0</v>
      </c>
      <c r="C11" s="118" t="e">
        <f>#REF!-PY2022Q1!$C11</f>
        <v>#REF!</v>
      </c>
      <c r="D11" s="119" t="e">
        <f>#REF!-PY2022Q1!$D11</f>
        <v>#REF!</v>
      </c>
      <c r="E11" s="119" t="e">
        <f>#REF!-PY2022Q1!$E11</f>
        <v>#REF!</v>
      </c>
      <c r="F11" s="119" t="e">
        <f>#REF!-PY2022Q1!$F11</f>
        <v>#REF!</v>
      </c>
      <c r="G11" s="119" t="e">
        <f>#REF!-PY2022Q1!$G11</f>
        <v>#REF!</v>
      </c>
      <c r="H11" s="119" t="e">
        <f>#REF!-PY2022Q1!$H11</f>
        <v>#REF!</v>
      </c>
      <c r="I11" s="119" t="e">
        <f>#REF!-PY2022Q1!$I11</f>
        <v>#REF!</v>
      </c>
      <c r="J11" s="119" t="e">
        <f>#REF!-PY2022Q1!$J11</f>
        <v>#REF!</v>
      </c>
      <c r="K11" s="119" t="e">
        <f>#REF!-PY2022Q1!$K11</f>
        <v>#REF!</v>
      </c>
      <c r="L11" s="119" t="e">
        <f>#REF!-PY2022Q1!$L11</f>
        <v>#REF!</v>
      </c>
      <c r="M11" s="119" t="e">
        <f>#REF!-PY2022Q1!$M11</f>
        <v>#REF!</v>
      </c>
      <c r="N11" s="119" t="e">
        <f>#REF!-PY2022Q1!$N11</f>
        <v>#REF!</v>
      </c>
      <c r="O11" s="119" t="e">
        <f>#REF!-PY2022Q1!$O11</f>
        <v>#REF!</v>
      </c>
      <c r="P11" s="119" t="e">
        <f>#REF!-PY2022Q1!$P11</f>
        <v>#REF!</v>
      </c>
      <c r="Q11" s="119" t="e">
        <f>#REF!-PY2022Q1!$Q11</f>
        <v>#REF!</v>
      </c>
      <c r="R11" s="119" t="e">
        <f>#REF!-PY2022Q1!$R11</f>
        <v>#REF!</v>
      </c>
      <c r="S11" s="119" t="e">
        <f>#REF!-PY2022Q1!$S11</f>
        <v>#REF!</v>
      </c>
      <c r="T11" s="119" t="e">
        <f>#REF!-PY2022Q1!$T11</f>
        <v>#REF!</v>
      </c>
      <c r="U11" s="119" t="e">
        <f>#REF!-PY2022Q1!$U11</f>
        <v>#REF!</v>
      </c>
      <c r="V11" s="119" t="e">
        <f>#REF!-PY2022Q1!$V11</f>
        <v>#REF!</v>
      </c>
      <c r="W11" s="119" t="e">
        <f>#REF!-PY2022Q1!$W11</f>
        <v>#REF!</v>
      </c>
      <c r="X11" s="119" t="e">
        <f>#REF!-PY2022Q1!$X11</f>
        <v>#REF!</v>
      </c>
      <c r="Y11" s="119" t="e">
        <f>#REF!-PY2022Q1!$Y11</f>
        <v>#REF!</v>
      </c>
      <c r="Z11" s="119" t="e">
        <f>#REF!-PY2022Q1!$Z11</f>
        <v>#REF!</v>
      </c>
      <c r="AB11" s="32"/>
    </row>
    <row r="12" spans="1:28" ht="21" customHeight="1" x14ac:dyDescent="0.25">
      <c r="A12" s="131" t="s">
        <v>13</v>
      </c>
      <c r="B12" s="117">
        <f>Statewide!$G17-PY2022Q1!B12</f>
        <v>0</v>
      </c>
      <c r="C12" s="118" t="e">
        <f>#REF!-PY2022Q1!$C12</f>
        <v>#REF!</v>
      </c>
      <c r="D12" s="119" t="e">
        <f>#REF!-PY2022Q1!$D12</f>
        <v>#REF!</v>
      </c>
      <c r="E12" s="119" t="e">
        <f>#REF!-PY2022Q1!$E12</f>
        <v>#REF!</v>
      </c>
      <c r="F12" s="119" t="e">
        <f>#REF!-PY2022Q1!$F12</f>
        <v>#REF!</v>
      </c>
      <c r="G12" s="119" t="e">
        <f>#REF!-PY2022Q1!$G12</f>
        <v>#REF!</v>
      </c>
      <c r="H12" s="119" t="e">
        <f>#REF!-PY2022Q1!$H12</f>
        <v>#REF!</v>
      </c>
      <c r="I12" s="119" t="e">
        <f>#REF!-PY2022Q1!$I12</f>
        <v>#REF!</v>
      </c>
      <c r="J12" s="119" t="e">
        <f>#REF!-PY2022Q1!$J12</f>
        <v>#REF!</v>
      </c>
      <c r="K12" s="119" t="e">
        <f>#REF!-PY2022Q1!$K12</f>
        <v>#REF!</v>
      </c>
      <c r="L12" s="119" t="e">
        <f>#REF!-PY2022Q1!$L12</f>
        <v>#REF!</v>
      </c>
      <c r="M12" s="119" t="e">
        <f>#REF!-PY2022Q1!$M12</f>
        <v>#REF!</v>
      </c>
      <c r="N12" s="119" t="e">
        <f>#REF!-PY2022Q1!$N12</f>
        <v>#REF!</v>
      </c>
      <c r="O12" s="119" t="e">
        <f>#REF!-PY2022Q1!$O12</f>
        <v>#REF!</v>
      </c>
      <c r="P12" s="119" t="e">
        <f>#REF!-PY2022Q1!$P12</f>
        <v>#REF!</v>
      </c>
      <c r="Q12" s="119" t="e">
        <f>#REF!-PY2022Q1!$Q12</f>
        <v>#REF!</v>
      </c>
      <c r="R12" s="119" t="e">
        <f>#REF!-PY2022Q1!$R12</f>
        <v>#REF!</v>
      </c>
      <c r="S12" s="119" t="e">
        <f>#REF!-PY2022Q1!$S12</f>
        <v>#REF!</v>
      </c>
      <c r="T12" s="119" t="e">
        <f>#REF!-PY2022Q1!$T12</f>
        <v>#REF!</v>
      </c>
      <c r="U12" s="119" t="e">
        <f>#REF!-PY2022Q1!$U12</f>
        <v>#REF!</v>
      </c>
      <c r="V12" s="119" t="e">
        <f>#REF!-PY2022Q1!$V12</f>
        <v>#REF!</v>
      </c>
      <c r="W12" s="119" t="e">
        <f>#REF!-PY2022Q1!$W12</f>
        <v>#REF!</v>
      </c>
      <c r="X12" s="119" t="e">
        <f>#REF!-PY2022Q1!$X12</f>
        <v>#REF!</v>
      </c>
      <c r="Y12" s="119" t="e">
        <f>#REF!-PY2022Q1!$Y12</f>
        <v>#REF!</v>
      </c>
      <c r="Z12" s="119" t="e">
        <f>#REF!-PY2022Q1!$Z12</f>
        <v>#REF!</v>
      </c>
      <c r="AB12" s="32"/>
    </row>
    <row r="13" spans="1:28" ht="21" customHeight="1" x14ac:dyDescent="0.25">
      <c r="A13" s="131" t="s">
        <v>16</v>
      </c>
      <c r="B13" s="117">
        <f>Statewide!$G18-PY2022Q1!B13</f>
        <v>0</v>
      </c>
      <c r="C13" s="118" t="e">
        <f>#REF!-PY2022Q1!$C13</f>
        <v>#REF!</v>
      </c>
      <c r="D13" s="119" t="e">
        <f>#REF!-PY2022Q1!$D13</f>
        <v>#REF!</v>
      </c>
      <c r="E13" s="119" t="e">
        <f>#REF!-PY2022Q1!$E13</f>
        <v>#REF!</v>
      </c>
      <c r="F13" s="119" t="e">
        <f>#REF!-PY2022Q1!$F13</f>
        <v>#REF!</v>
      </c>
      <c r="G13" s="119" t="e">
        <f>#REF!-PY2022Q1!$G13</f>
        <v>#REF!</v>
      </c>
      <c r="H13" s="119" t="e">
        <f>#REF!-PY2022Q1!$H13</f>
        <v>#REF!</v>
      </c>
      <c r="I13" s="119" t="e">
        <f>#REF!-PY2022Q1!$I13</f>
        <v>#REF!</v>
      </c>
      <c r="J13" s="119" t="e">
        <f>#REF!-PY2022Q1!$J13</f>
        <v>#REF!</v>
      </c>
      <c r="K13" s="119" t="e">
        <f>#REF!-PY2022Q1!$K13</f>
        <v>#REF!</v>
      </c>
      <c r="L13" s="119" t="e">
        <f>#REF!-PY2022Q1!$L13</f>
        <v>#REF!</v>
      </c>
      <c r="M13" s="119" t="e">
        <f>#REF!-PY2022Q1!$M13</f>
        <v>#REF!</v>
      </c>
      <c r="N13" s="119" t="e">
        <f>#REF!-PY2022Q1!$N13</f>
        <v>#REF!</v>
      </c>
      <c r="O13" s="119" t="e">
        <f>#REF!-PY2022Q1!$O13</f>
        <v>#REF!</v>
      </c>
      <c r="P13" s="119" t="e">
        <f>#REF!-PY2022Q1!$P13</f>
        <v>#REF!</v>
      </c>
      <c r="Q13" s="119" t="e">
        <f>#REF!-PY2022Q1!$Q13</f>
        <v>#REF!</v>
      </c>
      <c r="R13" s="119" t="e">
        <f>#REF!-PY2022Q1!$R13</f>
        <v>#REF!</v>
      </c>
      <c r="S13" s="119" t="e">
        <f>#REF!-PY2022Q1!$S13</f>
        <v>#REF!</v>
      </c>
      <c r="T13" s="119" t="e">
        <f>#REF!-PY2022Q1!$T13</f>
        <v>#REF!</v>
      </c>
      <c r="U13" s="119" t="e">
        <f>#REF!-PY2022Q1!$U13</f>
        <v>#REF!</v>
      </c>
      <c r="V13" s="119" t="e">
        <f>#REF!-PY2022Q1!$V13</f>
        <v>#REF!</v>
      </c>
      <c r="W13" s="119" t="e">
        <f>#REF!-PY2022Q1!$W13</f>
        <v>#REF!</v>
      </c>
      <c r="X13" s="119" t="e">
        <f>#REF!-PY2022Q1!$X13</f>
        <v>#REF!</v>
      </c>
      <c r="Y13" s="119" t="e">
        <f>#REF!-PY2022Q1!$Y13</f>
        <v>#REF!</v>
      </c>
      <c r="Z13" s="119" t="e">
        <f>#REF!-PY2022Q1!$Z13</f>
        <v>#REF!</v>
      </c>
      <c r="AB13" s="32"/>
    </row>
    <row r="14" spans="1:28" ht="21" customHeight="1" x14ac:dyDescent="0.25">
      <c r="A14" s="132" t="s">
        <v>15</v>
      </c>
      <c r="B14" s="133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9"/>
      <c r="AB14" s="32"/>
    </row>
    <row r="15" spans="1:28" ht="21" customHeight="1" x14ac:dyDescent="0.25">
      <c r="A15" s="130" t="s">
        <v>2</v>
      </c>
      <c r="B15" s="117">
        <f>Statewide!$G20-PY2022Q1!B15</f>
        <v>0</v>
      </c>
      <c r="C15" s="118" t="e">
        <f>#REF!-PY2022Q1!$C15</f>
        <v>#REF!</v>
      </c>
      <c r="D15" s="119" t="e">
        <f>#REF!-PY2022Q1!$D15</f>
        <v>#REF!</v>
      </c>
      <c r="E15" s="119" t="e">
        <f>#REF!-PY2022Q1!$E15</f>
        <v>#REF!</v>
      </c>
      <c r="F15" s="119" t="e">
        <f>#REF!-PY2022Q1!$F15</f>
        <v>#REF!</v>
      </c>
      <c r="G15" s="119" t="e">
        <f>#REF!-PY2022Q1!$G15</f>
        <v>#REF!</v>
      </c>
      <c r="H15" s="119" t="e">
        <f>#REF!-PY2022Q1!$H15</f>
        <v>#REF!</v>
      </c>
      <c r="I15" s="119" t="e">
        <f>#REF!-PY2022Q1!$I15</f>
        <v>#REF!</v>
      </c>
      <c r="J15" s="119" t="e">
        <f>#REF!-PY2022Q1!$J15</f>
        <v>#REF!</v>
      </c>
      <c r="K15" s="119" t="e">
        <f>#REF!-PY2022Q1!$K15</f>
        <v>#REF!</v>
      </c>
      <c r="L15" s="119" t="e">
        <f>#REF!-PY2022Q1!$L15</f>
        <v>#REF!</v>
      </c>
      <c r="M15" s="119" t="e">
        <f>#REF!-PY2022Q1!$M15</f>
        <v>#REF!</v>
      </c>
      <c r="N15" s="119" t="e">
        <f>#REF!-PY2022Q1!$N15</f>
        <v>#REF!</v>
      </c>
      <c r="O15" s="119" t="e">
        <f>#REF!-PY2022Q1!$O15</f>
        <v>#REF!</v>
      </c>
      <c r="P15" s="119" t="e">
        <f>#REF!-PY2022Q1!$P15</f>
        <v>#REF!</v>
      </c>
      <c r="Q15" s="119" t="e">
        <f>#REF!-PY2022Q1!$Q15</f>
        <v>#REF!</v>
      </c>
      <c r="R15" s="119" t="e">
        <f>#REF!-PY2022Q1!$R15</f>
        <v>#REF!</v>
      </c>
      <c r="S15" s="119" t="e">
        <f>#REF!-PY2022Q1!$S15</f>
        <v>#REF!</v>
      </c>
      <c r="T15" s="119" t="e">
        <f>#REF!-PY2022Q1!$T15</f>
        <v>#REF!</v>
      </c>
      <c r="U15" s="119" t="e">
        <f>#REF!-PY2022Q1!$U15</f>
        <v>#REF!</v>
      </c>
      <c r="V15" s="119" t="e">
        <f>#REF!-PY2022Q1!$V15</f>
        <v>#REF!</v>
      </c>
      <c r="W15" s="119" t="e">
        <f>#REF!-PY2022Q1!$W15</f>
        <v>#REF!</v>
      </c>
      <c r="X15" s="119" t="e">
        <f>#REF!-PY2022Q1!$X15</f>
        <v>#REF!</v>
      </c>
      <c r="Y15" s="119" t="e">
        <f>#REF!-PY2022Q1!$Y15</f>
        <v>#REF!</v>
      </c>
      <c r="Z15" s="119" t="e">
        <f>#REF!-PY2022Q1!$Z15</f>
        <v>#REF!</v>
      </c>
      <c r="AB15" s="32"/>
    </row>
    <row r="16" spans="1:28" ht="21" customHeight="1" x14ac:dyDescent="0.25">
      <c r="A16" s="130" t="s">
        <v>3</v>
      </c>
      <c r="B16" s="115">
        <f>Statewide!$G21-PY2022Q1!B16</f>
        <v>0</v>
      </c>
      <c r="C16" s="116" t="e">
        <f>#REF!-PY2022Q1!$C16</f>
        <v>#REF!</v>
      </c>
      <c r="D16" s="115" t="e">
        <f>#REF!-PY2022Q1!$D16</f>
        <v>#REF!</v>
      </c>
      <c r="E16" s="115" t="e">
        <f>#REF!-PY2022Q1!$E16</f>
        <v>#REF!</v>
      </c>
      <c r="F16" s="115" t="e">
        <f>#REF!-PY2022Q1!$F16</f>
        <v>#REF!</v>
      </c>
      <c r="G16" s="115" t="e">
        <f>#REF!-PY2022Q1!$G16</f>
        <v>#REF!</v>
      </c>
      <c r="H16" s="115" t="e">
        <f>#REF!-PY2022Q1!$H16</f>
        <v>#REF!</v>
      </c>
      <c r="I16" s="115" t="e">
        <f>#REF!-PY2022Q1!$I16</f>
        <v>#REF!</v>
      </c>
      <c r="J16" s="115" t="e">
        <f>#REF!-PY2022Q1!$J16</f>
        <v>#REF!</v>
      </c>
      <c r="K16" s="115" t="e">
        <f>#REF!-PY2022Q1!$K16</f>
        <v>#REF!</v>
      </c>
      <c r="L16" s="115" t="e">
        <f>#REF!-PY2022Q1!$L16</f>
        <v>#REF!</v>
      </c>
      <c r="M16" s="115" t="e">
        <f>#REF!-PY2022Q1!$M16</f>
        <v>#REF!</v>
      </c>
      <c r="N16" s="115" t="e">
        <f>#REF!-PY2022Q1!$N16</f>
        <v>#REF!</v>
      </c>
      <c r="O16" s="115" t="e">
        <f>#REF!-PY2022Q1!$O16</f>
        <v>#REF!</v>
      </c>
      <c r="P16" s="115" t="e">
        <f>#REF!-PY2022Q1!$P16</f>
        <v>#REF!</v>
      </c>
      <c r="Q16" s="115" t="e">
        <f>#REF!-PY2022Q1!$Q16</f>
        <v>#REF!</v>
      </c>
      <c r="R16" s="115" t="e">
        <f>#REF!-PY2022Q1!$R16</f>
        <v>#REF!</v>
      </c>
      <c r="S16" s="115" t="e">
        <f>#REF!-PY2022Q1!$S16</f>
        <v>#REF!</v>
      </c>
      <c r="T16" s="115" t="e">
        <f>#REF!-PY2022Q1!$T16</f>
        <v>#REF!</v>
      </c>
      <c r="U16" s="115" t="e">
        <f>#REF!-PY2022Q1!$U16</f>
        <v>#REF!</v>
      </c>
      <c r="V16" s="115" t="e">
        <f>#REF!-PY2022Q1!$V16</f>
        <v>#REF!</v>
      </c>
      <c r="W16" s="115" t="e">
        <f>#REF!-PY2022Q1!$W16</f>
        <v>#REF!</v>
      </c>
      <c r="X16" s="115" t="e">
        <f>#REF!-PY2022Q1!$X16</f>
        <v>#REF!</v>
      </c>
      <c r="Y16" s="115" t="e">
        <f>#REF!-PY2022Q1!$Y16</f>
        <v>#REF!</v>
      </c>
      <c r="Z16" s="115" t="e">
        <f>#REF!-PY2022Q1!$Z16</f>
        <v>#REF!</v>
      </c>
      <c r="AB16" s="32"/>
    </row>
    <row r="17" spans="1:28" ht="21" customHeight="1" x14ac:dyDescent="0.25">
      <c r="A17" s="130" t="s">
        <v>10</v>
      </c>
      <c r="B17" s="117">
        <f>Statewide!$G22-PY2022Q1!B17</f>
        <v>0</v>
      </c>
      <c r="C17" s="118" t="e">
        <f>#REF!-PY2022Q1!$C17</f>
        <v>#REF!</v>
      </c>
      <c r="D17" s="119" t="e">
        <f>#REF!-PY2022Q1!$D17</f>
        <v>#REF!</v>
      </c>
      <c r="E17" s="119" t="e">
        <f>#REF!-PY2022Q1!$E17</f>
        <v>#REF!</v>
      </c>
      <c r="F17" s="119" t="e">
        <f>#REF!-PY2022Q1!$F17</f>
        <v>#REF!</v>
      </c>
      <c r="G17" s="119" t="e">
        <f>#REF!-PY2022Q1!$G17</f>
        <v>#REF!</v>
      </c>
      <c r="H17" s="119" t="e">
        <f>#REF!-PY2022Q1!$H17</f>
        <v>#REF!</v>
      </c>
      <c r="I17" s="119" t="e">
        <f>#REF!-PY2022Q1!$I17</f>
        <v>#REF!</v>
      </c>
      <c r="J17" s="119" t="e">
        <f>#REF!-PY2022Q1!$J17</f>
        <v>#REF!</v>
      </c>
      <c r="K17" s="119" t="e">
        <f>#REF!-PY2022Q1!$K17</f>
        <v>#REF!</v>
      </c>
      <c r="L17" s="119" t="e">
        <f>#REF!-PY2022Q1!$L17</f>
        <v>#REF!</v>
      </c>
      <c r="M17" s="119" t="e">
        <f>#REF!-PY2022Q1!$M17</f>
        <v>#REF!</v>
      </c>
      <c r="N17" s="119" t="e">
        <f>#REF!-PY2022Q1!$N17</f>
        <v>#REF!</v>
      </c>
      <c r="O17" s="119" t="e">
        <f>#REF!-PY2022Q1!$O17</f>
        <v>#REF!</v>
      </c>
      <c r="P17" s="119" t="e">
        <f>#REF!-PY2022Q1!$P17</f>
        <v>#REF!</v>
      </c>
      <c r="Q17" s="119" t="e">
        <f>#REF!-PY2022Q1!$Q17</f>
        <v>#REF!</v>
      </c>
      <c r="R17" s="119" t="e">
        <f>#REF!-PY2022Q1!$R17</f>
        <v>#REF!</v>
      </c>
      <c r="S17" s="119" t="e">
        <f>#REF!-PY2022Q1!$S17</f>
        <v>#REF!</v>
      </c>
      <c r="T17" s="119" t="e">
        <f>#REF!-PY2022Q1!$T17</f>
        <v>#REF!</v>
      </c>
      <c r="U17" s="119" t="e">
        <f>#REF!-PY2022Q1!$U17</f>
        <v>#REF!</v>
      </c>
      <c r="V17" s="119" t="e">
        <f>#REF!-PY2022Q1!$V17</f>
        <v>#REF!</v>
      </c>
      <c r="W17" s="119" t="e">
        <f>#REF!-PY2022Q1!$W17</f>
        <v>#REF!</v>
      </c>
      <c r="X17" s="119" t="e">
        <f>#REF!-PY2022Q1!$X17</f>
        <v>#REF!</v>
      </c>
      <c r="Y17" s="119" t="e">
        <f>#REF!-PY2022Q1!$Y17</f>
        <v>#REF!</v>
      </c>
      <c r="Z17" s="119" t="e">
        <f>#REF!-PY2022Q1!$Z17</f>
        <v>#REF!</v>
      </c>
      <c r="AB17" s="32"/>
    </row>
    <row r="18" spans="1:28" ht="21" customHeight="1" x14ac:dyDescent="0.25">
      <c r="A18" s="131" t="s">
        <v>13</v>
      </c>
      <c r="B18" s="117">
        <f>Statewide!$G23-PY2022Q1!B18</f>
        <v>0</v>
      </c>
      <c r="C18" s="118" t="e">
        <f>#REF!-PY2022Q1!$C18</f>
        <v>#REF!</v>
      </c>
      <c r="D18" s="119" t="e">
        <f>#REF!-PY2022Q1!$D18</f>
        <v>#REF!</v>
      </c>
      <c r="E18" s="119" t="e">
        <f>#REF!-PY2022Q1!$E18</f>
        <v>#REF!</v>
      </c>
      <c r="F18" s="119" t="e">
        <f>#REF!-PY2022Q1!$F18</f>
        <v>#REF!</v>
      </c>
      <c r="G18" s="119" t="e">
        <f>#REF!-PY2022Q1!$G18</f>
        <v>#REF!</v>
      </c>
      <c r="H18" s="119" t="e">
        <f>#REF!-PY2022Q1!$H18</f>
        <v>#REF!</v>
      </c>
      <c r="I18" s="119" t="e">
        <f>#REF!-PY2022Q1!$I18</f>
        <v>#REF!</v>
      </c>
      <c r="J18" s="119" t="e">
        <f>#REF!-PY2022Q1!$J18</f>
        <v>#REF!</v>
      </c>
      <c r="K18" s="119" t="e">
        <f>#REF!-PY2022Q1!$K18</f>
        <v>#REF!</v>
      </c>
      <c r="L18" s="119" t="e">
        <f>#REF!-PY2022Q1!$L18</f>
        <v>#REF!</v>
      </c>
      <c r="M18" s="119" t="e">
        <f>#REF!-PY2022Q1!$M18</f>
        <v>#REF!</v>
      </c>
      <c r="N18" s="119" t="e">
        <f>#REF!-PY2022Q1!$N18</f>
        <v>#REF!</v>
      </c>
      <c r="O18" s="119" t="e">
        <f>#REF!-PY2022Q1!$O18</f>
        <v>#REF!</v>
      </c>
      <c r="P18" s="119" t="e">
        <f>#REF!-PY2022Q1!$P18</f>
        <v>#REF!</v>
      </c>
      <c r="Q18" s="119" t="e">
        <f>#REF!-PY2022Q1!$Q18</f>
        <v>#REF!</v>
      </c>
      <c r="R18" s="119" t="e">
        <f>#REF!-PY2022Q1!$R18</f>
        <v>#REF!</v>
      </c>
      <c r="S18" s="119" t="e">
        <f>#REF!-PY2022Q1!$S18</f>
        <v>#REF!</v>
      </c>
      <c r="T18" s="119" t="e">
        <f>#REF!-PY2022Q1!$T18</f>
        <v>#REF!</v>
      </c>
      <c r="U18" s="119" t="e">
        <f>#REF!-PY2022Q1!$U18</f>
        <v>#REF!</v>
      </c>
      <c r="V18" s="119" t="e">
        <f>#REF!-PY2022Q1!$V18</f>
        <v>#REF!</v>
      </c>
      <c r="W18" s="119" t="e">
        <f>#REF!-PY2022Q1!$W18</f>
        <v>#REF!</v>
      </c>
      <c r="X18" s="119" t="e">
        <f>#REF!-PY2022Q1!$X18</f>
        <v>#REF!</v>
      </c>
      <c r="Y18" s="119" t="e">
        <f>#REF!-PY2022Q1!$Y18</f>
        <v>#REF!</v>
      </c>
      <c r="Z18" s="119" t="e">
        <f>#REF!-PY2022Q1!$Z18</f>
        <v>#REF!</v>
      </c>
      <c r="AB18" s="32"/>
    </row>
    <row r="19" spans="1:28" ht="21" customHeight="1" x14ac:dyDescent="0.25">
      <c r="A19" s="131" t="s">
        <v>16</v>
      </c>
      <c r="B19" s="117">
        <f>Statewide!$G24-PY2022Q1!B19</f>
        <v>0</v>
      </c>
      <c r="C19" s="118" t="e">
        <f>#REF!-PY2022Q1!$C19</f>
        <v>#REF!</v>
      </c>
      <c r="D19" s="119" t="e">
        <f>#REF!-PY2022Q1!$D19</f>
        <v>#REF!</v>
      </c>
      <c r="E19" s="119" t="e">
        <f>#REF!-PY2022Q1!$E19</f>
        <v>#REF!</v>
      </c>
      <c r="F19" s="119" t="e">
        <f>#REF!-PY2022Q1!$F19</f>
        <v>#REF!</v>
      </c>
      <c r="G19" s="119" t="e">
        <f>#REF!-PY2022Q1!$G19</f>
        <v>#REF!</v>
      </c>
      <c r="H19" s="119" t="e">
        <f>#REF!-PY2022Q1!$H19</f>
        <v>#REF!</v>
      </c>
      <c r="I19" s="119" t="e">
        <f>#REF!-PY2022Q1!$I19</f>
        <v>#REF!</v>
      </c>
      <c r="J19" s="119" t="e">
        <f>#REF!-PY2022Q1!$J19</f>
        <v>#REF!</v>
      </c>
      <c r="K19" s="119" t="e">
        <f>#REF!-PY2022Q1!$K19</f>
        <v>#REF!</v>
      </c>
      <c r="L19" s="119" t="e">
        <f>#REF!-PY2022Q1!$L19</f>
        <v>#REF!</v>
      </c>
      <c r="M19" s="119" t="e">
        <f>#REF!-PY2022Q1!$M19</f>
        <v>#REF!</v>
      </c>
      <c r="N19" s="119" t="e">
        <f>#REF!-PY2022Q1!$N19</f>
        <v>#REF!</v>
      </c>
      <c r="O19" s="119" t="e">
        <f>#REF!-PY2022Q1!$O19</f>
        <v>#REF!</v>
      </c>
      <c r="P19" s="119" t="e">
        <f>#REF!-PY2022Q1!$P19</f>
        <v>#REF!</v>
      </c>
      <c r="Q19" s="119" t="e">
        <f>#REF!-PY2022Q1!$Q19</f>
        <v>#REF!</v>
      </c>
      <c r="R19" s="119" t="e">
        <f>#REF!-PY2022Q1!$R19</f>
        <v>#REF!</v>
      </c>
      <c r="S19" s="119" t="e">
        <f>#REF!-PY2022Q1!$S19</f>
        <v>#REF!</v>
      </c>
      <c r="T19" s="119" t="e">
        <f>#REF!-PY2022Q1!$T19</f>
        <v>#REF!</v>
      </c>
      <c r="U19" s="119" t="e">
        <f>#REF!-PY2022Q1!$U19</f>
        <v>#REF!</v>
      </c>
      <c r="V19" s="119" t="e">
        <f>#REF!-PY2022Q1!$V19</f>
        <v>#REF!</v>
      </c>
      <c r="W19" s="119" t="e">
        <f>#REF!-PY2022Q1!$W19</f>
        <v>#REF!</v>
      </c>
      <c r="X19" s="119" t="e">
        <f>#REF!-PY2022Q1!$X19</f>
        <v>#REF!</v>
      </c>
      <c r="Y19" s="119" t="e">
        <f>#REF!-PY2022Q1!$Y19</f>
        <v>#REF!</v>
      </c>
      <c r="Z19" s="119" t="e">
        <f>#REF!-PY2022Q1!$Z19</f>
        <v>#REF!</v>
      </c>
      <c r="AB19" s="32"/>
    </row>
    <row r="20" spans="1:28" ht="21" customHeight="1" x14ac:dyDescent="0.25">
      <c r="A20" s="132" t="s">
        <v>6</v>
      </c>
      <c r="B20" s="133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  <c r="AB20" s="32"/>
    </row>
    <row r="21" spans="1:28" ht="21" customHeight="1" x14ac:dyDescent="0.25">
      <c r="A21" s="130" t="s">
        <v>2</v>
      </c>
      <c r="B21" s="117">
        <f>Statewide!$G26-PY2022Q1!B21</f>
        <v>0</v>
      </c>
      <c r="C21" s="118" t="e">
        <f>#REF!-PY2022Q1!$C21</f>
        <v>#REF!</v>
      </c>
      <c r="D21" s="119" t="e">
        <f>#REF!-PY2022Q1!$D21</f>
        <v>#REF!</v>
      </c>
      <c r="E21" s="119" t="e">
        <f>#REF!-PY2022Q1!$E21</f>
        <v>#REF!</v>
      </c>
      <c r="F21" s="119" t="e">
        <f>#REF!-PY2022Q1!$F21</f>
        <v>#REF!</v>
      </c>
      <c r="G21" s="119" t="e">
        <f>#REF!-PY2022Q1!$G21</f>
        <v>#REF!</v>
      </c>
      <c r="H21" s="119" t="e">
        <f>#REF!-PY2022Q1!$H21</f>
        <v>#REF!</v>
      </c>
      <c r="I21" s="119" t="e">
        <f>#REF!-PY2022Q1!$I21</f>
        <v>#REF!</v>
      </c>
      <c r="J21" s="119" t="e">
        <f>#REF!-PY2022Q1!$J21</f>
        <v>#REF!</v>
      </c>
      <c r="K21" s="119" t="e">
        <f>#REF!-PY2022Q1!$K21</f>
        <v>#REF!</v>
      </c>
      <c r="L21" s="119" t="e">
        <f>#REF!-PY2022Q1!$L21</f>
        <v>#REF!</v>
      </c>
      <c r="M21" s="119" t="e">
        <f>#REF!-PY2022Q1!$M21</f>
        <v>#REF!</v>
      </c>
      <c r="N21" s="119" t="e">
        <f>#REF!-PY2022Q1!$N21</f>
        <v>#REF!</v>
      </c>
      <c r="O21" s="119" t="e">
        <f>#REF!-PY2022Q1!$O21</f>
        <v>#REF!</v>
      </c>
      <c r="P21" s="119" t="e">
        <f>#REF!-PY2022Q1!$P21</f>
        <v>#REF!</v>
      </c>
      <c r="Q21" s="119" t="e">
        <f>#REF!-PY2022Q1!$Q21</f>
        <v>#REF!</v>
      </c>
      <c r="R21" s="119" t="e">
        <f>#REF!-PY2022Q1!$R21</f>
        <v>#REF!</v>
      </c>
      <c r="S21" s="119" t="e">
        <f>#REF!-PY2022Q1!$S21</f>
        <v>#REF!</v>
      </c>
      <c r="T21" s="119" t="e">
        <f>#REF!-PY2022Q1!$T21</f>
        <v>#REF!</v>
      </c>
      <c r="U21" s="119" t="e">
        <f>#REF!-PY2022Q1!$U21</f>
        <v>#REF!</v>
      </c>
      <c r="V21" s="119" t="e">
        <f>#REF!-PY2022Q1!$V21</f>
        <v>#REF!</v>
      </c>
      <c r="W21" s="119" t="e">
        <f>#REF!-PY2022Q1!$W21</f>
        <v>#REF!</v>
      </c>
      <c r="X21" s="119" t="e">
        <f>#REF!-PY2022Q1!$X21</f>
        <v>#REF!</v>
      </c>
      <c r="Y21" s="119" t="e">
        <f>#REF!-PY2022Q1!$Y21</f>
        <v>#REF!</v>
      </c>
      <c r="Z21" s="119" t="e">
        <f>#REF!-PY2022Q1!$Z21</f>
        <v>#REF!</v>
      </c>
      <c r="AB21" s="32"/>
    </row>
    <row r="22" spans="1:28" ht="21" customHeight="1" x14ac:dyDescent="0.25">
      <c r="A22" s="130" t="s">
        <v>3</v>
      </c>
      <c r="B22" s="115">
        <f>Statewide!$G27-PY2022Q1!B22</f>
        <v>0</v>
      </c>
      <c r="C22" s="116" t="e">
        <f>#REF!-PY2022Q1!$C22</f>
        <v>#REF!</v>
      </c>
      <c r="D22" s="115" t="e">
        <f>#REF!-PY2022Q1!$D22</f>
        <v>#REF!</v>
      </c>
      <c r="E22" s="115" t="e">
        <f>#REF!-PY2022Q1!$E22</f>
        <v>#REF!</v>
      </c>
      <c r="F22" s="115" t="e">
        <f>#REF!-PY2022Q1!$F22</f>
        <v>#REF!</v>
      </c>
      <c r="G22" s="115" t="e">
        <f>#REF!-PY2022Q1!$G22</f>
        <v>#REF!</v>
      </c>
      <c r="H22" s="115" t="e">
        <f>#REF!-PY2022Q1!$H22</f>
        <v>#REF!</v>
      </c>
      <c r="I22" s="115" t="e">
        <f>#REF!-PY2022Q1!$I22</f>
        <v>#REF!</v>
      </c>
      <c r="J22" s="115" t="e">
        <f>#REF!-PY2022Q1!$J22</f>
        <v>#REF!</v>
      </c>
      <c r="K22" s="115" t="e">
        <f>#REF!-PY2022Q1!$K22</f>
        <v>#REF!</v>
      </c>
      <c r="L22" s="115" t="e">
        <f>#REF!-PY2022Q1!$L22</f>
        <v>#REF!</v>
      </c>
      <c r="M22" s="115" t="e">
        <f>#REF!-PY2022Q1!$M22</f>
        <v>#REF!</v>
      </c>
      <c r="N22" s="115" t="e">
        <f>#REF!-PY2022Q1!$N22</f>
        <v>#REF!</v>
      </c>
      <c r="O22" s="115" t="e">
        <f>#REF!-PY2022Q1!$O22</f>
        <v>#REF!</v>
      </c>
      <c r="P22" s="115" t="e">
        <f>#REF!-PY2022Q1!$P22</f>
        <v>#REF!</v>
      </c>
      <c r="Q22" s="115" t="e">
        <f>#REF!-PY2022Q1!$Q22</f>
        <v>#REF!</v>
      </c>
      <c r="R22" s="115" t="e">
        <f>#REF!-PY2022Q1!$R22</f>
        <v>#REF!</v>
      </c>
      <c r="S22" s="115" t="e">
        <f>#REF!-PY2022Q1!$S22</f>
        <v>#REF!</v>
      </c>
      <c r="T22" s="115" t="e">
        <f>#REF!-PY2022Q1!$T22</f>
        <v>#REF!</v>
      </c>
      <c r="U22" s="115" t="e">
        <f>#REF!-PY2022Q1!$U22</f>
        <v>#REF!</v>
      </c>
      <c r="V22" s="115" t="e">
        <f>#REF!-PY2022Q1!$V22</f>
        <v>#REF!</v>
      </c>
      <c r="W22" s="115" t="e">
        <f>#REF!-PY2022Q1!$W22</f>
        <v>#REF!</v>
      </c>
      <c r="X22" s="115" t="e">
        <f>#REF!-PY2022Q1!$X22</f>
        <v>#REF!</v>
      </c>
      <c r="Y22" s="115" t="e">
        <f>#REF!-PY2022Q1!$Y22</f>
        <v>#REF!</v>
      </c>
      <c r="Z22" s="115" t="e">
        <f>#REF!-PY2022Q1!$Z22</f>
        <v>#REF!</v>
      </c>
      <c r="AB22" s="32"/>
    </row>
    <row r="23" spans="1:28" ht="21" customHeight="1" x14ac:dyDescent="0.25">
      <c r="A23" s="134" t="s">
        <v>10</v>
      </c>
      <c r="B23" s="117">
        <f>Statewide!$G28-PY2022Q1!B23</f>
        <v>0</v>
      </c>
      <c r="C23" s="118" t="e">
        <f>#REF!-PY2022Q1!$C23</f>
        <v>#REF!</v>
      </c>
      <c r="D23" s="119" t="e">
        <f>#REF!-PY2022Q1!$D23</f>
        <v>#REF!</v>
      </c>
      <c r="E23" s="119" t="e">
        <f>#REF!-PY2022Q1!$E23</f>
        <v>#REF!</v>
      </c>
      <c r="F23" s="119" t="e">
        <f>#REF!-PY2022Q1!$F23</f>
        <v>#REF!</v>
      </c>
      <c r="G23" s="119" t="e">
        <f>#REF!-PY2022Q1!$G23</f>
        <v>#REF!</v>
      </c>
      <c r="H23" s="119" t="e">
        <f>#REF!-PY2022Q1!$H23</f>
        <v>#REF!</v>
      </c>
      <c r="I23" s="119" t="e">
        <f>#REF!-PY2022Q1!$I23</f>
        <v>#REF!</v>
      </c>
      <c r="J23" s="119" t="e">
        <f>#REF!-PY2022Q1!$J23</f>
        <v>#REF!</v>
      </c>
      <c r="K23" s="119" t="e">
        <f>#REF!-PY2022Q1!$K23</f>
        <v>#REF!</v>
      </c>
      <c r="L23" s="119" t="e">
        <f>#REF!-PY2022Q1!$L23</f>
        <v>#REF!</v>
      </c>
      <c r="M23" s="119" t="e">
        <f>#REF!-PY2022Q1!$M23</f>
        <v>#REF!</v>
      </c>
      <c r="N23" s="119" t="e">
        <f>#REF!-PY2022Q1!$N23</f>
        <v>#REF!</v>
      </c>
      <c r="O23" s="119" t="e">
        <f>#REF!-PY2022Q1!$O23</f>
        <v>#REF!</v>
      </c>
      <c r="P23" s="119" t="e">
        <f>#REF!-PY2022Q1!$P23</f>
        <v>#REF!</v>
      </c>
      <c r="Q23" s="119" t="e">
        <f>#REF!-PY2022Q1!$Q23</f>
        <v>#REF!</v>
      </c>
      <c r="R23" s="119" t="e">
        <f>#REF!-PY2022Q1!$R23</f>
        <v>#REF!</v>
      </c>
      <c r="S23" s="119" t="e">
        <f>#REF!-PY2022Q1!$S23</f>
        <v>#REF!</v>
      </c>
      <c r="T23" s="119" t="e">
        <f>#REF!-PY2022Q1!$T23</f>
        <v>#REF!</v>
      </c>
      <c r="U23" s="119" t="e">
        <f>#REF!-PY2022Q1!$U23</f>
        <v>#REF!</v>
      </c>
      <c r="V23" s="119" t="e">
        <f>#REF!-PY2022Q1!$V23</f>
        <v>#REF!</v>
      </c>
      <c r="W23" s="119" t="e">
        <f>#REF!-PY2022Q1!$W23</f>
        <v>#REF!</v>
      </c>
      <c r="X23" s="119" t="e">
        <f>#REF!-PY2022Q1!$X23</f>
        <v>#REF!</v>
      </c>
      <c r="Y23" s="119" t="e">
        <f>#REF!-PY2022Q1!$Y23</f>
        <v>#REF!</v>
      </c>
      <c r="Z23" s="119" t="e">
        <f>#REF!-PY2022Q1!$Z23</f>
        <v>#REF!</v>
      </c>
      <c r="AB23" s="32"/>
    </row>
    <row r="26" spans="1:28" x14ac:dyDescent="0.25">
      <c r="A26" s="242" t="s">
        <v>7</v>
      </c>
      <c r="B26" s="242"/>
      <c r="C26" s="242"/>
    </row>
    <row r="27" spans="1:28" x14ac:dyDescent="0.25">
      <c r="A27" s="243" t="s">
        <v>8</v>
      </c>
      <c r="B27" s="243"/>
      <c r="C27" s="243"/>
    </row>
    <row r="28" spans="1:28" x14ac:dyDescent="0.25">
      <c r="A28" s="244" t="s">
        <v>9</v>
      </c>
      <c r="B28" s="244"/>
      <c r="C28" s="244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11D8-322F-44BA-B2DE-2B5540DCEA4A}">
  <dimension ref="C1:Q45"/>
  <sheetViews>
    <sheetView zoomScale="70" zoomScaleNormal="7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O18" sqref="O18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23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59.9</v>
      </c>
      <c r="E5" s="149">
        <f>D5/F5*100</f>
        <v>70.305164319248831</v>
      </c>
      <c r="F5" s="48">
        <v>85.2</v>
      </c>
      <c r="G5" s="170">
        <v>60.199999999999996</v>
      </c>
      <c r="H5" s="149">
        <f>SUM(G5/$O5)*100</f>
        <v>93.333333333333329</v>
      </c>
      <c r="I5" s="149">
        <v>56.3</v>
      </c>
      <c r="J5" s="149">
        <f>SUM(I5/$O5)*100</f>
        <v>87.286821705426348</v>
      </c>
      <c r="K5" s="93">
        <f>'PY2022Q3 EX'!Y3*100</f>
        <v>60.699999999999996</v>
      </c>
      <c r="L5" s="149">
        <f>SUM(K5/$O5)*100</f>
        <v>94.108527131782935</v>
      </c>
      <c r="M5" s="93">
        <v>77.099999999999994</v>
      </c>
      <c r="N5" s="155">
        <f>SUM(M5/$O5)*100</f>
        <v>119.53488372093022</v>
      </c>
      <c r="O5" s="29">
        <v>64.5</v>
      </c>
      <c r="Q5" s="1"/>
    </row>
    <row r="6" spans="3:17" ht="20.100000000000001" customHeight="1" x14ac:dyDescent="0.25">
      <c r="C6" s="151" t="s">
        <v>3</v>
      </c>
      <c r="D6" s="94">
        <v>7022</v>
      </c>
      <c r="E6" s="149">
        <f t="shared" ref="E6:E9" si="0">D6/F6*100</f>
        <v>106.39393939393939</v>
      </c>
      <c r="F6" s="49">
        <v>6600</v>
      </c>
      <c r="G6" s="171">
        <v>7008</v>
      </c>
      <c r="H6" s="149">
        <f>SUM(G6/$O6)*100</f>
        <v>139.21334922526819</v>
      </c>
      <c r="I6" s="150">
        <v>6981</v>
      </c>
      <c r="J6" s="149">
        <f>SUM(I6/$O6)*100</f>
        <v>138.67699642431467</v>
      </c>
      <c r="K6" s="94">
        <f>'PY2022Q3 EX'!Y4</f>
        <v>7052</v>
      </c>
      <c r="L6" s="149">
        <f>SUM(K6/$O6)*100</f>
        <v>140.08740564163688</v>
      </c>
      <c r="M6" s="94">
        <v>7695</v>
      </c>
      <c r="N6" s="155">
        <f>SUM(M6/$O6)*100</f>
        <v>152.86054827175209</v>
      </c>
      <c r="O6" s="95">
        <v>5034</v>
      </c>
      <c r="Q6" s="1"/>
    </row>
    <row r="7" spans="3:17" ht="20.100000000000001" customHeight="1" x14ac:dyDescent="0.25">
      <c r="C7" s="151" t="s">
        <v>10</v>
      </c>
      <c r="D7" s="93">
        <v>51</v>
      </c>
      <c r="E7" s="149">
        <f t="shared" si="0"/>
        <v>60.355029585798817</v>
      </c>
      <c r="F7" s="48">
        <v>84.5</v>
      </c>
      <c r="G7" s="170">
        <v>50.2</v>
      </c>
      <c r="H7" s="149">
        <f>SUM(G7/$O7)*100</f>
        <v>75.945537065052946</v>
      </c>
      <c r="I7" s="149">
        <v>55.1</v>
      </c>
      <c r="J7" s="149">
        <f>SUM(I7/$O7)*100</f>
        <v>83.358547655068065</v>
      </c>
      <c r="K7" s="93">
        <f>'PY2022Q3 EX'!Y5*100</f>
        <v>60</v>
      </c>
      <c r="L7" s="149">
        <f>SUM(K7/$O7)*100</f>
        <v>90.771558245083199</v>
      </c>
      <c r="M7" s="93">
        <v>60.3</v>
      </c>
      <c r="N7" s="155">
        <f>SUM(M7/$O7)*100</f>
        <v>91.225416036308602</v>
      </c>
      <c r="O7" s="30">
        <v>66.100000000000009</v>
      </c>
      <c r="Q7" s="1"/>
    </row>
    <row r="8" spans="3:17" ht="20.100000000000001" customHeight="1" x14ac:dyDescent="0.25">
      <c r="C8" s="151" t="s">
        <v>13</v>
      </c>
      <c r="D8" s="93">
        <v>50</v>
      </c>
      <c r="E8" s="149">
        <f t="shared" si="0"/>
        <v>71.428571428571431</v>
      </c>
      <c r="F8" s="48">
        <v>70</v>
      </c>
      <c r="G8" s="170">
        <v>44.800000000000004</v>
      </c>
      <c r="H8" s="149">
        <f>SUM(G8/$O8)*100</f>
        <v>88.537549407114639</v>
      </c>
      <c r="I8" s="149">
        <v>55.6</v>
      </c>
      <c r="J8" s="149">
        <f>SUM(I8/$O8)*100</f>
        <v>109.8814229249012</v>
      </c>
      <c r="K8" s="93">
        <f>'PY2022Q3 EX'!Y6*100</f>
        <v>55.900000000000006</v>
      </c>
      <c r="L8" s="149">
        <f>SUM(K8/$O8)*100</f>
        <v>110.47430830039526</v>
      </c>
      <c r="M8" s="93">
        <v>56.4</v>
      </c>
      <c r="N8" s="155">
        <f>SUM(M8/$O8)*100</f>
        <v>111.46245059288538</v>
      </c>
      <c r="O8" s="30">
        <v>50.6</v>
      </c>
      <c r="Q8" s="1"/>
    </row>
    <row r="9" spans="3:17" ht="20.100000000000001" customHeight="1" x14ac:dyDescent="0.25">
      <c r="C9" s="151" t="s">
        <v>16</v>
      </c>
      <c r="D9" s="93">
        <v>94.1</v>
      </c>
      <c r="E9" s="149">
        <f t="shared" si="0"/>
        <v>171.09090909090904</v>
      </c>
      <c r="F9" s="48">
        <v>55.000000000000007</v>
      </c>
      <c r="G9" s="170">
        <v>93</v>
      </c>
      <c r="H9" s="149">
        <f>SUM(G9/$O9)*100</f>
        <v>373.49397590361446</v>
      </c>
      <c r="I9" s="149">
        <v>91.7</v>
      </c>
      <c r="J9" s="149">
        <f>SUM(I9/$O9)*100</f>
        <v>368.27309236947798</v>
      </c>
      <c r="K9" s="93">
        <f>'PY2022Q3 EX'!Y7*100</f>
        <v>94.6</v>
      </c>
      <c r="L9" s="149">
        <f>SUM(K9/$O9)*100</f>
        <v>379.91967871485946</v>
      </c>
      <c r="M9" s="93">
        <v>94.3</v>
      </c>
      <c r="N9" s="155">
        <f>SUM(M9/$O9)*100</f>
        <v>378.71485943775099</v>
      </c>
      <c r="O9" s="30">
        <v>24.9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68.600000000000009</v>
      </c>
      <c r="E11" s="149">
        <f t="shared" ref="E11:E15" si="1">D11/F11*100</f>
        <v>80.705882352941188</v>
      </c>
      <c r="F11" s="48">
        <v>85</v>
      </c>
      <c r="G11" s="172">
        <v>68.600000000000009</v>
      </c>
      <c r="H11" s="149">
        <f>SUM(G11/$O11)*100</f>
        <v>86.072772898368882</v>
      </c>
      <c r="I11" s="163">
        <v>66.5</v>
      </c>
      <c r="J11" s="149">
        <f>SUM(I11/$O11)*100</f>
        <v>83.437892095357597</v>
      </c>
      <c r="K11" s="93">
        <f>'PY2022Q3 EX'!Y9*100</f>
        <v>69</v>
      </c>
      <c r="L11" s="149">
        <f>SUM(K11/$O11)*100</f>
        <v>86.574654956085311</v>
      </c>
      <c r="M11" s="93">
        <v>76.7</v>
      </c>
      <c r="N11" s="155">
        <f>SUM(M11/$O11)*100</f>
        <v>96.235884567126732</v>
      </c>
      <c r="O11" s="30">
        <v>79.7</v>
      </c>
      <c r="Q11" s="1"/>
    </row>
    <row r="12" spans="3:17" ht="20.100000000000001" customHeight="1" x14ac:dyDescent="0.25">
      <c r="C12" s="151" t="s">
        <v>3</v>
      </c>
      <c r="D12" s="94">
        <v>9416</v>
      </c>
      <c r="E12" s="149">
        <f t="shared" si="1"/>
        <v>132.61971830985914</v>
      </c>
      <c r="F12" s="49">
        <v>7100</v>
      </c>
      <c r="G12" s="176">
        <v>9419</v>
      </c>
      <c r="H12" s="149">
        <f>SUM(G12/$O12)*100</f>
        <v>115.42892156862746</v>
      </c>
      <c r="I12" s="144">
        <v>9178</v>
      </c>
      <c r="J12" s="149">
        <f>SUM(I12/$O12)*100</f>
        <v>112.47549019607843</v>
      </c>
      <c r="K12" s="94">
        <f>'PY2022Q3 EX'!Y10</f>
        <v>9419</v>
      </c>
      <c r="L12" s="149">
        <f>SUM(K12/$O12)*100</f>
        <v>115.42892156862746</v>
      </c>
      <c r="M12" s="94">
        <v>9729</v>
      </c>
      <c r="N12" s="155">
        <f>SUM(M12/$O12)*100</f>
        <v>119.22794117647059</v>
      </c>
      <c r="O12" s="95">
        <v>8160</v>
      </c>
      <c r="Q12" s="1"/>
    </row>
    <row r="13" spans="3:17" ht="20.100000000000001" customHeight="1" x14ac:dyDescent="0.25">
      <c r="C13" s="151" t="s">
        <v>10</v>
      </c>
      <c r="D13" s="93">
        <v>80</v>
      </c>
      <c r="E13" s="149">
        <f t="shared" si="1"/>
        <v>99.378881987577643</v>
      </c>
      <c r="F13" s="48">
        <v>80.5</v>
      </c>
      <c r="G13" s="172">
        <v>80</v>
      </c>
      <c r="H13" s="149">
        <f>SUM(G13/$O13)*100</f>
        <v>97.680097680097688</v>
      </c>
      <c r="I13" s="163">
        <v>66.5</v>
      </c>
      <c r="J13" s="93">
        <f>SUM(I13/$O13)*100</f>
        <v>81.196581196581207</v>
      </c>
      <c r="K13" s="93">
        <f>'PY2022Q3 EX'!Y11*100</f>
        <v>69.399999999999991</v>
      </c>
      <c r="L13" s="149">
        <f>SUM(K13/$O13)*100</f>
        <v>84.737484737484735</v>
      </c>
      <c r="M13" s="93">
        <v>69.599999999999994</v>
      </c>
      <c r="N13" s="155">
        <f>SUM(M13/$O13)*100</f>
        <v>84.981684981684978</v>
      </c>
      <c r="O13" s="30">
        <v>81.899999999999991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133.33333333333331</v>
      </c>
      <c r="F14" s="48">
        <v>75</v>
      </c>
      <c r="G14" s="172">
        <v>100</v>
      </c>
      <c r="H14" s="149">
        <f>SUM(G14/$O14)*100</f>
        <v>125.78616352201257</v>
      </c>
      <c r="I14" s="163">
        <v>76.8</v>
      </c>
      <c r="J14" s="149">
        <f>SUM(I14/$O14)*100</f>
        <v>96.603773584905667</v>
      </c>
      <c r="K14" s="93">
        <f>'PY2022Q3 EX'!Y12*100</f>
        <v>77.100000000000009</v>
      </c>
      <c r="L14" s="149">
        <f>SUM(K14/$O14)*100</f>
        <v>96.981132075471706</v>
      </c>
      <c r="M14" s="93">
        <v>76.7</v>
      </c>
      <c r="N14" s="155">
        <f>SUM(M14/$O14)*100</f>
        <v>96.477987421383645</v>
      </c>
      <c r="O14" s="30">
        <v>79.5</v>
      </c>
      <c r="Q14" s="1"/>
    </row>
    <row r="15" spans="3:17" ht="20.100000000000001" customHeight="1" x14ac:dyDescent="0.25">
      <c r="C15" s="151" t="s">
        <v>16</v>
      </c>
      <c r="D15" s="93">
        <v>89.9</v>
      </c>
      <c r="E15" s="149">
        <f t="shared" si="1"/>
        <v>183.46938775510205</v>
      </c>
      <c r="F15" s="48">
        <v>49</v>
      </c>
      <c r="G15" s="172">
        <v>88.8</v>
      </c>
      <c r="H15" s="149">
        <f>SUM(G15/$O15)*100</f>
        <v>221.99999999999997</v>
      </c>
      <c r="I15" s="163">
        <v>87.7</v>
      </c>
      <c r="J15" s="149">
        <f>SUM(I15/$O15)*100</f>
        <v>219.25</v>
      </c>
      <c r="K15" s="93">
        <f>'PY2022Q3 EX'!Y13*100</f>
        <v>86</v>
      </c>
      <c r="L15" s="149">
        <f>SUM(K15/$O15)*100</f>
        <v>215</v>
      </c>
      <c r="M15" s="93">
        <v>89.7</v>
      </c>
      <c r="N15" s="155">
        <f>SUM(M15/$O15)*100</f>
        <v>224.25000000000003</v>
      </c>
      <c r="O15" s="30">
        <v>40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51" t="s">
        <v>2</v>
      </c>
      <c r="D17" s="93">
        <v>73.2</v>
      </c>
      <c r="E17" s="149">
        <f t="shared" ref="E17:E21" si="2">D17/F17*100</f>
        <v>91.5</v>
      </c>
      <c r="F17" s="48">
        <v>80</v>
      </c>
      <c r="G17" s="172">
        <v>73.3</v>
      </c>
      <c r="H17" s="149">
        <f>SUM(G17/$O17)*100</f>
        <v>96.701846965699218</v>
      </c>
      <c r="I17" s="149">
        <v>69.8</v>
      </c>
      <c r="J17" s="149">
        <f>SUM(I17/$O17)*100</f>
        <v>92.084432717678098</v>
      </c>
      <c r="K17" s="93">
        <f>'PY2022Q3 EX'!Y15*100</f>
        <v>73.7</v>
      </c>
      <c r="L17" s="149">
        <f>SUM(K17/$O17)*100</f>
        <v>97.229551451187348</v>
      </c>
      <c r="M17" s="93">
        <v>90.2</v>
      </c>
      <c r="N17" s="155">
        <f>SUM(M17/$O17)*100</f>
        <v>118.99736147757255</v>
      </c>
      <c r="O17" s="30">
        <v>75.8</v>
      </c>
      <c r="Q17" s="1"/>
    </row>
    <row r="18" spans="3:17" ht="20.100000000000001" customHeight="1" x14ac:dyDescent="0.25">
      <c r="C18" s="151" t="s">
        <v>3</v>
      </c>
      <c r="D18" s="94">
        <v>5532</v>
      </c>
      <c r="E18" s="149">
        <f t="shared" si="2"/>
        <v>172.875</v>
      </c>
      <c r="F18" s="49">
        <v>3200</v>
      </c>
      <c r="G18" s="173">
        <v>5551</v>
      </c>
      <c r="H18" s="149">
        <f>SUM(G18/$O18)*100</f>
        <v>150.35211267605635</v>
      </c>
      <c r="I18" s="150">
        <v>5468</v>
      </c>
      <c r="J18" s="149">
        <f>SUM(I18/$O18)*100</f>
        <v>148.10400866738894</v>
      </c>
      <c r="K18" s="94">
        <f>'PY2022Q3 EX'!Y16</f>
        <v>5477</v>
      </c>
      <c r="L18" s="149">
        <f>SUM(K18/$O18)*100</f>
        <v>148.3477789815818</v>
      </c>
      <c r="M18" s="94">
        <v>3982</v>
      </c>
      <c r="N18" s="155">
        <f>SUM(M18/$O18)*100</f>
        <v>107.85482123510293</v>
      </c>
      <c r="O18" s="95">
        <v>3692</v>
      </c>
      <c r="Q18" s="1"/>
    </row>
    <row r="19" spans="3:17" ht="20.100000000000001" customHeight="1" x14ac:dyDescent="0.25">
      <c r="C19" s="151" t="s">
        <v>10</v>
      </c>
      <c r="D19" s="93">
        <v>100</v>
      </c>
      <c r="E19" s="149">
        <f t="shared" si="2"/>
        <v>135.13513513513513</v>
      </c>
      <c r="F19" s="48">
        <v>74</v>
      </c>
      <c r="G19" s="172">
        <v>100</v>
      </c>
      <c r="H19" s="149">
        <f t="shared" ref="H19:H20" si="3">SUM(G19/$O19)*100</f>
        <v>135.31799729364005</v>
      </c>
      <c r="I19" s="149">
        <v>65.599999999999994</v>
      </c>
      <c r="J19" s="149">
        <f t="shared" ref="J19:J20" si="4">SUM(I19/$O19)*100</f>
        <v>88.76860622462786</v>
      </c>
      <c r="K19" s="93">
        <f>'PY2022Q3 EX'!Y17*100</f>
        <v>70.899999999999991</v>
      </c>
      <c r="L19" s="149">
        <f t="shared" ref="L19:L20" si="5">SUM(K19/$O19)*100</f>
        <v>95.940460081190778</v>
      </c>
      <c r="M19" s="93">
        <v>71.099999999999994</v>
      </c>
      <c r="N19" s="155">
        <f>SUM(M19/$O19)*100</f>
        <v>96.211096075778073</v>
      </c>
      <c r="O19" s="30">
        <v>73.900000000000006</v>
      </c>
      <c r="Q19" s="1"/>
    </row>
    <row r="20" spans="3:17" ht="20.100000000000001" customHeight="1" x14ac:dyDescent="0.25">
      <c r="C20" s="151" t="s">
        <v>13</v>
      </c>
      <c r="D20" s="93">
        <v>50</v>
      </c>
      <c r="E20" s="149">
        <f t="shared" si="2"/>
        <v>69.444444444444443</v>
      </c>
      <c r="F20" s="48">
        <v>72</v>
      </c>
      <c r="G20" s="172">
        <v>100</v>
      </c>
      <c r="H20" s="149">
        <f t="shared" si="3"/>
        <v>170.94017094017093</v>
      </c>
      <c r="I20" s="149">
        <v>55.1</v>
      </c>
      <c r="J20" s="149">
        <f t="shared" si="4"/>
        <v>94.18803418803418</v>
      </c>
      <c r="K20" s="93">
        <f>'PY2022Q3 EX'!Y18*100</f>
        <v>55.900000000000006</v>
      </c>
      <c r="L20" s="149">
        <f t="shared" si="5"/>
        <v>95.555555555555557</v>
      </c>
      <c r="M20" s="93">
        <v>56.3</v>
      </c>
      <c r="N20" s="155">
        <f>SUM(M20/$O20)*100</f>
        <v>96.239316239316224</v>
      </c>
      <c r="O20" s="30">
        <v>58.5</v>
      </c>
      <c r="Q20" s="1"/>
    </row>
    <row r="21" spans="3:17" ht="20.100000000000001" customHeight="1" x14ac:dyDescent="0.25">
      <c r="C21" s="151" t="s">
        <v>16</v>
      </c>
      <c r="D21" s="93">
        <v>67.300000000000011</v>
      </c>
      <c r="E21" s="149">
        <f t="shared" si="2"/>
        <v>144.73118279569894</v>
      </c>
      <c r="F21" s="48">
        <v>46.5</v>
      </c>
      <c r="G21" s="172">
        <v>70.599999999999994</v>
      </c>
      <c r="H21" s="149">
        <f>SUM(G21/$O21)*100</f>
        <v>140.35785288270378</v>
      </c>
      <c r="I21" s="149">
        <v>81.599999999999994</v>
      </c>
      <c r="J21" s="149">
        <f>SUM(I21/$O21)*100</f>
        <v>162.22664015904573</v>
      </c>
      <c r="K21" s="93">
        <f>'PY2022Q3 EX'!Y19*100</f>
        <v>76.7</v>
      </c>
      <c r="L21" s="149">
        <f>SUM(K21/$O21)*100</f>
        <v>152.48508946322067</v>
      </c>
      <c r="M21" s="93">
        <v>88.2</v>
      </c>
      <c r="N21" s="155">
        <f>SUM(M21/$O21)*100</f>
        <v>175.34791252485093</v>
      </c>
      <c r="O21" s="30">
        <v>50.3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  <c r="Q22" s="1"/>
    </row>
    <row r="23" spans="3:17" ht="20.100000000000001" customHeight="1" x14ac:dyDescent="0.25">
      <c r="C23" s="151" t="s">
        <v>2</v>
      </c>
      <c r="D23" s="93">
        <v>59.5</v>
      </c>
      <c r="E23" s="149">
        <f t="shared" ref="E23:E25" si="6">D23/F23*100</f>
        <v>91.538461538461533</v>
      </c>
      <c r="F23" s="48">
        <v>65</v>
      </c>
      <c r="G23" s="174">
        <v>59.8</v>
      </c>
      <c r="H23" s="149">
        <f>SUM(G23/$O23)*100</f>
        <v>96.920583468395449</v>
      </c>
      <c r="I23" s="149">
        <v>56.9</v>
      </c>
      <c r="J23" s="149">
        <f>SUM(I23/$O23)*100</f>
        <v>92.22042139384115</v>
      </c>
      <c r="K23" s="93">
        <f>'PY2022Q3 EX'!Y21*100</f>
        <v>63.9</v>
      </c>
      <c r="L23" s="149">
        <f>SUM(K23/$O23)*100</f>
        <v>103.56564019448946</v>
      </c>
      <c r="M23" s="93">
        <v>67.8</v>
      </c>
      <c r="N23" s="155">
        <f>SUM(M23/$O23)*100</f>
        <v>109.88654781199352</v>
      </c>
      <c r="O23" s="30">
        <v>61.7</v>
      </c>
      <c r="Q23" s="1"/>
    </row>
    <row r="24" spans="3:17" ht="20.100000000000001" customHeight="1" x14ac:dyDescent="0.25">
      <c r="C24" s="151" t="s">
        <v>3</v>
      </c>
      <c r="D24" s="94">
        <v>6927</v>
      </c>
      <c r="E24" s="149">
        <f t="shared" si="6"/>
        <v>135.8235294117647</v>
      </c>
      <c r="F24" s="49">
        <v>5100</v>
      </c>
      <c r="G24" s="175">
        <v>6966</v>
      </c>
      <c r="H24" s="149">
        <f>SUM(G24/$O24)*100</f>
        <v>134.66073844964237</v>
      </c>
      <c r="I24" s="159">
        <v>6948</v>
      </c>
      <c r="J24" s="149">
        <f>SUM(I24/$O24)*100</f>
        <v>134.31277788517301</v>
      </c>
      <c r="K24" s="94">
        <f>'PY2022Q3 EX'!Y22</f>
        <v>7061</v>
      </c>
      <c r="L24" s="149">
        <f>SUM(K24/$O24)*100</f>
        <v>136.49719698434177</v>
      </c>
      <c r="M24" s="94">
        <v>7222</v>
      </c>
      <c r="N24" s="155">
        <f>SUM(M24/$O24)*100</f>
        <v>139.6095109220955</v>
      </c>
      <c r="O24" s="95">
        <v>5173</v>
      </c>
      <c r="Q24" s="1"/>
    </row>
    <row r="25" spans="3:17" ht="20.100000000000001" customHeight="1" x14ac:dyDescent="0.25">
      <c r="C25" s="156" t="s">
        <v>10</v>
      </c>
      <c r="D25" s="93">
        <v>57.999999999999993</v>
      </c>
      <c r="E25" s="149">
        <f t="shared" si="6"/>
        <v>90.342679127725845</v>
      </c>
      <c r="F25" s="48">
        <v>64.2</v>
      </c>
      <c r="G25" s="174">
        <v>58.5</v>
      </c>
      <c r="H25" s="149">
        <f>SUM(G25/$O25)*100</f>
        <v>98.484848484848484</v>
      </c>
      <c r="I25" s="149">
        <v>57.1</v>
      </c>
      <c r="J25" s="149">
        <f>SUM(I25/$O25)*100</f>
        <v>96.127946127946132</v>
      </c>
      <c r="K25" s="93">
        <f>'PY2022Q3 EX'!Y23*100</f>
        <v>61.4</v>
      </c>
      <c r="L25" s="149">
        <f>SUM(K25/$O25)*100</f>
        <v>103.36700336700338</v>
      </c>
      <c r="M25" s="93">
        <v>61.6</v>
      </c>
      <c r="N25" s="155">
        <f>SUM(M25/$O25)*100</f>
        <v>103.7037037037037</v>
      </c>
      <c r="O25" s="30">
        <v>59.4</v>
      </c>
      <c r="Q25" s="1"/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45" t="s">
        <v>7</v>
      </c>
      <c r="D27" s="246"/>
      <c r="E27" s="20"/>
      <c r="F27" s="28"/>
      <c r="L27" s="20"/>
    </row>
    <row r="28" spans="3:17" ht="20.100000000000001" customHeight="1" x14ac:dyDescent="0.25">
      <c r="C28" s="247" t="s">
        <v>8</v>
      </c>
      <c r="D28" s="248"/>
      <c r="E28" s="20"/>
      <c r="F28" s="28"/>
      <c r="L28" s="20"/>
    </row>
    <row r="29" spans="3:17" ht="20.100000000000001" customHeight="1" x14ac:dyDescent="0.25">
      <c r="C29" s="249" t="s">
        <v>9</v>
      </c>
      <c r="D29" s="25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60" priority="106" operator="between">
      <formula>$F5*0.9</formula>
      <formula>$F5</formula>
    </cfRule>
    <cfRule type="cellIs" dxfId="259" priority="107" operator="lessThan">
      <formula>$F5*0.9</formula>
    </cfRule>
    <cfRule type="cellIs" dxfId="258" priority="108" operator="greaterThan">
      <formula>$F5</formula>
    </cfRule>
  </conditionalFormatting>
  <conditionalFormatting sqref="D7">
    <cfRule type="cellIs" dxfId="257" priority="100" operator="between">
      <formula>$F7*0.9</formula>
      <formula>$F7</formula>
    </cfRule>
    <cfRule type="cellIs" dxfId="256" priority="101" operator="lessThan">
      <formula>$F7*0.9</formula>
    </cfRule>
    <cfRule type="cellIs" dxfId="255" priority="102" operator="greaterThan">
      <formula>$F7</formula>
    </cfRule>
  </conditionalFormatting>
  <conditionalFormatting sqref="D6">
    <cfRule type="cellIs" dxfId="254" priority="97" operator="between">
      <formula>$F6*0.9</formula>
      <formula>$F6</formula>
    </cfRule>
    <cfRule type="cellIs" dxfId="253" priority="98" operator="lessThan">
      <formula>$F6*0.9</formula>
    </cfRule>
    <cfRule type="cellIs" dxfId="252" priority="99" operator="greaterThan">
      <formula>$F6</formula>
    </cfRule>
  </conditionalFormatting>
  <conditionalFormatting sqref="D11">
    <cfRule type="cellIs" dxfId="251" priority="94" operator="between">
      <formula>$F11*0.9</formula>
      <formula>$F11</formula>
    </cfRule>
    <cfRule type="cellIs" dxfId="250" priority="95" operator="lessThan">
      <formula>$F11*0.9</formula>
    </cfRule>
    <cfRule type="cellIs" dxfId="249" priority="96" operator="greaterThan">
      <formula>$F11</formula>
    </cfRule>
  </conditionalFormatting>
  <conditionalFormatting sqref="D17">
    <cfRule type="cellIs" dxfId="248" priority="91" operator="between">
      <formula>$F17*0.9</formula>
      <formula>$F17</formula>
    </cfRule>
    <cfRule type="cellIs" dxfId="247" priority="92" operator="lessThan">
      <formula>$F17*0.9</formula>
    </cfRule>
    <cfRule type="cellIs" dxfId="246" priority="93" operator="greaterThan">
      <formula>$F17</formula>
    </cfRule>
  </conditionalFormatting>
  <conditionalFormatting sqref="D23">
    <cfRule type="cellIs" dxfId="245" priority="88" operator="between">
      <formula>$F23*0.9</formula>
      <formula>$F23</formula>
    </cfRule>
    <cfRule type="cellIs" dxfId="244" priority="89" operator="lessThan">
      <formula>$F23*0.9</formula>
    </cfRule>
    <cfRule type="cellIs" dxfId="243" priority="90" operator="greaterThan">
      <formula>$F23</formula>
    </cfRule>
  </conditionalFormatting>
  <conditionalFormatting sqref="D12">
    <cfRule type="cellIs" dxfId="242" priority="85" operator="between">
      <formula>$F12*0.9</formula>
      <formula>$F12</formula>
    </cfRule>
    <cfRule type="cellIs" dxfId="241" priority="86" operator="lessThan">
      <formula>$F12*0.9</formula>
    </cfRule>
    <cfRule type="cellIs" dxfId="240" priority="87" operator="greaterThan">
      <formula>$F12</formula>
    </cfRule>
  </conditionalFormatting>
  <conditionalFormatting sqref="D24">
    <cfRule type="cellIs" dxfId="239" priority="82" operator="between">
      <formula>$F24*0.9</formula>
      <formula>$F24</formula>
    </cfRule>
    <cfRule type="cellIs" dxfId="238" priority="83" operator="lessThan">
      <formula>$F24*0.9</formula>
    </cfRule>
    <cfRule type="cellIs" dxfId="237" priority="84" operator="greaterThan">
      <formula>$F24</formula>
    </cfRule>
  </conditionalFormatting>
  <conditionalFormatting sqref="D13">
    <cfRule type="cellIs" dxfId="236" priority="79" operator="between">
      <formula>$F13*0.9</formula>
      <formula>$F13</formula>
    </cfRule>
    <cfRule type="cellIs" dxfId="235" priority="80" operator="lessThan">
      <formula>$F13*0.9</formula>
    </cfRule>
    <cfRule type="cellIs" dxfId="234" priority="81" operator="greaterThan">
      <formula>$F13</formula>
    </cfRule>
  </conditionalFormatting>
  <conditionalFormatting sqref="D19">
    <cfRule type="cellIs" dxfId="233" priority="76" operator="between">
      <formula>$F19*0.9</formula>
      <formula>$F19</formula>
    </cfRule>
    <cfRule type="cellIs" dxfId="232" priority="77" operator="lessThan">
      <formula>$F19*0.9</formula>
    </cfRule>
    <cfRule type="cellIs" dxfId="231" priority="78" operator="greaterThan">
      <formula>$F19</formula>
    </cfRule>
  </conditionalFormatting>
  <conditionalFormatting sqref="D25">
    <cfRule type="cellIs" dxfId="230" priority="73" operator="between">
      <formula>$F25*0.9</formula>
      <formula>$F25</formula>
    </cfRule>
    <cfRule type="cellIs" dxfId="229" priority="74" operator="lessThan">
      <formula>$F25*0.9</formula>
    </cfRule>
    <cfRule type="cellIs" dxfId="228" priority="75" operator="greaterThan">
      <formula>$F25</formula>
    </cfRule>
  </conditionalFormatting>
  <conditionalFormatting sqref="G5 I5 K5 M5">
    <cfRule type="cellIs" dxfId="227" priority="127" operator="between">
      <formula>$O5*0.9</formula>
      <formula>$O5</formula>
    </cfRule>
    <cfRule type="cellIs" dxfId="226" priority="128" operator="lessThan">
      <formula>$O5*0.9</formula>
    </cfRule>
    <cfRule type="cellIs" dxfId="225" priority="129" operator="greaterThan">
      <formula>$O5</formula>
    </cfRule>
  </conditionalFormatting>
  <conditionalFormatting sqref="G6 I6 K6 M6">
    <cfRule type="cellIs" dxfId="224" priority="109" operator="between">
      <formula>$O6*0.9</formula>
      <formula>$O6</formula>
    </cfRule>
    <cfRule type="cellIs" dxfId="223" priority="110" operator="lessThan">
      <formula>$O6*0.9</formula>
    </cfRule>
    <cfRule type="cellIs" dxfId="222" priority="111" operator="greaterThan">
      <formula>$O6</formula>
    </cfRule>
  </conditionalFormatting>
  <conditionalFormatting sqref="G7 I7 M7">
    <cfRule type="cellIs" dxfId="221" priority="70" operator="between">
      <formula>$O7*0.9</formula>
      <formula>$O7</formula>
    </cfRule>
    <cfRule type="cellIs" dxfId="220" priority="71" operator="lessThan">
      <formula>$O7*0.9</formula>
    </cfRule>
    <cfRule type="cellIs" dxfId="219" priority="72" operator="greaterThan">
      <formula>$O7</formula>
    </cfRule>
  </conditionalFormatting>
  <conditionalFormatting sqref="G11 I11 M11">
    <cfRule type="cellIs" dxfId="218" priority="124" operator="between">
      <formula>$O11*0.9</formula>
      <formula>$O11</formula>
    </cfRule>
    <cfRule type="cellIs" dxfId="217" priority="125" operator="lessThan">
      <formula>$O11*0.9</formula>
    </cfRule>
    <cfRule type="cellIs" dxfId="216" priority="126" operator="greaterThan">
      <formula>$O11</formula>
    </cfRule>
  </conditionalFormatting>
  <conditionalFormatting sqref="G12 I12 M12">
    <cfRule type="cellIs" dxfId="215" priority="121" operator="between">
      <formula>$O12*0.9</formula>
      <formula>$O12</formula>
    </cfRule>
    <cfRule type="cellIs" dxfId="214" priority="122" operator="lessThan">
      <formula>$O12*0.9</formula>
    </cfRule>
    <cfRule type="cellIs" dxfId="213" priority="123" operator="greaterThan">
      <formula>$O12</formula>
    </cfRule>
  </conditionalFormatting>
  <conditionalFormatting sqref="G13 I13 M13">
    <cfRule type="cellIs" dxfId="212" priority="103" operator="between">
      <formula>$O13*0.9</formula>
      <formula>$O13</formula>
    </cfRule>
    <cfRule type="cellIs" dxfId="211" priority="104" operator="lessThan">
      <formula>$O13*0.9</formula>
    </cfRule>
    <cfRule type="cellIs" dxfId="210" priority="105" operator="greaterThan">
      <formula>$O13</formula>
    </cfRule>
  </conditionalFormatting>
  <conditionalFormatting sqref="G14 I14 M14">
    <cfRule type="cellIs" dxfId="209" priority="67" operator="between">
      <formula>$O14*0.9</formula>
      <formula>$O14</formula>
    </cfRule>
    <cfRule type="cellIs" dxfId="208" priority="68" operator="lessThan">
      <formula>$O14*0.9</formula>
    </cfRule>
    <cfRule type="cellIs" dxfId="207" priority="69" operator="greaterThan">
      <formula>$O14</formula>
    </cfRule>
  </conditionalFormatting>
  <conditionalFormatting sqref="G17:G18 I17:I18 M17:M18">
    <cfRule type="cellIs" dxfId="206" priority="118" operator="between">
      <formula>$O17*0.9</formula>
      <formula>$O17</formula>
    </cfRule>
    <cfRule type="cellIs" dxfId="205" priority="119" operator="lessThan">
      <formula>$O17*0.9</formula>
    </cfRule>
    <cfRule type="cellIs" dxfId="204" priority="120" operator="greaterThan">
      <formula>$O17</formula>
    </cfRule>
  </conditionalFormatting>
  <conditionalFormatting sqref="G19 I19 M19">
    <cfRule type="cellIs" dxfId="203" priority="64" operator="between">
      <formula>$O19*0.9</formula>
      <formula>$O19</formula>
    </cfRule>
    <cfRule type="cellIs" dxfId="202" priority="65" operator="lessThan">
      <formula>$O19*0.9</formula>
    </cfRule>
    <cfRule type="cellIs" dxfId="201" priority="66" operator="greaterThan">
      <formula>$O19</formula>
    </cfRule>
  </conditionalFormatting>
  <conditionalFormatting sqref="G20 I20 M20">
    <cfRule type="cellIs" dxfId="200" priority="61" operator="between">
      <formula>$O20*0.9</formula>
      <formula>$O20</formula>
    </cfRule>
    <cfRule type="cellIs" dxfId="199" priority="62" operator="lessThan">
      <formula>$O20*0.9</formula>
    </cfRule>
    <cfRule type="cellIs" dxfId="198" priority="63" operator="greaterThan">
      <formula>$O20</formula>
    </cfRule>
  </conditionalFormatting>
  <conditionalFormatting sqref="G23 I23 M23">
    <cfRule type="cellIs" dxfId="197" priority="115" operator="between">
      <formula>$O23*0.9</formula>
      <formula>$O23</formula>
    </cfRule>
    <cfRule type="cellIs" dxfId="196" priority="116" operator="lessThan">
      <formula>$O23*0.9</formula>
    </cfRule>
    <cfRule type="cellIs" dxfId="195" priority="117" operator="greaterThan">
      <formula>$O23</formula>
    </cfRule>
  </conditionalFormatting>
  <conditionalFormatting sqref="G24 I24 M24">
    <cfRule type="cellIs" dxfId="194" priority="112" operator="between">
      <formula>$O24*0.9</formula>
      <formula>$O24</formula>
    </cfRule>
    <cfRule type="cellIs" dxfId="193" priority="113" operator="lessThan">
      <formula>$O24*0.9</formula>
    </cfRule>
    <cfRule type="cellIs" dxfId="192" priority="114" operator="greaterThan">
      <formula>$O24</formula>
    </cfRule>
  </conditionalFormatting>
  <conditionalFormatting sqref="G25 I25 M25">
    <cfRule type="cellIs" dxfId="191" priority="58" operator="between">
      <formula>$O25*0.9</formula>
      <formula>$O25</formula>
    </cfRule>
    <cfRule type="cellIs" dxfId="190" priority="59" operator="lessThan">
      <formula>$O25*0.9</formula>
    </cfRule>
    <cfRule type="cellIs" dxfId="189" priority="60" operator="greaterThan">
      <formula>$O25</formula>
    </cfRule>
  </conditionalFormatting>
  <conditionalFormatting sqref="D8">
    <cfRule type="cellIs" dxfId="188" priority="55" operator="between">
      <formula>$F8*0.9</formula>
      <formula>$F8</formula>
    </cfRule>
    <cfRule type="cellIs" dxfId="187" priority="56" operator="lessThan">
      <formula>$F8*0.9</formula>
    </cfRule>
    <cfRule type="cellIs" dxfId="186" priority="57" operator="greaterThan">
      <formula>$F8</formula>
    </cfRule>
  </conditionalFormatting>
  <conditionalFormatting sqref="D14">
    <cfRule type="cellIs" dxfId="185" priority="52" operator="between">
      <formula>$F14*0.9</formula>
      <formula>$F14</formula>
    </cfRule>
    <cfRule type="cellIs" dxfId="184" priority="53" operator="lessThan">
      <formula>$F14*0.9</formula>
    </cfRule>
    <cfRule type="cellIs" dxfId="183" priority="54" operator="greaterThan">
      <formula>$F14</formula>
    </cfRule>
  </conditionalFormatting>
  <conditionalFormatting sqref="D20">
    <cfRule type="cellIs" dxfId="182" priority="49" operator="between">
      <formula>$F20*0.9</formula>
      <formula>$F20</formula>
    </cfRule>
    <cfRule type="cellIs" dxfId="181" priority="50" operator="lessThan">
      <formula>$F20*0.9</formula>
    </cfRule>
    <cfRule type="cellIs" dxfId="180" priority="51" operator="greaterThan">
      <formula>$F20</formula>
    </cfRule>
  </conditionalFormatting>
  <conditionalFormatting sqref="G15 I15 M15">
    <cfRule type="cellIs" dxfId="179" priority="46" operator="between">
      <formula>$O15*0.9</formula>
      <formula>$O15</formula>
    </cfRule>
    <cfRule type="cellIs" dxfId="178" priority="47" operator="lessThan">
      <formula>$O15*0.9</formula>
    </cfRule>
    <cfRule type="cellIs" dxfId="177" priority="48" operator="greaterThan">
      <formula>$O15</formula>
    </cfRule>
  </conditionalFormatting>
  <conditionalFormatting sqref="G21 I21 M21">
    <cfRule type="cellIs" dxfId="176" priority="43" operator="between">
      <formula>$O21*0.9</formula>
      <formula>$O21</formula>
    </cfRule>
    <cfRule type="cellIs" dxfId="175" priority="44" operator="lessThan">
      <formula>$O21*0.9</formula>
    </cfRule>
    <cfRule type="cellIs" dxfId="174" priority="45" operator="greaterThan">
      <formula>$O21</formula>
    </cfRule>
  </conditionalFormatting>
  <conditionalFormatting sqref="G8 I8 M8">
    <cfRule type="cellIs" dxfId="173" priority="40" operator="between">
      <formula>$O8*0.9</formula>
      <formula>$O8</formula>
    </cfRule>
    <cfRule type="cellIs" dxfId="172" priority="41" operator="lessThan">
      <formula>$O8*0.9</formula>
    </cfRule>
    <cfRule type="cellIs" dxfId="171" priority="42" operator="greaterThan">
      <formula>$O8</formula>
    </cfRule>
  </conditionalFormatting>
  <conditionalFormatting sqref="G9 I9 M9">
    <cfRule type="cellIs" dxfId="170" priority="37" operator="between">
      <formula>$O9*0.9</formula>
      <formula>$O9</formula>
    </cfRule>
    <cfRule type="cellIs" dxfId="169" priority="38" operator="lessThan">
      <formula>$O9*0.9</formula>
    </cfRule>
    <cfRule type="cellIs" dxfId="168" priority="39" operator="greaterThan">
      <formula>$O9</formula>
    </cfRule>
  </conditionalFormatting>
  <conditionalFormatting sqref="D21 D15 D9">
    <cfRule type="cellIs" dxfId="167" priority="34" operator="between">
      <formula>$F9*0.9</formula>
      <formula>$F9</formula>
    </cfRule>
    <cfRule type="cellIs" dxfId="166" priority="35" operator="lessThan">
      <formula>$F9*0.9</formula>
    </cfRule>
    <cfRule type="cellIs" dxfId="165" priority="36" operator="greaterThan">
      <formula>$F9</formula>
    </cfRule>
  </conditionalFormatting>
  <conditionalFormatting sqref="D18">
    <cfRule type="cellIs" dxfId="164" priority="31" operator="between">
      <formula>$F18*0.9</formula>
      <formula>$F18</formula>
    </cfRule>
    <cfRule type="cellIs" dxfId="163" priority="32" operator="lessThan">
      <formula>$F18*0.9</formula>
    </cfRule>
    <cfRule type="cellIs" dxfId="162" priority="33" operator="greaterThan">
      <formula>$F18</formula>
    </cfRule>
  </conditionalFormatting>
  <conditionalFormatting sqref="K7:K9">
    <cfRule type="cellIs" dxfId="161" priority="28" operator="between">
      <formula>$O7*0.9</formula>
      <formula>$O7</formula>
    </cfRule>
    <cfRule type="cellIs" dxfId="160" priority="29" operator="lessThan">
      <formula>$O7*0.9</formula>
    </cfRule>
    <cfRule type="cellIs" dxfId="159" priority="30" operator="greaterThan">
      <formula>$O7</formula>
    </cfRule>
  </conditionalFormatting>
  <conditionalFormatting sqref="K11">
    <cfRule type="cellIs" dxfId="158" priority="25" operator="between">
      <formula>$O11*0.9</formula>
      <formula>$O11</formula>
    </cfRule>
    <cfRule type="cellIs" dxfId="157" priority="26" operator="lessThan">
      <formula>$O11*0.9</formula>
    </cfRule>
    <cfRule type="cellIs" dxfId="156" priority="27" operator="greaterThan">
      <formula>$O11</formula>
    </cfRule>
  </conditionalFormatting>
  <conditionalFormatting sqref="K13:K15">
    <cfRule type="cellIs" dxfId="155" priority="22" operator="between">
      <formula>$O13*0.9</formula>
      <formula>$O13</formula>
    </cfRule>
    <cfRule type="cellIs" dxfId="154" priority="23" operator="lessThan">
      <formula>$O13*0.9</formula>
    </cfRule>
    <cfRule type="cellIs" dxfId="153" priority="24" operator="greaterThan">
      <formula>$O13</formula>
    </cfRule>
  </conditionalFormatting>
  <conditionalFormatting sqref="K17">
    <cfRule type="cellIs" dxfId="152" priority="19" operator="between">
      <formula>$O17*0.9</formula>
      <formula>$O17</formula>
    </cfRule>
    <cfRule type="cellIs" dxfId="151" priority="20" operator="lessThan">
      <formula>$O17*0.9</formula>
    </cfRule>
    <cfRule type="cellIs" dxfId="150" priority="21" operator="greaterThan">
      <formula>$O17</formula>
    </cfRule>
  </conditionalFormatting>
  <conditionalFormatting sqref="K19:K21">
    <cfRule type="cellIs" dxfId="149" priority="16" operator="between">
      <formula>$O19*0.9</formula>
      <formula>$O19</formula>
    </cfRule>
    <cfRule type="cellIs" dxfId="148" priority="17" operator="lessThan">
      <formula>$O19*0.9</formula>
    </cfRule>
    <cfRule type="cellIs" dxfId="147" priority="18" operator="greaterThan">
      <formula>$O19</formula>
    </cfRule>
  </conditionalFormatting>
  <conditionalFormatting sqref="K23">
    <cfRule type="cellIs" dxfId="146" priority="13" operator="between">
      <formula>$O23*0.9</formula>
      <formula>$O23</formula>
    </cfRule>
    <cfRule type="cellIs" dxfId="145" priority="14" operator="lessThan">
      <formula>$O23*0.9</formula>
    </cfRule>
    <cfRule type="cellIs" dxfId="144" priority="15" operator="greaterThan">
      <formula>$O23</formula>
    </cfRule>
  </conditionalFormatting>
  <conditionalFormatting sqref="K25">
    <cfRule type="cellIs" dxfId="143" priority="10" operator="between">
      <formula>$O25*0.9</formula>
      <formula>$O25</formula>
    </cfRule>
    <cfRule type="cellIs" dxfId="142" priority="11" operator="lessThan">
      <formula>$O25*0.9</formula>
    </cfRule>
    <cfRule type="cellIs" dxfId="141" priority="12" operator="greaterThan">
      <formula>$O25</formula>
    </cfRule>
  </conditionalFormatting>
  <conditionalFormatting sqref="K12">
    <cfRule type="cellIs" dxfId="140" priority="7" operator="between">
      <formula>$O12*0.9</formula>
      <formula>$O12</formula>
    </cfRule>
    <cfRule type="cellIs" dxfId="139" priority="8" operator="lessThan">
      <formula>$O12*0.9</formula>
    </cfRule>
    <cfRule type="cellIs" dxfId="138" priority="9" operator="greaterThan">
      <formula>$O12</formula>
    </cfRule>
  </conditionalFormatting>
  <conditionalFormatting sqref="K18">
    <cfRule type="cellIs" dxfId="137" priority="4" operator="between">
      <formula>$O18*0.9</formula>
      <formula>$O18</formula>
    </cfRule>
    <cfRule type="cellIs" dxfId="136" priority="5" operator="lessThan">
      <formula>$O18*0.9</formula>
    </cfRule>
    <cfRule type="cellIs" dxfId="135" priority="6" operator="greaterThan">
      <formula>$O18</formula>
    </cfRule>
  </conditionalFormatting>
  <conditionalFormatting sqref="K24">
    <cfRule type="cellIs" dxfId="134" priority="1" operator="between">
      <formula>$O24*0.9</formula>
      <formula>$O24</formula>
    </cfRule>
    <cfRule type="cellIs" dxfId="133" priority="2" operator="lessThan">
      <formula>$O24*0.9</formula>
    </cfRule>
    <cfRule type="cellIs" dxfId="132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16AA-49B5-4C1F-A54B-7D8DBF7D893C}">
  <dimension ref="C1:R45"/>
  <sheetViews>
    <sheetView zoomScale="70" zoomScaleNormal="70" zoomScaleSheetLayoutView="100" workbookViewId="0">
      <pane xSplit="3" ySplit="3" topLeftCell="D4" activePane="bottomRight" state="frozen"/>
      <selection activeCell="AB8" sqref="AB8"/>
      <selection pane="topRight" activeCell="AB8" sqref="AB8"/>
      <selection pane="bottomLeft" activeCell="AB8" sqref="AB8"/>
      <selection pane="bottomRight" activeCell="I23" sqref="I23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6" width="13.85546875" style="20" customWidth="1"/>
    <col min="7" max="7" width="13.85546875" style="169" customWidth="1"/>
    <col min="8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166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24</v>
      </c>
      <c r="D2" s="20"/>
      <c r="E2" s="20"/>
      <c r="F2" s="6"/>
      <c r="G2" s="166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167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167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84.2</v>
      </c>
      <c r="E5" s="149">
        <f>D5/F5*100</f>
        <v>91.521739130434781</v>
      </c>
      <c r="F5" s="48">
        <v>92</v>
      </c>
      <c r="G5" s="172">
        <v>84.2</v>
      </c>
      <c r="H5" s="149">
        <f>SUM(G5/$O5)*100</f>
        <v>95.573212258796829</v>
      </c>
      <c r="I5" s="149">
        <v>81</v>
      </c>
      <c r="J5" s="149">
        <f>SUM(I5/$O5)*100</f>
        <v>91.940976163450628</v>
      </c>
      <c r="K5" s="93">
        <f>'PY2022Q3 EX'!Z3*100</f>
        <v>79</v>
      </c>
      <c r="L5" s="149">
        <f>SUM(K5/$O5)*100</f>
        <v>89.670828603859249</v>
      </c>
      <c r="M5" s="93">
        <v>85</v>
      </c>
      <c r="N5" s="155">
        <f>SUM(M5/$O5)*100</f>
        <v>96.481271282633372</v>
      </c>
      <c r="O5" s="29">
        <v>88.1</v>
      </c>
      <c r="Q5" s="1"/>
    </row>
    <row r="6" spans="3:17" ht="20.100000000000001" customHeight="1" x14ac:dyDescent="0.25">
      <c r="C6" s="151" t="s">
        <v>3</v>
      </c>
      <c r="D6" s="94">
        <v>8024</v>
      </c>
      <c r="E6" s="149">
        <f t="shared" ref="E6:E9" si="0">D6/F6*100</f>
        <v>99.061728395061735</v>
      </c>
      <c r="F6" s="49">
        <v>8100</v>
      </c>
      <c r="G6" s="179">
        <v>8458</v>
      </c>
      <c r="H6" s="149">
        <f>SUM(G6/$O6)*100</f>
        <v>108.22776711452336</v>
      </c>
      <c r="I6" s="150">
        <v>8365</v>
      </c>
      <c r="J6" s="149">
        <f>SUM(I6/$O6)*100</f>
        <v>107.03774792066538</v>
      </c>
      <c r="K6" s="94">
        <f>'PY2022Q3 EX'!Z4</f>
        <v>8619</v>
      </c>
      <c r="L6" s="149">
        <f>SUM(K6/$O6)*100</f>
        <v>110.28790786948177</v>
      </c>
      <c r="M6" s="94">
        <v>8984</v>
      </c>
      <c r="N6" s="155">
        <f>SUM(M6/$O6)*100</f>
        <v>114.95841330774152</v>
      </c>
      <c r="O6" s="95">
        <v>7815</v>
      </c>
      <c r="Q6" s="1"/>
    </row>
    <row r="7" spans="3:17" ht="20.100000000000001" customHeight="1" x14ac:dyDescent="0.25">
      <c r="C7" s="151" t="s">
        <v>10</v>
      </c>
      <c r="D7" s="93">
        <v>81.5</v>
      </c>
      <c r="E7" s="149">
        <f t="shared" si="0"/>
        <v>87.634408602150543</v>
      </c>
      <c r="F7" s="48">
        <v>93</v>
      </c>
      <c r="G7" s="172">
        <v>85</v>
      </c>
      <c r="H7" s="149">
        <f>SUM(G7/$O7)*100</f>
        <v>96.153846153846146</v>
      </c>
      <c r="I7" s="149">
        <v>79.5</v>
      </c>
      <c r="J7" s="149">
        <f>SUM(I7/$O7)*100</f>
        <v>89.932126696832569</v>
      </c>
      <c r="K7" s="93">
        <f>'PY2022Q3 EX'!Z5*100</f>
        <v>83.6</v>
      </c>
      <c r="L7" s="149">
        <f>SUM(K7/$O7)*100</f>
        <v>94.570135746606326</v>
      </c>
      <c r="M7" s="93">
        <v>84.6</v>
      </c>
      <c r="N7" s="155">
        <f>SUM(M7/$O7)*100</f>
        <v>95.701357466063328</v>
      </c>
      <c r="O7" s="30">
        <v>88.4</v>
      </c>
      <c r="Q7" s="1"/>
    </row>
    <row r="8" spans="3:17" ht="20.100000000000001" customHeight="1" x14ac:dyDescent="0.25">
      <c r="C8" s="151" t="s">
        <v>13</v>
      </c>
      <c r="D8" s="93">
        <v>76.2</v>
      </c>
      <c r="E8" s="149">
        <f t="shared" si="0"/>
        <v>97.692307692307708</v>
      </c>
      <c r="F8" s="48">
        <v>78</v>
      </c>
      <c r="G8" s="172">
        <v>77.7</v>
      </c>
      <c r="H8" s="149">
        <f>SUM(G8/$O8)*100</f>
        <v>96.882793017456365</v>
      </c>
      <c r="I8" s="149">
        <v>80.7</v>
      </c>
      <c r="J8" s="149">
        <f>SUM(I8/$O8)*100</f>
        <v>100.62344139650872</v>
      </c>
      <c r="K8" s="93">
        <f>'PY2022Q3 EX'!Z6*100</f>
        <v>81.5</v>
      </c>
      <c r="L8" s="149">
        <f>SUM(K8/$O8)*100</f>
        <v>101.62094763092269</v>
      </c>
      <c r="M8" s="93">
        <v>83.4</v>
      </c>
      <c r="N8" s="155">
        <f>SUM(M8/$O8)*100</f>
        <v>103.99002493765586</v>
      </c>
      <c r="O8" s="30">
        <v>80.2</v>
      </c>
      <c r="Q8" s="1"/>
    </row>
    <row r="9" spans="3:17" ht="20.100000000000001" customHeight="1" x14ac:dyDescent="0.25">
      <c r="C9" s="151" t="s">
        <v>16</v>
      </c>
      <c r="D9" s="93">
        <v>74.5</v>
      </c>
      <c r="E9" s="149">
        <f t="shared" si="0"/>
        <v>137.96296296296296</v>
      </c>
      <c r="F9" s="48">
        <v>54</v>
      </c>
      <c r="G9" s="172">
        <v>57.1</v>
      </c>
      <c r="H9" s="149">
        <f>SUM(G9/$O9)*100</f>
        <v>79.195561719833577</v>
      </c>
      <c r="I9" s="149">
        <v>52.8</v>
      </c>
      <c r="J9" s="149">
        <f>SUM(I9/$O9)*100</f>
        <v>73.231622746185849</v>
      </c>
      <c r="K9" s="93">
        <f>'PY2022Q3 EX'!Z7*100</f>
        <v>55.2</v>
      </c>
      <c r="L9" s="149">
        <f>SUM(K9/$O9)*100</f>
        <v>76.560332871012491</v>
      </c>
      <c r="M9" s="93">
        <v>75.5</v>
      </c>
      <c r="N9" s="155">
        <f>SUM(M9/$O9)*100</f>
        <v>104.71567267683773</v>
      </c>
      <c r="O9" s="30">
        <v>72.099999999999994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168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80.900000000000006</v>
      </c>
      <c r="E11" s="149">
        <f t="shared" ref="E11:E15" si="1">D11/F11*100</f>
        <v>90.898876404494388</v>
      </c>
      <c r="F11" s="48">
        <v>89</v>
      </c>
      <c r="G11" s="172">
        <v>82.699999999999989</v>
      </c>
      <c r="H11" s="149">
        <f>SUM(G11/$O11)*100</f>
        <v>94.514285714285705</v>
      </c>
      <c r="I11" s="162">
        <v>84.6</v>
      </c>
      <c r="J11" s="149">
        <f>SUM($I11/$O11)*100</f>
        <v>96.685714285714269</v>
      </c>
      <c r="K11" s="93">
        <f>'PY2022Q3 EX'!Z9*100</f>
        <v>83.8</v>
      </c>
      <c r="L11" s="149">
        <f>SUM(K11/$O11)*100</f>
        <v>95.771428571428558</v>
      </c>
      <c r="M11" s="93">
        <v>81.099999999999994</v>
      </c>
      <c r="N11" s="155">
        <f>SUM(M11/$O11)*100</f>
        <v>92.685714285714283</v>
      </c>
      <c r="O11" s="30">
        <v>87.5</v>
      </c>
    </row>
    <row r="12" spans="3:17" ht="20.100000000000001" customHeight="1" x14ac:dyDescent="0.25">
      <c r="C12" s="151" t="s">
        <v>3</v>
      </c>
      <c r="D12" s="94">
        <v>8474</v>
      </c>
      <c r="E12" s="149">
        <f t="shared" si="1"/>
        <v>89.2</v>
      </c>
      <c r="F12" s="49">
        <v>9500</v>
      </c>
      <c r="G12" s="176">
        <v>10023</v>
      </c>
      <c r="H12" s="149">
        <f>SUM(G12/$O12)*100</f>
        <v>112.56738544474393</v>
      </c>
      <c r="I12" s="161">
        <v>9184</v>
      </c>
      <c r="J12" s="149">
        <f>SUM(I12/$O12)*100</f>
        <v>103.14465408805032</v>
      </c>
      <c r="K12" s="94">
        <f>'PY2022Q3 EX'!Z10</f>
        <v>10140</v>
      </c>
      <c r="L12" s="149">
        <f>SUM(K12/$O12)*100</f>
        <v>113.88140161725066</v>
      </c>
      <c r="M12" s="94">
        <v>10395.5</v>
      </c>
      <c r="N12" s="155">
        <f>SUM(M12/$O12)*100</f>
        <v>116.75089847259659</v>
      </c>
      <c r="O12" s="95">
        <v>8904</v>
      </c>
      <c r="Q12" s="1"/>
    </row>
    <row r="13" spans="3:17" ht="20.100000000000001" customHeight="1" x14ac:dyDescent="0.25">
      <c r="C13" s="151" t="s">
        <v>10</v>
      </c>
      <c r="D13" s="93">
        <v>88.1</v>
      </c>
      <c r="E13" s="149">
        <f t="shared" si="1"/>
        <v>104.88095238095237</v>
      </c>
      <c r="F13" s="48">
        <v>84</v>
      </c>
      <c r="G13" s="172">
        <v>89.5</v>
      </c>
      <c r="H13" s="149">
        <f>SUM(G13/$O13)*100</f>
        <v>101.58910329171398</v>
      </c>
      <c r="I13" s="162">
        <v>74.5</v>
      </c>
      <c r="J13" s="149">
        <f>SUM(I13/$O13)*100</f>
        <v>84.562996594778667</v>
      </c>
      <c r="K13" s="93">
        <f>'PY2022Q3 EX'!Z11*100</f>
        <v>80.800000000000011</v>
      </c>
      <c r="L13" s="149">
        <f>SUM(K13/$O13)*100</f>
        <v>91.71396140749151</v>
      </c>
      <c r="M13" s="93">
        <v>82.7</v>
      </c>
      <c r="N13" s="155">
        <f>SUM(M13/$O13)*100</f>
        <v>93.870601589103302</v>
      </c>
      <c r="O13" s="30">
        <v>88.1</v>
      </c>
      <c r="Q13" s="1"/>
    </row>
    <row r="14" spans="3:17" ht="20.100000000000001" customHeight="1" x14ac:dyDescent="0.25">
      <c r="C14" s="151" t="s">
        <v>13</v>
      </c>
      <c r="D14" s="93">
        <v>83.8</v>
      </c>
      <c r="E14" s="149">
        <f t="shared" si="1"/>
        <v>119.71428571428571</v>
      </c>
      <c r="F14" s="48">
        <v>70</v>
      </c>
      <c r="G14" s="172">
        <v>82.399999999999991</v>
      </c>
      <c r="H14" s="149">
        <f>SUM(G14/$O14)*100</f>
        <v>104.83460559796436</v>
      </c>
      <c r="I14" s="162">
        <v>92.7</v>
      </c>
      <c r="J14" s="160">
        <f>SUM(I14/$O14)*100</f>
        <v>117.93893129770991</v>
      </c>
      <c r="K14" s="93">
        <f>'PY2022Q3 EX'!Z12*100</f>
        <v>91.100000000000009</v>
      </c>
      <c r="L14" s="149">
        <f>SUM(K14/$O14)*100</f>
        <v>115.9033078880407</v>
      </c>
      <c r="M14" s="93">
        <v>91.3</v>
      </c>
      <c r="N14" s="155">
        <f>SUM(M14/$O14)*100</f>
        <v>116.15776081424936</v>
      </c>
      <c r="O14" s="30">
        <v>78.600000000000009</v>
      </c>
      <c r="Q14" s="1"/>
    </row>
    <row r="15" spans="3:17" ht="20.100000000000001" customHeight="1" x14ac:dyDescent="0.25">
      <c r="C15" s="151" t="s">
        <v>16</v>
      </c>
      <c r="D15" s="93">
        <v>80.5</v>
      </c>
      <c r="E15" s="149">
        <f t="shared" si="1"/>
        <v>135.75042158516021</v>
      </c>
      <c r="F15" s="48">
        <v>59.3</v>
      </c>
      <c r="G15" s="172">
        <v>70.199999999999989</v>
      </c>
      <c r="H15" s="149">
        <f>SUM(G15/$O15)*100</f>
        <v>90.115532734274694</v>
      </c>
      <c r="I15" s="162">
        <v>65.2</v>
      </c>
      <c r="J15" s="160">
        <f>SUM(I15/$O15)*100</f>
        <v>83.697047496790759</v>
      </c>
      <c r="K15" s="93">
        <f>'PY2022Q3 EX'!Z13*100</f>
        <v>64.7</v>
      </c>
      <c r="L15" s="149">
        <f>SUM(K15/$O15)*100</f>
        <v>83.055198973042351</v>
      </c>
      <c r="M15" s="93">
        <v>76.900000000000006</v>
      </c>
      <c r="N15" s="155">
        <f>SUM(M15/$O15)*100</f>
        <v>98.716302952503213</v>
      </c>
      <c r="O15" s="30">
        <v>77.900000000000006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168"/>
      <c r="H16" s="27"/>
      <c r="I16" s="27"/>
      <c r="J16" s="27"/>
      <c r="K16" s="27"/>
      <c r="L16" s="27"/>
      <c r="M16" s="27"/>
      <c r="N16" s="26"/>
      <c r="O16" s="22"/>
      <c r="Q16" s="1"/>
    </row>
    <row r="17" spans="3:18" ht="20.100000000000001" customHeight="1" x14ac:dyDescent="0.25">
      <c r="C17" s="151" t="s">
        <v>2</v>
      </c>
      <c r="D17" s="93">
        <v>84.8</v>
      </c>
      <c r="E17" s="149">
        <f t="shared" ref="E17:E21" si="2">D17/F17*100</f>
        <v>102.16867469879519</v>
      </c>
      <c r="F17" s="48">
        <v>83</v>
      </c>
      <c r="G17" s="172">
        <v>84.899999999999991</v>
      </c>
      <c r="H17" s="149">
        <f>SUM(G17/$O17)*100</f>
        <v>104.04411764705883</v>
      </c>
      <c r="I17" s="149">
        <v>79.2</v>
      </c>
      <c r="J17" s="149">
        <f>SUM(I17/$O17)*100</f>
        <v>97.058823529411768</v>
      </c>
      <c r="K17" s="93">
        <f>'PY2022Q3 EX'!Z15*100</f>
        <v>81.100000000000009</v>
      </c>
      <c r="L17" s="149">
        <f>SUM(K17/$O17)*100</f>
        <v>99.387254901960802</v>
      </c>
      <c r="M17" s="93">
        <v>77.900000000000006</v>
      </c>
      <c r="N17" s="155">
        <f>SUM(M17/$O17)*100</f>
        <v>95.465686274509821</v>
      </c>
      <c r="O17" s="30">
        <v>81.599999999999994</v>
      </c>
      <c r="Q17" s="1"/>
    </row>
    <row r="18" spans="3:18" ht="20.100000000000001" customHeight="1" x14ac:dyDescent="0.25">
      <c r="C18" s="151" t="s">
        <v>3</v>
      </c>
      <c r="D18" s="94">
        <v>5277</v>
      </c>
      <c r="E18" s="149">
        <f t="shared" si="2"/>
        <v>117.26666666666668</v>
      </c>
      <c r="F18" s="49">
        <v>4500</v>
      </c>
      <c r="G18" s="173">
        <v>5238</v>
      </c>
      <c r="H18" s="149">
        <f>SUM(G18/$O18)*100</f>
        <v>130.7865168539326</v>
      </c>
      <c r="I18" s="150">
        <v>4871</v>
      </c>
      <c r="J18" s="149">
        <f>SUM(I18/$O18)*100</f>
        <v>121.62297128589263</v>
      </c>
      <c r="K18" s="94">
        <f>'PY2022Q3 EX'!Z16</f>
        <v>4961.8999999999996</v>
      </c>
      <c r="L18" s="149">
        <f>SUM(K18/$O18)*100</f>
        <v>123.89263420724095</v>
      </c>
      <c r="M18" s="94">
        <v>4786</v>
      </c>
      <c r="N18" s="155">
        <f>SUM(M18/$O18)*100</f>
        <v>119.50062421972534</v>
      </c>
      <c r="O18" s="95">
        <v>4005</v>
      </c>
      <c r="Q18" s="1"/>
    </row>
    <row r="19" spans="3:18" ht="20.100000000000001" customHeight="1" x14ac:dyDescent="0.25">
      <c r="C19" s="151" t="s">
        <v>10</v>
      </c>
      <c r="D19" s="93">
        <v>87.6</v>
      </c>
      <c r="E19" s="149">
        <f t="shared" si="2"/>
        <v>110.88607594936708</v>
      </c>
      <c r="F19" s="48">
        <v>79</v>
      </c>
      <c r="G19" s="172">
        <v>86.9</v>
      </c>
      <c r="H19" s="149">
        <f t="shared" ref="H19:H20" si="3">SUM(G19/$O19)*100</f>
        <v>111.12531969309462</v>
      </c>
      <c r="I19" s="149">
        <v>79.8</v>
      </c>
      <c r="J19" s="149">
        <f t="shared" ref="J19:J20" si="4">SUM(I19/$O19)*100</f>
        <v>102.04603580562659</v>
      </c>
      <c r="K19" s="93">
        <f>'PY2022Q3 EX'!Z17*100</f>
        <v>83.8</v>
      </c>
      <c r="L19" s="149">
        <f t="shared" ref="L19:L20" si="5">SUM(K19/$O19)*100</f>
        <v>107.16112531969308</v>
      </c>
      <c r="M19" s="93">
        <v>83.6</v>
      </c>
      <c r="N19" s="155">
        <f>SUM(M19/$O19)*100</f>
        <v>106.90537084398977</v>
      </c>
      <c r="O19" s="30">
        <v>78.2</v>
      </c>
      <c r="Q19" s="1"/>
    </row>
    <row r="20" spans="3:18" ht="20.100000000000001" customHeight="1" x14ac:dyDescent="0.25">
      <c r="C20" s="151" t="s">
        <v>13</v>
      </c>
      <c r="D20" s="93">
        <v>73.599999999999994</v>
      </c>
      <c r="E20" s="149">
        <f t="shared" si="2"/>
        <v>92</v>
      </c>
      <c r="F20" s="48">
        <v>80</v>
      </c>
      <c r="G20" s="172">
        <v>70.3</v>
      </c>
      <c r="H20" s="149">
        <f t="shared" si="3"/>
        <v>101.44300144300145</v>
      </c>
      <c r="I20" s="149">
        <v>64.599999999999994</v>
      </c>
      <c r="J20" s="149">
        <f t="shared" si="4"/>
        <v>93.217893217893206</v>
      </c>
      <c r="K20" s="93">
        <f>'PY2022Q3 EX'!Z18*100</f>
        <v>63.6</v>
      </c>
      <c r="L20" s="149">
        <f t="shared" si="5"/>
        <v>91.774891774891771</v>
      </c>
      <c r="M20" s="93">
        <v>65.400000000000006</v>
      </c>
      <c r="N20" s="155">
        <f>SUM(M20/$O20)*100</f>
        <v>94.372294372294391</v>
      </c>
      <c r="O20" s="30">
        <v>69.3</v>
      </c>
      <c r="Q20" s="1"/>
    </row>
    <row r="21" spans="3:18" ht="20.100000000000001" customHeight="1" x14ac:dyDescent="0.25">
      <c r="C21" s="151" t="s">
        <v>16</v>
      </c>
      <c r="D21" s="93">
        <v>70</v>
      </c>
      <c r="E21" s="149">
        <f t="shared" si="2"/>
        <v>106.06060606060606</v>
      </c>
      <c r="F21" s="48">
        <v>66</v>
      </c>
      <c r="G21" s="172">
        <v>62.1</v>
      </c>
      <c r="H21" s="149">
        <f>SUM(G21/$O21)*100</f>
        <v>77.625</v>
      </c>
      <c r="I21" s="149">
        <v>54.5</v>
      </c>
      <c r="J21" s="149">
        <f>SUM(I21/$O21)*100</f>
        <v>68.125</v>
      </c>
      <c r="K21" s="93">
        <f>'PY2022Q3 EX'!Z19*100</f>
        <v>61.8</v>
      </c>
      <c r="L21" s="149">
        <f>SUM(K21/$O21)*100</f>
        <v>77.25</v>
      </c>
      <c r="M21" s="93">
        <v>69.5</v>
      </c>
      <c r="N21" s="155">
        <f>SUM(M21/$O21)*100</f>
        <v>86.875</v>
      </c>
      <c r="O21" s="30">
        <v>80</v>
      </c>
      <c r="Q21" s="1"/>
    </row>
    <row r="22" spans="3:18" ht="20.100000000000001" customHeight="1" x14ac:dyDescent="0.25">
      <c r="C22" s="33" t="s">
        <v>12</v>
      </c>
      <c r="D22" s="27"/>
      <c r="E22" s="27"/>
      <c r="F22" s="27"/>
      <c r="G22" s="168"/>
      <c r="H22" s="27"/>
      <c r="I22" s="27"/>
      <c r="J22" s="27"/>
      <c r="K22" s="27"/>
      <c r="L22" s="27"/>
      <c r="M22" s="27"/>
      <c r="N22" s="26"/>
      <c r="O22" s="22"/>
      <c r="Q22" s="1"/>
    </row>
    <row r="23" spans="3:18" ht="20.100000000000001" customHeight="1" x14ac:dyDescent="0.25">
      <c r="C23" s="151" t="s">
        <v>2</v>
      </c>
      <c r="D23" s="93">
        <v>72.3</v>
      </c>
      <c r="E23" s="149">
        <f t="shared" ref="E23:E25" si="6">D23/F23*100</f>
        <v>92.692307692307679</v>
      </c>
      <c r="F23" s="48">
        <v>78</v>
      </c>
      <c r="G23" s="177">
        <v>71.899999999999991</v>
      </c>
      <c r="H23" s="149">
        <f>SUM(G23/$O23)*100</f>
        <v>100.13927576601671</v>
      </c>
      <c r="I23" s="149">
        <v>62.6</v>
      </c>
      <c r="J23" s="149">
        <f>SUM(I23/$O23)*100</f>
        <v>87.186629526462397</v>
      </c>
      <c r="K23" s="93">
        <f>'PY2022Q3 EX'!Z21*100</f>
        <v>70.8</v>
      </c>
      <c r="L23" s="149">
        <f>SUM(K23/$O23)*100</f>
        <v>98.607242339832865</v>
      </c>
      <c r="M23" s="93">
        <v>71</v>
      </c>
      <c r="N23" s="155">
        <f>SUM(M23/$O23)*100</f>
        <v>98.885793871866298</v>
      </c>
      <c r="O23" s="30">
        <v>71.8</v>
      </c>
      <c r="Q23" s="1"/>
    </row>
    <row r="24" spans="3:18" ht="20.100000000000001" customHeight="1" x14ac:dyDescent="0.25">
      <c r="C24" s="151" t="s">
        <v>3</v>
      </c>
      <c r="D24" s="94">
        <v>6828</v>
      </c>
      <c r="E24" s="149">
        <f t="shared" si="6"/>
        <v>124.14545454545454</v>
      </c>
      <c r="F24" s="49">
        <v>5500</v>
      </c>
      <c r="G24" s="178">
        <v>7206</v>
      </c>
      <c r="H24" s="149">
        <f>SUM(G24/$O24)*100</f>
        <v>127.00035248501939</v>
      </c>
      <c r="I24" s="159">
        <v>6474</v>
      </c>
      <c r="J24" s="149">
        <f>SUM(I24/$O24)*100</f>
        <v>114.09940077546705</v>
      </c>
      <c r="K24" s="94">
        <f>'PY2022Q3 EX'!Z22</f>
        <v>7647</v>
      </c>
      <c r="L24" s="149">
        <f>SUM(K24/$O24)*100</f>
        <v>134.77264716249559</v>
      </c>
      <c r="M24" s="94">
        <v>7398</v>
      </c>
      <c r="N24" s="155">
        <f>SUM(M24/$O24)*100</f>
        <v>130.38420867113146</v>
      </c>
      <c r="O24" s="95">
        <v>5674</v>
      </c>
      <c r="Q24" s="1"/>
      <c r="R24" s="212"/>
    </row>
    <row r="25" spans="3:18" ht="20.100000000000001" customHeight="1" x14ac:dyDescent="0.25">
      <c r="C25" s="156" t="s">
        <v>10</v>
      </c>
      <c r="D25" s="93">
        <v>66.100000000000009</v>
      </c>
      <c r="E25" s="149">
        <f t="shared" si="6"/>
        <v>94.428571428571445</v>
      </c>
      <c r="F25" s="48">
        <v>70</v>
      </c>
      <c r="G25" s="177">
        <v>67.2</v>
      </c>
      <c r="H25" s="149">
        <f>SUM(G25/$O25)*100</f>
        <v>98.969072164948443</v>
      </c>
      <c r="I25" s="149">
        <v>56.8</v>
      </c>
      <c r="J25" s="149">
        <f>SUM(I25/$O25)*100</f>
        <v>83.652430044182609</v>
      </c>
      <c r="K25" s="93">
        <f>'PY2022Q3 EX'!Z23*100</f>
        <v>68</v>
      </c>
      <c r="L25" s="149">
        <f>SUM(K25/$O25)*100</f>
        <v>100.14727540500736</v>
      </c>
      <c r="M25" s="93">
        <v>67.599999999999994</v>
      </c>
      <c r="N25" s="155">
        <f>SUM(M25/$O25)*100</f>
        <v>99.558173784977882</v>
      </c>
      <c r="O25" s="30">
        <v>67.900000000000006</v>
      </c>
      <c r="Q25" s="1"/>
    </row>
    <row r="26" spans="3:18" ht="20.100000000000001" customHeight="1" x14ac:dyDescent="0.25">
      <c r="D26" s="20"/>
      <c r="E26" s="20"/>
      <c r="F26" s="6"/>
      <c r="G26" s="166"/>
      <c r="H26" s="9"/>
      <c r="L26" s="20"/>
      <c r="O26" s="6"/>
    </row>
    <row r="27" spans="3:18" ht="20.100000000000001" customHeight="1" x14ac:dyDescent="0.25">
      <c r="C27" s="245" t="s">
        <v>7</v>
      </c>
      <c r="D27" s="246"/>
      <c r="E27" s="20"/>
      <c r="F27" s="28"/>
      <c r="L27" s="20"/>
    </row>
    <row r="28" spans="3:18" ht="20.100000000000001" customHeight="1" x14ac:dyDescent="0.25">
      <c r="C28" s="247" t="s">
        <v>8</v>
      </c>
      <c r="D28" s="248"/>
      <c r="E28" s="20"/>
      <c r="F28" s="28"/>
      <c r="L28" s="20"/>
    </row>
    <row r="29" spans="3:18" ht="20.100000000000001" customHeight="1" x14ac:dyDescent="0.25">
      <c r="C29" s="249" t="s">
        <v>9</v>
      </c>
      <c r="D29" s="250"/>
      <c r="E29" s="20"/>
      <c r="F29" s="6"/>
      <c r="L29" s="20"/>
    </row>
    <row r="30" spans="3:18" ht="17.25" customHeight="1" x14ac:dyDescent="0.25">
      <c r="D30" s="20"/>
      <c r="E30" s="20"/>
      <c r="F30" s="6"/>
      <c r="G30" s="166"/>
      <c r="H30" s="9"/>
      <c r="J30" s="19"/>
      <c r="L30" s="20"/>
      <c r="O30" s="6"/>
    </row>
    <row r="31" spans="3:18" ht="17.25" customHeight="1" x14ac:dyDescent="0.25">
      <c r="D31" s="20"/>
      <c r="E31" s="20"/>
      <c r="F31" s="6"/>
      <c r="G31" s="166"/>
      <c r="H31" s="9"/>
      <c r="L31" s="20"/>
      <c r="O31" s="6"/>
    </row>
    <row r="32" spans="3:18" x14ac:dyDescent="0.25">
      <c r="D32" s="20"/>
      <c r="E32" s="20"/>
      <c r="F32" s="6"/>
      <c r="G32" s="166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166"/>
      <c r="H36" s="9"/>
      <c r="L36" s="20"/>
      <c r="O36" s="6"/>
    </row>
    <row r="37" spans="4:15" x14ac:dyDescent="0.25">
      <c r="D37" s="20"/>
      <c r="E37" s="20"/>
      <c r="F37" s="6"/>
      <c r="G37" s="166"/>
      <c r="H37" s="9"/>
      <c r="L37" s="20"/>
      <c r="O37" s="6"/>
    </row>
    <row r="38" spans="4:15" x14ac:dyDescent="0.25">
      <c r="D38" s="20"/>
      <c r="E38" s="20"/>
      <c r="F38" s="6"/>
      <c r="G38" s="166"/>
      <c r="H38" s="9"/>
      <c r="L38" s="20"/>
      <c r="O38" s="6"/>
    </row>
    <row r="39" spans="4:15" x14ac:dyDescent="0.25">
      <c r="D39" s="20"/>
      <c r="E39" s="20"/>
      <c r="F39" s="6"/>
      <c r="G39" s="166"/>
      <c r="H39" s="9"/>
      <c r="L39" s="20"/>
      <c r="O39" s="6"/>
    </row>
    <row r="40" spans="4:15" x14ac:dyDescent="0.25">
      <c r="D40" s="20"/>
      <c r="E40" s="20"/>
      <c r="F40" s="6"/>
      <c r="G40" s="166"/>
      <c r="H40" s="9"/>
      <c r="L40" s="20"/>
      <c r="O40" s="6"/>
    </row>
    <row r="41" spans="4:15" x14ac:dyDescent="0.25">
      <c r="D41" s="20"/>
      <c r="E41" s="20"/>
      <c r="F41" s="6"/>
      <c r="G41" s="166"/>
      <c r="H41" s="9"/>
      <c r="L41" s="20"/>
      <c r="O41" s="6"/>
    </row>
    <row r="42" spans="4:15" x14ac:dyDescent="0.25">
      <c r="D42" s="20"/>
      <c r="E42" s="20"/>
      <c r="F42" s="6"/>
      <c r="G42" s="166"/>
      <c r="H42" s="9"/>
      <c r="L42" s="20"/>
      <c r="O42" s="6"/>
    </row>
    <row r="43" spans="4:15" x14ac:dyDescent="0.25">
      <c r="D43" s="20"/>
      <c r="E43" s="20"/>
      <c r="F43" s="6"/>
      <c r="G43" s="166"/>
      <c r="H43" s="9"/>
      <c r="L43" s="20"/>
      <c r="O43" s="6"/>
    </row>
    <row r="44" spans="4:15" x14ac:dyDescent="0.25">
      <c r="D44" s="20"/>
      <c r="E44" s="20"/>
      <c r="F44" s="6"/>
      <c r="G44" s="166"/>
      <c r="H44" s="9"/>
      <c r="L44" s="20"/>
      <c r="O44" s="6"/>
    </row>
    <row r="45" spans="4:15" x14ac:dyDescent="0.25">
      <c r="D45" s="20"/>
      <c r="E45" s="20"/>
      <c r="F45" s="6"/>
      <c r="G45" s="166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1" priority="109" operator="between">
      <formula>$F5*0.9</formula>
      <formula>$F5</formula>
    </cfRule>
    <cfRule type="cellIs" dxfId="130" priority="110" operator="lessThan">
      <formula>$F5*0.9</formula>
    </cfRule>
    <cfRule type="cellIs" dxfId="129" priority="111" operator="greaterThan">
      <formula>$F5</formula>
    </cfRule>
  </conditionalFormatting>
  <conditionalFormatting sqref="D7">
    <cfRule type="cellIs" dxfId="128" priority="103" operator="between">
      <formula>$F7*0.9</formula>
      <formula>$F7</formula>
    </cfRule>
    <cfRule type="cellIs" dxfId="127" priority="104" operator="lessThan">
      <formula>$F7*0.9</formula>
    </cfRule>
    <cfRule type="cellIs" dxfId="126" priority="105" operator="greaterThan">
      <formula>$F7</formula>
    </cfRule>
  </conditionalFormatting>
  <conditionalFormatting sqref="D6">
    <cfRule type="cellIs" dxfId="125" priority="100" operator="between">
      <formula>$F6*0.9</formula>
      <formula>$F6</formula>
    </cfRule>
    <cfRule type="cellIs" dxfId="124" priority="101" operator="lessThan">
      <formula>$F6*0.9</formula>
    </cfRule>
    <cfRule type="cellIs" dxfId="123" priority="102" operator="greaterThan">
      <formula>$F6</formula>
    </cfRule>
  </conditionalFormatting>
  <conditionalFormatting sqref="D11">
    <cfRule type="cellIs" dxfId="122" priority="97" operator="between">
      <formula>$F11*0.9</formula>
      <formula>$F11</formula>
    </cfRule>
    <cfRule type="cellIs" dxfId="121" priority="98" operator="lessThan">
      <formula>$F11*0.9</formula>
    </cfRule>
    <cfRule type="cellIs" dxfId="120" priority="99" operator="greaterThan">
      <formula>$F11</formula>
    </cfRule>
  </conditionalFormatting>
  <conditionalFormatting sqref="D17">
    <cfRule type="cellIs" dxfId="119" priority="94" operator="between">
      <formula>$F17*0.9</formula>
      <formula>$F17</formula>
    </cfRule>
    <cfRule type="cellIs" dxfId="118" priority="95" operator="lessThan">
      <formula>$F17*0.9</formula>
    </cfRule>
    <cfRule type="cellIs" dxfId="117" priority="96" operator="greaterThan">
      <formula>$F17</formula>
    </cfRule>
  </conditionalFormatting>
  <conditionalFormatting sqref="D23">
    <cfRule type="cellIs" dxfId="116" priority="91" operator="between">
      <formula>$F23*0.9</formula>
      <formula>$F23</formula>
    </cfRule>
    <cfRule type="cellIs" dxfId="115" priority="92" operator="lessThan">
      <formula>$F23*0.9</formula>
    </cfRule>
    <cfRule type="cellIs" dxfId="114" priority="93" operator="greaterThan">
      <formula>$F23</formula>
    </cfRule>
  </conditionalFormatting>
  <conditionalFormatting sqref="D12">
    <cfRule type="cellIs" dxfId="113" priority="88" operator="between">
      <formula>$F12*0.9</formula>
      <formula>$F12</formula>
    </cfRule>
    <cfRule type="cellIs" dxfId="112" priority="89" operator="lessThan">
      <formula>$F12*0.9</formula>
    </cfRule>
    <cfRule type="cellIs" dxfId="111" priority="90" operator="greaterThan">
      <formula>$F12</formula>
    </cfRule>
  </conditionalFormatting>
  <conditionalFormatting sqref="D24">
    <cfRule type="cellIs" dxfId="110" priority="85" operator="between">
      <formula>$F24*0.9</formula>
      <formula>$F24</formula>
    </cfRule>
    <cfRule type="cellIs" dxfId="109" priority="86" operator="lessThan">
      <formula>$F24*0.9</formula>
    </cfRule>
    <cfRule type="cellIs" dxfId="108" priority="87" operator="greaterThan">
      <formula>$F24</formula>
    </cfRule>
  </conditionalFormatting>
  <conditionalFormatting sqref="D13">
    <cfRule type="cellIs" dxfId="107" priority="82" operator="between">
      <formula>$F13*0.9</formula>
      <formula>$F13</formula>
    </cfRule>
    <cfRule type="cellIs" dxfId="106" priority="83" operator="lessThan">
      <formula>$F13*0.9</formula>
    </cfRule>
    <cfRule type="cellIs" dxfId="105" priority="84" operator="greaterThan">
      <formula>$F13</formula>
    </cfRule>
  </conditionalFormatting>
  <conditionalFormatting sqref="D19">
    <cfRule type="cellIs" dxfId="104" priority="79" operator="between">
      <formula>$F19*0.9</formula>
      <formula>$F19</formula>
    </cfRule>
    <cfRule type="cellIs" dxfId="103" priority="80" operator="lessThan">
      <formula>$F19*0.9</formula>
    </cfRule>
    <cfRule type="cellIs" dxfId="102" priority="81" operator="greaterThan">
      <formula>$F19</formula>
    </cfRule>
  </conditionalFormatting>
  <conditionalFormatting sqref="D25">
    <cfRule type="cellIs" dxfId="101" priority="76" operator="between">
      <formula>$F25*0.9</formula>
      <formula>$F25</formula>
    </cfRule>
    <cfRule type="cellIs" dxfId="100" priority="77" operator="lessThan">
      <formula>$F25*0.9</formula>
    </cfRule>
    <cfRule type="cellIs" dxfId="99" priority="78" operator="greaterThan">
      <formula>$F25</formula>
    </cfRule>
  </conditionalFormatting>
  <conditionalFormatting sqref="G5 I5 K5 M5">
    <cfRule type="cellIs" dxfId="98" priority="130" operator="between">
      <formula>$O5*0.9</formula>
      <formula>$O5</formula>
    </cfRule>
    <cfRule type="cellIs" dxfId="97" priority="131" operator="lessThan">
      <formula>$O5*0.9</formula>
    </cfRule>
    <cfRule type="cellIs" dxfId="96" priority="132" operator="greaterThan">
      <formula>$O5</formula>
    </cfRule>
  </conditionalFormatting>
  <conditionalFormatting sqref="G6 I6 K6 M6">
    <cfRule type="cellIs" dxfId="95" priority="112" operator="between">
      <formula>$O6*0.9</formula>
      <formula>$O6</formula>
    </cfRule>
    <cfRule type="cellIs" dxfId="94" priority="113" operator="lessThan">
      <formula>$O6*0.9</formula>
    </cfRule>
    <cfRule type="cellIs" dxfId="93" priority="114" operator="greaterThan">
      <formula>$O6</formula>
    </cfRule>
  </conditionalFormatting>
  <conditionalFormatting sqref="G7 I7 M7">
    <cfRule type="cellIs" dxfId="92" priority="73" operator="between">
      <formula>$O7*0.9</formula>
      <formula>$O7</formula>
    </cfRule>
    <cfRule type="cellIs" dxfId="91" priority="74" operator="lessThan">
      <formula>$O7*0.9</formula>
    </cfRule>
    <cfRule type="cellIs" dxfId="90" priority="75" operator="greaterThan">
      <formula>$O7</formula>
    </cfRule>
  </conditionalFormatting>
  <conditionalFormatting sqref="G11 M11">
    <cfRule type="cellIs" dxfId="89" priority="127" operator="between">
      <formula>$O11*0.9</formula>
      <formula>$O11</formula>
    </cfRule>
    <cfRule type="cellIs" dxfId="88" priority="128" operator="lessThan">
      <formula>$O11*0.9</formula>
    </cfRule>
    <cfRule type="cellIs" dxfId="87" priority="129" operator="greaterThan">
      <formula>$O11</formula>
    </cfRule>
  </conditionalFormatting>
  <conditionalFormatting sqref="G12 I12 M12">
    <cfRule type="cellIs" dxfId="86" priority="124" operator="between">
      <formula>$O12*0.9</formula>
      <formula>$O12</formula>
    </cfRule>
    <cfRule type="cellIs" dxfId="85" priority="125" operator="lessThan">
      <formula>$O12*0.9</formula>
    </cfRule>
    <cfRule type="cellIs" dxfId="84" priority="126" operator="greaterThan">
      <formula>$O12</formula>
    </cfRule>
  </conditionalFormatting>
  <conditionalFormatting sqref="G13 I13 M13">
    <cfRule type="cellIs" dxfId="83" priority="106" operator="between">
      <formula>$O13*0.9</formula>
      <formula>$O13</formula>
    </cfRule>
    <cfRule type="cellIs" dxfId="82" priority="107" operator="lessThan">
      <formula>$O13*0.9</formula>
    </cfRule>
    <cfRule type="cellIs" dxfId="81" priority="108" operator="greaterThan">
      <formula>$O13</formula>
    </cfRule>
  </conditionalFormatting>
  <conditionalFormatting sqref="G14 I14 M14">
    <cfRule type="cellIs" dxfId="80" priority="70" operator="between">
      <formula>$O14*0.9</formula>
      <formula>$O14</formula>
    </cfRule>
    <cfRule type="cellIs" dxfId="79" priority="71" operator="lessThan">
      <formula>$O14*0.9</formula>
    </cfRule>
    <cfRule type="cellIs" dxfId="78" priority="72" operator="greaterThan">
      <formula>$O14</formula>
    </cfRule>
  </conditionalFormatting>
  <conditionalFormatting sqref="G17:G18 I17:I18 M17:M18">
    <cfRule type="cellIs" dxfId="77" priority="121" operator="between">
      <formula>$O17*0.9</formula>
      <formula>$O17</formula>
    </cfRule>
    <cfRule type="cellIs" dxfId="76" priority="122" operator="lessThan">
      <formula>$O17*0.9</formula>
    </cfRule>
    <cfRule type="cellIs" dxfId="75" priority="123" operator="greaterThan">
      <formula>$O17</formula>
    </cfRule>
  </conditionalFormatting>
  <conditionalFormatting sqref="G19 I19 M19">
    <cfRule type="cellIs" dxfId="74" priority="67" operator="between">
      <formula>$O19*0.9</formula>
      <formula>$O19</formula>
    </cfRule>
    <cfRule type="cellIs" dxfId="73" priority="68" operator="lessThan">
      <formula>$O19*0.9</formula>
    </cfRule>
    <cfRule type="cellIs" dxfId="72" priority="69" operator="greaterThan">
      <formula>$O19</formula>
    </cfRule>
  </conditionalFormatting>
  <conditionalFormatting sqref="G20 I20 M20">
    <cfRule type="cellIs" dxfId="71" priority="64" operator="between">
      <formula>$O20*0.9</formula>
      <formula>$O20</formula>
    </cfRule>
    <cfRule type="cellIs" dxfId="70" priority="65" operator="lessThan">
      <formula>$O20*0.9</formula>
    </cfRule>
    <cfRule type="cellIs" dxfId="69" priority="66" operator="greaterThan">
      <formula>$O20</formula>
    </cfRule>
  </conditionalFormatting>
  <conditionalFormatting sqref="G23 I23 M23">
    <cfRule type="cellIs" dxfId="68" priority="118" operator="between">
      <formula>$O23*0.9</formula>
      <formula>$O23</formula>
    </cfRule>
    <cfRule type="cellIs" dxfId="67" priority="119" operator="lessThan">
      <formula>$O23*0.9</formula>
    </cfRule>
    <cfRule type="cellIs" dxfId="66" priority="120" operator="greaterThan">
      <formula>$O23</formula>
    </cfRule>
  </conditionalFormatting>
  <conditionalFormatting sqref="G24 I24 M24">
    <cfRule type="cellIs" dxfId="65" priority="115" operator="between">
      <formula>$O24*0.9</formula>
      <formula>$O24</formula>
    </cfRule>
    <cfRule type="cellIs" dxfId="64" priority="116" operator="lessThan">
      <formula>$O24*0.9</formula>
    </cfRule>
    <cfRule type="cellIs" dxfId="63" priority="117" operator="greaterThan">
      <formula>$O24</formula>
    </cfRule>
  </conditionalFormatting>
  <conditionalFormatting sqref="G25 I25 M25">
    <cfRule type="cellIs" dxfId="62" priority="61" operator="between">
      <formula>$O25*0.9</formula>
      <formula>$O25</formula>
    </cfRule>
    <cfRule type="cellIs" dxfId="61" priority="62" operator="lessThan">
      <formula>$O25*0.9</formula>
    </cfRule>
    <cfRule type="cellIs" dxfId="60" priority="63" operator="greaterThan">
      <formula>$O25</formula>
    </cfRule>
  </conditionalFormatting>
  <conditionalFormatting sqref="D8">
    <cfRule type="cellIs" dxfId="59" priority="58" operator="between">
      <formula>$F8*0.9</formula>
      <formula>$F8</formula>
    </cfRule>
    <cfRule type="cellIs" dxfId="58" priority="59" operator="lessThan">
      <formula>$F8*0.9</formula>
    </cfRule>
    <cfRule type="cellIs" dxfId="57" priority="60" operator="greaterThan">
      <formula>$F8</formula>
    </cfRule>
  </conditionalFormatting>
  <conditionalFormatting sqref="D14">
    <cfRule type="cellIs" dxfId="56" priority="55" operator="between">
      <formula>$F14*0.9</formula>
      <formula>$F14</formula>
    </cfRule>
    <cfRule type="cellIs" dxfId="55" priority="56" operator="lessThan">
      <formula>$F14*0.9</formula>
    </cfRule>
    <cfRule type="cellIs" dxfId="54" priority="57" operator="greaterThan">
      <formula>$F14</formula>
    </cfRule>
  </conditionalFormatting>
  <conditionalFormatting sqref="D20">
    <cfRule type="cellIs" dxfId="53" priority="52" operator="between">
      <formula>$F20*0.9</formula>
      <formula>$F20</formula>
    </cfRule>
    <cfRule type="cellIs" dxfId="52" priority="53" operator="lessThan">
      <formula>$F20*0.9</formula>
    </cfRule>
    <cfRule type="cellIs" dxfId="51" priority="54" operator="greaterThan">
      <formula>$F20</formula>
    </cfRule>
  </conditionalFormatting>
  <conditionalFormatting sqref="G15 I15 M15">
    <cfRule type="cellIs" dxfId="50" priority="49" operator="between">
      <formula>$O15*0.9</formula>
      <formula>$O15</formula>
    </cfRule>
    <cfRule type="cellIs" dxfId="49" priority="50" operator="lessThan">
      <formula>$O15*0.9</formula>
    </cfRule>
    <cfRule type="cellIs" dxfId="48" priority="51" operator="greaterThan">
      <formula>$O15</formula>
    </cfRule>
  </conditionalFormatting>
  <conditionalFormatting sqref="G21 I21 M21">
    <cfRule type="cellIs" dxfId="47" priority="46" operator="between">
      <formula>$O21*0.9</formula>
      <formula>$O21</formula>
    </cfRule>
    <cfRule type="cellIs" dxfId="46" priority="47" operator="lessThan">
      <formula>$O21*0.9</formula>
    </cfRule>
    <cfRule type="cellIs" dxfId="45" priority="48" operator="greaterThan">
      <formula>$O21</formula>
    </cfRule>
  </conditionalFormatting>
  <conditionalFormatting sqref="G8 I8 M8">
    <cfRule type="cellIs" dxfId="44" priority="43" operator="between">
      <formula>$O8*0.9</formula>
      <formula>$O8</formula>
    </cfRule>
    <cfRule type="cellIs" dxfId="43" priority="44" operator="lessThan">
      <formula>$O8*0.9</formula>
    </cfRule>
    <cfRule type="cellIs" dxfId="42" priority="45" operator="greaterThan">
      <formula>$O8</formula>
    </cfRule>
  </conditionalFormatting>
  <conditionalFormatting sqref="G9 I9 M9">
    <cfRule type="cellIs" dxfId="41" priority="40" operator="between">
      <formula>$O9*0.9</formula>
      <formula>$O9</formula>
    </cfRule>
    <cfRule type="cellIs" dxfId="40" priority="41" operator="lessThan">
      <formula>$O9*0.9</formula>
    </cfRule>
    <cfRule type="cellIs" dxfId="39" priority="42" operator="greaterThan">
      <formula>$O9</formula>
    </cfRule>
  </conditionalFormatting>
  <conditionalFormatting sqref="D21 D15 D9">
    <cfRule type="cellIs" dxfId="38" priority="37" operator="between">
      <formula>$F9*0.9</formula>
      <formula>$F9</formula>
    </cfRule>
    <cfRule type="cellIs" dxfId="37" priority="38" operator="lessThan">
      <formula>$F9*0.9</formula>
    </cfRule>
    <cfRule type="cellIs" dxfId="36" priority="39" operator="greaterThan">
      <formula>$F9</formula>
    </cfRule>
  </conditionalFormatting>
  <conditionalFormatting sqref="D18">
    <cfRule type="cellIs" dxfId="35" priority="34" operator="between">
      <formula>$F18*0.9</formula>
      <formula>$F18</formula>
    </cfRule>
    <cfRule type="cellIs" dxfId="34" priority="35" operator="lessThan">
      <formula>$F18*0.9</formula>
    </cfRule>
    <cfRule type="cellIs" dxfId="33" priority="36" operator="greaterThan">
      <formula>$F18</formula>
    </cfRule>
  </conditionalFormatting>
  <conditionalFormatting sqref="I11">
    <cfRule type="cellIs" dxfId="32" priority="31" operator="between">
      <formula>$O11*0.9</formula>
      <formula>$O11</formula>
    </cfRule>
    <cfRule type="cellIs" dxfId="31" priority="32" operator="lessThan">
      <formula>$O11*0.9</formula>
    </cfRule>
    <cfRule type="cellIs" dxfId="30" priority="33" operator="greaterThan">
      <formula>$O11</formula>
    </cfRule>
  </conditionalFormatting>
  <conditionalFormatting sqref="K7:K9">
    <cfRule type="cellIs" dxfId="29" priority="28" operator="between">
      <formula>$O7*0.9</formula>
      <formula>$O7</formula>
    </cfRule>
    <cfRule type="cellIs" dxfId="28" priority="29" operator="lessThan">
      <formula>$O7*0.9</formula>
    </cfRule>
    <cfRule type="cellIs" dxfId="27" priority="30" operator="greaterThan">
      <formula>$O7</formula>
    </cfRule>
  </conditionalFormatting>
  <conditionalFormatting sqref="K11">
    <cfRule type="cellIs" dxfId="26" priority="25" operator="between">
      <formula>$O11*0.9</formula>
      <formula>$O11</formula>
    </cfRule>
    <cfRule type="cellIs" dxfId="25" priority="26" operator="lessThan">
      <formula>$O11*0.9</formula>
    </cfRule>
    <cfRule type="cellIs" dxfId="24" priority="27" operator="greaterThan">
      <formula>$O11</formula>
    </cfRule>
  </conditionalFormatting>
  <conditionalFormatting sqref="K13:K15">
    <cfRule type="cellIs" dxfId="23" priority="22" operator="between">
      <formula>$O13*0.9</formula>
      <formula>$O13</formula>
    </cfRule>
    <cfRule type="cellIs" dxfId="22" priority="23" operator="lessThan">
      <formula>$O13*0.9</formula>
    </cfRule>
    <cfRule type="cellIs" dxfId="21" priority="24" operator="greaterThan">
      <formula>$O13</formula>
    </cfRule>
  </conditionalFormatting>
  <conditionalFormatting sqref="K17">
    <cfRule type="cellIs" dxfId="20" priority="19" operator="between">
      <formula>$O17*0.9</formula>
      <formula>$O17</formula>
    </cfRule>
    <cfRule type="cellIs" dxfId="19" priority="20" operator="lessThan">
      <formula>$O17*0.9</formula>
    </cfRule>
    <cfRule type="cellIs" dxfId="18" priority="21" operator="greaterThan">
      <formula>$O17</formula>
    </cfRule>
  </conditionalFormatting>
  <conditionalFormatting sqref="K19:K21">
    <cfRule type="cellIs" dxfId="17" priority="16" operator="between">
      <formula>$O19*0.9</formula>
      <formula>$O19</formula>
    </cfRule>
    <cfRule type="cellIs" dxfId="16" priority="17" operator="lessThan">
      <formula>$O19*0.9</formula>
    </cfRule>
    <cfRule type="cellIs" dxfId="15" priority="18" operator="greaterThan">
      <formula>$O19</formula>
    </cfRule>
  </conditionalFormatting>
  <conditionalFormatting sqref="K23">
    <cfRule type="cellIs" dxfId="14" priority="13" operator="between">
      <formula>$O23*0.9</formula>
      <formula>$O23</formula>
    </cfRule>
    <cfRule type="cellIs" dxfId="13" priority="14" operator="lessThan">
      <formula>$O23*0.9</formula>
    </cfRule>
    <cfRule type="cellIs" dxfId="12" priority="15" operator="greaterThan">
      <formula>$O23</formula>
    </cfRule>
  </conditionalFormatting>
  <conditionalFormatting sqref="K25">
    <cfRule type="cellIs" dxfId="11" priority="10" operator="between">
      <formula>$O25*0.9</formula>
      <formula>$O25</formula>
    </cfRule>
    <cfRule type="cellIs" dxfId="10" priority="11" operator="lessThan">
      <formula>$O25*0.9</formula>
    </cfRule>
    <cfRule type="cellIs" dxfId="9" priority="12" operator="greaterThan">
      <formula>$O25</formula>
    </cfRule>
  </conditionalFormatting>
  <conditionalFormatting sqref="K12">
    <cfRule type="cellIs" dxfId="8" priority="7" operator="between">
      <formula>$O12*0.9</formula>
      <formula>$O12</formula>
    </cfRule>
    <cfRule type="cellIs" dxfId="7" priority="8" operator="lessThan">
      <formula>$O12*0.9</formula>
    </cfRule>
    <cfRule type="cellIs" dxfId="6" priority="9" operator="greaterThan">
      <formula>$O12</formula>
    </cfRule>
  </conditionalFormatting>
  <conditionalFormatting sqref="K18">
    <cfRule type="cellIs" dxfId="5" priority="4" operator="between">
      <formula>$O18*0.9</formula>
      <formula>$O18</formula>
    </cfRule>
    <cfRule type="cellIs" dxfId="4" priority="5" operator="lessThan">
      <formula>$O18*0.9</formula>
    </cfRule>
    <cfRule type="cellIs" dxfId="3" priority="6" operator="greaterThan">
      <formula>$O18</formula>
    </cfRule>
  </conditionalFormatting>
  <conditionalFormatting sqref="K24">
    <cfRule type="cellIs" dxfId="2" priority="1" operator="between">
      <formula>$O24*0.9</formula>
      <formula>$O24</formula>
    </cfRule>
    <cfRule type="cellIs" dxfId="1" priority="2" operator="lessThan">
      <formula>$O24*0.9</formula>
    </cfRule>
    <cfRule type="cellIs" dxfId="0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31A5A-81B1-4248-BB99-506DD7C67495}">
  <dimension ref="A1:AB28"/>
  <sheetViews>
    <sheetView zoomScale="70" zoomScaleNormal="70" workbookViewId="0">
      <selection activeCell="B3" sqref="B3:Z7"/>
    </sheetView>
  </sheetViews>
  <sheetFormatPr defaultColWidth="9.140625" defaultRowHeight="15" x14ac:dyDescent="0.25"/>
  <cols>
    <col min="1" max="1" width="34.140625" style="227" bestFit="1" customWidth="1"/>
    <col min="2" max="2" width="10.140625" style="227" bestFit="1" customWidth="1"/>
    <col min="3" max="16384" width="9.140625" style="227"/>
  </cols>
  <sheetData>
    <row r="1" spans="1:28" ht="21" customHeight="1" x14ac:dyDescent="0.25">
      <c r="A1" s="110" t="s">
        <v>56</v>
      </c>
      <c r="B1" s="111" t="s">
        <v>41</v>
      </c>
      <c r="C1" s="107" t="s">
        <v>17</v>
      </c>
      <c r="D1" s="107" t="s">
        <v>18</v>
      </c>
      <c r="E1" s="107" t="s">
        <v>19</v>
      </c>
      <c r="F1" s="107" t="s">
        <v>20</v>
      </c>
      <c r="G1" s="107" t="s">
        <v>21</v>
      </c>
      <c r="H1" s="107" t="s">
        <v>22</v>
      </c>
      <c r="I1" s="107" t="s">
        <v>23</v>
      </c>
      <c r="J1" s="107" t="s">
        <v>24</v>
      </c>
      <c r="K1" s="107" t="s">
        <v>25</v>
      </c>
      <c r="L1" s="107" t="s">
        <v>26</v>
      </c>
      <c r="M1" s="107" t="s">
        <v>27</v>
      </c>
      <c r="N1" s="107" t="s">
        <v>28</v>
      </c>
      <c r="O1" s="107" t="s">
        <v>29</v>
      </c>
      <c r="P1" s="107" t="s">
        <v>30</v>
      </c>
      <c r="Q1" s="107" t="s">
        <v>31</v>
      </c>
      <c r="R1" s="107" t="s">
        <v>32</v>
      </c>
      <c r="S1" s="107" t="s">
        <v>33</v>
      </c>
      <c r="T1" s="107" t="s">
        <v>34</v>
      </c>
      <c r="U1" s="107" t="s">
        <v>35</v>
      </c>
      <c r="V1" s="107" t="s">
        <v>36</v>
      </c>
      <c r="W1" s="107" t="s">
        <v>37</v>
      </c>
      <c r="X1" s="107" t="s">
        <v>38</v>
      </c>
      <c r="Y1" s="107" t="s">
        <v>39</v>
      </c>
      <c r="Z1" s="107" t="s">
        <v>40</v>
      </c>
    </row>
    <row r="2" spans="1:28" ht="21" customHeight="1" x14ac:dyDescent="0.25">
      <c r="A2" s="108" t="s">
        <v>1</v>
      </c>
      <c r="B2" s="120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28" ht="21" customHeight="1" x14ac:dyDescent="0.25">
      <c r="A3" s="101" t="s">
        <v>2</v>
      </c>
      <c r="B3" s="218">
        <f>'PY2022Q3 EX'!B3*100</f>
        <v>66</v>
      </c>
      <c r="C3" s="218">
        <f>'PY2022Q3 EX'!C3*100</f>
        <v>81.599999999999994</v>
      </c>
      <c r="D3" s="218">
        <f>'PY2022Q3 EX'!D3*100</f>
        <v>83.7</v>
      </c>
      <c r="E3" s="222">
        <f>'PY2022Q3 EX'!E3*100</f>
        <v>91.7</v>
      </c>
      <c r="F3" s="222">
        <f>'PY2022Q3 EX'!F3*100</f>
        <v>92.4</v>
      </c>
      <c r="G3" s="218">
        <f>'PY2022Q3 EX'!G3*100</f>
        <v>71.2</v>
      </c>
      <c r="H3" s="226">
        <f>'PY2022Q3 EX'!H3*100</f>
        <v>94.3</v>
      </c>
      <c r="I3" s="222">
        <f>'PY2022Q3 EX'!I3*100</f>
        <v>85.7</v>
      </c>
      <c r="J3" s="226">
        <f>'PY2022Q3 EX'!J3*100</f>
        <v>96.7</v>
      </c>
      <c r="K3" s="218">
        <f>'PY2022Q3 EX'!K3*100</f>
        <v>65</v>
      </c>
      <c r="L3" s="218">
        <f>'PY2022Q3 EX'!L3*100</f>
        <v>77.600000000000009</v>
      </c>
      <c r="M3" s="222">
        <f>'PY2022Q3 EX'!M3*100</f>
        <v>80.5</v>
      </c>
      <c r="N3" s="222">
        <f>'PY2022Q3 EX'!N3*100</f>
        <v>78.2</v>
      </c>
      <c r="O3" s="222">
        <f>'PY2022Q3 EX'!O3*100</f>
        <v>86.9</v>
      </c>
      <c r="P3" s="218">
        <f>'PY2022Q3 EX'!P3*100</f>
        <v>80.100000000000009</v>
      </c>
      <c r="Q3" s="222">
        <f>'PY2022Q3 EX'!Q3*100</f>
        <v>77.2</v>
      </c>
      <c r="R3" s="218">
        <f>'PY2022Q3 EX'!R3*100</f>
        <v>70.899999999999991</v>
      </c>
      <c r="S3" s="222">
        <f>'PY2022Q3 EX'!S3*100</f>
        <v>85.8</v>
      </c>
      <c r="T3" s="222">
        <f>'PY2022Q3 EX'!T3*100</f>
        <v>85.9</v>
      </c>
      <c r="U3" s="226">
        <f>'PY2022Q3 EX'!U3*100</f>
        <v>88.5</v>
      </c>
      <c r="V3" s="222">
        <f>'PY2022Q3 EX'!V3*100</f>
        <v>87.9</v>
      </c>
      <c r="W3" s="226">
        <f>'PY2022Q3 EX'!W3*100</f>
        <v>76.8</v>
      </c>
      <c r="X3" s="222">
        <f>'PY2022Q3 EX'!X3*100</f>
        <v>78</v>
      </c>
      <c r="Y3" s="222">
        <f>'PY2022Q3 EX'!Y3*100</f>
        <v>60.699999999999996</v>
      </c>
      <c r="Z3" s="218">
        <f>'PY2022Q3 EX'!Z3*100</f>
        <v>79</v>
      </c>
      <c r="AA3" s="1"/>
      <c r="AB3" s="1"/>
    </row>
    <row r="4" spans="1:28" ht="21" customHeight="1" x14ac:dyDescent="0.25">
      <c r="A4" s="101" t="s">
        <v>3</v>
      </c>
      <c r="B4" s="220">
        <v>7765</v>
      </c>
      <c r="C4" s="220">
        <v>8482.5</v>
      </c>
      <c r="D4" s="225">
        <v>8288</v>
      </c>
      <c r="E4" s="220">
        <v>8175</v>
      </c>
      <c r="F4" s="215">
        <v>12500</v>
      </c>
      <c r="G4" s="220">
        <v>6576</v>
      </c>
      <c r="H4" s="220">
        <v>7980.5</v>
      </c>
      <c r="I4" s="215">
        <v>10777</v>
      </c>
      <c r="J4" s="215">
        <v>12888</v>
      </c>
      <c r="K4" s="225">
        <v>8030</v>
      </c>
      <c r="L4" s="215">
        <v>8187</v>
      </c>
      <c r="M4" s="215">
        <v>9463</v>
      </c>
      <c r="N4" s="215">
        <v>8995</v>
      </c>
      <c r="O4" s="220">
        <v>8710</v>
      </c>
      <c r="P4" s="220">
        <v>10506</v>
      </c>
      <c r="Q4" s="220">
        <v>7800.5</v>
      </c>
      <c r="R4" s="220">
        <v>8836</v>
      </c>
      <c r="S4" s="215">
        <v>9290.5</v>
      </c>
      <c r="T4" s="215">
        <v>11768</v>
      </c>
      <c r="U4" s="215">
        <v>9509</v>
      </c>
      <c r="V4" s="215">
        <v>11925</v>
      </c>
      <c r="W4" s="215">
        <v>8089</v>
      </c>
      <c r="X4" s="215">
        <v>9982.7999999999993</v>
      </c>
      <c r="Y4" s="215">
        <v>7052</v>
      </c>
      <c r="Z4" s="215">
        <v>8619</v>
      </c>
      <c r="AB4" s="1"/>
    </row>
    <row r="5" spans="1:28" ht="21" customHeight="1" x14ac:dyDescent="0.25">
      <c r="A5" s="101" t="s">
        <v>10</v>
      </c>
      <c r="B5" s="193">
        <f>'PY2022Q3 EX'!B5*100</f>
        <v>65.900000000000006</v>
      </c>
      <c r="C5" s="221">
        <f>'PY2022Q3 EX'!C5*100</f>
        <v>84.3</v>
      </c>
      <c r="D5" s="221">
        <f>'PY2022Q3 EX'!D5*100</f>
        <v>85.7</v>
      </c>
      <c r="E5" s="221">
        <f>'PY2022Q3 EX'!E5*100</f>
        <v>82.5</v>
      </c>
      <c r="F5" s="216">
        <f>'PY2022Q3 EX'!F5*100</f>
        <v>91.9</v>
      </c>
      <c r="G5" s="193">
        <f>'PY2022Q3 EX'!G5*100</f>
        <v>67.100000000000009</v>
      </c>
      <c r="H5" s="216">
        <f>'PY2022Q3 EX'!H5*100</f>
        <v>90</v>
      </c>
      <c r="I5" s="221">
        <f>'PY2022Q3 EX'!I5*100</f>
        <v>88.9</v>
      </c>
      <c r="J5" s="216">
        <f>'PY2022Q3 EX'!J5*100</f>
        <v>96.1</v>
      </c>
      <c r="K5" s="193">
        <f>'PY2022Q3 EX'!K5*100</f>
        <v>68.100000000000009</v>
      </c>
      <c r="L5" s="221">
        <f>'PY2022Q3 EX'!L5*100</f>
        <v>83.3</v>
      </c>
      <c r="M5" s="221">
        <f>'PY2022Q3 EX'!M5*100</f>
        <v>79.600000000000009</v>
      </c>
      <c r="N5" s="221">
        <f>'PY2022Q3 EX'!N5*100</f>
        <v>76.3</v>
      </c>
      <c r="O5" s="221">
        <f>'PY2022Q3 EX'!O5*100</f>
        <v>85.2</v>
      </c>
      <c r="P5" s="221">
        <f>'PY2022Q3 EX'!P5*100</f>
        <v>82.8</v>
      </c>
      <c r="Q5" s="216">
        <f>'PY2022Q3 EX'!Q5*100</f>
        <v>78.3</v>
      </c>
      <c r="R5" s="193">
        <f>'PY2022Q3 EX'!R5*100</f>
        <v>72.899999999999991</v>
      </c>
      <c r="S5" s="221">
        <f>'PY2022Q3 EX'!S5*100</f>
        <v>84.1</v>
      </c>
      <c r="T5" s="216">
        <f>'PY2022Q3 EX'!T5*100</f>
        <v>88</v>
      </c>
      <c r="U5" s="221">
        <f>'PY2022Q3 EX'!U5*100</f>
        <v>79.7</v>
      </c>
      <c r="V5" s="221">
        <f>'PY2022Q3 EX'!V5*100</f>
        <v>88.3</v>
      </c>
      <c r="W5" s="216">
        <f>'PY2022Q3 EX'!W5*100</f>
        <v>77.900000000000006</v>
      </c>
      <c r="X5" s="221">
        <f>'PY2022Q3 EX'!X5*100</f>
        <v>79.800000000000011</v>
      </c>
      <c r="Y5" s="221">
        <f>'PY2022Q3 EX'!Y5*100</f>
        <v>60</v>
      </c>
      <c r="Z5" s="221">
        <f>'PY2022Q3 EX'!Z5*100</f>
        <v>83.6</v>
      </c>
      <c r="AA5" s="1"/>
      <c r="AB5" s="1"/>
    </row>
    <row r="6" spans="1:28" ht="21" customHeight="1" x14ac:dyDescent="0.25">
      <c r="A6" s="102" t="s">
        <v>13</v>
      </c>
      <c r="B6" s="221">
        <f>'PY2022Q3 EX'!B6*100</f>
        <v>66.8</v>
      </c>
      <c r="C6" s="193">
        <f>'PY2022Q3 EX'!C6*100</f>
        <v>72.3</v>
      </c>
      <c r="D6" s="221">
        <f>'PY2022Q3 EX'!D6*100</f>
        <v>84.1</v>
      </c>
      <c r="E6" s="193">
        <f>'PY2022Q3 EX'!E6*100</f>
        <v>75</v>
      </c>
      <c r="F6" s="216">
        <f>'PY2022Q3 EX'!F6*100</f>
        <v>91.3</v>
      </c>
      <c r="G6" s="193">
        <f>'PY2022Q3 EX'!G6*100</f>
        <v>59.3</v>
      </c>
      <c r="H6" s="216">
        <f>'PY2022Q3 EX'!H6*100</f>
        <v>92.9</v>
      </c>
      <c r="I6" s="193">
        <f>'PY2022Q3 EX'!I6*100</f>
        <v>63</v>
      </c>
      <c r="J6" s="216">
        <f>'PY2022Q3 EX'!J6*100</f>
        <v>92.7</v>
      </c>
      <c r="K6" s="193">
        <f>'PY2022Q3 EX'!K6*100</f>
        <v>54.500000000000007</v>
      </c>
      <c r="L6" s="216">
        <f>'PY2022Q3 EX'!L6*100</f>
        <v>83.2</v>
      </c>
      <c r="M6" s="221">
        <f>'PY2022Q3 EX'!M6*100</f>
        <v>69.199999999999989</v>
      </c>
      <c r="N6" s="193">
        <f>'PY2022Q3 EX'!N6*100</f>
        <v>63.4</v>
      </c>
      <c r="O6" s="221">
        <f>'PY2022Q3 EX'!O6*100</f>
        <v>76.5</v>
      </c>
      <c r="P6" s="193">
        <f>'PY2022Q3 EX'!P6*100</f>
        <v>67.2</v>
      </c>
      <c r="Q6" s="193">
        <f>'PY2022Q3 EX'!Q6*100</f>
        <v>46.7</v>
      </c>
      <c r="R6" s="221">
        <f>'PY2022Q3 EX'!R6*100</f>
        <v>84.1</v>
      </c>
      <c r="S6" s="216">
        <f>'PY2022Q3 EX'!S6*100</f>
        <v>78.8</v>
      </c>
      <c r="T6" s="193">
        <f>'PY2022Q3 EX'!T6*100</f>
        <v>66.400000000000006</v>
      </c>
      <c r="U6" s="216">
        <f>'PY2022Q3 EX'!U6*100</f>
        <v>87.5</v>
      </c>
      <c r="V6" s="216">
        <f>'PY2022Q3 EX'!V6*100</f>
        <v>88.6</v>
      </c>
      <c r="W6" s="193">
        <f>'PY2022Q3 EX'!W6*100</f>
        <v>72.2</v>
      </c>
      <c r="X6" s="216">
        <f>'PY2022Q3 EX'!X6*100</f>
        <v>72.899999999999991</v>
      </c>
      <c r="Y6" s="216">
        <f>'PY2022Q3 EX'!Y6*100</f>
        <v>55.900000000000006</v>
      </c>
      <c r="Z6" s="216">
        <f>'PY2022Q3 EX'!Z6*100</f>
        <v>81.5</v>
      </c>
      <c r="AA6" s="1"/>
      <c r="AB6" s="1"/>
    </row>
    <row r="7" spans="1:28" ht="21" customHeight="1" x14ac:dyDescent="0.25">
      <c r="A7" s="102" t="s">
        <v>16</v>
      </c>
      <c r="B7" s="216">
        <f>'PY2022Q3 EX'!B7*100</f>
        <v>65.5</v>
      </c>
      <c r="C7" s="193">
        <f>'PY2022Q3 EX'!C7*100</f>
        <v>33.900000000000006</v>
      </c>
      <c r="D7" s="221">
        <f>'PY2022Q3 EX'!D7*100</f>
        <v>81.699999999999989</v>
      </c>
      <c r="E7" s="193">
        <f>'PY2022Q3 EX'!E7*100</f>
        <v>65.2</v>
      </c>
      <c r="F7" s="193">
        <f>'PY2022Q3 EX'!F7*100</f>
        <v>57.199999999999996</v>
      </c>
      <c r="G7" s="221">
        <f>'PY2022Q3 EX'!G7*100</f>
        <v>54.800000000000004</v>
      </c>
      <c r="H7" s="193">
        <f>'PY2022Q3 EX'!H7*100</f>
        <v>55.600000000000009</v>
      </c>
      <c r="I7" s="193">
        <f>'PY2022Q3 EX'!I7*100</f>
        <v>39.1</v>
      </c>
      <c r="J7" s="221">
        <f>'PY2022Q3 EX'!J7*100</f>
        <v>63.3</v>
      </c>
      <c r="K7" s="216">
        <f>'PY2022Q3 EX'!K7*100</f>
        <v>52.5</v>
      </c>
      <c r="L7" s="193">
        <f>'PY2022Q3 EX'!L7*100</f>
        <v>62.2</v>
      </c>
      <c r="M7" s="216">
        <f>'PY2022Q3 EX'!M7*100</f>
        <v>81</v>
      </c>
      <c r="N7" s="193">
        <f>'PY2022Q3 EX'!N7*100</f>
        <v>63.5</v>
      </c>
      <c r="O7" s="221">
        <f>'PY2022Q3 EX'!O7*100</f>
        <v>71.3</v>
      </c>
      <c r="P7" s="193">
        <f>'PY2022Q3 EX'!P7*100</f>
        <v>56.3</v>
      </c>
      <c r="Q7" s="221">
        <f>'PY2022Q3 EX'!Q7*100</f>
        <v>70.199999999999989</v>
      </c>
      <c r="R7" s="216">
        <f>'PY2022Q3 EX'!R7*100</f>
        <v>85</v>
      </c>
      <c r="S7" s="216">
        <f>'PY2022Q3 EX'!S7*100</f>
        <v>71</v>
      </c>
      <c r="T7" s="216">
        <f>'PY2022Q3 EX'!T7*100</f>
        <v>75</v>
      </c>
      <c r="U7" s="221">
        <f>'PY2022Q3 EX'!U7*100</f>
        <v>72.899999999999991</v>
      </c>
      <c r="V7" s="221">
        <f>'PY2022Q3 EX'!V7*100</f>
        <v>77</v>
      </c>
      <c r="W7" s="193">
        <f>'PY2022Q3 EX'!W7*100</f>
        <v>71.5</v>
      </c>
      <c r="X7" s="216">
        <f>'PY2022Q3 EX'!X7*100</f>
        <v>61.9</v>
      </c>
      <c r="Y7" s="216">
        <f>'PY2022Q3 EX'!Y7*100</f>
        <v>94.6</v>
      </c>
      <c r="Z7" s="193">
        <f>'PY2022Q3 EX'!Z7*100</f>
        <v>55.2</v>
      </c>
      <c r="AA7" s="1"/>
      <c r="AB7" s="1"/>
    </row>
    <row r="8" spans="1:28" ht="21" customHeight="1" x14ac:dyDescent="0.25">
      <c r="A8" s="103" t="s">
        <v>14</v>
      </c>
      <c r="B8" s="109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B8" s="1"/>
    </row>
    <row r="9" spans="1:28" ht="21" customHeight="1" x14ac:dyDescent="0.25">
      <c r="A9" s="101" t="s">
        <v>2</v>
      </c>
      <c r="B9" s="193">
        <f>'PY2022Q3 EX'!B9*100</f>
        <v>73</v>
      </c>
      <c r="C9" s="216">
        <f>'PY2022Q3 EX'!C9*100</f>
        <v>84.6</v>
      </c>
      <c r="D9" s="216">
        <f>'PY2022Q3 EX'!D9*100</f>
        <v>100</v>
      </c>
      <c r="E9" s="216">
        <f>'PY2022Q3 EX'!E9*100</f>
        <v>90.9</v>
      </c>
      <c r="F9" s="216">
        <f>'PY2022Q3 EX'!F9*100</f>
        <v>100</v>
      </c>
      <c r="G9" s="193">
        <f>'PY2022Q3 EX'!G9*100</f>
        <v>66.7</v>
      </c>
      <c r="H9" s="216">
        <f>'PY2022Q3 EX'!H9*100</f>
        <v>100</v>
      </c>
      <c r="I9" s="193">
        <f>'PY2022Q3 EX'!I9*100</f>
        <v>0</v>
      </c>
      <c r="J9" s="216">
        <f>'PY2022Q3 EX'!J9*100</f>
        <v>93</v>
      </c>
      <c r="K9" s="193">
        <f>'PY2022Q3 EX'!K9*100</f>
        <v>46.7</v>
      </c>
      <c r="L9" s="193">
        <f>'PY2022Q3 EX'!L9*100</f>
        <v>71.399999999999991</v>
      </c>
      <c r="M9" s="221">
        <f>'PY2022Q3 EX'!M9*100</f>
        <v>73.5</v>
      </c>
      <c r="N9" s="221">
        <f>'PY2022Q3 EX'!N9*100</f>
        <v>78.900000000000006</v>
      </c>
      <c r="O9" s="216">
        <f>'PY2022Q3 EX'!O9*100</f>
        <v>95.7</v>
      </c>
      <c r="P9" s="193">
        <f>'PY2022Q3 EX'!P9*100</f>
        <v>73.2</v>
      </c>
      <c r="Q9" s="193">
        <f>'PY2022Q3 EX'!Q9*100</f>
        <v>74.599999999999994</v>
      </c>
      <c r="R9" s="193">
        <f>'PY2022Q3 EX'!R9*100</f>
        <v>74.7</v>
      </c>
      <c r="S9" s="221">
        <f>'PY2022Q3 EX'!S9*100</f>
        <v>83.8</v>
      </c>
      <c r="T9" s="221">
        <f>'PY2022Q3 EX'!T9*100</f>
        <v>73.7</v>
      </c>
      <c r="U9" s="216">
        <f>'PY2022Q3 EX'!U9*100</f>
        <v>100</v>
      </c>
      <c r="V9" s="193">
        <f>'PY2022Q3 EX'!V9*100</f>
        <v>78.600000000000009</v>
      </c>
      <c r="W9" s="221">
        <f>'PY2022Q3 EX'!W9*100</f>
        <v>73.599999999999994</v>
      </c>
      <c r="X9" s="221">
        <f>'PY2022Q3 EX'!X9*100</f>
        <v>71.5</v>
      </c>
      <c r="Y9" s="193">
        <f>'PY2022Q3 EX'!Y9*100</f>
        <v>69</v>
      </c>
      <c r="Z9" s="221">
        <f>'PY2022Q3 EX'!Z9*100</f>
        <v>83.8</v>
      </c>
      <c r="AA9" s="1"/>
      <c r="AB9" s="1"/>
    </row>
    <row r="10" spans="1:28" ht="21" customHeight="1" x14ac:dyDescent="0.25">
      <c r="A10" s="101" t="s">
        <v>3</v>
      </c>
      <c r="B10" s="220">
        <v>9766</v>
      </c>
      <c r="C10" s="215">
        <v>8007</v>
      </c>
      <c r="D10" s="215">
        <v>13259</v>
      </c>
      <c r="E10" s="215">
        <v>8005</v>
      </c>
      <c r="F10" s="215">
        <v>9287</v>
      </c>
      <c r="G10" s="215">
        <v>11454.5</v>
      </c>
      <c r="H10" s="215">
        <v>13571</v>
      </c>
      <c r="I10" s="193">
        <v>0</v>
      </c>
      <c r="J10" s="215">
        <v>11570</v>
      </c>
      <c r="K10" s="225">
        <v>6529</v>
      </c>
      <c r="L10" s="215">
        <v>11700</v>
      </c>
      <c r="M10" s="215">
        <v>9131</v>
      </c>
      <c r="N10" s="215">
        <v>9337</v>
      </c>
      <c r="O10" s="225">
        <v>10512</v>
      </c>
      <c r="P10" s="215">
        <v>11667</v>
      </c>
      <c r="Q10" s="220">
        <v>10043</v>
      </c>
      <c r="R10" s="215">
        <v>10359</v>
      </c>
      <c r="S10" s="215">
        <v>8691</v>
      </c>
      <c r="T10" s="215">
        <v>10400</v>
      </c>
      <c r="U10" s="215">
        <v>7987.2</v>
      </c>
      <c r="V10" s="215">
        <v>11214</v>
      </c>
      <c r="W10" s="225">
        <v>8935</v>
      </c>
      <c r="X10" s="215">
        <v>10499</v>
      </c>
      <c r="Y10" s="215">
        <v>9419</v>
      </c>
      <c r="Z10" s="215">
        <v>10140</v>
      </c>
      <c r="AB10" s="1"/>
    </row>
    <row r="11" spans="1:28" ht="21" customHeight="1" x14ac:dyDescent="0.25">
      <c r="A11" s="101" t="s">
        <v>10</v>
      </c>
      <c r="B11" s="221">
        <f>'PY2022Q3 EX'!B11*100</f>
        <v>74.3</v>
      </c>
      <c r="C11" s="221">
        <f>'PY2022Q3 EX'!C11*100</f>
        <v>80</v>
      </c>
      <c r="D11" s="216">
        <f>'PY2022Q3 EX'!D11*100</f>
        <v>75</v>
      </c>
      <c r="E11" s="216">
        <f>'PY2022Q3 EX'!E11*100</f>
        <v>90</v>
      </c>
      <c r="F11" s="216">
        <f>'PY2022Q3 EX'!F11*100</f>
        <v>100</v>
      </c>
      <c r="G11" s="221">
        <f>'PY2022Q3 EX'!G11*100</f>
        <v>80</v>
      </c>
      <c r="H11" s="216">
        <f>'PY2022Q3 EX'!H11*100</f>
        <v>100</v>
      </c>
      <c r="I11" s="193">
        <f>'PY2022Q3 EX'!I11*100</f>
        <v>0</v>
      </c>
      <c r="J11" s="216">
        <f>'PY2022Q3 EX'!J11*100</f>
        <v>87.1</v>
      </c>
      <c r="K11" s="193">
        <f>'PY2022Q3 EX'!K11*100</f>
        <v>33.300000000000004</v>
      </c>
      <c r="L11" s="193">
        <f>'PY2022Q3 EX'!L11*100</f>
        <v>60</v>
      </c>
      <c r="M11" s="216">
        <f>'PY2022Q3 EX'!M11*100</f>
        <v>84.399999999999991</v>
      </c>
      <c r="N11" s="216">
        <f>'PY2022Q3 EX'!N11*100</f>
        <v>80.800000000000011</v>
      </c>
      <c r="O11" s="216">
        <f>'PY2022Q3 EX'!O11*100</f>
        <v>92.2</v>
      </c>
      <c r="P11" s="221">
        <f>'PY2022Q3 EX'!P11*100</f>
        <v>79.3</v>
      </c>
      <c r="Q11" s="221">
        <f>'PY2022Q3 EX'!Q11*100</f>
        <v>78.5</v>
      </c>
      <c r="R11" s="193">
        <f>'PY2022Q3 EX'!R11*100</f>
        <v>73.7</v>
      </c>
      <c r="S11" s="216">
        <f>'PY2022Q3 EX'!S11*100</f>
        <v>82.199999999999989</v>
      </c>
      <c r="T11" s="216">
        <f>'PY2022Q3 EX'!T11*100</f>
        <v>70.7</v>
      </c>
      <c r="U11" s="216">
        <f>'PY2022Q3 EX'!U11*100</f>
        <v>100</v>
      </c>
      <c r="V11" s="221">
        <f>'PY2022Q3 EX'!V11*100</f>
        <v>84</v>
      </c>
      <c r="W11" s="216">
        <f>'PY2022Q3 EX'!W11*100</f>
        <v>79.800000000000011</v>
      </c>
      <c r="X11" s="221">
        <f>'PY2022Q3 EX'!X11*100</f>
        <v>76.900000000000006</v>
      </c>
      <c r="Y11" s="193">
        <f>'PY2022Q3 EX'!Y11*100</f>
        <v>69.399999999999991</v>
      </c>
      <c r="Z11" s="221">
        <f>'PY2022Q3 EX'!Z11*100</f>
        <v>80.800000000000011</v>
      </c>
      <c r="AA11" s="1"/>
      <c r="AB11" s="1"/>
    </row>
    <row r="12" spans="1:28" ht="21" customHeight="1" x14ac:dyDescent="0.25">
      <c r="A12" s="102" t="s">
        <v>13</v>
      </c>
      <c r="B12" s="221">
        <f>'PY2022Q3 EX'!B12*100</f>
        <v>78.400000000000006</v>
      </c>
      <c r="C12" s="193">
        <f>'PY2022Q3 EX'!C12*100</f>
        <v>80</v>
      </c>
      <c r="D12" s="216">
        <f>'PY2022Q3 EX'!D12*100</f>
        <v>100</v>
      </c>
      <c r="E12" s="216">
        <f>'PY2022Q3 EX'!E12*100</f>
        <v>77.8</v>
      </c>
      <c r="F12" s="193">
        <f>'PY2022Q3 EX'!F12*100</f>
        <v>0</v>
      </c>
      <c r="G12" s="216">
        <f>'PY2022Q3 EX'!G12*100</f>
        <v>100</v>
      </c>
      <c r="H12" s="216">
        <f>'PY2022Q3 EX'!H12*100</f>
        <v>100</v>
      </c>
      <c r="I12" s="193">
        <f>'PY2022Q3 EX'!I12*100</f>
        <v>0</v>
      </c>
      <c r="J12" s="216">
        <f>'PY2022Q3 EX'!J12*100</f>
        <v>83.3</v>
      </c>
      <c r="K12" s="193">
        <f>'PY2022Q3 EX'!K12*100</f>
        <v>60</v>
      </c>
      <c r="L12" s="216">
        <f>'PY2022Q3 EX'!L12*100</f>
        <v>100</v>
      </c>
      <c r="M12" s="216">
        <f>'PY2022Q3 EX'!M12*100</f>
        <v>90</v>
      </c>
      <c r="N12" s="216">
        <f>'PY2022Q3 EX'!N12*100</f>
        <v>78</v>
      </c>
      <c r="O12" s="216">
        <f>'PY2022Q3 EX'!O12*100</f>
        <v>93.8</v>
      </c>
      <c r="P12" s="216">
        <f>'PY2022Q3 EX'!P12*100</f>
        <v>87.3</v>
      </c>
      <c r="Q12" s="193">
        <f>'PY2022Q3 EX'!Q12*100</f>
        <v>55.500000000000007</v>
      </c>
      <c r="R12" s="221">
        <f>'PY2022Q3 EX'!R12*100</f>
        <v>86.6</v>
      </c>
      <c r="S12" s="216">
        <f>'PY2022Q3 EX'!S12*100</f>
        <v>79.800000000000011</v>
      </c>
      <c r="T12" s="193">
        <f>'PY2022Q3 EX'!T12*100</f>
        <v>36.1</v>
      </c>
      <c r="U12" s="216">
        <f>'PY2022Q3 EX'!U12*100</f>
        <v>100</v>
      </c>
      <c r="V12" s="216">
        <f>'PY2022Q3 EX'!V12*100</f>
        <v>93.8</v>
      </c>
      <c r="W12" s="221">
        <f>'PY2022Q3 EX'!W12*100</f>
        <v>86.2</v>
      </c>
      <c r="X12" s="216">
        <f>'PY2022Q3 EX'!X12*100</f>
        <v>81.5</v>
      </c>
      <c r="Y12" s="221">
        <f>'PY2022Q3 EX'!Y12*100</f>
        <v>77.100000000000009</v>
      </c>
      <c r="Z12" s="216">
        <f>'PY2022Q3 EX'!Z12*100</f>
        <v>91.100000000000009</v>
      </c>
      <c r="AA12" s="1"/>
      <c r="AB12" s="1"/>
    </row>
    <row r="13" spans="1:28" ht="21" customHeight="1" x14ac:dyDescent="0.25">
      <c r="A13" s="102" t="s">
        <v>16</v>
      </c>
      <c r="B13" s="216">
        <f>'PY2022Q3 EX'!B13*100</f>
        <v>67.400000000000006</v>
      </c>
      <c r="C13" s="193">
        <f>'PY2022Q3 EX'!C13*100</f>
        <v>37.5</v>
      </c>
      <c r="D13" s="216">
        <f>'PY2022Q3 EX'!D13*100</f>
        <v>80</v>
      </c>
      <c r="E13" s="193">
        <f>'PY2022Q3 EX'!E13*100</f>
        <v>0</v>
      </c>
      <c r="F13" s="216">
        <f>'PY2022Q3 EX'!F13*100</f>
        <v>90</v>
      </c>
      <c r="G13" s="193">
        <f>'PY2022Q3 EX'!G13*100</f>
        <v>0</v>
      </c>
      <c r="H13" s="193">
        <f>'PY2022Q3 EX'!H13*100</f>
        <v>0</v>
      </c>
      <c r="I13" s="193">
        <f>'PY2022Q3 EX'!I13*100</f>
        <v>33.300000000000004</v>
      </c>
      <c r="J13" s="216">
        <f>'PY2022Q3 EX'!J13*100</f>
        <v>75.599999999999994</v>
      </c>
      <c r="K13" s="216">
        <f>'PY2022Q3 EX'!K13*100</f>
        <v>66.7</v>
      </c>
      <c r="L13" s="216">
        <f>'PY2022Q3 EX'!L13*100</f>
        <v>100</v>
      </c>
      <c r="M13" s="216">
        <f>'PY2022Q3 EX'!M13*100</f>
        <v>74.3</v>
      </c>
      <c r="N13" s="193">
        <f>'PY2022Q3 EX'!N13*100</f>
        <v>69.099999999999994</v>
      </c>
      <c r="O13" s="216">
        <f>'PY2022Q3 EX'!O13*100</f>
        <v>78.900000000000006</v>
      </c>
      <c r="P13" s="193">
        <f>'PY2022Q3 EX'!P13*100</f>
        <v>39.800000000000004</v>
      </c>
      <c r="Q13" s="221">
        <f>'PY2022Q3 EX'!Q13*100</f>
        <v>72.5</v>
      </c>
      <c r="R13" s="216">
        <f>'PY2022Q3 EX'!R13*100</f>
        <v>65.5</v>
      </c>
      <c r="S13" s="193">
        <f>'PY2022Q3 EX'!S13*100</f>
        <v>63.6</v>
      </c>
      <c r="T13" s="216">
        <f>'PY2022Q3 EX'!T13*100</f>
        <v>86.7</v>
      </c>
      <c r="U13" s="216">
        <f>'PY2022Q3 EX'!U13*100</f>
        <v>100</v>
      </c>
      <c r="V13" s="216">
        <f>'PY2022Q3 EX'!V13*100</f>
        <v>100</v>
      </c>
      <c r="W13" s="216">
        <f>'PY2022Q3 EX'!W13*100</f>
        <v>77.100000000000009</v>
      </c>
      <c r="X13" s="216">
        <f>'PY2022Q3 EX'!X13*100</f>
        <v>67.2</v>
      </c>
      <c r="Y13" s="216">
        <f>'PY2022Q3 EX'!Y13*100</f>
        <v>86</v>
      </c>
      <c r="Z13" s="193">
        <f>'PY2022Q3 EX'!Z13*100</f>
        <v>64.7</v>
      </c>
      <c r="AA13" s="1"/>
      <c r="AB13" s="1"/>
    </row>
    <row r="14" spans="1:28" ht="21" customHeight="1" x14ac:dyDescent="0.25">
      <c r="A14" s="103" t="s">
        <v>15</v>
      </c>
      <c r="B14" s="10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B14" s="1"/>
    </row>
    <row r="15" spans="1:28" ht="21" customHeight="1" x14ac:dyDescent="0.25">
      <c r="A15" s="101" t="s">
        <v>2</v>
      </c>
      <c r="B15" s="221">
        <f>'PY2022Q3 EX'!B15*100</f>
        <v>74.099999999999994</v>
      </c>
      <c r="C15" s="216">
        <f>'PY2022Q3 EX'!C15*100</f>
        <v>81.8</v>
      </c>
      <c r="D15" s="193">
        <f>'PY2022Q3 EX'!D15*100</f>
        <v>41.4</v>
      </c>
      <c r="E15" s="221">
        <f>'PY2022Q3 EX'!E15*100</f>
        <v>73.599999999999994</v>
      </c>
      <c r="F15" s="193">
        <f>'PY2022Q3 EX'!F15*100</f>
        <v>70</v>
      </c>
      <c r="G15" s="193">
        <f>'PY2022Q3 EX'!G15*100</f>
        <v>67.400000000000006</v>
      </c>
      <c r="H15" s="193">
        <f>'PY2022Q3 EX'!H15*100</f>
        <v>66</v>
      </c>
      <c r="I15" s="193">
        <f>'PY2022Q3 EX'!I15*100</f>
        <v>65.600000000000009</v>
      </c>
      <c r="J15" s="216">
        <f>'PY2022Q3 EX'!J15*100</f>
        <v>87.5</v>
      </c>
      <c r="K15" s="193">
        <f>'PY2022Q3 EX'!K15*100</f>
        <v>68</v>
      </c>
      <c r="L15" s="216">
        <f>'PY2022Q3 EX'!L15*100</f>
        <v>80.900000000000006</v>
      </c>
      <c r="M15" s="216">
        <f>'PY2022Q3 EX'!M15*100</f>
        <v>86.9</v>
      </c>
      <c r="N15" s="193">
        <f>'PY2022Q3 EX'!N15*100</f>
        <v>70.199999999999989</v>
      </c>
      <c r="O15" s="221">
        <f>'PY2022Q3 EX'!O15*100</f>
        <v>82</v>
      </c>
      <c r="P15" s="221">
        <f>'PY2022Q3 EX'!P15*100</f>
        <v>82.199999999999989</v>
      </c>
      <c r="Q15" s="216">
        <f>'PY2022Q3 EX'!Q15*100</f>
        <v>80</v>
      </c>
      <c r="R15" s="193">
        <f>'PY2022Q3 EX'!R15*100</f>
        <v>65.400000000000006</v>
      </c>
      <c r="S15" s="216">
        <f>'PY2022Q3 EX'!S15*100</f>
        <v>80.400000000000006</v>
      </c>
      <c r="T15" s="193">
        <f>'PY2022Q3 EX'!T15*100</f>
        <v>62.5</v>
      </c>
      <c r="U15" s="221">
        <f>'PY2022Q3 EX'!U15*100</f>
        <v>74.8</v>
      </c>
      <c r="V15" s="193">
        <f>'PY2022Q3 EX'!V15*100</f>
        <v>64.7</v>
      </c>
      <c r="W15" s="216">
        <f>'PY2022Q3 EX'!W15*100</f>
        <v>73.5</v>
      </c>
      <c r="X15" s="221">
        <f>'PY2022Q3 EX'!X15*100</f>
        <v>72.5</v>
      </c>
      <c r="Y15" s="221">
        <f>'PY2022Q3 EX'!Y15*100</f>
        <v>73.7</v>
      </c>
      <c r="Z15" s="221">
        <f>'PY2022Q3 EX'!Z15*100</f>
        <v>81.100000000000009</v>
      </c>
      <c r="AA15" s="1"/>
      <c r="AB15" s="1"/>
    </row>
    <row r="16" spans="1:28" ht="21" customHeight="1" x14ac:dyDescent="0.25">
      <c r="A16" s="101" t="s">
        <v>3</v>
      </c>
      <c r="B16" s="215">
        <v>5059</v>
      </c>
      <c r="C16" s="215">
        <v>4441.5</v>
      </c>
      <c r="D16" s="225">
        <v>2123.2199999999998</v>
      </c>
      <c r="E16" s="215">
        <v>5152</v>
      </c>
      <c r="F16" s="225">
        <v>3275.5</v>
      </c>
      <c r="G16" s="215">
        <v>3774</v>
      </c>
      <c r="H16" s="215">
        <v>3620</v>
      </c>
      <c r="I16" s="215">
        <v>3185</v>
      </c>
      <c r="J16" s="215">
        <v>5246</v>
      </c>
      <c r="K16" s="215">
        <v>3937</v>
      </c>
      <c r="L16" s="215">
        <v>4397</v>
      </c>
      <c r="M16" s="215">
        <v>3860.07</v>
      </c>
      <c r="N16" s="215">
        <v>5130.5</v>
      </c>
      <c r="O16" s="215">
        <v>5298</v>
      </c>
      <c r="P16" s="215">
        <v>5281.5</v>
      </c>
      <c r="Q16" s="220">
        <v>4471</v>
      </c>
      <c r="R16" s="215">
        <v>3640</v>
      </c>
      <c r="S16" s="215">
        <v>3625</v>
      </c>
      <c r="T16" s="215">
        <v>6936</v>
      </c>
      <c r="U16" s="215">
        <v>4727</v>
      </c>
      <c r="V16" s="220">
        <v>3041</v>
      </c>
      <c r="W16" s="215">
        <v>4734</v>
      </c>
      <c r="X16" s="215">
        <v>4740</v>
      </c>
      <c r="Y16" s="215">
        <v>5477</v>
      </c>
      <c r="Z16" s="215">
        <v>4961.8999999999996</v>
      </c>
      <c r="AB16" s="1"/>
    </row>
    <row r="17" spans="1:28" ht="21" customHeight="1" x14ac:dyDescent="0.25">
      <c r="A17" s="101" t="s">
        <v>10</v>
      </c>
      <c r="B17" s="221">
        <f>'PY2022Q3 EX'!B17*100</f>
        <v>72.5</v>
      </c>
      <c r="C17" s="216">
        <f>'PY2022Q3 EX'!C17*100</f>
        <v>82.8</v>
      </c>
      <c r="D17" s="193">
        <f>'PY2022Q3 EX'!D17*100</f>
        <v>57.599999999999994</v>
      </c>
      <c r="E17" s="193">
        <f>'PY2022Q3 EX'!E17*100</f>
        <v>69.099999999999994</v>
      </c>
      <c r="F17" s="193">
        <f>'PY2022Q3 EX'!F17*100</f>
        <v>66.7</v>
      </c>
      <c r="G17" s="221">
        <f>'PY2022Q3 EX'!G17*100</f>
        <v>68.100000000000009</v>
      </c>
      <c r="H17" s="193">
        <f>'PY2022Q3 EX'!H17*100</f>
        <v>65.5</v>
      </c>
      <c r="I17" s="193">
        <f>'PY2022Q3 EX'!I17*100</f>
        <v>61.9</v>
      </c>
      <c r="J17" s="216">
        <f>'PY2022Q3 EX'!J17*100</f>
        <v>83.399999999999991</v>
      </c>
      <c r="K17" s="221">
        <f>'PY2022Q3 EX'!K17*100</f>
        <v>68.8</v>
      </c>
      <c r="L17" s="221">
        <f>'PY2022Q3 EX'!L17*100</f>
        <v>75</v>
      </c>
      <c r="M17" s="216">
        <f>'PY2022Q3 EX'!M17*100</f>
        <v>87.2</v>
      </c>
      <c r="N17" s="221">
        <f>'PY2022Q3 EX'!N17*100</f>
        <v>69.899999999999991</v>
      </c>
      <c r="O17" s="221">
        <f>'PY2022Q3 EX'!O17*100</f>
        <v>81.5</v>
      </c>
      <c r="P17" s="216">
        <f>'PY2022Q3 EX'!P17*100</f>
        <v>82</v>
      </c>
      <c r="Q17" s="216">
        <f>'PY2022Q3 EX'!Q17*100</f>
        <v>78.7</v>
      </c>
      <c r="R17" s="221">
        <f>'PY2022Q3 EX'!R17*100</f>
        <v>66.100000000000009</v>
      </c>
      <c r="S17" s="216">
        <f>'PY2022Q3 EX'!S17*100</f>
        <v>75.900000000000006</v>
      </c>
      <c r="T17" s="216">
        <f>'PY2022Q3 EX'!T17*100</f>
        <v>75</v>
      </c>
      <c r="U17" s="221">
        <f>'PY2022Q3 EX'!U17*100</f>
        <v>76.900000000000006</v>
      </c>
      <c r="V17" s="193">
        <f>'PY2022Q3 EX'!V17*100</f>
        <v>69.5</v>
      </c>
      <c r="W17" s="216">
        <f>'PY2022Q3 EX'!W17*100</f>
        <v>73.5</v>
      </c>
      <c r="X17" s="216">
        <f>'PY2022Q3 EX'!X17*100</f>
        <v>76.3</v>
      </c>
      <c r="Y17" s="221">
        <f>'PY2022Q3 EX'!Y17*100</f>
        <v>70.899999999999991</v>
      </c>
      <c r="Z17" s="216">
        <f>'PY2022Q3 EX'!Z17*100</f>
        <v>83.8</v>
      </c>
      <c r="AA17" s="1"/>
      <c r="AB17" s="1"/>
    </row>
    <row r="18" spans="1:28" ht="21" customHeight="1" x14ac:dyDescent="0.25">
      <c r="A18" s="102" t="s">
        <v>13</v>
      </c>
      <c r="B18" s="193">
        <f>'PY2022Q3 EX'!B18*100</f>
        <v>62.7</v>
      </c>
      <c r="C18" s="221">
        <f>'PY2022Q3 EX'!C18*100</f>
        <v>78.600000000000009</v>
      </c>
      <c r="D18" s="193">
        <f>'PY2022Q3 EX'!D18*100</f>
        <v>30</v>
      </c>
      <c r="E18" s="193">
        <f>'PY2022Q3 EX'!E18*100</f>
        <v>45.2</v>
      </c>
      <c r="F18" s="193">
        <f>'PY2022Q3 EX'!F18*100</f>
        <v>37.5</v>
      </c>
      <c r="G18" s="193">
        <f>'PY2022Q3 EX'!G18*100</f>
        <v>39.200000000000003</v>
      </c>
      <c r="H18" s="216">
        <f>'PY2022Q3 EX'!H18*100</f>
        <v>64.7</v>
      </c>
      <c r="I18" s="193">
        <f>'PY2022Q3 EX'!I18*100</f>
        <v>32</v>
      </c>
      <c r="J18" s="216">
        <f>'PY2022Q3 EX'!J18*100</f>
        <v>80.400000000000006</v>
      </c>
      <c r="K18" s="221">
        <f>'PY2022Q3 EX'!K18*100</f>
        <v>86.5</v>
      </c>
      <c r="L18" s="216">
        <f>'PY2022Q3 EX'!L18*100</f>
        <v>96.5</v>
      </c>
      <c r="M18" s="216">
        <f>'PY2022Q3 EX'!M18*100</f>
        <v>98.8</v>
      </c>
      <c r="N18" s="193">
        <f>'PY2022Q3 EX'!N18*100</f>
        <v>69.199999999999989</v>
      </c>
      <c r="O18" s="193">
        <f>'PY2022Q3 EX'!O18*100</f>
        <v>61.4</v>
      </c>
      <c r="P18" s="221">
        <f>'PY2022Q3 EX'!P18*100</f>
        <v>81.5</v>
      </c>
      <c r="Q18" s="216">
        <f>'PY2022Q3 EX'!Q18*100</f>
        <v>51.7</v>
      </c>
      <c r="R18" s="216">
        <f>'PY2022Q3 EX'!R18*100</f>
        <v>94.199999999999989</v>
      </c>
      <c r="S18" s="193">
        <f>'PY2022Q3 EX'!S18*100</f>
        <v>72.7</v>
      </c>
      <c r="T18" s="216">
        <f>'PY2022Q3 EX'!T18*100</f>
        <v>81.8</v>
      </c>
      <c r="U18" s="221">
        <f>'PY2022Q3 EX'!U18*100</f>
        <v>92.300000000000011</v>
      </c>
      <c r="V18" s="216">
        <f>'PY2022Q3 EX'!V18*100</f>
        <v>100</v>
      </c>
      <c r="W18" s="216">
        <f>'PY2022Q3 EX'!W18*100</f>
        <v>92.9</v>
      </c>
      <c r="X18" s="193">
        <f>'PY2022Q3 EX'!X18*100</f>
        <v>36.5</v>
      </c>
      <c r="Y18" s="221">
        <f>'PY2022Q3 EX'!Y18*100</f>
        <v>55.900000000000006</v>
      </c>
      <c r="Z18" s="221">
        <f>'PY2022Q3 EX'!Z18*100</f>
        <v>63.6</v>
      </c>
      <c r="AA18" s="1"/>
      <c r="AB18" s="1"/>
    </row>
    <row r="19" spans="1:28" ht="21" customHeight="1" x14ac:dyDescent="0.25">
      <c r="A19" s="102" t="s">
        <v>16</v>
      </c>
      <c r="B19" s="216">
        <f>'PY2022Q3 EX'!B19*100</f>
        <v>67.800000000000011</v>
      </c>
      <c r="C19" s="193">
        <f>'PY2022Q3 EX'!C19*100</f>
        <v>56.000000000000007</v>
      </c>
      <c r="D19" s="193">
        <f>'PY2022Q3 EX'!D19*100</f>
        <v>31.3</v>
      </c>
      <c r="E19" s="216">
        <f>'PY2022Q3 EX'!E19*100</f>
        <v>59.599999999999994</v>
      </c>
      <c r="F19" s="216">
        <f>'PY2022Q3 EX'!F19*100</f>
        <v>66.7</v>
      </c>
      <c r="G19" s="216">
        <f>'PY2022Q3 EX'!G19*100</f>
        <v>32.300000000000004</v>
      </c>
      <c r="H19" s="216">
        <f>'PY2022Q3 EX'!H19*100</f>
        <v>84.899999999999991</v>
      </c>
      <c r="I19" s="216">
        <f>'PY2022Q3 EX'!I19*100</f>
        <v>55.000000000000007</v>
      </c>
      <c r="J19" s="216">
        <f>'PY2022Q3 EX'!J19*100</f>
        <v>79.3</v>
      </c>
      <c r="K19" s="216">
        <f>'PY2022Q3 EX'!K19*100</f>
        <v>54.500000000000007</v>
      </c>
      <c r="L19" s="193">
        <f>'PY2022Q3 EX'!L19*100</f>
        <v>72.399999999999991</v>
      </c>
      <c r="M19" s="221">
        <f>'PY2022Q3 EX'!M19*100</f>
        <v>80.800000000000011</v>
      </c>
      <c r="N19" s="193">
        <f>'PY2022Q3 EX'!N19*100</f>
        <v>48.1</v>
      </c>
      <c r="O19" s="216">
        <f>'PY2022Q3 EX'!O19*100</f>
        <v>69.099999999999994</v>
      </c>
      <c r="P19" s="193">
        <f>'PY2022Q3 EX'!P19*100</f>
        <v>52.6</v>
      </c>
      <c r="Q19" s="216">
        <f>'PY2022Q3 EX'!Q19*100</f>
        <v>65.5</v>
      </c>
      <c r="R19" s="216">
        <f>'PY2022Q3 EX'!R19*100</f>
        <v>94.8</v>
      </c>
      <c r="S19" s="216">
        <f>'PY2022Q3 EX'!S19*100</f>
        <v>70.399999999999991</v>
      </c>
      <c r="T19" s="216">
        <f>'PY2022Q3 EX'!T19*100</f>
        <v>72.2</v>
      </c>
      <c r="U19" s="193">
        <f>'PY2022Q3 EX'!U19*100</f>
        <v>63</v>
      </c>
      <c r="V19" s="216">
        <f>'PY2022Q3 EX'!V19*100</f>
        <v>88.2</v>
      </c>
      <c r="W19" s="216">
        <f>'PY2022Q3 EX'!W19*100</f>
        <v>85.8</v>
      </c>
      <c r="X19" s="216">
        <f>'PY2022Q3 EX'!X19*100</f>
        <v>72.599999999999994</v>
      </c>
      <c r="Y19" s="216">
        <f>'PY2022Q3 EX'!Y19*100</f>
        <v>76.7</v>
      </c>
      <c r="Z19" s="193">
        <f>'PY2022Q3 EX'!Z19*100</f>
        <v>61.8</v>
      </c>
      <c r="AA19" s="1"/>
      <c r="AB19" s="1"/>
    </row>
    <row r="20" spans="1:28" ht="21" customHeight="1" x14ac:dyDescent="0.25">
      <c r="A20" s="103" t="s">
        <v>6</v>
      </c>
      <c r="B20" s="10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B20" s="1"/>
    </row>
    <row r="21" spans="1:28" ht="21" customHeight="1" x14ac:dyDescent="0.25">
      <c r="A21" s="101" t="s">
        <v>2</v>
      </c>
      <c r="B21" s="216">
        <f>'PY2022Q3 EX'!B21*100</f>
        <v>66.7</v>
      </c>
      <c r="C21" s="216">
        <f>'PY2022Q3 EX'!C21*100</f>
        <v>68.100000000000009</v>
      </c>
      <c r="D21" s="221">
        <f>'PY2022Q3 EX'!D21*100</f>
        <v>64.099999999999994</v>
      </c>
      <c r="E21" s="216">
        <f>'PY2022Q3 EX'!E21*100</f>
        <v>70.8</v>
      </c>
      <c r="F21" s="221">
        <f>'PY2022Q3 EX'!F21*100</f>
        <v>64</v>
      </c>
      <c r="G21" s="216">
        <f>'PY2022Q3 EX'!G21*100</f>
        <v>69.5</v>
      </c>
      <c r="H21" s="216">
        <f>'PY2022Q3 EX'!H21*100</f>
        <v>71.099999999999994</v>
      </c>
      <c r="I21" s="193">
        <f>'PY2022Q3 EX'!I21*100</f>
        <v>60.8</v>
      </c>
      <c r="J21" s="221">
        <f>'PY2022Q3 EX'!J21*100</f>
        <v>67.7</v>
      </c>
      <c r="K21" s="216">
        <f>'PY2022Q3 EX'!K21*100</f>
        <v>66.8</v>
      </c>
      <c r="L21" s="216">
        <f>'PY2022Q3 EX'!L21*100</f>
        <v>73</v>
      </c>
      <c r="M21" s="216">
        <f>'PY2022Q3 EX'!M21*100</f>
        <v>66</v>
      </c>
      <c r="N21" s="216">
        <f>'PY2022Q3 EX'!N21*100</f>
        <v>71.599999999999994</v>
      </c>
      <c r="O21" s="221">
        <f>'PY2022Q3 EX'!O21*100</f>
        <v>64</v>
      </c>
      <c r="P21" s="216">
        <f>'PY2022Q3 EX'!P21*100</f>
        <v>65.600000000000009</v>
      </c>
      <c r="Q21" s="216">
        <f>'PY2022Q3 EX'!Q21*100</f>
        <v>67.900000000000006</v>
      </c>
      <c r="R21" s="216">
        <f>'PY2022Q3 EX'!R21*100</f>
        <v>62.2</v>
      </c>
      <c r="S21" s="216">
        <f>'PY2022Q3 EX'!S21*100</f>
        <v>65.3</v>
      </c>
      <c r="T21" s="216">
        <f>'PY2022Q3 EX'!T21*100</f>
        <v>69</v>
      </c>
      <c r="U21" s="216">
        <f>'PY2022Q3 EX'!U21*100</f>
        <v>71.5</v>
      </c>
      <c r="V21" s="221">
        <f>'PY2022Q3 EX'!V21*100</f>
        <v>63.5</v>
      </c>
      <c r="W21" s="216">
        <f>'PY2022Q3 EX'!W21*100</f>
        <v>69.8</v>
      </c>
      <c r="X21" s="216">
        <f>'PY2022Q3 EX'!X21*100</f>
        <v>69.899999999999991</v>
      </c>
      <c r="Y21" s="216">
        <f>'PY2022Q3 EX'!Y21*100</f>
        <v>63.9</v>
      </c>
      <c r="Z21" s="221">
        <f>'PY2022Q3 EX'!Z21*100</f>
        <v>70.8</v>
      </c>
      <c r="AA21" s="1"/>
      <c r="AB21" s="1"/>
    </row>
    <row r="22" spans="1:28" ht="21" customHeight="1" x14ac:dyDescent="0.25">
      <c r="A22" s="101" t="s">
        <v>3</v>
      </c>
      <c r="B22" s="215">
        <v>7009</v>
      </c>
      <c r="C22" s="215">
        <v>6990.5</v>
      </c>
      <c r="D22" s="215">
        <v>7773.5</v>
      </c>
      <c r="E22" s="215">
        <v>5665.5</v>
      </c>
      <c r="F22" s="215">
        <v>6617.5</v>
      </c>
      <c r="G22" s="215">
        <v>5313</v>
      </c>
      <c r="H22" s="215">
        <v>6460</v>
      </c>
      <c r="I22" s="215">
        <v>4959</v>
      </c>
      <c r="J22" s="215">
        <v>7781.5</v>
      </c>
      <c r="K22" s="215">
        <v>6956</v>
      </c>
      <c r="L22" s="215">
        <v>6197</v>
      </c>
      <c r="M22" s="215">
        <v>7065</v>
      </c>
      <c r="N22" s="215">
        <v>7280</v>
      </c>
      <c r="O22" s="215">
        <v>6455</v>
      </c>
      <c r="P22" s="215">
        <v>7421</v>
      </c>
      <c r="Q22" s="215">
        <v>7199.5</v>
      </c>
      <c r="R22" s="215">
        <v>6762</v>
      </c>
      <c r="S22" s="215">
        <v>6393</v>
      </c>
      <c r="T22" s="215">
        <v>7772.5</v>
      </c>
      <c r="U22" s="215">
        <v>6310</v>
      </c>
      <c r="V22" s="215">
        <v>6989</v>
      </c>
      <c r="W22" s="215">
        <v>6907.5</v>
      </c>
      <c r="X22" s="215">
        <v>8838.5</v>
      </c>
      <c r="Y22" s="215">
        <v>7061</v>
      </c>
      <c r="Z22" s="215">
        <v>7647</v>
      </c>
      <c r="AB22" s="1"/>
    </row>
    <row r="23" spans="1:28" ht="21" customHeight="1" x14ac:dyDescent="0.25">
      <c r="A23" s="104" t="s">
        <v>10</v>
      </c>
      <c r="B23" s="216">
        <f>'PY2022Q3 EX'!B23*100</f>
        <v>65.5</v>
      </c>
      <c r="C23" s="216">
        <f>'PY2022Q3 EX'!C23*100</f>
        <v>69.5</v>
      </c>
      <c r="D23" s="216">
        <f>'PY2022Q3 EX'!D23*100</f>
        <v>66.7</v>
      </c>
      <c r="E23" s="216">
        <f>'PY2022Q3 EX'!E23*100</f>
        <v>69</v>
      </c>
      <c r="F23" s="221">
        <f>'PY2022Q3 EX'!F23*100</f>
        <v>63</v>
      </c>
      <c r="G23" s="216">
        <f>'PY2022Q3 EX'!G23*100</f>
        <v>69.199999999999989</v>
      </c>
      <c r="H23" s="216">
        <f>'PY2022Q3 EX'!H23*100</f>
        <v>71.3</v>
      </c>
      <c r="I23" s="193">
        <f>'PY2022Q3 EX'!I23*100</f>
        <v>60.099999999999994</v>
      </c>
      <c r="J23" s="221">
        <f>'PY2022Q3 EX'!J23*100</f>
        <v>69</v>
      </c>
      <c r="K23" s="216">
        <f>'PY2022Q3 EX'!K23*100</f>
        <v>69.699999999999989</v>
      </c>
      <c r="L23" s="216">
        <f>'PY2022Q3 EX'!L23*100</f>
        <v>71.099999999999994</v>
      </c>
      <c r="M23" s="216">
        <f>'PY2022Q3 EX'!M23*100</f>
        <v>66.400000000000006</v>
      </c>
      <c r="N23" s="216">
        <f>'PY2022Q3 EX'!N23*100</f>
        <v>72.8</v>
      </c>
      <c r="O23" s="216">
        <f>'PY2022Q3 EX'!O23*100</f>
        <v>64.3</v>
      </c>
      <c r="P23" s="216">
        <f>'PY2022Q3 EX'!P23*100</f>
        <v>66.400000000000006</v>
      </c>
      <c r="Q23" s="216">
        <f>'PY2022Q3 EX'!Q23*100</f>
        <v>68.600000000000009</v>
      </c>
      <c r="R23" s="216">
        <f>'PY2022Q3 EX'!R23*100</f>
        <v>60.199999999999996</v>
      </c>
      <c r="S23" s="221">
        <f>'PY2022Q3 EX'!S23*100</f>
        <v>65.400000000000006</v>
      </c>
      <c r="T23" s="216">
        <f>'PY2022Q3 EX'!T23*100</f>
        <v>67.300000000000011</v>
      </c>
      <c r="U23" s="216">
        <f>'PY2022Q3 EX'!U23*100</f>
        <v>69.5</v>
      </c>
      <c r="V23" s="216">
        <f>'PY2022Q3 EX'!V23*100</f>
        <v>64.3</v>
      </c>
      <c r="W23" s="216">
        <f>'PY2022Q3 EX'!W23*100</f>
        <v>68.899999999999991</v>
      </c>
      <c r="X23" s="216">
        <f>'PY2022Q3 EX'!X23*100</f>
        <v>71.899999999999991</v>
      </c>
      <c r="Y23" s="216">
        <f>'PY2022Q3 EX'!Y23*100</f>
        <v>61.4</v>
      </c>
      <c r="Z23" s="216">
        <f>'PY2022Q3 EX'!Z23*100</f>
        <v>68</v>
      </c>
      <c r="AA23" s="1"/>
      <c r="AB23" s="1"/>
    </row>
    <row r="26" spans="1:28" x14ac:dyDescent="0.25">
      <c r="A26" s="239" t="s">
        <v>7</v>
      </c>
      <c r="B26" s="239"/>
      <c r="C26" s="239"/>
    </row>
    <row r="27" spans="1:28" x14ac:dyDescent="0.25">
      <c r="A27" s="240" t="s">
        <v>8</v>
      </c>
      <c r="B27" s="240"/>
      <c r="C27" s="240"/>
    </row>
    <row r="28" spans="1:28" x14ac:dyDescent="0.25">
      <c r="A28" s="241" t="s">
        <v>9</v>
      </c>
      <c r="B28" s="241"/>
      <c r="C28" s="241"/>
    </row>
  </sheetData>
  <mergeCells count="3">
    <mergeCell ref="A26:C26"/>
    <mergeCell ref="A27:C27"/>
    <mergeCell ref="A28:C28"/>
  </mergeCell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7FE-A935-41EB-8DF8-FA4235A4E01B}">
  <dimension ref="A1:AB28"/>
  <sheetViews>
    <sheetView zoomScale="70" zoomScaleNormal="70" workbookViewId="0">
      <selection activeCell="D3" sqref="D3"/>
    </sheetView>
  </sheetViews>
  <sheetFormatPr defaultColWidth="9.140625" defaultRowHeight="15" x14ac:dyDescent="0.25"/>
  <cols>
    <col min="1" max="1" width="34.140625" style="20" bestFit="1" customWidth="1"/>
    <col min="2" max="2" width="10.140625" style="205" bestFit="1" customWidth="1"/>
    <col min="3" max="26" width="9.140625" style="205"/>
    <col min="27" max="16384" width="9.140625" style="20"/>
  </cols>
  <sheetData>
    <row r="1" spans="1:28" ht="21" customHeight="1" x14ac:dyDescent="0.25">
      <c r="A1" s="110" t="s">
        <v>55</v>
      </c>
      <c r="B1" s="198" t="s">
        <v>41</v>
      </c>
      <c r="C1" s="199" t="s">
        <v>17</v>
      </c>
      <c r="D1" s="199" t="s">
        <v>18</v>
      </c>
      <c r="E1" s="199" t="s">
        <v>19</v>
      </c>
      <c r="F1" s="199" t="s">
        <v>20</v>
      </c>
      <c r="G1" s="199" t="s">
        <v>21</v>
      </c>
      <c r="H1" s="199" t="s">
        <v>22</v>
      </c>
      <c r="I1" s="199" t="s">
        <v>23</v>
      </c>
      <c r="J1" s="199" t="s">
        <v>24</v>
      </c>
      <c r="K1" s="199" t="s">
        <v>25</v>
      </c>
      <c r="L1" s="199" t="s">
        <v>26</v>
      </c>
      <c r="M1" s="199" t="s">
        <v>27</v>
      </c>
      <c r="N1" s="199" t="s">
        <v>28</v>
      </c>
      <c r="O1" s="199" t="s">
        <v>29</v>
      </c>
      <c r="P1" s="199" t="s">
        <v>30</v>
      </c>
      <c r="Q1" s="199" t="s">
        <v>31</v>
      </c>
      <c r="R1" s="199" t="s">
        <v>32</v>
      </c>
      <c r="S1" s="199" t="s">
        <v>33</v>
      </c>
      <c r="T1" s="199" t="s">
        <v>34</v>
      </c>
      <c r="U1" s="199" t="s">
        <v>35</v>
      </c>
      <c r="V1" s="199" t="s">
        <v>36</v>
      </c>
      <c r="W1" s="199" t="s">
        <v>37</v>
      </c>
      <c r="X1" s="199" t="s">
        <v>38</v>
      </c>
      <c r="Y1" s="199" t="s">
        <v>39</v>
      </c>
      <c r="Z1" s="199" t="s">
        <v>40</v>
      </c>
    </row>
    <row r="2" spans="1:28" ht="21" customHeight="1" x14ac:dyDescent="0.25">
      <c r="A2" s="108" t="s">
        <v>1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2"/>
    </row>
    <row r="3" spans="1:28" ht="21" customHeight="1" x14ac:dyDescent="0.25">
      <c r="A3" s="101" t="s">
        <v>2</v>
      </c>
      <c r="B3" s="187">
        <v>62.6</v>
      </c>
      <c r="C3" s="206">
        <v>78.599999999999994</v>
      </c>
      <c r="D3" s="206">
        <v>83.3</v>
      </c>
      <c r="E3" s="210">
        <v>89.8</v>
      </c>
      <c r="F3" s="210">
        <v>89.4</v>
      </c>
      <c r="G3" s="206">
        <v>65.400000000000006</v>
      </c>
      <c r="H3" s="210">
        <v>87.9</v>
      </c>
      <c r="I3" s="206">
        <v>84.4</v>
      </c>
      <c r="J3" s="208">
        <v>97.4</v>
      </c>
      <c r="K3" s="206">
        <v>59.1</v>
      </c>
      <c r="L3" s="206">
        <v>74.8</v>
      </c>
      <c r="M3" s="210">
        <v>76.900000000000006</v>
      </c>
      <c r="N3" s="210">
        <v>75.3</v>
      </c>
      <c r="O3" s="210">
        <v>82.8</v>
      </c>
      <c r="P3" s="206">
        <v>75.8</v>
      </c>
      <c r="Q3" s="206">
        <v>71.7</v>
      </c>
      <c r="R3" s="206">
        <v>65.3</v>
      </c>
      <c r="S3" s="210">
        <v>82.6</v>
      </c>
      <c r="T3" s="210">
        <v>84.3</v>
      </c>
      <c r="U3" s="208">
        <v>89.7</v>
      </c>
      <c r="V3" s="210">
        <v>89.9</v>
      </c>
      <c r="W3" s="208">
        <v>72.3</v>
      </c>
      <c r="X3" s="210">
        <v>78.400000000000006</v>
      </c>
      <c r="Y3" s="206">
        <v>56.3</v>
      </c>
      <c r="Z3" s="210">
        <v>81</v>
      </c>
      <c r="AA3" s="1"/>
      <c r="AB3" s="1"/>
    </row>
    <row r="4" spans="1:28" ht="21" customHeight="1" x14ac:dyDescent="0.25">
      <c r="A4" s="101" t="s">
        <v>3</v>
      </c>
      <c r="B4" s="217">
        <v>7685</v>
      </c>
      <c r="C4" s="207">
        <v>7774</v>
      </c>
      <c r="D4" s="207">
        <v>8051</v>
      </c>
      <c r="E4" s="211">
        <v>7876</v>
      </c>
      <c r="F4" s="209">
        <v>11758</v>
      </c>
      <c r="G4" s="207">
        <v>6326</v>
      </c>
      <c r="H4" s="207">
        <v>7395</v>
      </c>
      <c r="I4" s="209">
        <v>10767</v>
      </c>
      <c r="J4" s="209">
        <v>12919</v>
      </c>
      <c r="K4" s="207">
        <v>7129</v>
      </c>
      <c r="L4" s="209">
        <v>8180</v>
      </c>
      <c r="M4" s="209">
        <v>9703</v>
      </c>
      <c r="N4" s="209">
        <v>8877</v>
      </c>
      <c r="O4" s="209">
        <v>8884</v>
      </c>
      <c r="P4" s="211">
        <v>10619</v>
      </c>
      <c r="Q4" s="211">
        <v>7821</v>
      </c>
      <c r="R4" s="211">
        <v>8836</v>
      </c>
      <c r="S4" s="209">
        <v>9100</v>
      </c>
      <c r="T4" s="209">
        <v>11066</v>
      </c>
      <c r="U4" s="211">
        <v>9134</v>
      </c>
      <c r="V4" s="209">
        <v>11925</v>
      </c>
      <c r="W4" s="209">
        <v>7783</v>
      </c>
      <c r="X4" s="209">
        <v>9710</v>
      </c>
      <c r="Y4" s="209">
        <v>6981</v>
      </c>
      <c r="Z4" s="209">
        <v>8365</v>
      </c>
      <c r="AB4" s="1"/>
    </row>
    <row r="5" spans="1:28" ht="21" customHeight="1" x14ac:dyDescent="0.25">
      <c r="A5" s="101" t="s">
        <v>10</v>
      </c>
      <c r="B5" s="193">
        <v>61.6</v>
      </c>
      <c r="C5" s="206">
        <v>80.3</v>
      </c>
      <c r="D5" s="210">
        <v>87.3</v>
      </c>
      <c r="E5" s="206">
        <v>77.5</v>
      </c>
      <c r="F5" s="208">
        <v>91.3</v>
      </c>
      <c r="G5" s="206">
        <v>56.1</v>
      </c>
      <c r="H5" s="210">
        <v>86.5</v>
      </c>
      <c r="I5" s="210">
        <v>88</v>
      </c>
      <c r="J5" s="208">
        <v>96</v>
      </c>
      <c r="K5" s="206">
        <v>65.400000000000006</v>
      </c>
      <c r="L5" s="206">
        <v>80.400000000000006</v>
      </c>
      <c r="M5" s="210">
        <v>73.400000000000006</v>
      </c>
      <c r="N5" s="206">
        <v>70.7</v>
      </c>
      <c r="O5" s="210">
        <v>82.6</v>
      </c>
      <c r="P5" s="206">
        <v>75.400000000000006</v>
      </c>
      <c r="Q5" s="210">
        <v>73.3</v>
      </c>
      <c r="R5" s="206">
        <v>67.5</v>
      </c>
      <c r="S5" s="210">
        <v>83.8</v>
      </c>
      <c r="T5" s="208">
        <v>88.3</v>
      </c>
      <c r="U5" s="210">
        <v>78.8</v>
      </c>
      <c r="V5" s="210">
        <v>88.3</v>
      </c>
      <c r="W5" s="208">
        <v>73.5</v>
      </c>
      <c r="X5" s="210">
        <v>78.900000000000006</v>
      </c>
      <c r="Y5" s="206">
        <v>55.1</v>
      </c>
      <c r="Z5" s="206">
        <v>79.5</v>
      </c>
      <c r="AA5" s="1"/>
      <c r="AB5" s="1"/>
    </row>
    <row r="6" spans="1:28" ht="21" customHeight="1" x14ac:dyDescent="0.25">
      <c r="A6" s="102" t="s">
        <v>13</v>
      </c>
      <c r="B6" s="214">
        <v>67.3</v>
      </c>
      <c r="C6" s="206">
        <v>76.599999999999994</v>
      </c>
      <c r="D6" s="208">
        <v>87.2</v>
      </c>
      <c r="E6" s="210">
        <v>78.8</v>
      </c>
      <c r="F6" s="208">
        <v>92.6</v>
      </c>
      <c r="G6" s="206">
        <v>53.2</v>
      </c>
      <c r="H6" s="208">
        <v>89.6</v>
      </c>
      <c r="I6" s="206">
        <v>60</v>
      </c>
      <c r="J6" s="208">
        <v>93.1</v>
      </c>
      <c r="K6" s="206">
        <v>59.6</v>
      </c>
      <c r="L6" s="208">
        <v>82.7</v>
      </c>
      <c r="M6" s="210">
        <v>69.8</v>
      </c>
      <c r="N6" s="206">
        <v>62.5</v>
      </c>
      <c r="O6" s="208">
        <v>80</v>
      </c>
      <c r="P6" s="206">
        <v>67.099999999999994</v>
      </c>
      <c r="Q6" s="206">
        <v>50</v>
      </c>
      <c r="R6" s="210">
        <v>85.2</v>
      </c>
      <c r="S6" s="210">
        <v>77</v>
      </c>
      <c r="T6" s="206">
        <v>67.3</v>
      </c>
      <c r="U6" s="208">
        <v>85.7</v>
      </c>
      <c r="V6" s="208">
        <v>89.7</v>
      </c>
      <c r="W6" s="206">
        <v>71.3</v>
      </c>
      <c r="X6" s="208">
        <v>74.7</v>
      </c>
      <c r="Y6" s="208">
        <v>55.6</v>
      </c>
      <c r="Z6" s="208">
        <v>80.7</v>
      </c>
      <c r="AA6" s="1"/>
      <c r="AB6" s="1"/>
    </row>
    <row r="7" spans="1:28" ht="21" customHeight="1" x14ac:dyDescent="0.25">
      <c r="A7" s="102" t="s">
        <v>16</v>
      </c>
      <c r="B7" s="216">
        <v>69.900000000000006</v>
      </c>
      <c r="C7" s="206">
        <v>52.1</v>
      </c>
      <c r="D7" s="210">
        <v>83.1</v>
      </c>
      <c r="E7" s="208">
        <v>84.6</v>
      </c>
      <c r="F7" s="206">
        <v>51.6</v>
      </c>
      <c r="G7" s="210">
        <v>56.5</v>
      </c>
      <c r="H7" s="206">
        <v>72.3</v>
      </c>
      <c r="I7" s="210">
        <v>55.6</v>
      </c>
      <c r="J7" s="208">
        <v>79.599999999999994</v>
      </c>
      <c r="K7" s="208">
        <v>54.2</v>
      </c>
      <c r="L7" s="206">
        <v>69.2</v>
      </c>
      <c r="M7" s="208">
        <v>81.400000000000006</v>
      </c>
      <c r="N7" s="210">
        <v>66.5</v>
      </c>
      <c r="O7" s="210">
        <v>72.5</v>
      </c>
      <c r="P7" s="206">
        <v>56.6</v>
      </c>
      <c r="Q7" s="210">
        <v>67.099999999999994</v>
      </c>
      <c r="R7" s="208">
        <v>78.2</v>
      </c>
      <c r="S7" s="208">
        <v>78.099999999999994</v>
      </c>
      <c r="T7" s="208">
        <v>78.3</v>
      </c>
      <c r="U7" s="208">
        <v>86</v>
      </c>
      <c r="V7" s="208">
        <v>85.4</v>
      </c>
      <c r="W7" s="206">
        <v>67.5</v>
      </c>
      <c r="X7" s="208">
        <v>67.900000000000006</v>
      </c>
      <c r="Y7" s="208">
        <v>91.7</v>
      </c>
      <c r="Z7" s="206">
        <v>52.8</v>
      </c>
      <c r="AA7" s="1"/>
      <c r="AB7" s="1"/>
    </row>
    <row r="8" spans="1:28" ht="21" customHeight="1" x14ac:dyDescent="0.25">
      <c r="A8" s="103" t="s">
        <v>14</v>
      </c>
      <c r="B8" s="197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B8" s="1"/>
    </row>
    <row r="9" spans="1:28" ht="21" customHeight="1" x14ac:dyDescent="0.25">
      <c r="A9" s="101" t="s">
        <v>2</v>
      </c>
      <c r="B9" s="193">
        <v>70.599999999999994</v>
      </c>
      <c r="C9" s="208">
        <v>90</v>
      </c>
      <c r="D9" s="208">
        <v>80</v>
      </c>
      <c r="E9" s="208">
        <v>91.7</v>
      </c>
      <c r="F9" s="208">
        <v>100</v>
      </c>
      <c r="G9" s="206">
        <v>75</v>
      </c>
      <c r="H9" s="208">
        <v>100</v>
      </c>
      <c r="I9" s="206">
        <v>0</v>
      </c>
      <c r="J9" s="208">
        <v>92.7</v>
      </c>
      <c r="K9" s="206">
        <v>46.7</v>
      </c>
      <c r="L9" s="206">
        <v>60</v>
      </c>
      <c r="M9" s="210">
        <v>75.5</v>
      </c>
      <c r="N9" s="210">
        <v>75.900000000000006</v>
      </c>
      <c r="O9" s="208">
        <v>93.9</v>
      </c>
      <c r="P9" s="206">
        <v>71.8</v>
      </c>
      <c r="Q9" s="206">
        <v>70.8</v>
      </c>
      <c r="R9" s="206">
        <v>66.900000000000006</v>
      </c>
      <c r="S9" s="210">
        <v>81.400000000000006</v>
      </c>
      <c r="T9" s="210">
        <v>71.3</v>
      </c>
      <c r="U9" s="208">
        <v>100</v>
      </c>
      <c r="V9" s="206">
        <v>74.099999999999994</v>
      </c>
      <c r="W9" s="210">
        <v>71.099999999999994</v>
      </c>
      <c r="X9" s="206">
        <v>70.900000000000006</v>
      </c>
      <c r="Y9" s="206">
        <v>66.5</v>
      </c>
      <c r="Z9" s="210">
        <v>84.6</v>
      </c>
      <c r="AA9" s="1"/>
      <c r="AB9" s="1"/>
    </row>
    <row r="10" spans="1:28" ht="21" customHeight="1" x14ac:dyDescent="0.25">
      <c r="A10" s="101" t="s">
        <v>3</v>
      </c>
      <c r="B10" s="217">
        <v>9639</v>
      </c>
      <c r="C10" s="209">
        <v>7047</v>
      </c>
      <c r="D10" s="209">
        <v>12898</v>
      </c>
      <c r="E10" s="209">
        <v>7934</v>
      </c>
      <c r="F10" s="207">
        <v>6761</v>
      </c>
      <c r="G10" s="209">
        <v>9118</v>
      </c>
      <c r="H10" s="209">
        <v>9239</v>
      </c>
      <c r="I10" s="207">
        <v>0</v>
      </c>
      <c r="J10" s="209">
        <v>12899</v>
      </c>
      <c r="K10" s="207">
        <v>6529</v>
      </c>
      <c r="L10" s="209">
        <v>13475</v>
      </c>
      <c r="M10" s="209">
        <v>9704</v>
      </c>
      <c r="N10" s="209">
        <v>8931</v>
      </c>
      <c r="O10" s="207">
        <v>10456</v>
      </c>
      <c r="P10" s="209">
        <v>11667</v>
      </c>
      <c r="Q10" s="211">
        <v>10112</v>
      </c>
      <c r="R10" s="209">
        <v>11115</v>
      </c>
      <c r="S10" s="211">
        <v>8128</v>
      </c>
      <c r="T10" s="211">
        <v>10025</v>
      </c>
      <c r="U10" s="209">
        <v>7800</v>
      </c>
      <c r="V10" s="209">
        <v>11511</v>
      </c>
      <c r="W10" s="211">
        <v>9455</v>
      </c>
      <c r="X10" s="209">
        <v>11026</v>
      </c>
      <c r="Y10" s="209">
        <v>9178</v>
      </c>
      <c r="Z10" s="209">
        <v>9184</v>
      </c>
      <c r="AB10" s="1"/>
    </row>
    <row r="11" spans="1:28" ht="21" customHeight="1" x14ac:dyDescent="0.25">
      <c r="A11" s="101" t="s">
        <v>10</v>
      </c>
      <c r="B11" s="214">
        <v>71</v>
      </c>
      <c r="C11" s="206">
        <v>60</v>
      </c>
      <c r="D11" s="206">
        <v>50</v>
      </c>
      <c r="E11" s="208">
        <v>87.5</v>
      </c>
      <c r="F11" s="208">
        <v>100</v>
      </c>
      <c r="G11" s="206">
        <v>75</v>
      </c>
      <c r="H11" s="208">
        <v>100</v>
      </c>
      <c r="I11" s="208">
        <v>100</v>
      </c>
      <c r="J11" s="208">
        <v>83.3</v>
      </c>
      <c r="K11" s="206">
        <v>45.5</v>
      </c>
      <c r="L11" s="210">
        <v>80</v>
      </c>
      <c r="M11" s="208">
        <v>80.900000000000006</v>
      </c>
      <c r="N11" s="210">
        <v>75.7</v>
      </c>
      <c r="O11" s="208">
        <v>91.8</v>
      </c>
      <c r="P11" s="210">
        <v>77.2</v>
      </c>
      <c r="Q11" s="206">
        <v>72.3</v>
      </c>
      <c r="R11" s="206">
        <v>63.6</v>
      </c>
      <c r="S11" s="208">
        <v>80.2</v>
      </c>
      <c r="T11" s="208">
        <v>68.7</v>
      </c>
      <c r="U11" s="208">
        <v>100</v>
      </c>
      <c r="V11" s="206">
        <v>82.1</v>
      </c>
      <c r="W11" s="208">
        <v>78.099999999999994</v>
      </c>
      <c r="X11" s="210">
        <v>74.5</v>
      </c>
      <c r="Y11" s="206">
        <v>66.5</v>
      </c>
      <c r="Z11" s="206">
        <v>74.5</v>
      </c>
      <c r="AA11" s="1"/>
      <c r="AB11" s="1"/>
    </row>
    <row r="12" spans="1:28" ht="21" customHeight="1" x14ac:dyDescent="0.25">
      <c r="A12" s="102" t="s">
        <v>13</v>
      </c>
      <c r="B12" s="214">
        <v>78.8</v>
      </c>
      <c r="C12" s="206">
        <v>80</v>
      </c>
      <c r="D12" s="208">
        <v>100</v>
      </c>
      <c r="E12" s="208">
        <v>85.7</v>
      </c>
      <c r="F12" s="206">
        <v>50</v>
      </c>
      <c r="G12" s="208">
        <v>100</v>
      </c>
      <c r="H12" s="208">
        <v>100</v>
      </c>
      <c r="I12" s="208">
        <v>100</v>
      </c>
      <c r="J12" s="208">
        <v>86.7</v>
      </c>
      <c r="K12" s="206">
        <v>66.7</v>
      </c>
      <c r="L12" s="208">
        <v>100</v>
      </c>
      <c r="M12" s="208">
        <v>87.5</v>
      </c>
      <c r="N12" s="208">
        <v>79.8</v>
      </c>
      <c r="O12" s="208">
        <v>93.8</v>
      </c>
      <c r="P12" s="208">
        <v>86.9</v>
      </c>
      <c r="Q12" s="206">
        <v>57.6</v>
      </c>
      <c r="R12" s="210">
        <v>87.4</v>
      </c>
      <c r="S12" s="208">
        <v>78.900000000000006</v>
      </c>
      <c r="T12" s="206">
        <v>25.9</v>
      </c>
      <c r="U12" s="208">
        <v>100</v>
      </c>
      <c r="V12" s="208">
        <v>93.8</v>
      </c>
      <c r="W12" s="210">
        <v>84.4</v>
      </c>
      <c r="X12" s="208">
        <v>82.4</v>
      </c>
      <c r="Y12" s="210">
        <v>76.8</v>
      </c>
      <c r="Z12" s="208">
        <v>92.7</v>
      </c>
      <c r="AA12" s="1"/>
      <c r="AB12" s="1"/>
    </row>
    <row r="13" spans="1:28" ht="21" customHeight="1" x14ac:dyDescent="0.25">
      <c r="A13" s="102" t="s">
        <v>16</v>
      </c>
      <c r="B13" s="216">
        <v>69</v>
      </c>
      <c r="C13" s="206">
        <v>47.4</v>
      </c>
      <c r="D13" s="208">
        <v>66.7</v>
      </c>
      <c r="E13" s="206">
        <v>0</v>
      </c>
      <c r="F13" s="208">
        <v>81.8</v>
      </c>
      <c r="G13" s="206">
        <v>0</v>
      </c>
      <c r="H13" s="206">
        <v>0</v>
      </c>
      <c r="I13" s="206">
        <v>66.7</v>
      </c>
      <c r="J13" s="208">
        <v>82</v>
      </c>
      <c r="K13" s="208">
        <v>62.5</v>
      </c>
      <c r="L13" s="206">
        <v>33.299999999999997</v>
      </c>
      <c r="M13" s="210">
        <v>69.2</v>
      </c>
      <c r="N13" s="210">
        <v>78.5</v>
      </c>
      <c r="O13" s="210">
        <v>73.900000000000006</v>
      </c>
      <c r="P13" s="206">
        <v>39.200000000000003</v>
      </c>
      <c r="Q13" s="206">
        <v>64.099999999999994</v>
      </c>
      <c r="R13" s="208">
        <v>59.6</v>
      </c>
      <c r="S13" s="210">
        <v>68.900000000000006</v>
      </c>
      <c r="T13" s="206">
        <v>56.5</v>
      </c>
      <c r="U13" s="208">
        <v>100</v>
      </c>
      <c r="V13" s="208">
        <v>92.3</v>
      </c>
      <c r="W13" s="208">
        <v>75.8</v>
      </c>
      <c r="X13" s="208">
        <v>78.7</v>
      </c>
      <c r="Y13" s="208">
        <v>87.7</v>
      </c>
      <c r="Z13" s="206">
        <v>65.2</v>
      </c>
      <c r="AA13" s="1"/>
      <c r="AB13" s="1"/>
    </row>
    <row r="14" spans="1:28" ht="21" customHeight="1" x14ac:dyDescent="0.25">
      <c r="A14" s="103" t="s">
        <v>15</v>
      </c>
      <c r="B14" s="109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2"/>
      <c r="AB14" s="1"/>
    </row>
    <row r="15" spans="1:28" ht="21" customHeight="1" x14ac:dyDescent="0.25">
      <c r="A15" s="101" t="s">
        <v>2</v>
      </c>
      <c r="B15" s="193">
        <v>70.5</v>
      </c>
      <c r="C15" s="210">
        <v>72.2</v>
      </c>
      <c r="D15" s="206">
        <v>40</v>
      </c>
      <c r="E15" s="206">
        <v>67.400000000000006</v>
      </c>
      <c r="F15" s="206">
        <v>61.9</v>
      </c>
      <c r="G15" s="206">
        <v>64.400000000000006</v>
      </c>
      <c r="H15" s="206">
        <v>61.3</v>
      </c>
      <c r="I15" s="206">
        <v>60.5</v>
      </c>
      <c r="J15" s="208">
        <v>84.4</v>
      </c>
      <c r="K15" s="206">
        <v>62</v>
      </c>
      <c r="L15" s="208">
        <v>82</v>
      </c>
      <c r="M15" s="208">
        <v>87</v>
      </c>
      <c r="N15" s="206">
        <v>66.400000000000006</v>
      </c>
      <c r="O15" s="210">
        <v>78</v>
      </c>
      <c r="P15" s="210">
        <v>81</v>
      </c>
      <c r="Q15" s="210">
        <v>75.8</v>
      </c>
      <c r="R15" s="206">
        <v>63.8</v>
      </c>
      <c r="S15" s="208">
        <v>78.8</v>
      </c>
      <c r="T15" s="206">
        <v>54.1</v>
      </c>
      <c r="U15" s="210">
        <v>76</v>
      </c>
      <c r="V15" s="206">
        <v>66.900000000000006</v>
      </c>
      <c r="W15" s="210">
        <v>71.5</v>
      </c>
      <c r="X15" s="210">
        <v>70.400000000000006</v>
      </c>
      <c r="Y15" s="210">
        <v>69.8</v>
      </c>
      <c r="Z15" s="210">
        <v>79.2</v>
      </c>
      <c r="AA15" s="1"/>
      <c r="AB15" s="1"/>
    </row>
    <row r="16" spans="1:28" ht="21" customHeight="1" x14ac:dyDescent="0.25">
      <c r="A16" s="101" t="s">
        <v>3</v>
      </c>
      <c r="B16" s="215">
        <v>5031</v>
      </c>
      <c r="C16" s="209">
        <v>4341</v>
      </c>
      <c r="D16" s="207">
        <v>2123</v>
      </c>
      <c r="E16" s="209">
        <v>4814</v>
      </c>
      <c r="F16" s="207">
        <v>3031</v>
      </c>
      <c r="G16" s="209">
        <v>3493</v>
      </c>
      <c r="H16" s="207">
        <v>1257</v>
      </c>
      <c r="I16" s="209">
        <v>3166</v>
      </c>
      <c r="J16" s="209">
        <v>4446</v>
      </c>
      <c r="K16" s="209">
        <v>3788</v>
      </c>
      <c r="L16" s="209">
        <v>4432</v>
      </c>
      <c r="M16" s="209">
        <v>3783</v>
      </c>
      <c r="N16" s="209">
        <v>5211</v>
      </c>
      <c r="O16" s="209">
        <v>4735</v>
      </c>
      <c r="P16" s="209">
        <v>4965</v>
      </c>
      <c r="Q16" s="209">
        <v>4736</v>
      </c>
      <c r="R16" s="209">
        <v>3611</v>
      </c>
      <c r="S16" s="209">
        <v>3441</v>
      </c>
      <c r="T16" s="209">
        <v>7001</v>
      </c>
      <c r="U16" s="209">
        <v>4540</v>
      </c>
      <c r="V16" s="209">
        <v>3453</v>
      </c>
      <c r="W16" s="209">
        <v>4767</v>
      </c>
      <c r="X16" s="209">
        <v>4718</v>
      </c>
      <c r="Y16" s="209">
        <v>5468</v>
      </c>
      <c r="Z16" s="209">
        <v>4871</v>
      </c>
      <c r="AB16" s="1"/>
    </row>
    <row r="17" spans="1:28" ht="21" customHeight="1" x14ac:dyDescent="0.25">
      <c r="A17" s="101" t="s">
        <v>10</v>
      </c>
      <c r="B17" s="193">
        <v>68</v>
      </c>
      <c r="C17" s="208">
        <v>75</v>
      </c>
      <c r="D17" s="206">
        <v>54.1</v>
      </c>
      <c r="E17" s="206">
        <v>64.400000000000006</v>
      </c>
      <c r="F17" s="206">
        <v>58.3</v>
      </c>
      <c r="G17" s="206">
        <v>65.2</v>
      </c>
      <c r="H17" s="206">
        <v>60</v>
      </c>
      <c r="I17" s="206">
        <v>59.5</v>
      </c>
      <c r="J17" s="208">
        <v>82.4</v>
      </c>
      <c r="K17" s="206">
        <v>61.9</v>
      </c>
      <c r="L17" s="210">
        <v>70.900000000000006</v>
      </c>
      <c r="M17" s="208">
        <v>88.9</v>
      </c>
      <c r="N17" s="206">
        <v>63.9</v>
      </c>
      <c r="O17" s="210">
        <v>80.2</v>
      </c>
      <c r="P17" s="210">
        <v>77</v>
      </c>
      <c r="Q17" s="208">
        <v>75</v>
      </c>
      <c r="R17" s="206">
        <v>62.9</v>
      </c>
      <c r="S17" s="210">
        <v>72</v>
      </c>
      <c r="T17" s="208">
        <v>70</v>
      </c>
      <c r="U17" s="210">
        <v>78.400000000000006</v>
      </c>
      <c r="V17" s="206">
        <v>67.8</v>
      </c>
      <c r="W17" s="208">
        <v>75</v>
      </c>
      <c r="X17" s="208">
        <v>75.099999999999994</v>
      </c>
      <c r="Y17" s="206">
        <v>65.599999999999994</v>
      </c>
      <c r="Z17" s="208">
        <v>79.8</v>
      </c>
      <c r="AA17" s="1"/>
      <c r="AB17" s="1"/>
    </row>
    <row r="18" spans="1:28" ht="21" customHeight="1" x14ac:dyDescent="0.25">
      <c r="A18" s="102" t="s">
        <v>13</v>
      </c>
      <c r="B18" s="193">
        <v>62.2</v>
      </c>
      <c r="C18" s="206">
        <v>71.900000000000006</v>
      </c>
      <c r="D18" s="206">
        <v>33.299999999999997</v>
      </c>
      <c r="E18" s="206">
        <v>43.7</v>
      </c>
      <c r="F18" s="206">
        <v>33.299999999999997</v>
      </c>
      <c r="G18" s="206">
        <v>41</v>
      </c>
      <c r="H18" s="208">
        <v>63.5</v>
      </c>
      <c r="I18" s="206">
        <v>30.8</v>
      </c>
      <c r="J18" s="208">
        <v>82.4</v>
      </c>
      <c r="K18" s="210">
        <v>85.2</v>
      </c>
      <c r="L18" s="208">
        <v>96.7</v>
      </c>
      <c r="M18" s="208">
        <v>100</v>
      </c>
      <c r="N18" s="206">
        <v>68.2</v>
      </c>
      <c r="O18" s="210">
        <v>64.3</v>
      </c>
      <c r="P18" s="210">
        <v>80.3</v>
      </c>
      <c r="Q18" s="206">
        <v>39.700000000000003</v>
      </c>
      <c r="R18" s="208">
        <v>94.6</v>
      </c>
      <c r="S18" s="206">
        <v>67.2</v>
      </c>
      <c r="T18" s="208">
        <v>87</v>
      </c>
      <c r="U18" s="210">
        <v>93.4</v>
      </c>
      <c r="V18" s="208">
        <v>100</v>
      </c>
      <c r="W18" s="208">
        <v>94.1</v>
      </c>
      <c r="X18" s="206">
        <v>39.799999999999997</v>
      </c>
      <c r="Y18" s="210">
        <v>55.1</v>
      </c>
      <c r="Z18" s="210">
        <v>64.599999999999994</v>
      </c>
      <c r="AA18" s="1"/>
      <c r="AB18" s="1"/>
    </row>
    <row r="19" spans="1:28" ht="21" customHeight="1" x14ac:dyDescent="0.25">
      <c r="A19" s="102" t="s">
        <v>16</v>
      </c>
      <c r="B19" s="216">
        <v>65.599999999999994</v>
      </c>
      <c r="C19" s="206">
        <v>54.9</v>
      </c>
      <c r="D19" s="208">
        <v>50</v>
      </c>
      <c r="E19" s="208">
        <v>58.2</v>
      </c>
      <c r="F19" s="208">
        <v>55.6</v>
      </c>
      <c r="G19" s="206">
        <v>22.6</v>
      </c>
      <c r="H19" s="208">
        <v>84.7</v>
      </c>
      <c r="I19" s="208">
        <v>56.4</v>
      </c>
      <c r="J19" s="208">
        <v>79.8</v>
      </c>
      <c r="K19" s="206">
        <v>0</v>
      </c>
      <c r="L19" s="210">
        <v>80.8</v>
      </c>
      <c r="M19" s="208">
        <v>86.6</v>
      </c>
      <c r="N19" s="206">
        <v>47.4</v>
      </c>
      <c r="O19" s="208">
        <v>76.5</v>
      </c>
      <c r="P19" s="206">
        <v>50.7</v>
      </c>
      <c r="Q19" s="208">
        <v>52.2</v>
      </c>
      <c r="R19" s="210">
        <v>78.900000000000006</v>
      </c>
      <c r="S19" s="210">
        <v>60</v>
      </c>
      <c r="T19" s="210">
        <v>66.7</v>
      </c>
      <c r="U19" s="206">
        <v>68.599999999999994</v>
      </c>
      <c r="V19" s="208">
        <v>86</v>
      </c>
      <c r="W19" s="208">
        <v>85</v>
      </c>
      <c r="X19" s="208">
        <v>81.2</v>
      </c>
      <c r="Y19" s="208">
        <v>81.599999999999994</v>
      </c>
      <c r="Z19" s="206">
        <v>54.5</v>
      </c>
      <c r="AA19" s="1"/>
      <c r="AB19" s="1"/>
    </row>
    <row r="20" spans="1:28" ht="21" customHeight="1" x14ac:dyDescent="0.25">
      <c r="A20" s="103" t="s">
        <v>6</v>
      </c>
      <c r="B20" s="197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B20" s="1"/>
    </row>
    <row r="21" spans="1:28" ht="21" customHeight="1" x14ac:dyDescent="0.25">
      <c r="A21" s="101" t="s">
        <v>2</v>
      </c>
      <c r="B21" s="214">
        <v>61.4</v>
      </c>
      <c r="C21" s="206">
        <v>60.1</v>
      </c>
      <c r="D21" s="210">
        <v>59.8</v>
      </c>
      <c r="E21" s="210">
        <v>66.900000000000006</v>
      </c>
      <c r="F21" s="206">
        <v>58.9</v>
      </c>
      <c r="G21" s="210">
        <v>65.7</v>
      </c>
      <c r="H21" s="210">
        <v>65.5</v>
      </c>
      <c r="I21" s="206">
        <v>56.1</v>
      </c>
      <c r="J21" s="210">
        <v>64.099999999999994</v>
      </c>
      <c r="K21" s="210">
        <v>64.3</v>
      </c>
      <c r="L21" s="208">
        <v>70.099999999999994</v>
      </c>
      <c r="M21" s="210">
        <v>61.6</v>
      </c>
      <c r="N21" s="208">
        <v>68.400000000000006</v>
      </c>
      <c r="O21" s="210">
        <v>60.7</v>
      </c>
      <c r="P21" s="210">
        <v>60.2</v>
      </c>
      <c r="Q21" s="210">
        <v>63.4</v>
      </c>
      <c r="R21" s="210">
        <v>56.6</v>
      </c>
      <c r="S21" s="210">
        <v>60.8</v>
      </c>
      <c r="T21" s="210">
        <v>63.6</v>
      </c>
      <c r="U21" s="210">
        <v>67.2</v>
      </c>
      <c r="V21" s="210">
        <v>61.9</v>
      </c>
      <c r="W21" s="208">
        <v>66.599999999999994</v>
      </c>
      <c r="X21" s="208">
        <v>67.400000000000006</v>
      </c>
      <c r="Y21" s="210">
        <v>56.9</v>
      </c>
      <c r="Z21" s="206">
        <v>62.6</v>
      </c>
      <c r="AA21" s="1"/>
      <c r="AB21" s="1"/>
    </row>
    <row r="22" spans="1:28" ht="21" customHeight="1" x14ac:dyDescent="0.25">
      <c r="A22" s="101" t="s">
        <v>3</v>
      </c>
      <c r="B22" s="215">
        <v>6742</v>
      </c>
      <c r="C22" s="209">
        <v>6378</v>
      </c>
      <c r="D22" s="209">
        <v>7754</v>
      </c>
      <c r="E22" s="209">
        <v>5768</v>
      </c>
      <c r="F22" s="209">
        <v>6541</v>
      </c>
      <c r="G22" s="209">
        <v>4861</v>
      </c>
      <c r="H22" s="209">
        <v>5883</v>
      </c>
      <c r="I22" s="209">
        <v>5061</v>
      </c>
      <c r="J22" s="209">
        <v>7385</v>
      </c>
      <c r="K22" s="211">
        <v>6751</v>
      </c>
      <c r="L22" s="209">
        <v>5925</v>
      </c>
      <c r="M22" s="209">
        <v>6877</v>
      </c>
      <c r="N22" s="209">
        <v>7009</v>
      </c>
      <c r="O22" s="209">
        <v>6216</v>
      </c>
      <c r="P22" s="209">
        <v>6808</v>
      </c>
      <c r="Q22" s="209">
        <v>6962</v>
      </c>
      <c r="R22" s="209">
        <v>6470</v>
      </c>
      <c r="S22" s="209">
        <v>5893</v>
      </c>
      <c r="T22" s="209">
        <v>6768</v>
      </c>
      <c r="U22" s="209">
        <v>6184</v>
      </c>
      <c r="V22" s="209">
        <v>6734</v>
      </c>
      <c r="W22" s="209">
        <v>6570</v>
      </c>
      <c r="X22" s="209">
        <v>8622</v>
      </c>
      <c r="Y22" s="209">
        <v>6948</v>
      </c>
      <c r="Z22" s="209">
        <v>6474</v>
      </c>
      <c r="AB22" s="1"/>
    </row>
    <row r="23" spans="1:28" ht="21" customHeight="1" x14ac:dyDescent="0.25">
      <c r="A23" s="104" t="s">
        <v>10</v>
      </c>
      <c r="B23" s="214">
        <v>60.5</v>
      </c>
      <c r="C23" s="210">
        <v>61.7</v>
      </c>
      <c r="D23" s="210">
        <v>59</v>
      </c>
      <c r="E23" s="210">
        <v>64.099999999999994</v>
      </c>
      <c r="F23" s="206">
        <v>58.1</v>
      </c>
      <c r="G23" s="210">
        <v>64.099999999999994</v>
      </c>
      <c r="H23" s="210">
        <v>64.8</v>
      </c>
      <c r="I23" s="206">
        <v>58.7</v>
      </c>
      <c r="J23" s="210">
        <v>65.599999999999994</v>
      </c>
      <c r="K23" s="210">
        <v>65.8</v>
      </c>
      <c r="L23" s="210">
        <v>67.8</v>
      </c>
      <c r="M23" s="210">
        <v>61.6</v>
      </c>
      <c r="N23" s="210">
        <v>67.3</v>
      </c>
      <c r="O23" s="210">
        <v>62.3</v>
      </c>
      <c r="P23" s="210">
        <v>61.4</v>
      </c>
      <c r="Q23" s="208">
        <v>65.099999999999994</v>
      </c>
      <c r="R23" s="206">
        <v>48.3</v>
      </c>
      <c r="S23" s="210">
        <v>63</v>
      </c>
      <c r="T23" s="210">
        <v>61</v>
      </c>
      <c r="U23" s="210">
        <v>66.2</v>
      </c>
      <c r="V23" s="208">
        <v>65.2</v>
      </c>
      <c r="W23" s="208">
        <v>63.3</v>
      </c>
      <c r="X23" s="208">
        <v>67.900000000000006</v>
      </c>
      <c r="Y23" s="210">
        <v>57.1</v>
      </c>
      <c r="Z23" s="206">
        <v>56.8</v>
      </c>
      <c r="AA23" s="1"/>
      <c r="AB23" s="1"/>
    </row>
    <row r="24" spans="1:28" x14ac:dyDescent="0.25">
      <c r="R24" s="213"/>
    </row>
    <row r="26" spans="1:28" x14ac:dyDescent="0.25">
      <c r="A26" s="239" t="s">
        <v>59</v>
      </c>
      <c r="B26" s="239"/>
      <c r="C26" s="239"/>
    </row>
    <row r="27" spans="1:28" x14ac:dyDescent="0.25">
      <c r="A27" s="240" t="s">
        <v>60</v>
      </c>
      <c r="B27" s="240"/>
      <c r="C27" s="240"/>
    </row>
    <row r="28" spans="1:28" x14ac:dyDescent="0.25">
      <c r="A28" s="241" t="s">
        <v>61</v>
      </c>
      <c r="B28" s="241"/>
      <c r="C28" s="24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012-9D3B-4CE4-8746-65B20CF865AD}">
  <dimension ref="A1:AB28"/>
  <sheetViews>
    <sheetView zoomScale="70" zoomScaleNormal="70" zoomScaleSheetLayoutView="80" workbookViewId="0">
      <selection activeCell="Z26" sqref="Z26"/>
    </sheetView>
  </sheetViews>
  <sheetFormatPr defaultRowHeight="15" x14ac:dyDescent="0.25"/>
  <cols>
    <col min="1" max="1" width="34.140625" bestFit="1" customWidth="1"/>
    <col min="2" max="2" width="10.140625" style="20" bestFit="1" customWidth="1"/>
    <col min="3" max="3" width="10.85546875" bestFit="1" customWidth="1"/>
    <col min="4" max="4" width="11.7109375" bestFit="1" customWidth="1"/>
    <col min="5" max="7" width="10.7109375" bestFit="1" customWidth="1"/>
    <col min="8" max="8" width="11.7109375" bestFit="1" customWidth="1"/>
    <col min="9" max="9" width="10.5703125" bestFit="1" customWidth="1"/>
    <col min="10" max="10" width="11.7109375" bestFit="1" customWidth="1"/>
    <col min="11" max="11" width="10.7109375" bestFit="1" customWidth="1"/>
    <col min="12" max="13" width="11.7109375" bestFit="1" customWidth="1"/>
    <col min="14" max="14" width="10.7109375" bestFit="1" customWidth="1"/>
    <col min="15" max="18" width="11.7109375" bestFit="1" customWidth="1"/>
    <col min="19" max="21" width="10.7109375" bestFit="1" customWidth="1"/>
    <col min="22" max="22" width="11.7109375" bestFit="1" customWidth="1"/>
    <col min="23" max="23" width="10.7109375" bestFit="1" customWidth="1"/>
    <col min="24" max="24" width="11.7109375" bestFit="1" customWidth="1"/>
    <col min="25" max="25" width="10.7109375" bestFit="1" customWidth="1"/>
    <col min="26" max="26" width="11.7109375" bestFit="1" customWidth="1"/>
  </cols>
  <sheetData>
    <row r="1" spans="1:28" ht="21" customHeight="1" x14ac:dyDescent="0.25">
      <c r="A1" s="110" t="s">
        <v>54</v>
      </c>
      <c r="B1" s="111" t="s">
        <v>41</v>
      </c>
      <c r="C1" s="107" t="s">
        <v>17</v>
      </c>
      <c r="D1" s="107" t="s">
        <v>18</v>
      </c>
      <c r="E1" s="107" t="s">
        <v>19</v>
      </c>
      <c r="F1" s="107" t="s">
        <v>20</v>
      </c>
      <c r="G1" s="107" t="s">
        <v>21</v>
      </c>
      <c r="H1" s="107" t="s">
        <v>22</v>
      </c>
      <c r="I1" s="107" t="s">
        <v>23</v>
      </c>
      <c r="J1" s="107" t="s">
        <v>24</v>
      </c>
      <c r="K1" s="107" t="s">
        <v>25</v>
      </c>
      <c r="L1" s="107" t="s">
        <v>26</v>
      </c>
      <c r="M1" s="107" t="s">
        <v>27</v>
      </c>
      <c r="N1" s="107" t="s">
        <v>28</v>
      </c>
      <c r="O1" s="107" t="s">
        <v>29</v>
      </c>
      <c r="P1" s="107" t="s">
        <v>30</v>
      </c>
      <c r="Q1" s="107" t="s">
        <v>31</v>
      </c>
      <c r="R1" s="107" t="s">
        <v>32</v>
      </c>
      <c r="S1" s="107" t="s">
        <v>33</v>
      </c>
      <c r="T1" s="107" t="s">
        <v>34</v>
      </c>
      <c r="U1" s="107" t="s">
        <v>35</v>
      </c>
      <c r="V1" s="107" t="s">
        <v>36</v>
      </c>
      <c r="W1" s="107" t="s">
        <v>37</v>
      </c>
      <c r="X1" s="107" t="s">
        <v>38</v>
      </c>
      <c r="Y1" s="107" t="s">
        <v>39</v>
      </c>
      <c r="Z1" s="107" t="s">
        <v>40</v>
      </c>
    </row>
    <row r="2" spans="1:28" ht="21" customHeight="1" x14ac:dyDescent="0.25">
      <c r="A2" s="23" t="s">
        <v>1</v>
      </c>
      <c r="B2" s="120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28" ht="21" customHeight="1" x14ac:dyDescent="0.25">
      <c r="A3" s="101" t="s">
        <v>2</v>
      </c>
      <c r="B3" s="187">
        <v>66.2</v>
      </c>
      <c r="C3" s="188">
        <v>86.1</v>
      </c>
      <c r="D3" s="189">
        <v>88.6</v>
      </c>
      <c r="E3" s="189">
        <v>85</v>
      </c>
      <c r="F3" s="189">
        <v>91.9</v>
      </c>
      <c r="G3" s="190">
        <v>72.900000000000006</v>
      </c>
      <c r="H3" s="191">
        <v>95</v>
      </c>
      <c r="I3" s="190">
        <v>81.5</v>
      </c>
      <c r="J3" s="191">
        <v>97.5</v>
      </c>
      <c r="K3" s="190">
        <v>64.599999999999994</v>
      </c>
      <c r="L3" s="189">
        <v>84.6</v>
      </c>
      <c r="M3" s="189">
        <v>80.900000000000006</v>
      </c>
      <c r="N3" s="189">
        <v>77.099999999999994</v>
      </c>
      <c r="O3" s="189">
        <v>83.3</v>
      </c>
      <c r="P3" s="190">
        <v>81.8</v>
      </c>
      <c r="Q3" s="189">
        <v>78</v>
      </c>
      <c r="R3" s="190">
        <v>76</v>
      </c>
      <c r="S3" s="189">
        <v>86.7</v>
      </c>
      <c r="T3" s="189">
        <v>88</v>
      </c>
      <c r="U3" s="191">
        <v>88.1</v>
      </c>
      <c r="V3" s="189">
        <v>90.9</v>
      </c>
      <c r="W3" s="191">
        <v>76.3</v>
      </c>
      <c r="X3" s="189">
        <v>79.8</v>
      </c>
      <c r="Y3" s="189">
        <v>60.2</v>
      </c>
      <c r="Z3" s="189">
        <v>84.2</v>
      </c>
      <c r="AA3" s="1"/>
      <c r="AB3" s="1"/>
    </row>
    <row r="4" spans="1:28" ht="21" customHeight="1" x14ac:dyDescent="0.25">
      <c r="A4" s="101" t="s">
        <v>3</v>
      </c>
      <c r="B4" s="137">
        <v>7772</v>
      </c>
      <c r="C4" s="142">
        <v>9624</v>
      </c>
      <c r="D4" s="139">
        <v>7792</v>
      </c>
      <c r="E4" s="141">
        <v>7876</v>
      </c>
      <c r="F4" s="138">
        <v>12397</v>
      </c>
      <c r="G4" s="139">
        <v>6533</v>
      </c>
      <c r="H4" s="138">
        <v>8497</v>
      </c>
      <c r="I4" s="138">
        <v>10258</v>
      </c>
      <c r="J4" s="138">
        <v>12965</v>
      </c>
      <c r="K4" s="139">
        <v>8070</v>
      </c>
      <c r="L4" s="138">
        <v>9195</v>
      </c>
      <c r="M4" s="138">
        <v>9703</v>
      </c>
      <c r="N4" s="138">
        <v>8835</v>
      </c>
      <c r="O4" s="138">
        <v>8884</v>
      </c>
      <c r="P4" s="141">
        <v>10506</v>
      </c>
      <c r="Q4" s="138">
        <v>9815</v>
      </c>
      <c r="R4" s="141">
        <v>9204</v>
      </c>
      <c r="S4" s="138">
        <v>9417</v>
      </c>
      <c r="T4" s="138">
        <v>11996</v>
      </c>
      <c r="U4" s="138">
        <v>9751</v>
      </c>
      <c r="V4" s="138">
        <v>11826</v>
      </c>
      <c r="W4" s="138">
        <v>7985</v>
      </c>
      <c r="X4" s="138">
        <v>9995</v>
      </c>
      <c r="Y4" s="138">
        <v>7008</v>
      </c>
      <c r="Z4" s="138">
        <v>8458</v>
      </c>
      <c r="AB4" s="1"/>
    </row>
    <row r="5" spans="1:28" ht="21" customHeight="1" x14ac:dyDescent="0.25">
      <c r="A5" s="101" t="s">
        <v>10</v>
      </c>
      <c r="B5" s="192">
        <v>83.8</v>
      </c>
      <c r="C5" s="188">
        <v>91.5</v>
      </c>
      <c r="D5" s="189">
        <v>92.7</v>
      </c>
      <c r="E5" s="191">
        <v>89.5</v>
      </c>
      <c r="F5" s="191">
        <v>94</v>
      </c>
      <c r="G5" s="190">
        <v>67.400000000000006</v>
      </c>
      <c r="H5" s="189">
        <v>83.6</v>
      </c>
      <c r="I5" s="191">
        <v>100</v>
      </c>
      <c r="J5" s="191">
        <v>97.1</v>
      </c>
      <c r="K5" s="190">
        <v>71.599999999999994</v>
      </c>
      <c r="L5" s="191">
        <v>92.3</v>
      </c>
      <c r="M5" s="191">
        <v>86.3</v>
      </c>
      <c r="N5" s="191">
        <v>82.8</v>
      </c>
      <c r="O5" s="191">
        <v>92</v>
      </c>
      <c r="P5" s="191">
        <v>90.6</v>
      </c>
      <c r="Q5" s="191">
        <v>79.8</v>
      </c>
      <c r="R5" s="189">
        <v>86.6</v>
      </c>
      <c r="S5" s="189">
        <v>85.8</v>
      </c>
      <c r="T5" s="191">
        <v>91.7</v>
      </c>
      <c r="U5" s="191">
        <v>86.7</v>
      </c>
      <c r="V5" s="191">
        <v>94.9</v>
      </c>
      <c r="W5" s="191">
        <v>75.400000000000006</v>
      </c>
      <c r="X5" s="191">
        <v>92.4</v>
      </c>
      <c r="Y5" s="190">
        <v>50.2</v>
      </c>
      <c r="Z5" s="189">
        <v>85</v>
      </c>
      <c r="AB5" s="1"/>
    </row>
    <row r="6" spans="1:28" ht="21" customHeight="1" x14ac:dyDescent="0.25">
      <c r="A6" s="102" t="s">
        <v>13</v>
      </c>
      <c r="B6" s="192">
        <v>79.7</v>
      </c>
      <c r="C6" s="188">
        <v>81.900000000000006</v>
      </c>
      <c r="D6" s="191">
        <v>90.7</v>
      </c>
      <c r="E6" s="191">
        <v>100</v>
      </c>
      <c r="F6" s="191">
        <v>97.2</v>
      </c>
      <c r="G6" s="189">
        <v>85</v>
      </c>
      <c r="H6" s="189">
        <v>85.5</v>
      </c>
      <c r="I6" s="191">
        <v>92.9</v>
      </c>
      <c r="J6" s="191">
        <v>95.3</v>
      </c>
      <c r="K6" s="190">
        <v>69.2</v>
      </c>
      <c r="L6" s="191">
        <v>82.3</v>
      </c>
      <c r="M6" s="189">
        <v>68.400000000000006</v>
      </c>
      <c r="N6" s="189">
        <v>69.599999999999994</v>
      </c>
      <c r="O6" s="191">
        <v>85.2</v>
      </c>
      <c r="P6" s="189">
        <v>80.400000000000006</v>
      </c>
      <c r="Q6" s="189">
        <v>63.5</v>
      </c>
      <c r="R6" s="191">
        <v>90.4</v>
      </c>
      <c r="S6" s="189">
        <v>76.3</v>
      </c>
      <c r="T6" s="191">
        <v>84.5</v>
      </c>
      <c r="U6" s="191">
        <v>93.3</v>
      </c>
      <c r="V6" s="191">
        <v>92.9</v>
      </c>
      <c r="W6" s="190">
        <v>76.3</v>
      </c>
      <c r="X6" s="191">
        <v>89.4</v>
      </c>
      <c r="Y6" s="190">
        <v>44.8</v>
      </c>
      <c r="Z6" s="189">
        <v>77.7</v>
      </c>
      <c r="AB6" s="1"/>
    </row>
    <row r="7" spans="1:28" ht="21" customHeight="1" x14ac:dyDescent="0.25">
      <c r="A7" s="102" t="s">
        <v>16</v>
      </c>
      <c r="B7" s="192">
        <v>70.5</v>
      </c>
      <c r="C7" s="188">
        <v>56</v>
      </c>
      <c r="D7" s="190">
        <v>63.1</v>
      </c>
      <c r="E7" s="191">
        <v>76.7</v>
      </c>
      <c r="F7" s="189">
        <v>78.900000000000006</v>
      </c>
      <c r="G7" s="190">
        <v>50</v>
      </c>
      <c r="H7" s="191">
        <v>90.8</v>
      </c>
      <c r="I7" s="191">
        <v>70.599999999999994</v>
      </c>
      <c r="J7" s="191">
        <v>77.599999999999994</v>
      </c>
      <c r="K7" s="190">
        <v>32.799999999999997</v>
      </c>
      <c r="L7" s="189">
        <v>75</v>
      </c>
      <c r="M7" s="191">
        <v>83.7</v>
      </c>
      <c r="N7" s="189">
        <v>67.400000000000006</v>
      </c>
      <c r="O7" s="190">
        <v>67.2</v>
      </c>
      <c r="P7" s="190">
        <v>58.3</v>
      </c>
      <c r="Q7" s="190">
        <v>63.5</v>
      </c>
      <c r="R7" s="191">
        <v>78.400000000000006</v>
      </c>
      <c r="S7" s="191">
        <v>77</v>
      </c>
      <c r="T7" s="191">
        <v>76</v>
      </c>
      <c r="U7" s="191">
        <v>83.9</v>
      </c>
      <c r="V7" s="191">
        <v>85.6</v>
      </c>
      <c r="W7" s="190">
        <v>69</v>
      </c>
      <c r="X7" s="191">
        <v>74.5</v>
      </c>
      <c r="Y7" s="191">
        <v>93</v>
      </c>
      <c r="Z7" s="190">
        <v>57.1</v>
      </c>
      <c r="AB7" s="1"/>
    </row>
    <row r="8" spans="1:28" ht="21" customHeight="1" x14ac:dyDescent="0.25">
      <c r="A8" s="103" t="s">
        <v>14</v>
      </c>
      <c r="B8" s="109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B8" s="1"/>
    </row>
    <row r="9" spans="1:28" ht="21" customHeight="1" x14ac:dyDescent="0.25">
      <c r="A9" s="101" t="s">
        <v>2</v>
      </c>
      <c r="B9" s="193">
        <v>73.5</v>
      </c>
      <c r="C9" s="194">
        <v>100</v>
      </c>
      <c r="D9" s="191">
        <v>100</v>
      </c>
      <c r="E9" s="191">
        <v>90</v>
      </c>
      <c r="F9" s="191">
        <v>100</v>
      </c>
      <c r="G9" s="190">
        <v>80</v>
      </c>
      <c r="H9" s="191">
        <v>100</v>
      </c>
      <c r="I9" s="190">
        <v>0</v>
      </c>
      <c r="J9" s="191">
        <v>90.3</v>
      </c>
      <c r="K9" s="190">
        <v>33.299999999999997</v>
      </c>
      <c r="L9" s="190">
        <v>60</v>
      </c>
      <c r="M9" s="189">
        <v>73.3</v>
      </c>
      <c r="N9" s="189">
        <v>79.900000000000006</v>
      </c>
      <c r="O9" s="191">
        <v>94.1</v>
      </c>
      <c r="P9" s="190">
        <v>78.599999999999994</v>
      </c>
      <c r="Q9" s="189">
        <v>78.5</v>
      </c>
      <c r="R9" s="190">
        <v>73.7</v>
      </c>
      <c r="S9" s="189">
        <v>83.2</v>
      </c>
      <c r="T9" s="189">
        <v>71.7</v>
      </c>
      <c r="U9" s="191">
        <v>100</v>
      </c>
      <c r="V9" s="190">
        <v>76</v>
      </c>
      <c r="W9" s="191">
        <v>77.7</v>
      </c>
      <c r="X9" s="189">
        <v>73.400000000000006</v>
      </c>
      <c r="Y9" s="190">
        <v>68.599999999999994</v>
      </c>
      <c r="Z9" s="189">
        <v>82.7</v>
      </c>
      <c r="AB9" s="1"/>
    </row>
    <row r="10" spans="1:28" ht="21" customHeight="1" x14ac:dyDescent="0.25">
      <c r="A10" s="101" t="s">
        <v>3</v>
      </c>
      <c r="B10" s="137">
        <v>9771</v>
      </c>
      <c r="C10" s="142">
        <v>8250</v>
      </c>
      <c r="D10" s="138">
        <v>10405</v>
      </c>
      <c r="E10" s="138">
        <v>7934</v>
      </c>
      <c r="F10" s="139">
        <v>6761</v>
      </c>
      <c r="G10" s="138">
        <v>9307</v>
      </c>
      <c r="H10" s="138">
        <v>11685</v>
      </c>
      <c r="I10" s="140" t="s">
        <v>58</v>
      </c>
      <c r="J10" s="138">
        <v>12090</v>
      </c>
      <c r="K10" s="139">
        <v>6414</v>
      </c>
      <c r="L10" s="138">
        <v>16250</v>
      </c>
      <c r="M10" s="138">
        <v>10146</v>
      </c>
      <c r="N10" s="138">
        <v>9274</v>
      </c>
      <c r="O10" s="139">
        <v>10456</v>
      </c>
      <c r="P10" s="138">
        <v>11409</v>
      </c>
      <c r="Q10" s="141">
        <v>10092</v>
      </c>
      <c r="R10" s="138">
        <v>10509</v>
      </c>
      <c r="S10" s="138">
        <v>8691</v>
      </c>
      <c r="T10" s="141">
        <v>9692</v>
      </c>
      <c r="U10" s="141">
        <v>7242</v>
      </c>
      <c r="V10" s="138">
        <v>10858</v>
      </c>
      <c r="W10" s="141">
        <v>9455</v>
      </c>
      <c r="X10" s="138">
        <v>11417</v>
      </c>
      <c r="Y10" s="138">
        <v>9419</v>
      </c>
      <c r="Z10" s="138">
        <v>10023</v>
      </c>
      <c r="AB10" s="1"/>
    </row>
    <row r="11" spans="1:28" ht="21" customHeight="1" x14ac:dyDescent="0.25">
      <c r="A11" s="101" t="s">
        <v>10</v>
      </c>
      <c r="B11" s="192">
        <v>87.8</v>
      </c>
      <c r="C11" s="188">
        <v>75</v>
      </c>
      <c r="D11" s="191">
        <v>100</v>
      </c>
      <c r="E11" s="191">
        <v>100</v>
      </c>
      <c r="F11" s="191">
        <v>100</v>
      </c>
      <c r="G11" s="191">
        <v>100</v>
      </c>
      <c r="H11" s="191">
        <v>100</v>
      </c>
      <c r="I11" s="191">
        <v>100</v>
      </c>
      <c r="J11" s="189">
        <v>78.900000000000006</v>
      </c>
      <c r="K11" s="191">
        <v>100</v>
      </c>
      <c r="L11" s="191">
        <v>100</v>
      </c>
      <c r="M11" s="191">
        <v>88</v>
      </c>
      <c r="N11" s="191">
        <v>86.6</v>
      </c>
      <c r="O11" s="189">
        <v>88</v>
      </c>
      <c r="P11" s="191">
        <v>90.4</v>
      </c>
      <c r="Q11" s="191">
        <v>82.6</v>
      </c>
      <c r="R11" s="189">
        <v>82.5</v>
      </c>
      <c r="S11" s="191">
        <v>91.8</v>
      </c>
      <c r="T11" s="191">
        <v>100</v>
      </c>
      <c r="U11" s="191">
        <v>100</v>
      </c>
      <c r="V11" s="191">
        <v>100</v>
      </c>
      <c r="W11" s="191">
        <v>88.7</v>
      </c>
      <c r="X11" s="191">
        <v>91.5</v>
      </c>
      <c r="Y11" s="189">
        <v>80</v>
      </c>
      <c r="Z11" s="191">
        <v>89.5</v>
      </c>
      <c r="AB11" s="1"/>
    </row>
    <row r="12" spans="1:28" ht="21" customHeight="1" x14ac:dyDescent="0.25">
      <c r="A12" s="102" t="s">
        <v>13</v>
      </c>
      <c r="B12" s="192">
        <v>85.6</v>
      </c>
      <c r="C12" s="195">
        <v>75</v>
      </c>
      <c r="D12" s="191">
        <v>100</v>
      </c>
      <c r="E12" s="191">
        <v>100</v>
      </c>
      <c r="F12" s="191">
        <v>100</v>
      </c>
      <c r="G12" s="190">
        <v>0</v>
      </c>
      <c r="H12" s="189">
        <v>75</v>
      </c>
      <c r="I12" s="191">
        <v>100</v>
      </c>
      <c r="J12" s="191">
        <v>89.5</v>
      </c>
      <c r="K12" s="191">
        <v>100</v>
      </c>
      <c r="L12" s="191">
        <v>100</v>
      </c>
      <c r="M12" s="191">
        <v>100</v>
      </c>
      <c r="N12" s="191">
        <v>86.1</v>
      </c>
      <c r="O12" s="191">
        <v>89.3</v>
      </c>
      <c r="P12" s="191">
        <v>93.5</v>
      </c>
      <c r="Q12" s="191">
        <v>73.8</v>
      </c>
      <c r="R12" s="189">
        <v>90.3</v>
      </c>
      <c r="S12" s="191">
        <v>77.400000000000006</v>
      </c>
      <c r="T12" s="190">
        <v>25</v>
      </c>
      <c r="U12" s="191">
        <v>100</v>
      </c>
      <c r="V12" s="191">
        <v>100</v>
      </c>
      <c r="W12" s="189">
        <v>87</v>
      </c>
      <c r="X12" s="191">
        <v>89.5</v>
      </c>
      <c r="Y12" s="191">
        <v>100</v>
      </c>
      <c r="Z12" s="191">
        <v>82.4</v>
      </c>
      <c r="AB12" s="1"/>
    </row>
    <row r="13" spans="1:28" ht="21" customHeight="1" x14ac:dyDescent="0.25">
      <c r="A13" s="102" t="s">
        <v>16</v>
      </c>
      <c r="B13" s="192">
        <v>72.599999999999994</v>
      </c>
      <c r="C13" s="195">
        <v>52.9</v>
      </c>
      <c r="D13" s="191">
        <v>85.7</v>
      </c>
      <c r="E13" s="191">
        <v>100</v>
      </c>
      <c r="F13" s="191">
        <v>87.5</v>
      </c>
      <c r="G13" s="190">
        <v>0</v>
      </c>
      <c r="H13" s="191">
        <v>100</v>
      </c>
      <c r="I13" s="190">
        <v>66.7</v>
      </c>
      <c r="J13" s="191">
        <v>89.1</v>
      </c>
      <c r="K13" s="191">
        <v>57.1</v>
      </c>
      <c r="L13" s="190">
        <v>66.7</v>
      </c>
      <c r="M13" s="191">
        <v>76.7</v>
      </c>
      <c r="N13" s="189">
        <v>73</v>
      </c>
      <c r="O13" s="189">
        <v>72</v>
      </c>
      <c r="P13" s="190">
        <v>45</v>
      </c>
      <c r="Q13" s="189">
        <v>69.7</v>
      </c>
      <c r="R13" s="191">
        <v>66.099999999999994</v>
      </c>
      <c r="S13" s="191">
        <v>78.3</v>
      </c>
      <c r="T13" s="191">
        <v>76.900000000000006</v>
      </c>
      <c r="U13" s="191">
        <v>100</v>
      </c>
      <c r="V13" s="191">
        <v>100</v>
      </c>
      <c r="W13" s="191">
        <v>75</v>
      </c>
      <c r="X13" s="191">
        <v>84.2</v>
      </c>
      <c r="Y13" s="191">
        <v>88.8</v>
      </c>
      <c r="Z13" s="189">
        <v>70.2</v>
      </c>
      <c r="AB13" s="1"/>
    </row>
    <row r="14" spans="1:28" ht="21" customHeight="1" x14ac:dyDescent="0.25">
      <c r="A14" s="103" t="s">
        <v>15</v>
      </c>
      <c r="B14" s="10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B14" s="1"/>
    </row>
    <row r="15" spans="1:28" ht="21" customHeight="1" x14ac:dyDescent="0.25">
      <c r="A15" s="101" t="s">
        <v>2</v>
      </c>
      <c r="B15" s="196">
        <v>73.900000000000006</v>
      </c>
      <c r="C15" s="194">
        <v>81.3</v>
      </c>
      <c r="D15" s="190">
        <v>48.5</v>
      </c>
      <c r="E15" s="189">
        <v>73.400000000000006</v>
      </c>
      <c r="F15" s="190">
        <v>70.8</v>
      </c>
      <c r="G15" s="189">
        <v>69</v>
      </c>
      <c r="H15" s="189">
        <v>75.900000000000006</v>
      </c>
      <c r="I15" s="190">
        <v>67</v>
      </c>
      <c r="J15" s="191">
        <v>85.2</v>
      </c>
      <c r="K15" s="189">
        <v>70.5</v>
      </c>
      <c r="L15" s="191">
        <v>85</v>
      </c>
      <c r="M15" s="191">
        <v>90.7</v>
      </c>
      <c r="N15" s="190">
        <v>69.5</v>
      </c>
      <c r="O15" s="189">
        <v>81.5</v>
      </c>
      <c r="P15" s="189">
        <v>82.3</v>
      </c>
      <c r="Q15" s="190">
        <v>67.8</v>
      </c>
      <c r="R15" s="190">
        <v>66.7</v>
      </c>
      <c r="S15" s="191">
        <v>72.2</v>
      </c>
      <c r="T15" s="190">
        <v>57.5</v>
      </c>
      <c r="U15" s="189">
        <v>75</v>
      </c>
      <c r="V15" s="189">
        <v>74.8</v>
      </c>
      <c r="W15" s="191">
        <v>75</v>
      </c>
      <c r="X15" s="189">
        <v>73</v>
      </c>
      <c r="Y15" s="189">
        <v>73.3</v>
      </c>
      <c r="Z15" s="191">
        <v>84.9</v>
      </c>
      <c r="AB15" s="1"/>
    </row>
    <row r="16" spans="1:28" ht="21" customHeight="1" x14ac:dyDescent="0.25">
      <c r="A16" s="101" t="s">
        <v>3</v>
      </c>
      <c r="B16" s="136">
        <v>5070</v>
      </c>
      <c r="C16" s="142">
        <v>4628</v>
      </c>
      <c r="D16" s="139">
        <v>3266</v>
      </c>
      <c r="E16" s="138">
        <v>4996</v>
      </c>
      <c r="F16" s="139">
        <v>3236</v>
      </c>
      <c r="G16" s="138">
        <v>3748</v>
      </c>
      <c r="H16" s="141">
        <v>2952</v>
      </c>
      <c r="I16" s="138">
        <v>3367</v>
      </c>
      <c r="J16" s="138">
        <v>4503</v>
      </c>
      <c r="K16" s="138">
        <v>4064</v>
      </c>
      <c r="L16" s="138">
        <v>4405</v>
      </c>
      <c r="M16" s="138">
        <v>3810</v>
      </c>
      <c r="N16" s="138">
        <v>5231</v>
      </c>
      <c r="O16" s="138">
        <v>4413</v>
      </c>
      <c r="P16" s="138">
        <v>4866</v>
      </c>
      <c r="Q16" s="138">
        <v>5474</v>
      </c>
      <c r="R16" s="138">
        <v>3632</v>
      </c>
      <c r="S16" s="141">
        <v>3193</v>
      </c>
      <c r="T16" s="138">
        <v>7065</v>
      </c>
      <c r="U16" s="138">
        <v>4392</v>
      </c>
      <c r="V16" s="141">
        <v>3050</v>
      </c>
      <c r="W16" s="138">
        <v>4030</v>
      </c>
      <c r="X16" s="138">
        <v>4703</v>
      </c>
      <c r="Y16" s="138">
        <v>5551</v>
      </c>
      <c r="Z16" s="138">
        <v>5238</v>
      </c>
      <c r="AB16" s="1"/>
    </row>
    <row r="17" spans="1:28" ht="21" customHeight="1" x14ac:dyDescent="0.25">
      <c r="A17" s="101" t="s">
        <v>10</v>
      </c>
      <c r="B17" s="192">
        <v>81.599999999999994</v>
      </c>
      <c r="C17" s="194">
        <v>76.099999999999994</v>
      </c>
      <c r="D17" s="189">
        <v>72.7</v>
      </c>
      <c r="E17" s="191">
        <v>79.099999999999994</v>
      </c>
      <c r="F17" s="191">
        <v>100</v>
      </c>
      <c r="G17" s="189">
        <v>70.8</v>
      </c>
      <c r="H17" s="190">
        <v>63.1</v>
      </c>
      <c r="I17" s="191">
        <v>92.6</v>
      </c>
      <c r="J17" s="191">
        <v>84.2</v>
      </c>
      <c r="K17" s="191">
        <v>76.099999999999994</v>
      </c>
      <c r="L17" s="191">
        <v>79.400000000000006</v>
      </c>
      <c r="M17" s="191">
        <v>91.5</v>
      </c>
      <c r="N17" s="191">
        <v>80.599999999999994</v>
      </c>
      <c r="O17" s="191">
        <v>85.2</v>
      </c>
      <c r="P17" s="191">
        <v>86.4</v>
      </c>
      <c r="Q17" s="189">
        <v>70.599999999999994</v>
      </c>
      <c r="R17" s="191">
        <v>75.400000000000006</v>
      </c>
      <c r="S17" s="189">
        <v>67.599999999999994</v>
      </c>
      <c r="T17" s="191">
        <v>75</v>
      </c>
      <c r="U17" s="191">
        <v>88</v>
      </c>
      <c r="V17" s="191">
        <v>82.4</v>
      </c>
      <c r="W17" s="191">
        <v>75.5</v>
      </c>
      <c r="X17" s="191">
        <v>88.5</v>
      </c>
      <c r="Y17" s="191">
        <v>100</v>
      </c>
      <c r="Z17" s="191">
        <v>86.9</v>
      </c>
      <c r="AB17" s="1"/>
    </row>
    <row r="18" spans="1:28" ht="21" customHeight="1" x14ac:dyDescent="0.25">
      <c r="A18" s="102" t="s">
        <v>13</v>
      </c>
      <c r="B18" s="192">
        <v>80.5</v>
      </c>
      <c r="C18" s="195">
        <v>58.6</v>
      </c>
      <c r="D18" s="190">
        <v>60</v>
      </c>
      <c r="E18" s="190">
        <v>45.2</v>
      </c>
      <c r="F18" s="190">
        <v>66.7</v>
      </c>
      <c r="G18" s="191">
        <v>64</v>
      </c>
      <c r="H18" s="191">
        <v>63.2</v>
      </c>
      <c r="I18" s="191">
        <v>96.3</v>
      </c>
      <c r="J18" s="191">
        <v>89.8</v>
      </c>
      <c r="K18" s="190">
        <v>75</v>
      </c>
      <c r="L18" s="191">
        <v>98.5</v>
      </c>
      <c r="M18" s="191">
        <v>98.8</v>
      </c>
      <c r="N18" s="191">
        <v>90.5</v>
      </c>
      <c r="O18" s="191">
        <v>77.599999999999994</v>
      </c>
      <c r="P18" s="189">
        <v>79.8</v>
      </c>
      <c r="Q18" s="190">
        <v>35.700000000000003</v>
      </c>
      <c r="R18" s="191">
        <v>94</v>
      </c>
      <c r="S18" s="190">
        <v>64.3</v>
      </c>
      <c r="T18" s="191">
        <v>87.5</v>
      </c>
      <c r="U18" s="191">
        <v>100</v>
      </c>
      <c r="V18" s="191">
        <v>100</v>
      </c>
      <c r="W18" s="189">
        <v>84</v>
      </c>
      <c r="X18" s="191">
        <v>68.8</v>
      </c>
      <c r="Y18" s="191">
        <v>100</v>
      </c>
      <c r="Z18" s="191">
        <v>70.3</v>
      </c>
      <c r="AB18" s="1"/>
    </row>
    <row r="19" spans="1:28" ht="21" customHeight="1" x14ac:dyDescent="0.25">
      <c r="A19" s="102" t="s">
        <v>16</v>
      </c>
      <c r="B19" s="192">
        <v>64.5</v>
      </c>
      <c r="C19" s="195">
        <v>58.4</v>
      </c>
      <c r="D19" s="190">
        <v>28.6</v>
      </c>
      <c r="E19" s="191">
        <v>60.3</v>
      </c>
      <c r="F19" s="190">
        <v>28.6</v>
      </c>
      <c r="G19" s="191">
        <v>33.299999999999997</v>
      </c>
      <c r="H19" s="189">
        <v>73.900000000000006</v>
      </c>
      <c r="I19" s="191">
        <v>93.8</v>
      </c>
      <c r="J19" s="191">
        <v>84.9</v>
      </c>
      <c r="K19" s="190">
        <v>0</v>
      </c>
      <c r="L19" s="189">
        <v>86</v>
      </c>
      <c r="M19" s="189">
        <v>84.6</v>
      </c>
      <c r="N19" s="190">
        <v>51.9</v>
      </c>
      <c r="O19" s="191">
        <v>66.7</v>
      </c>
      <c r="P19" s="190">
        <v>55.7</v>
      </c>
      <c r="Q19" s="191">
        <v>46.8</v>
      </c>
      <c r="R19" s="189">
        <v>73.2</v>
      </c>
      <c r="S19" s="191">
        <v>66.7</v>
      </c>
      <c r="T19" s="189">
        <v>61.9</v>
      </c>
      <c r="U19" s="189">
        <v>73.7</v>
      </c>
      <c r="V19" s="191">
        <v>92.9</v>
      </c>
      <c r="W19" s="191">
        <v>83.6</v>
      </c>
      <c r="X19" s="191">
        <v>74.2</v>
      </c>
      <c r="Y19" s="191">
        <v>70.599999999999994</v>
      </c>
      <c r="Z19" s="190">
        <v>62.1</v>
      </c>
      <c r="AB19" s="1"/>
    </row>
    <row r="20" spans="1:28" ht="21" customHeight="1" x14ac:dyDescent="0.25">
      <c r="A20" s="103" t="s">
        <v>6</v>
      </c>
      <c r="B20" s="10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B20" s="1"/>
    </row>
    <row r="21" spans="1:28" ht="21" customHeight="1" x14ac:dyDescent="0.25">
      <c r="A21" s="101" t="s">
        <v>2</v>
      </c>
      <c r="B21" s="196">
        <v>63.3</v>
      </c>
      <c r="C21" s="188">
        <v>66.8</v>
      </c>
      <c r="D21" s="189">
        <v>65.3</v>
      </c>
      <c r="E21" s="191">
        <v>69.400000000000006</v>
      </c>
      <c r="F21" s="189">
        <v>60.5</v>
      </c>
      <c r="G21" s="191">
        <v>68.3</v>
      </c>
      <c r="H21" s="191">
        <v>70.400000000000006</v>
      </c>
      <c r="I21" s="190">
        <v>58.3</v>
      </c>
      <c r="J21" s="189">
        <v>64.900000000000006</v>
      </c>
      <c r="K21" s="191">
        <v>67.5</v>
      </c>
      <c r="L21" s="191">
        <v>71</v>
      </c>
      <c r="M21" s="189">
        <v>62.4</v>
      </c>
      <c r="N21" s="191">
        <v>69.7</v>
      </c>
      <c r="O21" s="189">
        <v>62.7</v>
      </c>
      <c r="P21" s="189">
        <v>60.9</v>
      </c>
      <c r="Q21" s="189">
        <v>63.8</v>
      </c>
      <c r="R21" s="191">
        <v>58.6</v>
      </c>
      <c r="S21" s="191">
        <v>61.3</v>
      </c>
      <c r="T21" s="189">
        <v>64.5</v>
      </c>
      <c r="U21" s="189">
        <v>69.7</v>
      </c>
      <c r="V21" s="189">
        <v>63</v>
      </c>
      <c r="W21" s="191">
        <v>65.8</v>
      </c>
      <c r="X21" s="191">
        <v>71.099999999999994</v>
      </c>
      <c r="Y21" s="189">
        <v>59.8</v>
      </c>
      <c r="Z21" s="191">
        <v>71.900000000000006</v>
      </c>
      <c r="AB21" s="1"/>
    </row>
    <row r="22" spans="1:28" ht="21" customHeight="1" x14ac:dyDescent="0.25">
      <c r="A22" s="101" t="s">
        <v>3</v>
      </c>
      <c r="B22" s="136">
        <v>6794</v>
      </c>
      <c r="C22" s="142">
        <v>6336</v>
      </c>
      <c r="D22" s="138">
        <v>7497</v>
      </c>
      <c r="E22" s="138">
        <v>5826</v>
      </c>
      <c r="F22" s="138">
        <v>6497</v>
      </c>
      <c r="G22" s="138">
        <v>5151</v>
      </c>
      <c r="H22" s="138">
        <v>6063</v>
      </c>
      <c r="I22" s="138">
        <v>5146</v>
      </c>
      <c r="J22" s="138">
        <v>7282</v>
      </c>
      <c r="K22" s="138">
        <v>7033</v>
      </c>
      <c r="L22" s="138">
        <v>5990</v>
      </c>
      <c r="M22" s="138">
        <v>6887</v>
      </c>
      <c r="N22" s="138">
        <v>6990</v>
      </c>
      <c r="O22" s="138">
        <v>6262</v>
      </c>
      <c r="P22" s="138">
        <v>6839</v>
      </c>
      <c r="Q22" s="138">
        <v>7281</v>
      </c>
      <c r="R22" s="138">
        <v>6562</v>
      </c>
      <c r="S22" s="138">
        <v>5795</v>
      </c>
      <c r="T22" s="138">
        <v>7079</v>
      </c>
      <c r="U22" s="138">
        <v>6141</v>
      </c>
      <c r="V22" s="138">
        <v>6686</v>
      </c>
      <c r="W22" s="138">
        <v>6661</v>
      </c>
      <c r="X22" s="138">
        <v>8605</v>
      </c>
      <c r="Y22" s="138">
        <v>6966</v>
      </c>
      <c r="Z22" s="138">
        <v>7206</v>
      </c>
      <c r="AB22" s="1"/>
    </row>
    <row r="23" spans="1:28" ht="21" customHeight="1" x14ac:dyDescent="0.25">
      <c r="A23" s="104" t="s">
        <v>10</v>
      </c>
      <c r="B23" s="192">
        <v>63.5</v>
      </c>
      <c r="C23" s="194">
        <v>71</v>
      </c>
      <c r="D23" s="191">
        <v>67.099999999999994</v>
      </c>
      <c r="E23" s="189">
        <v>65.099999999999994</v>
      </c>
      <c r="F23" s="189">
        <v>61.3</v>
      </c>
      <c r="G23" s="191">
        <v>68.400000000000006</v>
      </c>
      <c r="H23" s="191">
        <v>70.3</v>
      </c>
      <c r="I23" s="190">
        <v>58.4</v>
      </c>
      <c r="J23" s="191">
        <v>68.7</v>
      </c>
      <c r="K23" s="191">
        <v>70.2</v>
      </c>
      <c r="L23" s="191">
        <v>70.900000000000006</v>
      </c>
      <c r="M23" s="189">
        <v>64.900000000000006</v>
      </c>
      <c r="N23" s="189">
        <v>68.099999999999994</v>
      </c>
      <c r="O23" s="191">
        <v>65.099999999999994</v>
      </c>
      <c r="P23" s="191">
        <v>63.6</v>
      </c>
      <c r="Q23" s="191">
        <v>68.8</v>
      </c>
      <c r="R23" s="189">
        <v>53.1</v>
      </c>
      <c r="S23" s="191">
        <v>66.5</v>
      </c>
      <c r="T23" s="191">
        <v>64.5</v>
      </c>
      <c r="U23" s="191">
        <v>67.900000000000006</v>
      </c>
      <c r="V23" s="191">
        <v>68.599999999999994</v>
      </c>
      <c r="W23" s="191">
        <v>64.5</v>
      </c>
      <c r="X23" s="191">
        <v>67.400000000000006</v>
      </c>
      <c r="Y23" s="189">
        <v>58.5</v>
      </c>
      <c r="Z23" s="189">
        <v>67.2</v>
      </c>
      <c r="AB23" s="1"/>
    </row>
    <row r="26" spans="1:28" x14ac:dyDescent="0.25">
      <c r="A26" s="239" t="s">
        <v>7</v>
      </c>
      <c r="B26" s="239"/>
      <c r="C26" s="239"/>
    </row>
    <row r="27" spans="1:28" x14ac:dyDescent="0.25">
      <c r="A27" s="240" t="s">
        <v>8</v>
      </c>
      <c r="B27" s="240"/>
      <c r="C27" s="240"/>
    </row>
    <row r="28" spans="1:28" x14ac:dyDescent="0.25">
      <c r="A28" s="241" t="s">
        <v>9</v>
      </c>
      <c r="B28" s="241"/>
      <c r="C28" s="241"/>
    </row>
  </sheetData>
  <mergeCells count="3">
    <mergeCell ref="A26:C26"/>
    <mergeCell ref="A27:C27"/>
    <mergeCell ref="A28:C28"/>
  </mergeCells>
  <phoneticPr fontId="9" type="noConversion"/>
  <conditionalFormatting sqref="D25">
    <cfRule type="colorScale" priority="52">
      <colorScale>
        <cfvo type="min"/>
        <cfvo type="percentile" val="50"/>
        <cfvo type="max"/>
        <color rgb="FFFFFF00"/>
        <color theme="9" tint="0.39997558519241921"/>
        <color theme="4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23B9-A874-4EDE-848E-B379F58D6BC3}">
  <dimension ref="A1:AB28"/>
  <sheetViews>
    <sheetView workbookViewId="0">
      <selection activeCell="B3" sqref="B3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10" t="s">
        <v>56</v>
      </c>
      <c r="B1" s="111" t="s">
        <v>41</v>
      </c>
      <c r="C1" s="107" t="s">
        <v>17</v>
      </c>
      <c r="D1" s="107" t="s">
        <v>18</v>
      </c>
      <c r="E1" s="107" t="s">
        <v>19</v>
      </c>
      <c r="F1" s="107" t="s">
        <v>20</v>
      </c>
      <c r="G1" s="107" t="s">
        <v>21</v>
      </c>
      <c r="H1" s="107" t="s">
        <v>22</v>
      </c>
      <c r="I1" s="107" t="s">
        <v>23</v>
      </c>
      <c r="J1" s="107" t="s">
        <v>24</v>
      </c>
      <c r="K1" s="107" t="s">
        <v>25</v>
      </c>
      <c r="L1" s="107" t="s">
        <v>26</v>
      </c>
      <c r="M1" s="107" t="s">
        <v>27</v>
      </c>
      <c r="N1" s="107" t="s">
        <v>28</v>
      </c>
      <c r="O1" s="107" t="s">
        <v>29</v>
      </c>
      <c r="P1" s="107" t="s">
        <v>30</v>
      </c>
      <c r="Q1" s="107" t="s">
        <v>31</v>
      </c>
      <c r="R1" s="107" t="s">
        <v>32</v>
      </c>
      <c r="S1" s="107" t="s">
        <v>33</v>
      </c>
      <c r="T1" s="107" t="s">
        <v>34</v>
      </c>
      <c r="U1" s="107" t="s">
        <v>35</v>
      </c>
      <c r="V1" s="107" t="s">
        <v>36</v>
      </c>
      <c r="W1" s="107" t="s">
        <v>37</v>
      </c>
      <c r="X1" s="107" t="s">
        <v>38</v>
      </c>
      <c r="Y1" s="107" t="s">
        <v>39</v>
      </c>
      <c r="Z1" s="107" t="s">
        <v>40</v>
      </c>
    </row>
    <row r="2" spans="1:28" ht="21" customHeight="1" x14ac:dyDescent="0.25">
      <c r="A2" s="108" t="s">
        <v>1</v>
      </c>
      <c r="B2" s="120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28" ht="21" customHeight="1" x14ac:dyDescent="0.25">
      <c r="A3" s="101" t="s">
        <v>2</v>
      </c>
      <c r="B3" s="224">
        <v>0.66</v>
      </c>
      <c r="C3" s="219">
        <v>0.81599999999999995</v>
      </c>
      <c r="D3" s="219">
        <v>0.83699999999999997</v>
      </c>
      <c r="E3" s="219">
        <v>0.91700000000000004</v>
      </c>
      <c r="F3" s="219">
        <v>0.92400000000000004</v>
      </c>
      <c r="G3" s="224">
        <v>0.71199999999999997</v>
      </c>
      <c r="H3" s="224">
        <v>0.94299999999999995</v>
      </c>
      <c r="I3" s="224">
        <v>0.85699999999999998</v>
      </c>
      <c r="J3" s="224">
        <v>0.96699999999999997</v>
      </c>
      <c r="K3" s="224">
        <v>0.65</v>
      </c>
      <c r="L3" s="224">
        <v>0.77600000000000002</v>
      </c>
      <c r="M3" s="224">
        <v>0.80500000000000005</v>
      </c>
      <c r="N3" s="224">
        <v>0.78200000000000003</v>
      </c>
      <c r="O3" s="224">
        <v>0.86899999999999999</v>
      </c>
      <c r="P3" s="224">
        <v>0.80100000000000005</v>
      </c>
      <c r="Q3" s="224">
        <v>0.77200000000000002</v>
      </c>
      <c r="R3" s="224">
        <v>0.70899999999999996</v>
      </c>
      <c r="S3" s="224">
        <v>0.85799999999999998</v>
      </c>
      <c r="T3" s="224">
        <v>0.85899999999999999</v>
      </c>
      <c r="U3" s="224">
        <v>0.88500000000000001</v>
      </c>
      <c r="V3" s="224">
        <v>0.879</v>
      </c>
      <c r="W3" s="224">
        <v>0.76800000000000002</v>
      </c>
      <c r="X3" s="224">
        <v>0.78</v>
      </c>
      <c r="Y3" s="224">
        <v>0.60699999999999998</v>
      </c>
      <c r="Z3" s="224">
        <v>0.79</v>
      </c>
      <c r="AA3" s="1"/>
      <c r="AB3" s="1"/>
    </row>
    <row r="4" spans="1:28" ht="21" customHeight="1" x14ac:dyDescent="0.25">
      <c r="A4" s="101" t="s">
        <v>3</v>
      </c>
      <c r="B4" s="115">
        <v>7765</v>
      </c>
      <c r="C4" s="115">
        <v>8482.5</v>
      </c>
      <c r="D4" s="115">
        <v>8288</v>
      </c>
      <c r="E4" s="115">
        <v>8175</v>
      </c>
      <c r="F4" s="115">
        <v>12500</v>
      </c>
      <c r="G4" s="115">
        <v>6576</v>
      </c>
      <c r="H4" s="115">
        <v>7980.5</v>
      </c>
      <c r="I4" s="115">
        <v>10777</v>
      </c>
      <c r="J4" s="115">
        <v>12888</v>
      </c>
      <c r="K4" s="115">
        <v>8030</v>
      </c>
      <c r="L4" s="115">
        <v>8187</v>
      </c>
      <c r="M4" s="115">
        <v>9463</v>
      </c>
      <c r="N4" s="115">
        <v>8995</v>
      </c>
      <c r="O4" s="115">
        <v>8710</v>
      </c>
      <c r="P4" s="115">
        <v>10506</v>
      </c>
      <c r="Q4" s="115">
        <v>7800.5</v>
      </c>
      <c r="R4" s="115">
        <v>8836</v>
      </c>
      <c r="S4" s="115">
        <v>9290.5</v>
      </c>
      <c r="T4" s="115">
        <v>11768</v>
      </c>
      <c r="U4" s="115">
        <v>9509</v>
      </c>
      <c r="V4" s="115">
        <v>11925</v>
      </c>
      <c r="W4" s="115">
        <v>8089</v>
      </c>
      <c r="X4" s="115">
        <v>9982.7999999999993</v>
      </c>
      <c r="Y4" s="115">
        <v>7052</v>
      </c>
      <c r="Z4" s="115">
        <v>8619</v>
      </c>
      <c r="AB4" s="1"/>
    </row>
    <row r="5" spans="1:28" ht="21" customHeight="1" x14ac:dyDescent="0.25">
      <c r="A5" s="101" t="s">
        <v>10</v>
      </c>
      <c r="B5" s="117">
        <v>0.65900000000000003</v>
      </c>
      <c r="C5" s="117">
        <v>0.84299999999999997</v>
      </c>
      <c r="D5" s="117">
        <v>0.85699999999999998</v>
      </c>
      <c r="E5" s="117">
        <v>0.82499999999999996</v>
      </c>
      <c r="F5" s="117">
        <v>0.91900000000000004</v>
      </c>
      <c r="G5" s="117">
        <v>0.67100000000000004</v>
      </c>
      <c r="H5" s="117">
        <v>0.9</v>
      </c>
      <c r="I5" s="117">
        <v>0.88900000000000001</v>
      </c>
      <c r="J5" s="117">
        <v>0.96099999999999997</v>
      </c>
      <c r="K5" s="117">
        <v>0.68100000000000005</v>
      </c>
      <c r="L5" s="117">
        <v>0.83299999999999996</v>
      </c>
      <c r="M5" s="117">
        <v>0.79600000000000004</v>
      </c>
      <c r="N5" s="117">
        <v>0.76300000000000001</v>
      </c>
      <c r="O5" s="117">
        <v>0.85199999999999998</v>
      </c>
      <c r="P5" s="117">
        <v>0.82799999999999996</v>
      </c>
      <c r="Q5" s="117">
        <v>0.78300000000000003</v>
      </c>
      <c r="R5" s="117">
        <v>0.72899999999999998</v>
      </c>
      <c r="S5" s="117">
        <v>0.84099999999999997</v>
      </c>
      <c r="T5" s="117">
        <v>0.88</v>
      </c>
      <c r="U5" s="117">
        <v>0.79700000000000004</v>
      </c>
      <c r="V5" s="117">
        <v>0.88300000000000001</v>
      </c>
      <c r="W5" s="117">
        <v>0.77900000000000003</v>
      </c>
      <c r="X5" s="117">
        <v>0.79800000000000004</v>
      </c>
      <c r="Y5" s="117">
        <v>0.6</v>
      </c>
      <c r="Z5" s="117">
        <v>0.83599999999999997</v>
      </c>
      <c r="AA5" s="1"/>
      <c r="AB5" s="1"/>
    </row>
    <row r="6" spans="1:28" ht="21" customHeight="1" x14ac:dyDescent="0.25">
      <c r="A6" s="102" t="s">
        <v>13</v>
      </c>
      <c r="B6" s="117">
        <v>0.66800000000000004</v>
      </c>
      <c r="C6" s="199">
        <v>0.72299999999999998</v>
      </c>
      <c r="D6" s="199">
        <v>0.84099999999999997</v>
      </c>
      <c r="E6" s="199">
        <v>0.75</v>
      </c>
      <c r="F6" s="199">
        <v>0.91300000000000003</v>
      </c>
      <c r="G6" s="199">
        <v>0.59299999999999997</v>
      </c>
      <c r="H6" s="199">
        <v>0.92900000000000005</v>
      </c>
      <c r="I6" s="199">
        <v>0.63</v>
      </c>
      <c r="J6" s="199">
        <v>0.92700000000000005</v>
      </c>
      <c r="K6" s="199">
        <v>0.54500000000000004</v>
      </c>
      <c r="L6" s="199">
        <v>0.83199999999999996</v>
      </c>
      <c r="M6" s="199">
        <v>0.69199999999999995</v>
      </c>
      <c r="N6" s="199">
        <v>0.63400000000000001</v>
      </c>
      <c r="O6" s="199">
        <v>0.76500000000000001</v>
      </c>
      <c r="P6" s="199">
        <v>0.67200000000000004</v>
      </c>
      <c r="Q6" s="199">
        <v>0.46700000000000003</v>
      </c>
      <c r="R6" s="199">
        <v>0.84099999999999997</v>
      </c>
      <c r="S6" s="199">
        <v>0.78800000000000003</v>
      </c>
      <c r="T6" s="199">
        <v>0.66400000000000003</v>
      </c>
      <c r="U6" s="199">
        <v>0.875</v>
      </c>
      <c r="V6" s="199">
        <v>0.88600000000000001</v>
      </c>
      <c r="W6" s="199">
        <v>0.72199999999999998</v>
      </c>
      <c r="X6" s="199">
        <v>0.72899999999999998</v>
      </c>
      <c r="Y6" s="199">
        <v>0.55900000000000005</v>
      </c>
      <c r="Z6" s="199">
        <v>0.81499999999999995</v>
      </c>
      <c r="AA6" s="1"/>
      <c r="AB6" s="1"/>
    </row>
    <row r="7" spans="1:28" ht="21" customHeight="1" x14ac:dyDescent="0.25">
      <c r="A7" s="102" t="s">
        <v>16</v>
      </c>
      <c r="B7" s="117">
        <v>0.65500000000000003</v>
      </c>
      <c r="C7" s="117">
        <v>0.33900000000000002</v>
      </c>
      <c r="D7" s="117">
        <v>0.81699999999999995</v>
      </c>
      <c r="E7" s="117">
        <v>0.65200000000000002</v>
      </c>
      <c r="F7" s="117">
        <v>0.57199999999999995</v>
      </c>
      <c r="G7" s="117">
        <v>0.54800000000000004</v>
      </c>
      <c r="H7" s="117">
        <v>0.55600000000000005</v>
      </c>
      <c r="I7" s="117">
        <v>0.39100000000000001</v>
      </c>
      <c r="J7" s="117">
        <v>0.63300000000000001</v>
      </c>
      <c r="K7" s="117">
        <v>0.52500000000000002</v>
      </c>
      <c r="L7" s="117">
        <v>0.622</v>
      </c>
      <c r="M7" s="117">
        <v>0.81</v>
      </c>
      <c r="N7" s="117">
        <v>0.63500000000000001</v>
      </c>
      <c r="O7" s="117">
        <v>0.71299999999999997</v>
      </c>
      <c r="P7" s="117">
        <v>0.56299999999999994</v>
      </c>
      <c r="Q7" s="117">
        <v>0.70199999999999996</v>
      </c>
      <c r="R7" s="117">
        <v>0.85</v>
      </c>
      <c r="S7" s="117">
        <v>0.71</v>
      </c>
      <c r="T7" s="117">
        <v>0.75</v>
      </c>
      <c r="U7" s="117">
        <v>0.72899999999999998</v>
      </c>
      <c r="V7" s="117">
        <v>0.77</v>
      </c>
      <c r="W7" s="117">
        <v>0.71499999999999997</v>
      </c>
      <c r="X7" s="117">
        <v>0.61899999999999999</v>
      </c>
      <c r="Y7" s="117">
        <v>0.94599999999999995</v>
      </c>
      <c r="Z7" s="117">
        <v>0.55200000000000005</v>
      </c>
      <c r="AA7" s="1"/>
      <c r="AB7" s="1"/>
    </row>
    <row r="8" spans="1:28" ht="21" customHeight="1" x14ac:dyDescent="0.25">
      <c r="A8" s="103" t="s">
        <v>14</v>
      </c>
      <c r="B8" s="109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B8" s="1"/>
    </row>
    <row r="9" spans="1:28" ht="21" customHeight="1" x14ac:dyDescent="0.25">
      <c r="A9" s="101" t="s">
        <v>2</v>
      </c>
      <c r="B9" s="117">
        <v>0.73</v>
      </c>
      <c r="C9" s="117">
        <v>0.84599999999999997</v>
      </c>
      <c r="D9" s="117">
        <v>1</v>
      </c>
      <c r="E9" s="117">
        <v>0.90900000000000003</v>
      </c>
      <c r="F9" s="117">
        <v>1</v>
      </c>
      <c r="G9" s="117">
        <v>0.66700000000000004</v>
      </c>
      <c r="H9" s="117">
        <v>1</v>
      </c>
      <c r="I9" s="117">
        <v>0</v>
      </c>
      <c r="J9" s="117">
        <v>0.93</v>
      </c>
      <c r="K9" s="117">
        <v>0.46700000000000003</v>
      </c>
      <c r="L9" s="117">
        <v>0.71399999999999997</v>
      </c>
      <c r="M9" s="117">
        <v>0.73499999999999999</v>
      </c>
      <c r="N9" s="117">
        <v>0.78900000000000003</v>
      </c>
      <c r="O9" s="117">
        <v>0.95699999999999996</v>
      </c>
      <c r="P9" s="117">
        <v>0.73199999999999998</v>
      </c>
      <c r="Q9" s="117">
        <v>0.746</v>
      </c>
      <c r="R9" s="117">
        <v>0.747</v>
      </c>
      <c r="S9" s="117">
        <v>0.83799999999999997</v>
      </c>
      <c r="T9" s="117">
        <v>0.73699999999999999</v>
      </c>
      <c r="U9" s="117">
        <v>1</v>
      </c>
      <c r="V9" s="117">
        <v>0.78600000000000003</v>
      </c>
      <c r="W9" s="117">
        <v>0.73599999999999999</v>
      </c>
      <c r="X9" s="117">
        <v>0.71499999999999997</v>
      </c>
      <c r="Y9" s="117">
        <v>0.69</v>
      </c>
      <c r="Z9" s="117">
        <v>0.83799999999999997</v>
      </c>
      <c r="AA9" s="1"/>
      <c r="AB9" s="1"/>
    </row>
    <row r="10" spans="1:28" ht="21" customHeight="1" x14ac:dyDescent="0.25">
      <c r="A10" s="101" t="s">
        <v>3</v>
      </c>
      <c r="B10" s="115">
        <v>9766</v>
      </c>
      <c r="C10" s="115">
        <v>8007</v>
      </c>
      <c r="D10" s="115">
        <v>13259</v>
      </c>
      <c r="E10" s="115">
        <v>8005</v>
      </c>
      <c r="F10" s="115">
        <v>9287</v>
      </c>
      <c r="G10" s="115">
        <v>11454.5</v>
      </c>
      <c r="H10" s="115">
        <v>13571</v>
      </c>
      <c r="I10" s="117">
        <v>0</v>
      </c>
      <c r="J10" s="115">
        <v>11570</v>
      </c>
      <c r="K10" s="115">
        <v>6529</v>
      </c>
      <c r="L10" s="115">
        <v>11700</v>
      </c>
      <c r="M10" s="115">
        <v>9131</v>
      </c>
      <c r="N10" s="115">
        <v>9337</v>
      </c>
      <c r="O10" s="115">
        <v>10512</v>
      </c>
      <c r="P10" s="115">
        <v>11667</v>
      </c>
      <c r="Q10" s="115">
        <v>10043</v>
      </c>
      <c r="R10" s="115">
        <v>10359</v>
      </c>
      <c r="S10" s="115">
        <v>8691</v>
      </c>
      <c r="T10" s="115">
        <v>10400</v>
      </c>
      <c r="U10" s="115">
        <v>7987.2</v>
      </c>
      <c r="V10" s="115">
        <v>11214</v>
      </c>
      <c r="W10" s="115">
        <v>8935</v>
      </c>
      <c r="X10" s="115">
        <v>10499</v>
      </c>
      <c r="Y10" s="115">
        <v>9419</v>
      </c>
      <c r="Z10" s="115">
        <v>10140</v>
      </c>
      <c r="AB10" s="1"/>
    </row>
    <row r="11" spans="1:28" ht="21" customHeight="1" x14ac:dyDescent="0.25">
      <c r="A11" s="101" t="s">
        <v>10</v>
      </c>
      <c r="B11" s="117">
        <v>0.74299999999999999</v>
      </c>
      <c r="C11" s="117">
        <v>0.8</v>
      </c>
      <c r="D11" s="117">
        <v>0.75</v>
      </c>
      <c r="E11" s="117">
        <v>0.9</v>
      </c>
      <c r="F11" s="117">
        <v>1</v>
      </c>
      <c r="G11" s="117">
        <v>0.8</v>
      </c>
      <c r="H11" s="117">
        <v>1</v>
      </c>
      <c r="I11" s="117">
        <v>0</v>
      </c>
      <c r="J11" s="117">
        <v>0.871</v>
      </c>
      <c r="K11" s="117">
        <v>0.33300000000000002</v>
      </c>
      <c r="L11" s="117">
        <v>0.6</v>
      </c>
      <c r="M11" s="117">
        <v>0.84399999999999997</v>
      </c>
      <c r="N11" s="117">
        <v>0.80800000000000005</v>
      </c>
      <c r="O11" s="117">
        <v>0.92200000000000004</v>
      </c>
      <c r="P11" s="117">
        <v>0.79300000000000004</v>
      </c>
      <c r="Q11" s="117">
        <v>0.78500000000000003</v>
      </c>
      <c r="R11" s="117">
        <v>0.73699999999999999</v>
      </c>
      <c r="S11" s="117">
        <v>0.82199999999999995</v>
      </c>
      <c r="T11" s="117">
        <v>0.70699999999999996</v>
      </c>
      <c r="U11" s="117">
        <v>1</v>
      </c>
      <c r="V11" s="117">
        <v>0.84</v>
      </c>
      <c r="W11" s="117">
        <v>0.79800000000000004</v>
      </c>
      <c r="X11" s="117">
        <v>0.76900000000000002</v>
      </c>
      <c r="Y11" s="117">
        <v>0.69399999999999995</v>
      </c>
      <c r="Z11" s="117">
        <v>0.80800000000000005</v>
      </c>
      <c r="AA11" s="1"/>
      <c r="AB11" s="1"/>
    </row>
    <row r="12" spans="1:28" ht="21" customHeight="1" x14ac:dyDescent="0.25">
      <c r="A12" s="102" t="s">
        <v>13</v>
      </c>
      <c r="B12" s="117">
        <v>0.78400000000000003</v>
      </c>
      <c r="C12" s="117">
        <v>0.8</v>
      </c>
      <c r="D12" s="117">
        <v>1</v>
      </c>
      <c r="E12" s="117">
        <v>0.77800000000000002</v>
      </c>
      <c r="F12" s="117">
        <v>0</v>
      </c>
      <c r="G12" s="117">
        <v>1</v>
      </c>
      <c r="H12" s="117">
        <v>1</v>
      </c>
      <c r="I12" s="117">
        <v>0</v>
      </c>
      <c r="J12" s="117">
        <v>0.83299999999999996</v>
      </c>
      <c r="K12" s="117">
        <v>0.6</v>
      </c>
      <c r="L12" s="117">
        <v>1</v>
      </c>
      <c r="M12" s="117">
        <v>0.9</v>
      </c>
      <c r="N12" s="117">
        <v>0.78</v>
      </c>
      <c r="O12" s="117">
        <v>0.93799999999999994</v>
      </c>
      <c r="P12" s="117">
        <v>0.873</v>
      </c>
      <c r="Q12" s="117">
        <v>0.55500000000000005</v>
      </c>
      <c r="R12" s="117">
        <v>0.86599999999999999</v>
      </c>
      <c r="S12" s="117">
        <v>0.79800000000000004</v>
      </c>
      <c r="T12" s="117">
        <v>0.36099999999999999</v>
      </c>
      <c r="U12" s="117">
        <v>1</v>
      </c>
      <c r="V12" s="117">
        <v>0.93799999999999994</v>
      </c>
      <c r="W12" s="117">
        <v>0.86199999999999999</v>
      </c>
      <c r="X12" s="117">
        <v>0.81499999999999995</v>
      </c>
      <c r="Y12" s="117">
        <v>0.77100000000000002</v>
      </c>
      <c r="Z12" s="117">
        <v>0.91100000000000003</v>
      </c>
      <c r="AA12" s="1"/>
      <c r="AB12" s="1"/>
    </row>
    <row r="13" spans="1:28" ht="21" customHeight="1" x14ac:dyDescent="0.25">
      <c r="A13" s="102" t="s">
        <v>16</v>
      </c>
      <c r="B13" s="117">
        <v>0.67400000000000004</v>
      </c>
      <c r="C13" s="117">
        <v>0.375</v>
      </c>
      <c r="D13" s="117">
        <v>0.8</v>
      </c>
      <c r="E13" s="117">
        <v>0</v>
      </c>
      <c r="F13" s="117">
        <v>0.9</v>
      </c>
      <c r="G13" s="117">
        <v>0</v>
      </c>
      <c r="H13" s="117">
        <v>0</v>
      </c>
      <c r="I13" s="117">
        <v>0.33300000000000002</v>
      </c>
      <c r="J13" s="117">
        <v>0.75600000000000001</v>
      </c>
      <c r="K13" s="117">
        <v>0.66700000000000004</v>
      </c>
      <c r="L13" s="117">
        <v>1</v>
      </c>
      <c r="M13" s="117">
        <v>0.74299999999999999</v>
      </c>
      <c r="N13" s="117">
        <v>0.69099999999999995</v>
      </c>
      <c r="O13" s="117">
        <v>0.78900000000000003</v>
      </c>
      <c r="P13" s="117">
        <v>0.39800000000000002</v>
      </c>
      <c r="Q13" s="117">
        <v>0.72499999999999998</v>
      </c>
      <c r="R13" s="117">
        <v>0.65500000000000003</v>
      </c>
      <c r="S13" s="117">
        <v>0.63600000000000001</v>
      </c>
      <c r="T13" s="117">
        <v>0.86699999999999999</v>
      </c>
      <c r="U13" s="117">
        <v>1</v>
      </c>
      <c r="V13" s="117">
        <v>1</v>
      </c>
      <c r="W13" s="117">
        <v>0.77100000000000002</v>
      </c>
      <c r="X13" s="117">
        <v>0.67200000000000004</v>
      </c>
      <c r="Y13" s="117">
        <v>0.86</v>
      </c>
      <c r="Z13" s="117">
        <v>0.64700000000000002</v>
      </c>
      <c r="AA13" s="1"/>
      <c r="AB13" s="1"/>
    </row>
    <row r="14" spans="1:28" ht="21" customHeight="1" x14ac:dyDescent="0.25">
      <c r="A14" s="103" t="s">
        <v>15</v>
      </c>
      <c r="B14" s="109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B14" s="1"/>
    </row>
    <row r="15" spans="1:28" ht="21" customHeight="1" x14ac:dyDescent="0.25">
      <c r="A15" s="101" t="s">
        <v>2</v>
      </c>
      <c r="B15" s="117">
        <v>0.74099999999999999</v>
      </c>
      <c r="C15" s="117">
        <v>0.81799999999999995</v>
      </c>
      <c r="D15" s="117">
        <v>0.41399999999999998</v>
      </c>
      <c r="E15" s="117">
        <v>0.73599999999999999</v>
      </c>
      <c r="F15" s="117">
        <v>0.7</v>
      </c>
      <c r="G15" s="117">
        <v>0.67400000000000004</v>
      </c>
      <c r="H15" s="117">
        <v>0.66</v>
      </c>
      <c r="I15" s="117">
        <v>0.65600000000000003</v>
      </c>
      <c r="J15" s="117">
        <v>0.875</v>
      </c>
      <c r="K15" s="117">
        <v>0.68</v>
      </c>
      <c r="L15" s="117">
        <v>0.80900000000000005</v>
      </c>
      <c r="M15" s="117">
        <v>0.86899999999999999</v>
      </c>
      <c r="N15" s="117">
        <v>0.70199999999999996</v>
      </c>
      <c r="O15" s="117">
        <v>0.82</v>
      </c>
      <c r="P15" s="117">
        <v>0.82199999999999995</v>
      </c>
      <c r="Q15" s="117">
        <v>0.8</v>
      </c>
      <c r="R15" s="117">
        <v>0.65400000000000003</v>
      </c>
      <c r="S15" s="117">
        <v>0.80400000000000005</v>
      </c>
      <c r="T15" s="117">
        <v>0.625</v>
      </c>
      <c r="U15" s="117">
        <v>0.748</v>
      </c>
      <c r="V15" s="117">
        <v>0.64700000000000002</v>
      </c>
      <c r="W15" s="117">
        <v>0.73499999999999999</v>
      </c>
      <c r="X15" s="117">
        <v>0.72499999999999998</v>
      </c>
      <c r="Y15" s="117">
        <v>0.73699999999999999</v>
      </c>
      <c r="Z15" s="117">
        <v>0.81100000000000005</v>
      </c>
      <c r="AA15" s="1"/>
      <c r="AB15" s="1"/>
    </row>
    <row r="16" spans="1:28" ht="21" customHeight="1" x14ac:dyDescent="0.25">
      <c r="A16" s="101" t="s">
        <v>3</v>
      </c>
      <c r="B16" s="115">
        <v>5059</v>
      </c>
      <c r="C16" s="115">
        <v>4441.5</v>
      </c>
      <c r="D16" s="115">
        <v>2123.2199999999998</v>
      </c>
      <c r="E16" s="115">
        <v>5152</v>
      </c>
      <c r="F16" s="115">
        <v>3275.5</v>
      </c>
      <c r="G16" s="115">
        <v>3774</v>
      </c>
      <c r="H16" s="115">
        <v>3620</v>
      </c>
      <c r="I16" s="115">
        <v>3185</v>
      </c>
      <c r="J16" s="115">
        <v>5246</v>
      </c>
      <c r="K16" s="115">
        <v>3937</v>
      </c>
      <c r="L16" s="115">
        <v>4397</v>
      </c>
      <c r="M16" s="115">
        <v>3860.07</v>
      </c>
      <c r="N16" s="115">
        <v>5130.5</v>
      </c>
      <c r="O16" s="115">
        <v>5298</v>
      </c>
      <c r="P16" s="115">
        <v>5281.5</v>
      </c>
      <c r="Q16" s="115">
        <v>4471</v>
      </c>
      <c r="R16" s="115">
        <v>3640</v>
      </c>
      <c r="S16" s="115">
        <v>3625</v>
      </c>
      <c r="T16" s="115">
        <v>6936</v>
      </c>
      <c r="U16" s="115">
        <v>4727</v>
      </c>
      <c r="V16" s="115">
        <v>3041</v>
      </c>
      <c r="W16" s="115">
        <v>4734</v>
      </c>
      <c r="X16" s="115">
        <v>4740</v>
      </c>
      <c r="Y16" s="115">
        <v>5477</v>
      </c>
      <c r="Z16" s="115">
        <v>4961.8999999999996</v>
      </c>
      <c r="AB16" s="1"/>
    </row>
    <row r="17" spans="1:28" ht="21" customHeight="1" x14ac:dyDescent="0.25">
      <c r="A17" s="101" t="s">
        <v>10</v>
      </c>
      <c r="B17" s="117">
        <v>0.72499999999999998</v>
      </c>
      <c r="C17" s="117">
        <v>0.82799999999999996</v>
      </c>
      <c r="D17" s="117">
        <v>0.57599999999999996</v>
      </c>
      <c r="E17" s="117">
        <v>0.69099999999999995</v>
      </c>
      <c r="F17" s="117">
        <v>0.66700000000000004</v>
      </c>
      <c r="G17" s="117">
        <v>0.68100000000000005</v>
      </c>
      <c r="H17" s="117">
        <v>0.65500000000000003</v>
      </c>
      <c r="I17" s="117">
        <v>0.61899999999999999</v>
      </c>
      <c r="J17" s="117">
        <v>0.83399999999999996</v>
      </c>
      <c r="K17" s="117">
        <v>0.68799999999999994</v>
      </c>
      <c r="L17" s="117">
        <v>0.75</v>
      </c>
      <c r="M17" s="117">
        <v>0.872</v>
      </c>
      <c r="N17" s="117">
        <v>0.69899999999999995</v>
      </c>
      <c r="O17" s="117">
        <v>0.81499999999999995</v>
      </c>
      <c r="P17" s="117">
        <v>0.82</v>
      </c>
      <c r="Q17" s="117">
        <v>0.78700000000000003</v>
      </c>
      <c r="R17" s="117">
        <v>0.66100000000000003</v>
      </c>
      <c r="S17" s="117">
        <v>0.75900000000000001</v>
      </c>
      <c r="T17" s="117">
        <v>0.75</v>
      </c>
      <c r="U17" s="117">
        <v>0.76900000000000002</v>
      </c>
      <c r="V17" s="117">
        <v>0.69499999999999995</v>
      </c>
      <c r="W17" s="117">
        <v>0.73499999999999999</v>
      </c>
      <c r="X17" s="117">
        <v>0.76300000000000001</v>
      </c>
      <c r="Y17" s="117">
        <v>0.70899999999999996</v>
      </c>
      <c r="Z17" s="117">
        <v>0.83799999999999997</v>
      </c>
      <c r="AA17" s="1"/>
      <c r="AB17" s="1"/>
    </row>
    <row r="18" spans="1:28" ht="21" customHeight="1" x14ac:dyDescent="0.25">
      <c r="A18" s="102" t="s">
        <v>13</v>
      </c>
      <c r="B18" s="117">
        <v>0.627</v>
      </c>
      <c r="C18" s="117">
        <v>0.78600000000000003</v>
      </c>
      <c r="D18" s="117">
        <v>0.3</v>
      </c>
      <c r="E18" s="117">
        <v>0.45200000000000001</v>
      </c>
      <c r="F18" s="117">
        <v>0.375</v>
      </c>
      <c r="G18" s="117">
        <v>0.39200000000000002</v>
      </c>
      <c r="H18" s="117">
        <v>0.64700000000000002</v>
      </c>
      <c r="I18" s="117">
        <v>0.32</v>
      </c>
      <c r="J18" s="117">
        <v>0.80400000000000005</v>
      </c>
      <c r="K18" s="117">
        <v>0.86499999999999999</v>
      </c>
      <c r="L18" s="117">
        <v>0.96499999999999997</v>
      </c>
      <c r="M18" s="117">
        <v>0.98799999999999999</v>
      </c>
      <c r="N18" s="117">
        <v>0.69199999999999995</v>
      </c>
      <c r="O18" s="117">
        <v>0.61399999999999999</v>
      </c>
      <c r="P18" s="117">
        <v>0.81499999999999995</v>
      </c>
      <c r="Q18" s="117">
        <v>0.51700000000000002</v>
      </c>
      <c r="R18" s="117">
        <v>0.94199999999999995</v>
      </c>
      <c r="S18" s="117">
        <v>0.72699999999999998</v>
      </c>
      <c r="T18" s="117">
        <v>0.81799999999999995</v>
      </c>
      <c r="U18" s="117">
        <v>0.92300000000000004</v>
      </c>
      <c r="V18" s="117">
        <v>1</v>
      </c>
      <c r="W18" s="117">
        <v>0.92900000000000005</v>
      </c>
      <c r="X18" s="117">
        <v>0.36499999999999999</v>
      </c>
      <c r="Y18" s="117">
        <v>0.55900000000000005</v>
      </c>
      <c r="Z18" s="117">
        <v>0.63600000000000001</v>
      </c>
      <c r="AA18" s="1"/>
      <c r="AB18" s="1"/>
    </row>
    <row r="19" spans="1:28" ht="21" customHeight="1" x14ac:dyDescent="0.25">
      <c r="A19" s="102" t="s">
        <v>16</v>
      </c>
      <c r="B19" s="117">
        <v>0.67800000000000005</v>
      </c>
      <c r="C19" s="117">
        <v>0.56000000000000005</v>
      </c>
      <c r="D19" s="117">
        <v>0.313</v>
      </c>
      <c r="E19" s="117">
        <v>0.59599999999999997</v>
      </c>
      <c r="F19" s="117">
        <v>0.66700000000000004</v>
      </c>
      <c r="G19" s="117">
        <v>0.32300000000000001</v>
      </c>
      <c r="H19" s="117">
        <v>0.84899999999999998</v>
      </c>
      <c r="I19" s="117">
        <v>0.55000000000000004</v>
      </c>
      <c r="J19" s="117">
        <v>0.79300000000000004</v>
      </c>
      <c r="K19" s="117">
        <v>0.54500000000000004</v>
      </c>
      <c r="L19" s="117">
        <v>0.72399999999999998</v>
      </c>
      <c r="M19" s="117">
        <v>0.80800000000000005</v>
      </c>
      <c r="N19" s="117">
        <v>0.48099999999999998</v>
      </c>
      <c r="O19" s="117">
        <v>0.69099999999999995</v>
      </c>
      <c r="P19" s="117">
        <v>0.52600000000000002</v>
      </c>
      <c r="Q19" s="117">
        <v>0.65500000000000003</v>
      </c>
      <c r="R19" s="117">
        <v>0.94799999999999995</v>
      </c>
      <c r="S19" s="117">
        <v>0.70399999999999996</v>
      </c>
      <c r="T19" s="117">
        <v>0.72199999999999998</v>
      </c>
      <c r="U19" s="117">
        <v>0.63</v>
      </c>
      <c r="V19" s="117">
        <v>0.88200000000000001</v>
      </c>
      <c r="W19" s="117">
        <v>0.85799999999999998</v>
      </c>
      <c r="X19" s="117">
        <v>0.72599999999999998</v>
      </c>
      <c r="Y19" s="117">
        <v>0.76700000000000002</v>
      </c>
      <c r="Z19" s="117">
        <v>0.61799999999999999</v>
      </c>
      <c r="AA19" s="1"/>
      <c r="AB19" s="1"/>
    </row>
    <row r="20" spans="1:28" ht="21" customHeight="1" x14ac:dyDescent="0.25">
      <c r="A20" s="103" t="s">
        <v>6</v>
      </c>
      <c r="B20" s="10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B20" s="1"/>
    </row>
    <row r="21" spans="1:28" ht="21" customHeight="1" x14ac:dyDescent="0.25">
      <c r="A21" s="101" t="s">
        <v>2</v>
      </c>
      <c r="B21" s="117">
        <v>0.66700000000000004</v>
      </c>
      <c r="C21" s="117">
        <v>0.68100000000000005</v>
      </c>
      <c r="D21" s="117">
        <v>0.64100000000000001</v>
      </c>
      <c r="E21" s="117">
        <v>0.70799999999999996</v>
      </c>
      <c r="F21" s="117">
        <v>0.64</v>
      </c>
      <c r="G21" s="117">
        <v>0.69499999999999995</v>
      </c>
      <c r="H21" s="117">
        <v>0.71099999999999997</v>
      </c>
      <c r="I21" s="117">
        <v>0.60799999999999998</v>
      </c>
      <c r="J21" s="117">
        <v>0.67700000000000005</v>
      </c>
      <c r="K21" s="117">
        <v>0.66800000000000004</v>
      </c>
      <c r="L21" s="117">
        <v>0.73</v>
      </c>
      <c r="M21" s="117">
        <v>0.66</v>
      </c>
      <c r="N21" s="117">
        <v>0.71599999999999997</v>
      </c>
      <c r="O21" s="117">
        <v>0.64</v>
      </c>
      <c r="P21" s="117">
        <v>0.65600000000000003</v>
      </c>
      <c r="Q21" s="117">
        <v>0.67900000000000005</v>
      </c>
      <c r="R21" s="117">
        <v>0.622</v>
      </c>
      <c r="S21" s="117">
        <v>0.65300000000000002</v>
      </c>
      <c r="T21" s="117">
        <v>0.69</v>
      </c>
      <c r="U21" s="117">
        <v>0.71499999999999997</v>
      </c>
      <c r="V21" s="117">
        <v>0.63500000000000001</v>
      </c>
      <c r="W21" s="117">
        <v>0.69799999999999995</v>
      </c>
      <c r="X21" s="117">
        <v>0.69899999999999995</v>
      </c>
      <c r="Y21" s="117">
        <v>0.63900000000000001</v>
      </c>
      <c r="Z21" s="117">
        <v>0.70799999999999996</v>
      </c>
      <c r="AA21" s="1"/>
      <c r="AB21" s="1"/>
    </row>
    <row r="22" spans="1:28" ht="21" customHeight="1" x14ac:dyDescent="0.25">
      <c r="A22" s="101" t="s">
        <v>3</v>
      </c>
      <c r="B22" s="115">
        <v>7009</v>
      </c>
      <c r="C22" s="115">
        <v>6990.5</v>
      </c>
      <c r="D22" s="115">
        <v>7773.5</v>
      </c>
      <c r="E22" s="115">
        <v>5665.5</v>
      </c>
      <c r="F22" s="115">
        <v>6617.5</v>
      </c>
      <c r="G22" s="115">
        <v>5313</v>
      </c>
      <c r="H22" s="115">
        <v>6460</v>
      </c>
      <c r="I22" s="115">
        <v>4959</v>
      </c>
      <c r="J22" s="115">
        <v>7781.5</v>
      </c>
      <c r="K22" s="115">
        <v>6956</v>
      </c>
      <c r="L22" s="115">
        <v>6197</v>
      </c>
      <c r="M22" s="115">
        <v>7065</v>
      </c>
      <c r="N22" s="115">
        <v>7280</v>
      </c>
      <c r="O22" s="115">
        <v>6455</v>
      </c>
      <c r="P22" s="115">
        <v>7421</v>
      </c>
      <c r="Q22" s="115">
        <v>7199.5</v>
      </c>
      <c r="R22" s="115">
        <v>6762</v>
      </c>
      <c r="S22" s="115">
        <v>6393</v>
      </c>
      <c r="T22" s="115">
        <v>7772.5</v>
      </c>
      <c r="U22" s="115">
        <v>6310</v>
      </c>
      <c r="V22" s="115">
        <v>6989</v>
      </c>
      <c r="W22" s="115">
        <v>6907.5</v>
      </c>
      <c r="X22" s="115">
        <v>8838.5</v>
      </c>
      <c r="Y22" s="115">
        <v>7061</v>
      </c>
      <c r="Z22" s="115">
        <v>7647</v>
      </c>
      <c r="AB22" s="1"/>
    </row>
    <row r="23" spans="1:28" ht="21" customHeight="1" x14ac:dyDescent="0.25">
      <c r="A23" s="104" t="s">
        <v>10</v>
      </c>
      <c r="B23" s="117">
        <v>0.65500000000000003</v>
      </c>
      <c r="C23" s="117">
        <v>0.69499999999999995</v>
      </c>
      <c r="D23" s="117">
        <v>0.66700000000000004</v>
      </c>
      <c r="E23" s="117">
        <v>0.69</v>
      </c>
      <c r="F23" s="117">
        <v>0.63</v>
      </c>
      <c r="G23" s="117">
        <v>0.69199999999999995</v>
      </c>
      <c r="H23" s="117">
        <v>0.71299999999999997</v>
      </c>
      <c r="I23" s="117">
        <v>0.60099999999999998</v>
      </c>
      <c r="J23" s="117">
        <v>0.69</v>
      </c>
      <c r="K23" s="117">
        <v>0.69699999999999995</v>
      </c>
      <c r="L23" s="117">
        <v>0.71099999999999997</v>
      </c>
      <c r="M23" s="117">
        <v>0.66400000000000003</v>
      </c>
      <c r="N23" s="117">
        <v>0.72799999999999998</v>
      </c>
      <c r="O23" s="117">
        <v>0.64300000000000002</v>
      </c>
      <c r="P23" s="117">
        <v>0.66400000000000003</v>
      </c>
      <c r="Q23" s="117">
        <v>0.68600000000000005</v>
      </c>
      <c r="R23" s="117">
        <v>0.60199999999999998</v>
      </c>
      <c r="S23" s="117">
        <v>0.65400000000000003</v>
      </c>
      <c r="T23" s="117">
        <v>0.67300000000000004</v>
      </c>
      <c r="U23" s="117">
        <v>0.69499999999999995</v>
      </c>
      <c r="V23" s="117">
        <v>0.64300000000000002</v>
      </c>
      <c r="W23" s="117">
        <v>0.68899999999999995</v>
      </c>
      <c r="X23" s="117">
        <v>0.71899999999999997</v>
      </c>
      <c r="Y23" s="117">
        <v>0.61399999999999999</v>
      </c>
      <c r="Z23" s="117">
        <v>0.68</v>
      </c>
      <c r="AA23" s="1"/>
      <c r="AB23" s="1"/>
    </row>
    <row r="26" spans="1:28" x14ac:dyDescent="0.25">
      <c r="A26" s="239" t="s">
        <v>7</v>
      </c>
      <c r="B26" s="239"/>
      <c r="C26" s="239"/>
    </row>
    <row r="27" spans="1:28" x14ac:dyDescent="0.25">
      <c r="A27" s="240" t="s">
        <v>8</v>
      </c>
      <c r="B27" s="240"/>
      <c r="C27" s="240"/>
    </row>
    <row r="28" spans="1:28" x14ac:dyDescent="0.25">
      <c r="A28" s="241" t="s">
        <v>9</v>
      </c>
      <c r="B28" s="241"/>
      <c r="C28" s="24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0C1D-D1F0-47FF-ADC0-1D7D6E70A4D5}">
  <dimension ref="C1:Q39"/>
  <sheetViews>
    <sheetView zoomScale="70" zoomScaleNormal="70" zoomScaleSheetLayoutView="100" workbookViewId="0">
      <pane xSplit="3" ySplit="3" topLeftCell="G4" activePane="bottomRight" state="frozen"/>
      <selection activeCell="B3" sqref="B3"/>
      <selection pane="topRight" activeCell="B3" sqref="B3"/>
      <selection pane="bottomLeft" activeCell="B3" sqref="B3"/>
      <selection pane="bottomRight" activeCell="M17" sqref="M17"/>
    </sheetView>
  </sheetViews>
  <sheetFormatPr defaultColWidth="8.8554687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8.8554687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48" t="s">
        <v>2</v>
      </c>
      <c r="D5" s="93">
        <v>86.5</v>
      </c>
      <c r="E5" s="149">
        <f>D5/F5*100</f>
        <v>96.111111111111114</v>
      </c>
      <c r="F5" s="48">
        <v>90</v>
      </c>
      <c r="G5" s="172">
        <v>86.1</v>
      </c>
      <c r="H5" s="149">
        <f>SUM(G5/$O5)*100</f>
        <v>93.38394793926247</v>
      </c>
      <c r="I5" s="162">
        <v>78.599999999999994</v>
      </c>
      <c r="J5" s="149">
        <f>SUM(I5/$O5)*100</f>
        <v>85.249457700650751</v>
      </c>
      <c r="K5" s="93">
        <f>'PY2022Q3 EX'!C3*100</f>
        <v>81.599999999999994</v>
      </c>
      <c r="L5" s="149">
        <f>SUM(K5/$O5)*100</f>
        <v>88.503253796095436</v>
      </c>
      <c r="M5" s="93">
        <v>82.3</v>
      </c>
      <c r="N5" s="93">
        <f>M5/$O5*100</f>
        <v>89.262472885032523</v>
      </c>
      <c r="O5" s="29">
        <v>92.2</v>
      </c>
      <c r="Q5" s="1"/>
    </row>
    <row r="6" spans="3:17" ht="20.100000000000001" customHeight="1" x14ac:dyDescent="0.25">
      <c r="C6" s="148" t="s">
        <v>3</v>
      </c>
      <c r="D6" s="94">
        <v>9194</v>
      </c>
      <c r="E6" s="149">
        <f t="shared" ref="E6:E9" si="0">D6/F6*100</f>
        <v>118.63225806451614</v>
      </c>
      <c r="F6" s="49">
        <v>7750</v>
      </c>
      <c r="G6" s="176">
        <v>9624</v>
      </c>
      <c r="H6" s="149">
        <f>SUM(G6/$O6)*100</f>
        <v>108.52503382949932</v>
      </c>
      <c r="I6" s="161">
        <v>7774</v>
      </c>
      <c r="J6" s="149">
        <f>SUM(I6/$O6)*100</f>
        <v>87.663509246729816</v>
      </c>
      <c r="K6" s="94">
        <f>'PY2022Q3 EX'!C4</f>
        <v>8482.5</v>
      </c>
      <c r="L6" s="149">
        <f>SUM(K6/$O6)*100</f>
        <v>95.652909336941818</v>
      </c>
      <c r="M6" s="94">
        <v>9074.5</v>
      </c>
      <c r="N6" s="93">
        <f>M6/$O6*100</f>
        <v>102.32859720342806</v>
      </c>
      <c r="O6" s="95">
        <v>8868</v>
      </c>
      <c r="Q6" s="1"/>
    </row>
    <row r="7" spans="3:17" ht="20.100000000000001" customHeight="1" x14ac:dyDescent="0.25">
      <c r="C7" s="148" t="s">
        <v>10</v>
      </c>
      <c r="D7" s="93">
        <v>91.100000000000009</v>
      </c>
      <c r="E7" s="149">
        <f t="shared" si="0"/>
        <v>106.5497076023392</v>
      </c>
      <c r="F7" s="48">
        <v>85.5</v>
      </c>
      <c r="G7" s="172">
        <v>91.5</v>
      </c>
      <c r="H7" s="149">
        <f>SUM(G7/$O7)*100</f>
        <v>100</v>
      </c>
      <c r="I7" s="162">
        <v>80.3</v>
      </c>
      <c r="J7" s="149">
        <f>SUM(I7/$O7)*100</f>
        <v>87.759562841530041</v>
      </c>
      <c r="K7" s="93">
        <f>'PY2022Q3 EX'!C5*100</f>
        <v>84.3</v>
      </c>
      <c r="L7" s="149">
        <f>SUM(K7/$O7)*100</f>
        <v>92.131147540983605</v>
      </c>
      <c r="M7" s="93">
        <v>79.7</v>
      </c>
      <c r="N7" s="93">
        <f>M7/$O7*100</f>
        <v>87.103825136612016</v>
      </c>
      <c r="O7" s="30">
        <v>91.5</v>
      </c>
      <c r="Q7" s="158"/>
    </row>
    <row r="8" spans="3:17" ht="20.100000000000001" customHeight="1" x14ac:dyDescent="0.25">
      <c r="C8" s="151" t="s">
        <v>13</v>
      </c>
      <c r="D8" s="93">
        <v>83.899999999999991</v>
      </c>
      <c r="E8" s="149">
        <f t="shared" si="0"/>
        <v>104.87499999999999</v>
      </c>
      <c r="F8" s="48">
        <v>80</v>
      </c>
      <c r="G8" s="172">
        <v>81.899999999999991</v>
      </c>
      <c r="H8" s="149">
        <f>SUM(G8/$O8)*100</f>
        <v>91.406249999999972</v>
      </c>
      <c r="I8" s="162">
        <v>76.599999999999994</v>
      </c>
      <c r="J8" s="149">
        <f>SUM(I8/$O8)*100</f>
        <v>85.491071428571416</v>
      </c>
      <c r="K8" s="93">
        <f>'PY2022Q3 EX'!C6*100</f>
        <v>72.3</v>
      </c>
      <c r="L8" s="149">
        <f>SUM(K8/$O8)*100</f>
        <v>80.691964285714278</v>
      </c>
      <c r="M8" s="93">
        <v>63.3</v>
      </c>
      <c r="N8" s="152">
        <f>M8/$O8*100</f>
        <v>70.647321428571416</v>
      </c>
      <c r="O8" s="153">
        <v>89.600000000000009</v>
      </c>
      <c r="Q8" s="1"/>
    </row>
    <row r="9" spans="3:17" ht="20.100000000000001" customHeight="1" x14ac:dyDescent="0.25">
      <c r="C9" s="151" t="s">
        <v>16</v>
      </c>
      <c r="D9" s="93">
        <v>45.6</v>
      </c>
      <c r="E9" s="149">
        <f t="shared" si="0"/>
        <v>93.061224489795919</v>
      </c>
      <c r="F9" s="48">
        <v>49</v>
      </c>
      <c r="G9" s="172">
        <v>56.000000000000007</v>
      </c>
      <c r="H9" s="149">
        <f>SUM(G9/$O9)*100</f>
        <v>96.55172413793106</v>
      </c>
      <c r="I9" s="162">
        <v>52.1</v>
      </c>
      <c r="J9" s="149">
        <f>SUM(I9/$O9)*100</f>
        <v>89.827586206896569</v>
      </c>
      <c r="K9" s="93">
        <f>'PY2022Q3 EX'!C7*100</f>
        <v>33.900000000000006</v>
      </c>
      <c r="L9" s="149">
        <f>SUM(K9/$O9)*100</f>
        <v>58.448275862068989</v>
      </c>
      <c r="M9" s="93">
        <v>34.700000000000003</v>
      </c>
      <c r="N9" s="152">
        <f>M9/$O9*100</f>
        <v>59.827586206896569</v>
      </c>
      <c r="O9" s="153">
        <v>57.999999999999993</v>
      </c>
      <c r="Q9" s="1"/>
    </row>
    <row r="10" spans="3:17" ht="20.100000000000001" customHeight="1" x14ac:dyDescent="0.25">
      <c r="C10" s="24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48" t="s">
        <v>2</v>
      </c>
      <c r="D11" s="93">
        <v>80</v>
      </c>
      <c r="E11" s="149">
        <f t="shared" ref="E11:E15" si="1">D11/F11*100</f>
        <v>91.954022988505741</v>
      </c>
      <c r="F11" s="48">
        <v>87</v>
      </c>
      <c r="G11" s="172">
        <v>100</v>
      </c>
      <c r="H11" s="149">
        <f>SUM(G11/$O11)*100</f>
        <v>125</v>
      </c>
      <c r="I11" s="162">
        <v>90</v>
      </c>
      <c r="J11" s="149">
        <f>SUM(I11/$O11)*100</f>
        <v>112.5</v>
      </c>
      <c r="K11" s="93">
        <f>'PY2022Q3 EX'!C9*100</f>
        <v>84.6</v>
      </c>
      <c r="L11" s="149">
        <f>SUM(K11/$O11)*100</f>
        <v>105.74999999999999</v>
      </c>
      <c r="M11" s="93">
        <v>78.599999999999994</v>
      </c>
      <c r="N11" s="93">
        <f>M11/$O11*100</f>
        <v>98.25</v>
      </c>
      <c r="O11" s="30">
        <v>80</v>
      </c>
      <c r="Q11" s="1"/>
    </row>
    <row r="12" spans="3:17" ht="20.100000000000001" customHeight="1" x14ac:dyDescent="0.25">
      <c r="C12" s="148" t="s">
        <v>3</v>
      </c>
      <c r="D12" s="94">
        <v>7418</v>
      </c>
      <c r="E12" s="149">
        <f t="shared" si="1"/>
        <v>95.716129032258067</v>
      </c>
      <c r="F12" s="49">
        <v>7750</v>
      </c>
      <c r="G12" s="176">
        <v>8250</v>
      </c>
      <c r="H12" s="149">
        <f>SUM(G12/$O12)*100</f>
        <v>117.85714285714286</v>
      </c>
      <c r="I12" s="161">
        <v>7047</v>
      </c>
      <c r="J12" s="149">
        <f>SUM(I12/$O12)*100</f>
        <v>100.67142857142856</v>
      </c>
      <c r="K12" s="94">
        <f>'PY2022Q3 EX'!C10</f>
        <v>8007</v>
      </c>
      <c r="L12" s="149">
        <f>SUM(K12/$O12)*100</f>
        <v>114.38571428571429</v>
      </c>
      <c r="M12" s="94">
        <v>7944</v>
      </c>
      <c r="N12" s="93">
        <f>M12/$O12*100</f>
        <v>113.48571428571428</v>
      </c>
      <c r="O12" s="95">
        <v>7000</v>
      </c>
      <c r="Q12" s="1"/>
    </row>
    <row r="13" spans="3:17" ht="20.100000000000001" customHeight="1" x14ac:dyDescent="0.25">
      <c r="C13" s="148" t="s">
        <v>10</v>
      </c>
      <c r="D13" s="93">
        <v>71.399999999999991</v>
      </c>
      <c r="E13" s="149">
        <f t="shared" si="1"/>
        <v>86.545454545454533</v>
      </c>
      <c r="F13" s="48">
        <v>82.5</v>
      </c>
      <c r="G13" s="172">
        <v>75</v>
      </c>
      <c r="H13" s="149">
        <f>SUM(G13/$O13)*100</f>
        <v>93.75</v>
      </c>
      <c r="I13" s="162">
        <v>60</v>
      </c>
      <c r="J13" s="93">
        <f>SUM(I13/$O13)*100</f>
        <v>75</v>
      </c>
      <c r="K13" s="93">
        <f>'PY2022Q3 EX'!C11*100</f>
        <v>80</v>
      </c>
      <c r="L13" s="149">
        <f>SUM(K13/$O13)*100</f>
        <v>100</v>
      </c>
      <c r="M13" s="93">
        <v>80</v>
      </c>
      <c r="N13" s="93">
        <f>M13/$O13*100</f>
        <v>100</v>
      </c>
      <c r="O13" s="30">
        <v>80</v>
      </c>
      <c r="Q13" s="1"/>
    </row>
    <row r="14" spans="3:17" ht="20.100000000000001" customHeight="1" x14ac:dyDescent="0.25">
      <c r="C14" s="151" t="s">
        <v>13</v>
      </c>
      <c r="D14" s="93">
        <v>71.399999999999991</v>
      </c>
      <c r="E14" s="149">
        <f t="shared" si="1"/>
        <v>83.999999999999986</v>
      </c>
      <c r="F14" s="48">
        <v>85</v>
      </c>
      <c r="G14" s="172">
        <v>75</v>
      </c>
      <c r="H14" s="149">
        <f>SUM(G14/$O14)*100</f>
        <v>78.28810020876827</v>
      </c>
      <c r="I14" s="162">
        <v>80</v>
      </c>
      <c r="J14" s="149">
        <f>SUM(I14/$O14)*100</f>
        <v>83.507306889352819</v>
      </c>
      <c r="K14" s="93">
        <f>'PY2022Q3 EX'!C12*100</f>
        <v>80</v>
      </c>
      <c r="L14" s="149">
        <f>SUM(K14/$O14)*100</f>
        <v>83.507306889352819</v>
      </c>
      <c r="M14" s="93">
        <v>77.8</v>
      </c>
      <c r="N14" s="152">
        <f>M14/$O14*100</f>
        <v>81.210855949895617</v>
      </c>
      <c r="O14" s="153">
        <v>95.8</v>
      </c>
      <c r="Q14" s="1"/>
    </row>
    <row r="15" spans="3:17" ht="20.100000000000001" customHeight="1" x14ac:dyDescent="0.25">
      <c r="C15" s="151" t="s">
        <v>16</v>
      </c>
      <c r="D15" s="93">
        <v>52.900000000000006</v>
      </c>
      <c r="E15" s="149">
        <f t="shared" si="1"/>
        <v>97.064220183486242</v>
      </c>
      <c r="F15" s="48">
        <v>54.500000000000007</v>
      </c>
      <c r="G15" s="172">
        <v>52.900000000000006</v>
      </c>
      <c r="H15" s="149">
        <f>SUM(G15/$O15)*100</f>
        <v>88.166666666666671</v>
      </c>
      <c r="I15" s="162">
        <v>47.4</v>
      </c>
      <c r="J15" s="149">
        <f>SUM(I15/$O15)*100</f>
        <v>78.999999999999986</v>
      </c>
      <c r="K15" s="93">
        <f>'PY2022Q3 EX'!C13*100</f>
        <v>37.5</v>
      </c>
      <c r="L15" s="149">
        <f>SUM(K15/$O15)*100</f>
        <v>62.5</v>
      </c>
      <c r="M15" s="93">
        <v>33.299999999999997</v>
      </c>
      <c r="N15" s="152">
        <f>M15/$O15*100</f>
        <v>55.499999999999993</v>
      </c>
      <c r="O15" s="153">
        <v>60</v>
      </c>
      <c r="Q15" s="1"/>
    </row>
    <row r="16" spans="3:17" ht="20.100000000000001" customHeight="1" x14ac:dyDescent="0.25">
      <c r="C16" s="24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22"/>
      <c r="Q16" s="1"/>
    </row>
    <row r="17" spans="3:17" ht="20.100000000000001" customHeight="1" x14ac:dyDescent="0.25">
      <c r="C17" s="148" t="s">
        <v>2</v>
      </c>
      <c r="D17" s="93">
        <v>73.3</v>
      </c>
      <c r="E17" s="149">
        <f t="shared" ref="E17:E21" si="2">D17/F17*100</f>
        <v>89.390243902439025</v>
      </c>
      <c r="F17" s="48">
        <v>82</v>
      </c>
      <c r="G17" s="172">
        <v>81.3</v>
      </c>
      <c r="H17" s="149">
        <f>SUM(G17/$O17)*100</f>
        <v>109.86486486486487</v>
      </c>
      <c r="I17" s="149">
        <v>72.2</v>
      </c>
      <c r="J17" s="149">
        <f>SUM(I17/$O17)*100</f>
        <v>97.567567567567565</v>
      </c>
      <c r="K17" s="93">
        <f>'PY2022Q3 EX'!C15*100</f>
        <v>81.8</v>
      </c>
      <c r="L17" s="149">
        <f>SUM(K17/$O17)*100</f>
        <v>110.54054054054055</v>
      </c>
      <c r="M17" s="93">
        <v>80.3</v>
      </c>
      <c r="N17" s="93">
        <f>M17/$O17*100</f>
        <v>108.5135135135135</v>
      </c>
      <c r="O17" s="30">
        <v>74</v>
      </c>
      <c r="Q17" s="1"/>
    </row>
    <row r="18" spans="3:17" ht="20.100000000000001" customHeight="1" x14ac:dyDescent="0.25">
      <c r="C18" s="148" t="s">
        <v>3</v>
      </c>
      <c r="D18" s="94">
        <v>4628</v>
      </c>
      <c r="E18" s="149">
        <f t="shared" si="2"/>
        <v>136.11764705882351</v>
      </c>
      <c r="F18" s="49">
        <v>3400</v>
      </c>
      <c r="G18" s="173">
        <v>4628</v>
      </c>
      <c r="H18" s="149">
        <f>SUM(G18/$O18)*100</f>
        <v>126.65571975916802</v>
      </c>
      <c r="I18" s="150">
        <v>4341</v>
      </c>
      <c r="J18" s="149">
        <f>SUM(I18/$O18)*100</f>
        <v>118.80131362889983</v>
      </c>
      <c r="K18" s="94">
        <f>'PY2022Q3 EX'!C16</f>
        <v>4441.5</v>
      </c>
      <c r="L18" s="149">
        <f>SUM(K18/$O18)*100</f>
        <v>121.55172413793103</v>
      </c>
      <c r="M18" s="94">
        <v>4613</v>
      </c>
      <c r="N18" s="93">
        <f>M18/$O18*100</f>
        <v>126.24521072796935</v>
      </c>
      <c r="O18" s="95">
        <v>3654</v>
      </c>
      <c r="Q18" s="1"/>
    </row>
    <row r="19" spans="3:17" ht="20.100000000000001" customHeight="1" x14ac:dyDescent="0.25">
      <c r="C19" s="148" t="s">
        <v>10</v>
      </c>
      <c r="D19" s="93">
        <v>74.5</v>
      </c>
      <c r="E19" s="149">
        <f t="shared" si="2"/>
        <v>87.647058823529406</v>
      </c>
      <c r="F19" s="48">
        <v>85</v>
      </c>
      <c r="G19" s="172">
        <v>76.099999999999994</v>
      </c>
      <c r="H19" s="149">
        <f t="shared" ref="H19:H20" si="3">SUM(G19/$O19)*100</f>
        <v>101.6021361815754</v>
      </c>
      <c r="I19" s="149">
        <v>75</v>
      </c>
      <c r="J19" s="149">
        <f t="shared" ref="J19:J20" si="4">SUM(I19/$O19)*100</f>
        <v>100.13351134846462</v>
      </c>
      <c r="K19" s="93">
        <f>'PY2022Q3 EX'!C17*100</f>
        <v>82.8</v>
      </c>
      <c r="L19" s="149">
        <f t="shared" ref="L19:L20" si="5">SUM(K19/$O19)*100</f>
        <v>110.54739652870494</v>
      </c>
      <c r="M19" s="93">
        <v>80.599999999999994</v>
      </c>
      <c r="N19" s="93">
        <f>M19/$O19*100</f>
        <v>107.61014686248329</v>
      </c>
      <c r="O19" s="30">
        <v>74.900000000000006</v>
      </c>
      <c r="Q19" s="1"/>
    </row>
    <row r="20" spans="3:17" ht="20.100000000000001" customHeight="1" x14ac:dyDescent="0.25">
      <c r="C20" s="151" t="s">
        <v>13</v>
      </c>
      <c r="D20" s="93">
        <v>62.5</v>
      </c>
      <c r="E20" s="149">
        <f t="shared" si="2"/>
        <v>79.617834394904463</v>
      </c>
      <c r="F20" s="48">
        <v>78.5</v>
      </c>
      <c r="G20" s="172">
        <v>58.599999999999994</v>
      </c>
      <c r="H20" s="149">
        <f t="shared" si="3"/>
        <v>73.25</v>
      </c>
      <c r="I20" s="149">
        <v>71.900000000000006</v>
      </c>
      <c r="J20" s="149">
        <f t="shared" si="4"/>
        <v>89.875</v>
      </c>
      <c r="K20" s="93">
        <f>'PY2022Q3 EX'!C18*100</f>
        <v>78.600000000000009</v>
      </c>
      <c r="L20" s="149">
        <f t="shared" si="5"/>
        <v>98.250000000000014</v>
      </c>
      <c r="M20" s="93">
        <v>75</v>
      </c>
      <c r="N20" s="152">
        <f>M20/$O20*100</f>
        <v>93.75</v>
      </c>
      <c r="O20" s="30">
        <v>80</v>
      </c>
    </row>
    <row r="21" spans="3:17" ht="20.100000000000001" customHeight="1" x14ac:dyDescent="0.25">
      <c r="C21" s="151" t="s">
        <v>16</v>
      </c>
      <c r="D21" s="93">
        <v>62.9</v>
      </c>
      <c r="E21" s="149">
        <f t="shared" si="2"/>
        <v>123.33333333333334</v>
      </c>
      <c r="F21" s="48">
        <v>51</v>
      </c>
      <c r="G21" s="172">
        <v>58.4</v>
      </c>
      <c r="H21" s="149">
        <f>SUM(G21/$O21)*100</f>
        <v>83.908045977011497</v>
      </c>
      <c r="I21" s="149">
        <v>54.9</v>
      </c>
      <c r="J21" s="149">
        <f>SUM(I21/$O21)*100</f>
        <v>78.879310344827587</v>
      </c>
      <c r="K21" s="93">
        <f>'PY2022Q3 EX'!C19*100</f>
        <v>56.000000000000007</v>
      </c>
      <c r="L21" s="149">
        <f>SUM(K21/$O21)*100</f>
        <v>80.459770114942543</v>
      </c>
      <c r="M21" s="93">
        <v>63.4</v>
      </c>
      <c r="N21" s="152">
        <f>M21/$O21*100</f>
        <v>91.091954022988503</v>
      </c>
      <c r="O21" s="153">
        <v>69.599999999999994</v>
      </c>
      <c r="Q21" s="1"/>
    </row>
    <row r="22" spans="3:17" ht="20.100000000000001" customHeight="1" x14ac:dyDescent="0.25">
      <c r="C22" s="24" t="s">
        <v>6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</row>
    <row r="23" spans="3:17" ht="20.100000000000001" customHeight="1" x14ac:dyDescent="0.25">
      <c r="C23" s="148" t="s">
        <v>2</v>
      </c>
      <c r="D23" s="93">
        <v>65.400000000000006</v>
      </c>
      <c r="E23" s="149">
        <f t="shared" ref="E23:E25" si="6">D23/F23*100</f>
        <v>97.611940298507477</v>
      </c>
      <c r="F23" s="48">
        <v>67</v>
      </c>
      <c r="G23" s="174">
        <v>66.8</v>
      </c>
      <c r="H23" s="149">
        <f>SUM(G23/$O23)*100</f>
        <v>99.850523168908808</v>
      </c>
      <c r="I23" s="149">
        <v>60.1</v>
      </c>
      <c r="J23" s="149">
        <f>SUM(I23/$O23)*100</f>
        <v>89.835575485799694</v>
      </c>
      <c r="K23" s="93">
        <f>'PY2022Q3 EX'!C21*100</f>
        <v>68.100000000000009</v>
      </c>
      <c r="L23" s="149">
        <f>SUM(K23/$O23)*100</f>
        <v>101.79372197309418</v>
      </c>
      <c r="M23" s="93">
        <v>67.5</v>
      </c>
      <c r="N23" s="93">
        <f>M23/$O23*100</f>
        <v>100.89686098654707</v>
      </c>
      <c r="O23" s="30">
        <v>66.900000000000006</v>
      </c>
    </row>
    <row r="24" spans="3:17" ht="20.100000000000001" customHeight="1" x14ac:dyDescent="0.25">
      <c r="C24" s="148" t="s">
        <v>3</v>
      </c>
      <c r="D24" s="94">
        <v>6368</v>
      </c>
      <c r="E24" s="149">
        <f t="shared" si="6"/>
        <v>124.86274509803921</v>
      </c>
      <c r="F24" s="49">
        <v>5100</v>
      </c>
      <c r="G24" s="175">
        <v>6336</v>
      </c>
      <c r="H24" s="149">
        <f>SUM(G24/$O24)*100</f>
        <v>113.20350187600501</v>
      </c>
      <c r="I24" s="159">
        <v>6378</v>
      </c>
      <c r="J24" s="149">
        <f>SUM(I24/$O24)*100</f>
        <v>113.953903877077</v>
      </c>
      <c r="K24" s="94">
        <f>'PY2022Q3 EX'!C22</f>
        <v>6990.5</v>
      </c>
      <c r="L24" s="149">
        <f>SUM(K24/$O24)*100</f>
        <v>124.89726639271038</v>
      </c>
      <c r="M24" s="94">
        <v>7179.5</v>
      </c>
      <c r="N24" s="93">
        <f>M24/$O24*100</f>
        <v>128.2740753975344</v>
      </c>
      <c r="O24" s="95">
        <v>5597</v>
      </c>
    </row>
    <row r="25" spans="3:17" ht="20.100000000000001" customHeight="1" x14ac:dyDescent="0.25">
      <c r="C25" s="154" t="s">
        <v>10</v>
      </c>
      <c r="D25" s="93">
        <v>67.900000000000006</v>
      </c>
      <c r="E25" s="149">
        <f t="shared" si="6"/>
        <v>102.87878787878788</v>
      </c>
      <c r="F25" s="48">
        <v>66</v>
      </c>
      <c r="G25" s="174">
        <v>71</v>
      </c>
      <c r="H25" s="149">
        <f>SUM(G25/$O25)*100</f>
        <v>107.73899848254931</v>
      </c>
      <c r="I25" s="149">
        <v>61.7</v>
      </c>
      <c r="J25" s="149">
        <f>SUM(I25/$O25)*100</f>
        <v>93.626707132018211</v>
      </c>
      <c r="K25" s="93">
        <f>'PY2022Q3 EX'!C23*100</f>
        <v>69.5</v>
      </c>
      <c r="L25" s="149">
        <f>SUM(K25/$O25)*100</f>
        <v>105.4628224582701</v>
      </c>
      <c r="M25" s="93">
        <v>68.900000000000006</v>
      </c>
      <c r="N25" s="93">
        <f>M25/$O25*100</f>
        <v>104.55235204855842</v>
      </c>
      <c r="O25" s="30">
        <v>65.900000000000006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3122" priority="106" operator="between">
      <formula>$F5*0.9</formula>
      <formula>$F5</formula>
    </cfRule>
    <cfRule type="cellIs" dxfId="3121" priority="107" operator="lessThan">
      <formula>$F5*0.9</formula>
    </cfRule>
    <cfRule type="cellIs" dxfId="3120" priority="108" operator="greaterThan">
      <formula>$F5</formula>
    </cfRule>
  </conditionalFormatting>
  <conditionalFormatting sqref="D7">
    <cfRule type="cellIs" dxfId="3119" priority="100" operator="between">
      <formula>$F7*0.9</formula>
      <formula>$F7</formula>
    </cfRule>
    <cfRule type="cellIs" dxfId="3118" priority="101" operator="lessThan">
      <formula>$F7*0.9</formula>
    </cfRule>
    <cfRule type="cellIs" dxfId="3117" priority="102" operator="greaterThan">
      <formula>$F7</formula>
    </cfRule>
  </conditionalFormatting>
  <conditionalFormatting sqref="D6">
    <cfRule type="cellIs" dxfId="3116" priority="97" operator="between">
      <formula>$F6*0.9</formula>
      <formula>$F6</formula>
    </cfRule>
    <cfRule type="cellIs" dxfId="3115" priority="98" operator="lessThan">
      <formula>$F6*0.9</formula>
    </cfRule>
    <cfRule type="cellIs" dxfId="3114" priority="99" operator="greaterThan">
      <formula>$F6</formula>
    </cfRule>
  </conditionalFormatting>
  <conditionalFormatting sqref="D11">
    <cfRule type="cellIs" dxfId="3113" priority="94" operator="between">
      <formula>$F11*0.9</formula>
      <formula>$F11</formula>
    </cfRule>
    <cfRule type="cellIs" dxfId="3112" priority="95" operator="lessThan">
      <formula>$F11*0.9</formula>
    </cfRule>
    <cfRule type="cellIs" dxfId="3111" priority="96" operator="greaterThan">
      <formula>$F11</formula>
    </cfRule>
  </conditionalFormatting>
  <conditionalFormatting sqref="D17">
    <cfRule type="cellIs" dxfId="3110" priority="91" operator="between">
      <formula>$F17*0.9</formula>
      <formula>$F17</formula>
    </cfRule>
    <cfRule type="cellIs" dxfId="3109" priority="92" operator="lessThan">
      <formula>$F17*0.9</formula>
    </cfRule>
    <cfRule type="cellIs" dxfId="3108" priority="93" operator="greaterThan">
      <formula>$F17</formula>
    </cfRule>
  </conditionalFormatting>
  <conditionalFormatting sqref="D23">
    <cfRule type="cellIs" dxfId="3107" priority="88" operator="between">
      <formula>$F23*0.9</formula>
      <formula>$F23</formula>
    </cfRule>
    <cfRule type="cellIs" dxfId="3106" priority="89" operator="lessThan">
      <formula>$F23*0.9</formula>
    </cfRule>
    <cfRule type="cellIs" dxfId="3105" priority="90" operator="greaterThan">
      <formula>$F23</formula>
    </cfRule>
  </conditionalFormatting>
  <conditionalFormatting sqref="D12">
    <cfRule type="cellIs" dxfId="3104" priority="85" operator="between">
      <formula>$F12*0.9</formula>
      <formula>$F12</formula>
    </cfRule>
    <cfRule type="cellIs" dxfId="3103" priority="86" operator="lessThan">
      <formula>$F12*0.9</formula>
    </cfRule>
    <cfRule type="cellIs" dxfId="3102" priority="87" operator="greaterThan">
      <formula>$F12</formula>
    </cfRule>
  </conditionalFormatting>
  <conditionalFormatting sqref="D24">
    <cfRule type="cellIs" dxfId="3101" priority="82" operator="between">
      <formula>$F24*0.9</formula>
      <formula>$F24</formula>
    </cfRule>
    <cfRule type="cellIs" dxfId="3100" priority="83" operator="lessThan">
      <formula>$F24*0.9</formula>
    </cfRule>
    <cfRule type="cellIs" dxfId="3099" priority="84" operator="greaterThan">
      <formula>$F24</formula>
    </cfRule>
  </conditionalFormatting>
  <conditionalFormatting sqref="D13">
    <cfRule type="cellIs" dxfId="3098" priority="79" operator="between">
      <formula>$F13*0.9</formula>
      <formula>$F13</formula>
    </cfRule>
    <cfRule type="cellIs" dxfId="3097" priority="80" operator="lessThan">
      <formula>$F13*0.9</formula>
    </cfRule>
    <cfRule type="cellIs" dxfId="3096" priority="81" operator="greaterThan">
      <formula>$F13</formula>
    </cfRule>
  </conditionalFormatting>
  <conditionalFormatting sqref="D19">
    <cfRule type="cellIs" dxfId="3095" priority="76" operator="between">
      <formula>$F19*0.9</formula>
      <formula>$F19</formula>
    </cfRule>
    <cfRule type="cellIs" dxfId="3094" priority="77" operator="lessThan">
      <formula>$F19*0.9</formula>
    </cfRule>
    <cfRule type="cellIs" dxfId="3093" priority="78" operator="greaterThan">
      <formula>$F19</formula>
    </cfRule>
  </conditionalFormatting>
  <conditionalFormatting sqref="D25">
    <cfRule type="cellIs" dxfId="3092" priority="73" operator="between">
      <formula>$F25*0.9</formula>
      <formula>$F25</formula>
    </cfRule>
    <cfRule type="cellIs" dxfId="3091" priority="74" operator="lessThan">
      <formula>$F25*0.9</formula>
    </cfRule>
    <cfRule type="cellIs" dxfId="3090" priority="75" operator="greaterThan">
      <formula>$F25</formula>
    </cfRule>
  </conditionalFormatting>
  <conditionalFormatting sqref="G5 I5 K5 M5">
    <cfRule type="cellIs" dxfId="3089" priority="127" operator="between">
      <formula>$O5*0.9</formula>
      <formula>$O5</formula>
    </cfRule>
    <cfRule type="cellIs" dxfId="3088" priority="128" operator="lessThan">
      <formula>$O5*0.9</formula>
    </cfRule>
    <cfRule type="cellIs" dxfId="3087" priority="129" operator="greaterThan">
      <formula>$O5</formula>
    </cfRule>
  </conditionalFormatting>
  <conditionalFormatting sqref="G6 I6 K6 M6">
    <cfRule type="cellIs" dxfId="3086" priority="109" operator="between">
      <formula>$O6*0.9</formula>
      <formula>$O6</formula>
    </cfRule>
    <cfRule type="cellIs" dxfId="3085" priority="110" operator="lessThan">
      <formula>$O6*0.9</formula>
    </cfRule>
    <cfRule type="cellIs" dxfId="3084" priority="111" operator="greaterThan">
      <formula>$O6</formula>
    </cfRule>
  </conditionalFormatting>
  <conditionalFormatting sqref="G7 I7 M7">
    <cfRule type="cellIs" dxfId="3083" priority="70" operator="between">
      <formula>$O7*0.9</formula>
      <formula>$O7</formula>
    </cfRule>
    <cfRule type="cellIs" dxfId="3082" priority="71" operator="lessThan">
      <formula>$O7*0.9</formula>
    </cfRule>
    <cfRule type="cellIs" dxfId="3081" priority="72" operator="greaterThan">
      <formula>$O7</formula>
    </cfRule>
  </conditionalFormatting>
  <conditionalFormatting sqref="G11 I11 M11">
    <cfRule type="cellIs" dxfId="3080" priority="124" operator="between">
      <formula>$O11*0.9</formula>
      <formula>$O11</formula>
    </cfRule>
    <cfRule type="cellIs" dxfId="3079" priority="125" operator="lessThan">
      <formula>$O11*0.9</formula>
    </cfRule>
    <cfRule type="cellIs" dxfId="3078" priority="126" operator="greaterThan">
      <formula>$O11</formula>
    </cfRule>
  </conditionalFormatting>
  <conditionalFormatting sqref="G12 I12 M12">
    <cfRule type="cellIs" dxfId="3077" priority="121" operator="between">
      <formula>$O12*0.9</formula>
      <formula>$O12</formula>
    </cfRule>
    <cfRule type="cellIs" dxfId="3076" priority="122" operator="lessThan">
      <formula>$O12*0.9</formula>
    </cfRule>
    <cfRule type="cellIs" dxfId="3075" priority="123" operator="greaterThan">
      <formula>$O12</formula>
    </cfRule>
  </conditionalFormatting>
  <conditionalFormatting sqref="G13 I13 M13">
    <cfRule type="cellIs" dxfId="3074" priority="103" operator="between">
      <formula>$O13*0.9</formula>
      <formula>$O13</formula>
    </cfRule>
    <cfRule type="cellIs" dxfId="3073" priority="104" operator="lessThan">
      <formula>$O13*0.9</formula>
    </cfRule>
    <cfRule type="cellIs" dxfId="3072" priority="105" operator="greaterThan">
      <formula>$O13</formula>
    </cfRule>
  </conditionalFormatting>
  <conditionalFormatting sqref="G14 I14 M14">
    <cfRule type="cellIs" dxfId="3071" priority="64" operator="between">
      <formula>$O14*0.9</formula>
      <formula>$O14</formula>
    </cfRule>
    <cfRule type="cellIs" dxfId="3070" priority="65" operator="lessThan">
      <formula>$O14*0.9</formula>
    </cfRule>
    <cfRule type="cellIs" dxfId="3069" priority="66" operator="greaterThan">
      <formula>$O14</formula>
    </cfRule>
  </conditionalFormatting>
  <conditionalFormatting sqref="G17:G18 I17:I18 M17:M18">
    <cfRule type="cellIs" dxfId="3068" priority="118" operator="between">
      <formula>$O17*0.9</formula>
      <formula>$O17</formula>
    </cfRule>
    <cfRule type="cellIs" dxfId="3067" priority="119" operator="lessThan">
      <formula>$O17*0.9</formula>
    </cfRule>
    <cfRule type="cellIs" dxfId="3066" priority="120" operator="greaterThan">
      <formula>$O17</formula>
    </cfRule>
  </conditionalFormatting>
  <conditionalFormatting sqref="G19 I19 M19">
    <cfRule type="cellIs" dxfId="3065" priority="61" operator="between">
      <formula>$O19*0.9</formula>
      <formula>$O19</formula>
    </cfRule>
    <cfRule type="cellIs" dxfId="3064" priority="62" operator="lessThan">
      <formula>$O19*0.9</formula>
    </cfRule>
    <cfRule type="cellIs" dxfId="3063" priority="63" operator="greaterThan">
      <formula>$O19</formula>
    </cfRule>
  </conditionalFormatting>
  <conditionalFormatting sqref="G20 I20 M20">
    <cfRule type="cellIs" dxfId="3062" priority="58" operator="between">
      <formula>$O20*0.9</formula>
      <formula>$O20</formula>
    </cfRule>
    <cfRule type="cellIs" dxfId="3061" priority="59" operator="lessThan">
      <formula>$O20*0.9</formula>
    </cfRule>
    <cfRule type="cellIs" dxfId="3060" priority="60" operator="greaterThan">
      <formula>$O20</formula>
    </cfRule>
  </conditionalFormatting>
  <conditionalFormatting sqref="G23 I23 M23">
    <cfRule type="cellIs" dxfId="3059" priority="115" operator="between">
      <formula>$O23*0.9</formula>
      <formula>$O23</formula>
    </cfRule>
    <cfRule type="cellIs" dxfId="3058" priority="116" operator="lessThan">
      <formula>$O23*0.9</formula>
    </cfRule>
    <cfRule type="cellIs" dxfId="3057" priority="117" operator="greaterThan">
      <formula>$O23</formula>
    </cfRule>
  </conditionalFormatting>
  <conditionalFormatting sqref="G24 I24 M24">
    <cfRule type="cellIs" dxfId="3056" priority="112" operator="between">
      <formula>$O24*0.9</formula>
      <formula>$O24</formula>
    </cfRule>
    <cfRule type="cellIs" dxfId="3055" priority="113" operator="lessThan">
      <formula>$O24*0.9</formula>
    </cfRule>
    <cfRule type="cellIs" dxfId="3054" priority="114" operator="greaterThan">
      <formula>$O24</formula>
    </cfRule>
  </conditionalFormatting>
  <conditionalFormatting sqref="G25 I25 M25">
    <cfRule type="cellIs" dxfId="3053" priority="55" operator="between">
      <formula>$O25*0.9</formula>
      <formula>$O25</formula>
    </cfRule>
    <cfRule type="cellIs" dxfId="3052" priority="56" operator="lessThan">
      <formula>$O25*0.9</formula>
    </cfRule>
    <cfRule type="cellIs" dxfId="3051" priority="57" operator="greaterThan">
      <formula>$O25</formula>
    </cfRule>
  </conditionalFormatting>
  <conditionalFormatting sqref="D8">
    <cfRule type="cellIs" dxfId="3050" priority="52" operator="between">
      <formula>$F8*0.9</formula>
      <formula>$F8</formula>
    </cfRule>
    <cfRule type="cellIs" dxfId="3049" priority="53" operator="lessThan">
      <formula>$F8*0.9</formula>
    </cfRule>
    <cfRule type="cellIs" dxfId="3048" priority="54" operator="greaterThan">
      <formula>$F8</formula>
    </cfRule>
  </conditionalFormatting>
  <conditionalFormatting sqref="D14">
    <cfRule type="cellIs" dxfId="3047" priority="49" operator="between">
      <formula>$F14*0.9</formula>
      <formula>$F14</formula>
    </cfRule>
    <cfRule type="cellIs" dxfId="3046" priority="50" operator="lessThan">
      <formula>$F14*0.9</formula>
    </cfRule>
    <cfRule type="cellIs" dxfId="3045" priority="51" operator="greaterThan">
      <formula>$F14</formula>
    </cfRule>
  </conditionalFormatting>
  <conditionalFormatting sqref="D20">
    <cfRule type="cellIs" dxfId="3044" priority="46" operator="between">
      <formula>$F20*0.9</formula>
      <formula>$F20</formula>
    </cfRule>
    <cfRule type="cellIs" dxfId="3043" priority="47" operator="lessThan">
      <formula>$F20*0.9</formula>
    </cfRule>
    <cfRule type="cellIs" dxfId="3042" priority="48" operator="greaterThan">
      <formula>$F20</formula>
    </cfRule>
  </conditionalFormatting>
  <conditionalFormatting sqref="G15 I15 M15">
    <cfRule type="cellIs" dxfId="3041" priority="43" operator="between">
      <formula>$O15*0.9</formula>
      <formula>$O15</formula>
    </cfRule>
    <cfRule type="cellIs" dxfId="3040" priority="44" operator="lessThan">
      <formula>$O15*0.9</formula>
    </cfRule>
    <cfRule type="cellIs" dxfId="3039" priority="45" operator="greaterThan">
      <formula>$O15</formula>
    </cfRule>
  </conditionalFormatting>
  <conditionalFormatting sqref="G21 I21 M21">
    <cfRule type="cellIs" dxfId="3038" priority="40" operator="between">
      <formula>$O21*0.9</formula>
      <formula>$O21</formula>
    </cfRule>
    <cfRule type="cellIs" dxfId="3037" priority="41" operator="lessThan">
      <formula>$O21*0.9</formula>
    </cfRule>
    <cfRule type="cellIs" dxfId="3036" priority="42" operator="greaterThan">
      <formula>$O21</formula>
    </cfRule>
  </conditionalFormatting>
  <conditionalFormatting sqref="G8 I8 M8">
    <cfRule type="cellIs" dxfId="3035" priority="67" operator="between">
      <formula>$O8*0.9</formula>
      <formula>$O8</formula>
    </cfRule>
    <cfRule type="cellIs" dxfId="3034" priority="68" operator="lessThan">
      <formula>$O8*0.9</formula>
    </cfRule>
    <cfRule type="cellIs" dxfId="3033" priority="69" operator="greaterThan">
      <formula>$O8</formula>
    </cfRule>
  </conditionalFormatting>
  <conditionalFormatting sqref="G9 I9 M9">
    <cfRule type="cellIs" dxfId="3032" priority="37" operator="between">
      <formula>$O9*0.9</formula>
      <formula>$O9</formula>
    </cfRule>
    <cfRule type="cellIs" dxfId="3031" priority="38" operator="lessThan">
      <formula>$O9*0.9</formula>
    </cfRule>
    <cfRule type="cellIs" dxfId="3030" priority="39" operator="greaterThan">
      <formula>$O9</formula>
    </cfRule>
  </conditionalFormatting>
  <conditionalFormatting sqref="D21 D15 D9">
    <cfRule type="cellIs" dxfId="3029" priority="34" operator="between">
      <formula>$F9*0.9</formula>
      <formula>$F9</formula>
    </cfRule>
    <cfRule type="cellIs" dxfId="3028" priority="35" operator="lessThan">
      <formula>$F9*0.9</formula>
    </cfRule>
    <cfRule type="cellIs" dxfId="3027" priority="36" operator="greaterThan">
      <formula>$F9</formula>
    </cfRule>
  </conditionalFormatting>
  <conditionalFormatting sqref="D18">
    <cfRule type="cellIs" dxfId="3026" priority="31" operator="between">
      <formula>$F18*0.9</formula>
      <formula>$F18</formula>
    </cfRule>
    <cfRule type="cellIs" dxfId="3025" priority="32" operator="lessThan">
      <formula>$F18*0.9</formula>
    </cfRule>
    <cfRule type="cellIs" dxfId="3024" priority="33" operator="greaterThan">
      <formula>$F18</formula>
    </cfRule>
  </conditionalFormatting>
  <conditionalFormatting sqref="K7:K9">
    <cfRule type="cellIs" dxfId="3023" priority="28" operator="between">
      <formula>$O7*0.9</formula>
      <formula>$O7</formula>
    </cfRule>
    <cfRule type="cellIs" dxfId="3022" priority="29" operator="lessThan">
      <formula>$O7*0.9</formula>
    </cfRule>
    <cfRule type="cellIs" dxfId="3021" priority="30" operator="greaterThan">
      <formula>$O7</formula>
    </cfRule>
  </conditionalFormatting>
  <conditionalFormatting sqref="K11">
    <cfRule type="cellIs" dxfId="3020" priority="25" operator="between">
      <formula>$O11*0.9</formula>
      <formula>$O11</formula>
    </cfRule>
    <cfRule type="cellIs" dxfId="3019" priority="26" operator="lessThan">
      <formula>$O11*0.9</formula>
    </cfRule>
    <cfRule type="cellIs" dxfId="3018" priority="27" operator="greaterThan">
      <formula>$O11</formula>
    </cfRule>
  </conditionalFormatting>
  <conditionalFormatting sqref="K13:K15">
    <cfRule type="cellIs" dxfId="3017" priority="22" operator="between">
      <formula>$O13*0.9</formula>
      <formula>$O13</formula>
    </cfRule>
    <cfRule type="cellIs" dxfId="3016" priority="23" operator="lessThan">
      <formula>$O13*0.9</formula>
    </cfRule>
    <cfRule type="cellIs" dxfId="3015" priority="24" operator="greaterThan">
      <formula>$O13</formula>
    </cfRule>
  </conditionalFormatting>
  <conditionalFormatting sqref="K17">
    <cfRule type="cellIs" dxfId="3014" priority="19" operator="between">
      <formula>$O17*0.9</formula>
      <formula>$O17</formula>
    </cfRule>
    <cfRule type="cellIs" dxfId="3013" priority="20" operator="lessThan">
      <formula>$O17*0.9</formula>
    </cfRule>
    <cfRule type="cellIs" dxfId="3012" priority="21" operator="greaterThan">
      <formula>$O17</formula>
    </cfRule>
  </conditionalFormatting>
  <conditionalFormatting sqref="K19:K21">
    <cfRule type="cellIs" dxfId="3011" priority="16" operator="between">
      <formula>$O19*0.9</formula>
      <formula>$O19</formula>
    </cfRule>
    <cfRule type="cellIs" dxfId="3010" priority="17" operator="lessThan">
      <formula>$O19*0.9</formula>
    </cfRule>
    <cfRule type="cellIs" dxfId="3009" priority="18" operator="greaterThan">
      <formula>$O19</formula>
    </cfRule>
  </conditionalFormatting>
  <conditionalFormatting sqref="K23">
    <cfRule type="cellIs" dxfId="3008" priority="13" operator="between">
      <formula>$O23*0.9</formula>
      <formula>$O23</formula>
    </cfRule>
    <cfRule type="cellIs" dxfId="3007" priority="14" operator="lessThan">
      <formula>$O23*0.9</formula>
    </cfRule>
    <cfRule type="cellIs" dxfId="3006" priority="15" operator="greaterThan">
      <formula>$O23</formula>
    </cfRule>
  </conditionalFormatting>
  <conditionalFormatting sqref="K25">
    <cfRule type="cellIs" dxfId="3005" priority="10" operator="between">
      <formula>$O25*0.9</formula>
      <formula>$O25</formula>
    </cfRule>
    <cfRule type="cellIs" dxfId="3004" priority="11" operator="lessThan">
      <formula>$O25*0.9</formula>
    </cfRule>
    <cfRule type="cellIs" dxfId="3003" priority="12" operator="greaterThan">
      <formula>$O25</formula>
    </cfRule>
  </conditionalFormatting>
  <conditionalFormatting sqref="K12">
    <cfRule type="cellIs" dxfId="3002" priority="7" operator="between">
      <formula>$O12*0.9</formula>
      <formula>$O12</formula>
    </cfRule>
    <cfRule type="cellIs" dxfId="3001" priority="8" operator="lessThan">
      <formula>$O12*0.9</formula>
    </cfRule>
    <cfRule type="cellIs" dxfId="3000" priority="9" operator="greaterThan">
      <formula>$O12</formula>
    </cfRule>
  </conditionalFormatting>
  <conditionalFormatting sqref="K18">
    <cfRule type="cellIs" dxfId="2999" priority="4" operator="between">
      <formula>$O18*0.9</formula>
      <formula>$O18</formula>
    </cfRule>
    <cfRule type="cellIs" dxfId="2998" priority="5" operator="lessThan">
      <formula>$O18*0.9</formula>
    </cfRule>
    <cfRule type="cellIs" dxfId="2997" priority="6" operator="greaterThan">
      <formula>$O18</formula>
    </cfRule>
  </conditionalFormatting>
  <conditionalFormatting sqref="K24">
    <cfRule type="cellIs" dxfId="2996" priority="1" operator="between">
      <formula>$O24*0.9</formula>
      <formula>$O24</formula>
    </cfRule>
    <cfRule type="cellIs" dxfId="2995" priority="2" operator="lessThan">
      <formula>$O24*0.9</formula>
    </cfRule>
    <cfRule type="cellIs" dxfId="2994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  <ignoredErrors>
    <ignoredError sqref="K5 K7:K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800-D8B5-45F2-9EF4-3CD9C009CA80}">
  <dimension ref="C1:Q39"/>
  <sheetViews>
    <sheetView zoomScale="70" zoomScaleNormal="70" zoomScaleSheetLayoutView="100" workbookViewId="0">
      <pane xSplit="3" ySplit="3" topLeftCell="G4" activePane="bottomRight" state="frozen"/>
      <selection activeCell="I21" sqref="I21"/>
      <selection pane="topRight" activeCell="I21" sqref="I21"/>
      <selection pane="bottomLeft" activeCell="I21" sqref="I21"/>
      <selection pane="bottomRight" activeCell="M9" sqref="M9"/>
    </sheetView>
  </sheetViews>
  <sheetFormatPr defaultColWidth="9.140625" defaultRowHeight="15" x14ac:dyDescent="0.25"/>
  <cols>
    <col min="1" max="2" width="8.85546875" style="20" customWidth="1"/>
    <col min="3" max="3" width="40.42578125" style="34" customWidth="1"/>
    <col min="4" max="5" width="13.85546875" style="9" customWidth="1"/>
    <col min="6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52" t="str">
        <f ca="1">MID(CELL("Filename",I4),SEARCH("]",CELL("Filename",I4),1)+1,32)</f>
        <v>LWDB 02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38" t="s">
        <v>44</v>
      </c>
      <c r="G3" s="4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3" t="s">
        <v>11</v>
      </c>
      <c r="D4" s="25"/>
      <c r="E4" s="25"/>
      <c r="F4" s="39"/>
      <c r="G4" s="40"/>
      <c r="H4" s="8"/>
      <c r="I4" s="25"/>
      <c r="J4" s="25"/>
      <c r="K4" s="25"/>
      <c r="L4" s="25"/>
      <c r="M4" s="25"/>
      <c r="N4" s="25"/>
      <c r="O4" s="21"/>
    </row>
    <row r="5" spans="3:17" ht="20.100000000000001" customHeight="1" x14ac:dyDescent="0.25">
      <c r="C5" s="151" t="s">
        <v>2</v>
      </c>
      <c r="D5" s="93">
        <v>89.9</v>
      </c>
      <c r="E5" s="149">
        <f>D5/F5*100</f>
        <v>95.031712473572952</v>
      </c>
      <c r="F5" s="48">
        <v>94.6</v>
      </c>
      <c r="G5" s="172">
        <v>88.6</v>
      </c>
      <c r="H5" s="149">
        <f>SUM(G5/$O5)*100</f>
        <v>94.055201698513798</v>
      </c>
      <c r="I5" s="162">
        <v>83.3</v>
      </c>
      <c r="J5" s="149">
        <f>SUM(I5/$O5)*100</f>
        <v>88.42887473460722</v>
      </c>
      <c r="K5" s="93">
        <f>'PY2022Q3 EX'!D3*100</f>
        <v>83.7</v>
      </c>
      <c r="L5" s="149">
        <f>SUM(K5/$O5)*100</f>
        <v>88.853503184713389</v>
      </c>
      <c r="M5" s="93">
        <v>100</v>
      </c>
      <c r="N5" s="155">
        <f>SUM(M5/$O5)*100</f>
        <v>106.15711252653929</v>
      </c>
      <c r="O5" s="29">
        <v>94.199999999999989</v>
      </c>
      <c r="Q5" s="1"/>
    </row>
    <row r="6" spans="3:17" ht="20.100000000000001" customHeight="1" x14ac:dyDescent="0.25">
      <c r="C6" s="151" t="s">
        <v>3</v>
      </c>
      <c r="D6" s="94">
        <v>7800</v>
      </c>
      <c r="E6" s="149">
        <f t="shared" ref="E6:E9" si="0">D6/F6*100</f>
        <v>90.487238979118331</v>
      </c>
      <c r="F6" s="49">
        <v>8620</v>
      </c>
      <c r="G6" s="176">
        <v>7792</v>
      </c>
      <c r="H6" s="149">
        <f>SUM(G6/$O6)*100</f>
        <v>78.548387096774192</v>
      </c>
      <c r="I6" s="161">
        <v>8051</v>
      </c>
      <c r="J6" s="149">
        <f>SUM(I6/$O6)*100</f>
        <v>81.159274193548399</v>
      </c>
      <c r="K6" s="94">
        <f>'PY2022Q3 EX'!D4</f>
        <v>8288</v>
      </c>
      <c r="L6" s="149">
        <f>SUM(K6/$O6)*100</f>
        <v>83.548387096774192</v>
      </c>
      <c r="M6" s="94">
        <v>9991</v>
      </c>
      <c r="N6" s="155">
        <f>SUM(M6/$O6)*100</f>
        <v>100.7157258064516</v>
      </c>
      <c r="O6" s="95">
        <v>9920</v>
      </c>
      <c r="Q6" s="1"/>
    </row>
    <row r="7" spans="3:17" ht="20.100000000000001" customHeight="1" x14ac:dyDescent="0.25">
      <c r="C7" s="151" t="s">
        <v>10</v>
      </c>
      <c r="D7" s="93">
        <v>97</v>
      </c>
      <c r="E7" s="149">
        <f t="shared" si="0"/>
        <v>103.19148936170212</v>
      </c>
      <c r="F7" s="48">
        <v>94</v>
      </c>
      <c r="G7" s="172">
        <v>92.7</v>
      </c>
      <c r="H7" s="149">
        <f>SUM(G7/$O7)*100</f>
        <v>98.827292110874211</v>
      </c>
      <c r="I7" s="162">
        <v>87.3</v>
      </c>
      <c r="J7" s="149">
        <f>SUM(I7/$O7)*100</f>
        <v>93.070362473347544</v>
      </c>
      <c r="K7" s="93">
        <f>'PY2022Q3 EX'!D5*100</f>
        <v>85.7</v>
      </c>
      <c r="L7" s="149">
        <f>SUM(K7/$O7)*100</f>
        <v>91.364605543710027</v>
      </c>
      <c r="M7" s="93">
        <v>81.3</v>
      </c>
      <c r="N7" s="155">
        <f>SUM(M7/$O7)*100</f>
        <v>86.673773987206829</v>
      </c>
      <c r="O7" s="30">
        <v>93.8</v>
      </c>
      <c r="Q7" s="158"/>
    </row>
    <row r="8" spans="3:17" ht="20.100000000000001" customHeight="1" x14ac:dyDescent="0.25">
      <c r="C8" s="151" t="s">
        <v>13</v>
      </c>
      <c r="D8" s="93">
        <v>92.300000000000011</v>
      </c>
      <c r="E8" s="149">
        <f t="shared" si="0"/>
        <v>101.42857142857144</v>
      </c>
      <c r="F8" s="48">
        <v>91</v>
      </c>
      <c r="G8" s="172">
        <v>90.7</v>
      </c>
      <c r="H8" s="149">
        <f>SUM(G8/$O8)*100</f>
        <v>106.95754716981132</v>
      </c>
      <c r="I8" s="162">
        <v>87.2</v>
      </c>
      <c r="J8" s="149">
        <f>SUM(I8/$O8)*100</f>
        <v>102.8301886792453</v>
      </c>
      <c r="K8" s="93">
        <f>'PY2022Q3 EX'!D6*100</f>
        <v>84.1</v>
      </c>
      <c r="L8" s="149">
        <f>SUM(K8/$O8)*100</f>
        <v>99.174528301886795</v>
      </c>
      <c r="M8" s="93">
        <v>80.900000000000006</v>
      </c>
      <c r="N8" s="152">
        <f>SUM(M8/$O8)*100</f>
        <v>95.400943396226424</v>
      </c>
      <c r="O8" s="153">
        <v>84.8</v>
      </c>
      <c r="Q8" s="1"/>
    </row>
    <row r="9" spans="3:17" ht="20.100000000000001" customHeight="1" x14ac:dyDescent="0.25">
      <c r="C9" s="151" t="s">
        <v>16</v>
      </c>
      <c r="D9" s="93">
        <v>92.5</v>
      </c>
      <c r="E9" s="149">
        <f t="shared" si="0"/>
        <v>123.33333333333334</v>
      </c>
      <c r="F9" s="48">
        <v>75</v>
      </c>
      <c r="G9" s="172">
        <v>63.1</v>
      </c>
      <c r="H9" s="149">
        <f>SUM(G9/$O9)*100</f>
        <v>72.52873563218391</v>
      </c>
      <c r="I9" s="162">
        <v>83.1</v>
      </c>
      <c r="J9" s="149">
        <f>SUM(I9/$O9)*100</f>
        <v>95.517241379310335</v>
      </c>
      <c r="K9" s="93">
        <f>'PY2022Q3 EX'!D7*100</f>
        <v>81.699999999999989</v>
      </c>
      <c r="L9" s="149">
        <f>SUM(K9/$O9)*100</f>
        <v>93.908045977011483</v>
      </c>
      <c r="M9" s="93">
        <v>88.9</v>
      </c>
      <c r="N9" s="152">
        <f>SUM(M9/$O9)*100</f>
        <v>102.18390804597701</v>
      </c>
      <c r="O9" s="153">
        <v>87</v>
      </c>
      <c r="Q9" s="1"/>
    </row>
    <row r="10" spans="3:17" ht="20.100000000000001" customHeight="1" x14ac:dyDescent="0.25">
      <c r="C10" s="33" t="s">
        <v>14</v>
      </c>
      <c r="D10" s="27"/>
      <c r="E10" s="27"/>
      <c r="F10" s="27"/>
      <c r="G10" s="45"/>
      <c r="H10" s="27"/>
      <c r="I10" s="27"/>
      <c r="J10" s="27"/>
      <c r="K10" s="27"/>
      <c r="L10" s="27"/>
      <c r="M10" s="27"/>
      <c r="N10" s="26"/>
      <c r="O10" s="22"/>
      <c r="Q10" s="1"/>
    </row>
    <row r="11" spans="3:17" ht="20.100000000000001" customHeight="1" x14ac:dyDescent="0.25">
      <c r="C11" s="151" t="s">
        <v>2</v>
      </c>
      <c r="D11" s="93">
        <v>100</v>
      </c>
      <c r="E11" s="149">
        <f t="shared" ref="E11:E15" si="1">D11/F11*100</f>
        <v>117.64705882352942</v>
      </c>
      <c r="F11" s="48">
        <v>85</v>
      </c>
      <c r="G11" s="172">
        <v>100</v>
      </c>
      <c r="H11" s="149">
        <f>SUM(G11/$O11)*100</f>
        <v>163.66612111292963</v>
      </c>
      <c r="I11" s="162">
        <v>80</v>
      </c>
      <c r="J11" s="149">
        <f>SUM(I11/$O11)*100</f>
        <v>130.9328968903437</v>
      </c>
      <c r="K11" s="93">
        <f>'PY2022Q3 EX'!D9*100</f>
        <v>100</v>
      </c>
      <c r="L11" s="149">
        <f>SUM(K11/$O11)*100</f>
        <v>163.66612111292963</v>
      </c>
      <c r="M11" s="93">
        <v>100</v>
      </c>
      <c r="N11" s="155">
        <f>SUM(M11/$O11)*100</f>
        <v>163.66612111292963</v>
      </c>
      <c r="O11" s="30">
        <v>61.1</v>
      </c>
      <c r="Q11" s="1"/>
    </row>
    <row r="12" spans="3:17" ht="20.100000000000001" customHeight="1" x14ac:dyDescent="0.25">
      <c r="C12" s="151" t="s">
        <v>3</v>
      </c>
      <c r="D12" s="94">
        <v>10405</v>
      </c>
      <c r="E12" s="149">
        <f t="shared" si="1"/>
        <v>140.6081081081081</v>
      </c>
      <c r="F12" s="49">
        <v>7400</v>
      </c>
      <c r="G12" s="176">
        <v>10405</v>
      </c>
      <c r="H12" s="149">
        <f>SUM(G12/$O12)*100</f>
        <v>161.26782393056416</v>
      </c>
      <c r="I12" s="161">
        <v>12898</v>
      </c>
      <c r="J12" s="149">
        <f>SUM(I12/$O12)*100</f>
        <v>199.9070055796652</v>
      </c>
      <c r="K12" s="94">
        <f>'PY2022Q3 EX'!D10</f>
        <v>13259</v>
      </c>
      <c r="L12" s="149">
        <f>SUM(K12/$O12)*100</f>
        <v>205.5021698698078</v>
      </c>
      <c r="M12" s="94">
        <v>13259</v>
      </c>
      <c r="N12" s="155">
        <f>SUM(M12/$O12)*100</f>
        <v>205.5021698698078</v>
      </c>
      <c r="O12" s="95">
        <v>6452</v>
      </c>
      <c r="Q12" s="1"/>
    </row>
    <row r="13" spans="3:17" ht="20.100000000000001" customHeight="1" x14ac:dyDescent="0.25">
      <c r="C13" s="151" t="s">
        <v>10</v>
      </c>
      <c r="D13" s="93">
        <v>100</v>
      </c>
      <c r="E13" s="149">
        <f t="shared" si="1"/>
        <v>124.22360248447204</v>
      </c>
      <c r="F13" s="48">
        <v>80.5</v>
      </c>
      <c r="G13" s="172">
        <v>100</v>
      </c>
      <c r="H13" s="149">
        <f>SUM(G13/$O13)*100</f>
        <v>160</v>
      </c>
      <c r="I13" s="162">
        <v>50</v>
      </c>
      <c r="J13" s="93">
        <f>SUM(I13/$O13)*100</f>
        <v>80</v>
      </c>
      <c r="K13" s="93">
        <f>'PY2022Q3 EX'!D11*100</f>
        <v>75</v>
      </c>
      <c r="L13" s="149">
        <f>SUM(K13/$O13)*100</f>
        <v>120</v>
      </c>
      <c r="M13" s="93">
        <v>80</v>
      </c>
      <c r="N13" s="155">
        <f>SUM(M13/$O13)*100</f>
        <v>128</v>
      </c>
      <c r="O13" s="30">
        <v>62.5</v>
      </c>
      <c r="Q13" s="1"/>
    </row>
    <row r="14" spans="3:17" ht="20.100000000000001" customHeight="1" x14ac:dyDescent="0.25">
      <c r="C14" s="151" t="s">
        <v>13</v>
      </c>
      <c r="D14" s="93">
        <v>100</v>
      </c>
      <c r="E14" s="149">
        <f t="shared" si="1"/>
        <v>132.27513227513228</v>
      </c>
      <c r="F14" s="48">
        <v>75.599999999999994</v>
      </c>
      <c r="G14" s="172">
        <v>100</v>
      </c>
      <c r="H14" s="149">
        <f>SUM(G14/$O14)*100</f>
        <v>120.91898428053204</v>
      </c>
      <c r="I14" s="162">
        <v>100</v>
      </c>
      <c r="J14" s="149">
        <f>SUM(I14/$O14)*100</f>
        <v>120.91898428053204</v>
      </c>
      <c r="K14" s="93">
        <f>'PY2022Q3 EX'!D12*100</f>
        <v>100</v>
      </c>
      <c r="L14" s="149">
        <f>SUM(K14/$O14)*100</f>
        <v>120.91898428053204</v>
      </c>
      <c r="M14" s="93">
        <v>100</v>
      </c>
      <c r="N14" s="152">
        <f>SUM(M14/$O14)*100</f>
        <v>120.91898428053204</v>
      </c>
      <c r="O14" s="153">
        <v>82.699999999999989</v>
      </c>
      <c r="Q14" s="1"/>
    </row>
    <row r="15" spans="3:17" ht="20.100000000000001" customHeight="1" x14ac:dyDescent="0.25">
      <c r="C15" s="151" t="s">
        <v>16</v>
      </c>
      <c r="D15" s="93">
        <v>80</v>
      </c>
      <c r="E15" s="149">
        <f t="shared" si="1"/>
        <v>113.31444759206799</v>
      </c>
      <c r="F15" s="48">
        <v>70.599999999999994</v>
      </c>
      <c r="G15" s="172">
        <v>85.7</v>
      </c>
      <c r="H15" s="149">
        <f>SUM(G15/$O15)*100</f>
        <v>146.24573378839591</v>
      </c>
      <c r="I15" s="162">
        <v>66.7</v>
      </c>
      <c r="J15" s="149">
        <f>SUM(I15/$O15)*100</f>
        <v>113.82252559726965</v>
      </c>
      <c r="K15" s="93">
        <f>'PY2022Q3 EX'!D13*100</f>
        <v>80</v>
      </c>
      <c r="L15" s="149">
        <f>SUM(K15/$O15)*100</f>
        <v>136.51877133105802</v>
      </c>
      <c r="M15" s="93">
        <v>100</v>
      </c>
      <c r="N15" s="152">
        <f>SUM(M15/$O15)*100</f>
        <v>170.64846416382252</v>
      </c>
      <c r="O15" s="153">
        <v>58.599999999999994</v>
      </c>
      <c r="Q15" s="1"/>
    </row>
    <row r="16" spans="3:17" ht="20.100000000000001" customHeight="1" x14ac:dyDescent="0.25">
      <c r="C16" s="33" t="s">
        <v>15</v>
      </c>
      <c r="D16" s="27"/>
      <c r="E16" s="27"/>
      <c r="F16" s="27"/>
      <c r="G16" s="45"/>
      <c r="H16" s="27"/>
      <c r="I16" s="27"/>
      <c r="J16" s="27"/>
      <c r="K16" s="27"/>
      <c r="L16" s="27"/>
      <c r="M16" s="27"/>
      <c r="N16" s="26"/>
      <c r="O16" s="41"/>
      <c r="Q16" s="1"/>
    </row>
    <row r="17" spans="3:17" ht="20.100000000000001" customHeight="1" x14ac:dyDescent="0.25">
      <c r="C17" s="151" t="s">
        <v>2</v>
      </c>
      <c r="D17" s="93">
        <v>54.1</v>
      </c>
      <c r="E17" s="149">
        <f t="shared" ref="E17:E21" si="2">D17/F17*100</f>
        <v>65.496368038740925</v>
      </c>
      <c r="F17" s="48">
        <v>82.6</v>
      </c>
      <c r="G17" s="172">
        <v>48.5</v>
      </c>
      <c r="H17" s="149">
        <f>SUM(G17/$O17)*100</f>
        <v>58.71670702179177</v>
      </c>
      <c r="I17" s="149">
        <v>40</v>
      </c>
      <c r="J17" s="149">
        <f>SUM(I17/$O17)*100</f>
        <v>48.426150121065383</v>
      </c>
      <c r="K17" s="93">
        <f>'PY2022Q3 EX'!D15*100</f>
        <v>41.4</v>
      </c>
      <c r="L17" s="149">
        <f>SUM(K17/$O17)*100</f>
        <v>50.121065375302663</v>
      </c>
      <c r="M17" s="93">
        <v>0</v>
      </c>
      <c r="N17" s="155">
        <f>M17/$O17*100</f>
        <v>0</v>
      </c>
      <c r="O17" s="30">
        <v>82.6</v>
      </c>
      <c r="Q17" s="1"/>
    </row>
    <row r="18" spans="3:17" ht="20.100000000000001" customHeight="1" x14ac:dyDescent="0.25">
      <c r="C18" s="151" t="s">
        <v>3</v>
      </c>
      <c r="D18" s="94">
        <v>3108</v>
      </c>
      <c r="E18" s="149">
        <f t="shared" si="2"/>
        <v>88.8</v>
      </c>
      <c r="F18" s="49">
        <v>3500</v>
      </c>
      <c r="G18" s="173">
        <v>3266</v>
      </c>
      <c r="H18" s="149">
        <f>SUM(G18/$O18)*100</f>
        <v>86.884809789837732</v>
      </c>
      <c r="I18" s="150">
        <v>2123</v>
      </c>
      <c r="J18" s="149">
        <f>SUM(I18/$O18)*100</f>
        <v>56.477786645384413</v>
      </c>
      <c r="K18" s="94">
        <f>'PY2022Q3 EX'!D16</f>
        <v>2123.2199999999998</v>
      </c>
      <c r="L18" s="149">
        <f>SUM(K18/$O18)*100</f>
        <v>56.483639265762164</v>
      </c>
      <c r="M18" s="94">
        <v>0</v>
      </c>
      <c r="N18" s="155">
        <f>SUM(M18/$O18)*100</f>
        <v>0</v>
      </c>
      <c r="O18" s="95">
        <v>3759</v>
      </c>
      <c r="Q18" s="1"/>
    </row>
    <row r="19" spans="3:17" ht="20.100000000000001" customHeight="1" x14ac:dyDescent="0.25">
      <c r="C19" s="151" t="s">
        <v>10</v>
      </c>
      <c r="D19" s="93">
        <v>75</v>
      </c>
      <c r="E19" s="149">
        <f t="shared" si="2"/>
        <v>93.75</v>
      </c>
      <c r="F19" s="48">
        <v>80</v>
      </c>
      <c r="G19" s="172">
        <v>72.7</v>
      </c>
      <c r="H19" s="149">
        <f t="shared" ref="H19:H20" si="3">SUM(G19/$O19)*100</f>
        <v>90.422885572139293</v>
      </c>
      <c r="I19" s="149">
        <v>54.1</v>
      </c>
      <c r="J19" s="149">
        <f t="shared" ref="J19:J20" si="4">SUM(I19/$O19)*100</f>
        <v>67.288557213930346</v>
      </c>
      <c r="K19" s="93">
        <f>'PY2022Q3 EX'!D17*100</f>
        <v>57.599999999999994</v>
      </c>
      <c r="L19" s="149">
        <f t="shared" ref="L19:L20" si="5">SUM(K19/$O19)*100</f>
        <v>71.641791044776099</v>
      </c>
      <c r="M19" s="93">
        <v>56.7</v>
      </c>
      <c r="N19" s="155">
        <f>M19/$O19*100</f>
        <v>70.522388059701484</v>
      </c>
      <c r="O19" s="30">
        <v>80.400000000000006</v>
      </c>
      <c r="Q19" s="1"/>
    </row>
    <row r="20" spans="3:17" ht="20.100000000000001" customHeight="1" x14ac:dyDescent="0.25">
      <c r="C20" s="151" t="s">
        <v>13</v>
      </c>
      <c r="D20" s="93">
        <v>80</v>
      </c>
      <c r="E20" s="149">
        <f t="shared" si="2"/>
        <v>101.26582278481013</v>
      </c>
      <c r="F20" s="48">
        <v>79</v>
      </c>
      <c r="G20" s="172">
        <v>60</v>
      </c>
      <c r="H20" s="149">
        <f t="shared" si="3"/>
        <v>84.151472650771396</v>
      </c>
      <c r="I20" s="149">
        <v>33.299999999999997</v>
      </c>
      <c r="J20" s="149">
        <f t="shared" si="4"/>
        <v>46.704067321178115</v>
      </c>
      <c r="K20" s="93">
        <f>'PY2022Q3 EX'!D18*100</f>
        <v>30</v>
      </c>
      <c r="L20" s="149">
        <f t="shared" si="5"/>
        <v>42.075736325385698</v>
      </c>
      <c r="M20" s="93">
        <v>26.3</v>
      </c>
      <c r="N20" s="152">
        <f>SUM(M20/$O20)*100</f>
        <v>36.886395511921464</v>
      </c>
      <c r="O20" s="153">
        <v>71.3</v>
      </c>
    </row>
    <row r="21" spans="3:17" ht="20.100000000000001" customHeight="1" x14ac:dyDescent="0.25">
      <c r="C21" s="151" t="s">
        <v>16</v>
      </c>
      <c r="D21" s="93">
        <v>33.300000000000004</v>
      </c>
      <c r="E21" s="149">
        <f t="shared" si="2"/>
        <v>71.612903225806463</v>
      </c>
      <c r="F21" s="48">
        <v>46.5</v>
      </c>
      <c r="G21" s="172">
        <v>28.599999999999998</v>
      </c>
      <c r="H21" s="149">
        <f>SUM(G21/$O21)*100</f>
        <v>57.314629258517037</v>
      </c>
      <c r="I21" s="149">
        <v>50</v>
      </c>
      <c r="J21" s="149">
        <f>SUM(I21/$O21)*100</f>
        <v>100.20040080160322</v>
      </c>
      <c r="K21" s="93">
        <f>'PY2022Q3 EX'!D19*100</f>
        <v>31.3</v>
      </c>
      <c r="L21" s="149">
        <f>SUM(K21/$O21)*100</f>
        <v>62.725450901803612</v>
      </c>
      <c r="M21" s="93">
        <v>62.5</v>
      </c>
      <c r="N21" s="152">
        <f>SUM(M21/$O21)*100</f>
        <v>125.25050100200401</v>
      </c>
      <c r="O21" s="153">
        <v>49.9</v>
      </c>
      <c r="Q21" s="1"/>
    </row>
    <row r="22" spans="3:17" ht="20.100000000000001" customHeight="1" x14ac:dyDescent="0.25">
      <c r="C22" s="33" t="s">
        <v>12</v>
      </c>
      <c r="D22" s="27"/>
      <c r="E22" s="27"/>
      <c r="F22" s="27"/>
      <c r="G22" s="45"/>
      <c r="H22" s="27"/>
      <c r="I22" s="27"/>
      <c r="J22" s="27"/>
      <c r="K22" s="27"/>
      <c r="L22" s="27"/>
      <c r="M22" s="27"/>
      <c r="N22" s="26"/>
      <c r="O22" s="22"/>
    </row>
    <row r="23" spans="3:17" ht="20.100000000000001" customHeight="1" x14ac:dyDescent="0.25">
      <c r="C23" s="151" t="s">
        <v>2</v>
      </c>
      <c r="D23" s="93">
        <v>66.5</v>
      </c>
      <c r="E23" s="149">
        <f t="shared" ref="E23:E25" si="6">D23/F23*100</f>
        <v>98.958333333333329</v>
      </c>
      <c r="F23" s="48">
        <v>67.2</v>
      </c>
      <c r="G23" s="174">
        <v>65.3</v>
      </c>
      <c r="H23" s="149">
        <f>SUM(G23/$O23)*100</f>
        <v>99.694656488549612</v>
      </c>
      <c r="I23" s="149">
        <v>59.8</v>
      </c>
      <c r="J23" s="149">
        <f>SUM(I23/$O23)*100</f>
        <v>91.297709923664115</v>
      </c>
      <c r="K23" s="93">
        <f>'PY2022Q3 EX'!D21*100</f>
        <v>64.099999999999994</v>
      </c>
      <c r="L23" s="149">
        <f>SUM(K23/$O23)*100</f>
        <v>97.862595419847324</v>
      </c>
      <c r="M23" s="93">
        <v>65.7</v>
      </c>
      <c r="N23" s="155">
        <f>M23/$O23*100</f>
        <v>100.30534351145039</v>
      </c>
      <c r="O23" s="30">
        <v>65.5</v>
      </c>
    </row>
    <row r="24" spans="3:17" ht="20.100000000000001" customHeight="1" x14ac:dyDescent="0.25">
      <c r="C24" s="151" t="s">
        <v>3</v>
      </c>
      <c r="D24" s="94">
        <v>7713</v>
      </c>
      <c r="E24" s="149">
        <f t="shared" si="6"/>
        <v>147.19465648854961</v>
      </c>
      <c r="F24" s="49">
        <v>5240</v>
      </c>
      <c r="G24" s="175">
        <v>7497</v>
      </c>
      <c r="H24" s="149">
        <f>SUM(G24/$O24)*100</f>
        <v>139.47906976744187</v>
      </c>
      <c r="I24" s="159">
        <v>7754</v>
      </c>
      <c r="J24" s="149">
        <f>SUM(I24/$O24)*100</f>
        <v>144.26046511627908</v>
      </c>
      <c r="K24" s="94">
        <f>'PY2022Q3 EX'!D22</f>
        <v>7773.5</v>
      </c>
      <c r="L24" s="149">
        <f>SUM(K24/$O24)*100</f>
        <v>144.62325581395348</v>
      </c>
      <c r="M24" s="94">
        <v>7773.5</v>
      </c>
      <c r="N24" s="155">
        <f>M24/$O24*100</f>
        <v>144.62325581395348</v>
      </c>
      <c r="O24" s="95">
        <v>5375</v>
      </c>
    </row>
    <row r="25" spans="3:17" ht="20.100000000000001" customHeight="1" x14ac:dyDescent="0.25">
      <c r="C25" s="156" t="s">
        <v>10</v>
      </c>
      <c r="D25" s="93">
        <v>65.100000000000009</v>
      </c>
      <c r="E25" s="149">
        <f t="shared" si="6"/>
        <v>99.846625766871171</v>
      </c>
      <c r="F25" s="48">
        <v>65.2</v>
      </c>
      <c r="G25" s="174">
        <v>67.100000000000009</v>
      </c>
      <c r="H25" s="149">
        <f>SUM(G25/$O25)*100</f>
        <v>105.00782472613459</v>
      </c>
      <c r="I25" s="149">
        <v>59</v>
      </c>
      <c r="J25" s="149">
        <f>SUM(I25/$O25)*100</f>
        <v>92.331768388106411</v>
      </c>
      <c r="K25" s="93">
        <f>'PY2022Q3 EX'!D23*100</f>
        <v>66.7</v>
      </c>
      <c r="L25" s="149">
        <f>SUM(K25/$O25)*100</f>
        <v>104.38184663536776</v>
      </c>
      <c r="M25" s="93">
        <v>65.099999999999994</v>
      </c>
      <c r="N25" s="155">
        <f>M25/$O25*100</f>
        <v>101.87793427230045</v>
      </c>
      <c r="O25" s="30">
        <v>63.9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239" t="s">
        <v>7</v>
      </c>
      <c r="D27" s="239"/>
      <c r="E27" s="20"/>
      <c r="F27" s="28"/>
      <c r="L27" s="20"/>
    </row>
    <row r="28" spans="3:17" ht="20.100000000000001" customHeight="1" x14ac:dyDescent="0.25">
      <c r="C28" s="240" t="s">
        <v>8</v>
      </c>
      <c r="D28" s="240"/>
      <c r="E28" s="20"/>
      <c r="F28" s="28"/>
      <c r="L28" s="20"/>
    </row>
    <row r="29" spans="3:17" ht="20.100000000000001" customHeight="1" x14ac:dyDescent="0.25">
      <c r="C29" s="241" t="s">
        <v>9</v>
      </c>
      <c r="D29" s="241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2993" priority="106" operator="between">
      <formula>$F5*0.9</formula>
      <formula>$F5</formula>
    </cfRule>
    <cfRule type="cellIs" dxfId="2992" priority="107" operator="lessThan">
      <formula>$F5*0.9</formula>
    </cfRule>
    <cfRule type="cellIs" dxfId="2991" priority="108" operator="greaterThan">
      <formula>$F5</formula>
    </cfRule>
  </conditionalFormatting>
  <conditionalFormatting sqref="D7">
    <cfRule type="cellIs" dxfId="2990" priority="100" operator="between">
      <formula>$F7*0.9</formula>
      <formula>$F7</formula>
    </cfRule>
    <cfRule type="cellIs" dxfId="2989" priority="101" operator="lessThan">
      <formula>$F7*0.9</formula>
    </cfRule>
    <cfRule type="cellIs" dxfId="2988" priority="102" operator="greaterThan">
      <formula>$F7</formula>
    </cfRule>
  </conditionalFormatting>
  <conditionalFormatting sqref="D6">
    <cfRule type="cellIs" dxfId="2987" priority="97" operator="between">
      <formula>$F6*0.9</formula>
      <formula>$F6</formula>
    </cfRule>
    <cfRule type="cellIs" dxfId="2986" priority="98" operator="lessThan">
      <formula>$F6*0.9</formula>
    </cfRule>
    <cfRule type="cellIs" dxfId="2985" priority="99" operator="greaterThan">
      <formula>$F6</formula>
    </cfRule>
  </conditionalFormatting>
  <conditionalFormatting sqref="D11">
    <cfRule type="cellIs" dxfId="2984" priority="94" operator="between">
      <formula>$F11*0.9</formula>
      <formula>$F11</formula>
    </cfRule>
    <cfRule type="cellIs" dxfId="2983" priority="95" operator="lessThan">
      <formula>$F11*0.9</formula>
    </cfRule>
    <cfRule type="cellIs" dxfId="2982" priority="96" operator="greaterThan">
      <formula>$F11</formula>
    </cfRule>
  </conditionalFormatting>
  <conditionalFormatting sqref="D17">
    <cfRule type="cellIs" dxfId="2981" priority="91" operator="between">
      <formula>$F17*0.9</formula>
      <formula>$F17</formula>
    </cfRule>
    <cfRule type="cellIs" dxfId="2980" priority="92" operator="lessThan">
      <formula>$F17*0.9</formula>
    </cfRule>
    <cfRule type="cellIs" dxfId="2979" priority="93" operator="greaterThan">
      <formula>$F17</formula>
    </cfRule>
  </conditionalFormatting>
  <conditionalFormatting sqref="D23">
    <cfRule type="cellIs" dxfId="2978" priority="88" operator="between">
      <formula>$F23*0.9</formula>
      <formula>$F23</formula>
    </cfRule>
    <cfRule type="cellIs" dxfId="2977" priority="89" operator="lessThan">
      <formula>$F23*0.9</formula>
    </cfRule>
    <cfRule type="cellIs" dxfId="2976" priority="90" operator="greaterThan">
      <formula>$F23</formula>
    </cfRule>
  </conditionalFormatting>
  <conditionalFormatting sqref="D12">
    <cfRule type="cellIs" dxfId="2975" priority="85" operator="between">
      <formula>$F12*0.9</formula>
      <formula>$F12</formula>
    </cfRule>
    <cfRule type="cellIs" dxfId="2974" priority="86" operator="lessThan">
      <formula>$F12*0.9</formula>
    </cfRule>
    <cfRule type="cellIs" dxfId="2973" priority="87" operator="greaterThan">
      <formula>$F12</formula>
    </cfRule>
  </conditionalFormatting>
  <conditionalFormatting sqref="D24">
    <cfRule type="cellIs" dxfId="2972" priority="82" operator="between">
      <formula>$F24*0.9</formula>
      <formula>$F24</formula>
    </cfRule>
    <cfRule type="cellIs" dxfId="2971" priority="83" operator="lessThan">
      <formula>$F24*0.9</formula>
    </cfRule>
    <cfRule type="cellIs" dxfId="2970" priority="84" operator="greaterThan">
      <formula>$F24</formula>
    </cfRule>
  </conditionalFormatting>
  <conditionalFormatting sqref="D13">
    <cfRule type="cellIs" dxfId="2969" priority="79" operator="between">
      <formula>$F13*0.9</formula>
      <formula>$F13</formula>
    </cfRule>
    <cfRule type="cellIs" dxfId="2968" priority="80" operator="lessThan">
      <formula>$F13*0.9</formula>
    </cfRule>
    <cfRule type="cellIs" dxfId="2967" priority="81" operator="greaterThan">
      <formula>$F13</formula>
    </cfRule>
  </conditionalFormatting>
  <conditionalFormatting sqref="D19">
    <cfRule type="cellIs" dxfId="2966" priority="76" operator="between">
      <formula>$F19*0.9</formula>
      <formula>$F19</formula>
    </cfRule>
    <cfRule type="cellIs" dxfId="2965" priority="77" operator="lessThan">
      <formula>$F19*0.9</formula>
    </cfRule>
    <cfRule type="cellIs" dxfId="2964" priority="78" operator="greaterThan">
      <formula>$F19</formula>
    </cfRule>
  </conditionalFormatting>
  <conditionalFormatting sqref="D25">
    <cfRule type="cellIs" dxfId="2963" priority="73" operator="between">
      <formula>$F25*0.9</formula>
      <formula>$F25</formula>
    </cfRule>
    <cfRule type="cellIs" dxfId="2962" priority="74" operator="lessThan">
      <formula>$F25*0.9</formula>
    </cfRule>
    <cfRule type="cellIs" dxfId="2961" priority="75" operator="greaterThan">
      <formula>$F25</formula>
    </cfRule>
  </conditionalFormatting>
  <conditionalFormatting sqref="G5 I5 K5 M5">
    <cfRule type="cellIs" dxfId="2960" priority="127" operator="between">
      <formula>$O5*0.9</formula>
      <formula>$O5</formula>
    </cfRule>
    <cfRule type="cellIs" dxfId="2959" priority="128" operator="lessThan">
      <formula>$O5*0.9</formula>
    </cfRule>
    <cfRule type="cellIs" dxfId="2958" priority="129" operator="greaterThan">
      <formula>$O5</formula>
    </cfRule>
  </conditionalFormatting>
  <conditionalFormatting sqref="G6 I6 K6 M6">
    <cfRule type="cellIs" dxfId="2957" priority="109" operator="between">
      <formula>$O6*0.9</formula>
      <formula>$O6</formula>
    </cfRule>
    <cfRule type="cellIs" dxfId="2956" priority="110" operator="lessThan">
      <formula>$O6*0.9</formula>
    </cfRule>
    <cfRule type="cellIs" dxfId="2955" priority="111" operator="greaterThan">
      <formula>$O6</formula>
    </cfRule>
  </conditionalFormatting>
  <conditionalFormatting sqref="G7 I7 M7">
    <cfRule type="cellIs" dxfId="2954" priority="70" operator="between">
      <formula>$O7*0.9</formula>
      <formula>$O7</formula>
    </cfRule>
    <cfRule type="cellIs" dxfId="2953" priority="71" operator="lessThan">
      <formula>$O7*0.9</formula>
    </cfRule>
    <cfRule type="cellIs" dxfId="2952" priority="72" operator="greaterThan">
      <formula>$O7</formula>
    </cfRule>
  </conditionalFormatting>
  <conditionalFormatting sqref="G11 I11 M11">
    <cfRule type="cellIs" dxfId="2951" priority="124" operator="between">
      <formula>$O11*0.9</formula>
      <formula>$O11</formula>
    </cfRule>
    <cfRule type="cellIs" dxfId="2950" priority="125" operator="lessThan">
      <formula>$O11*0.9</formula>
    </cfRule>
    <cfRule type="cellIs" dxfId="2949" priority="126" operator="greaterThan">
      <formula>$O11</formula>
    </cfRule>
  </conditionalFormatting>
  <conditionalFormatting sqref="G12 I12 M12">
    <cfRule type="cellIs" dxfId="2948" priority="121" operator="between">
      <formula>$O12*0.9</formula>
      <formula>$O12</formula>
    </cfRule>
    <cfRule type="cellIs" dxfId="2947" priority="122" operator="lessThan">
      <formula>$O12*0.9</formula>
    </cfRule>
    <cfRule type="cellIs" dxfId="2946" priority="123" operator="greaterThan">
      <formula>$O12</formula>
    </cfRule>
  </conditionalFormatting>
  <conditionalFormatting sqref="G13 I13 M13">
    <cfRule type="cellIs" dxfId="2945" priority="103" operator="between">
      <formula>$O13*0.9</formula>
      <formula>$O13</formula>
    </cfRule>
    <cfRule type="cellIs" dxfId="2944" priority="104" operator="lessThan">
      <formula>$O13*0.9</formula>
    </cfRule>
    <cfRule type="cellIs" dxfId="2943" priority="105" operator="greaterThan">
      <formula>$O13</formula>
    </cfRule>
  </conditionalFormatting>
  <conditionalFormatting sqref="G14 I14 M14">
    <cfRule type="cellIs" dxfId="2942" priority="67" operator="between">
      <formula>$O14*0.9</formula>
      <formula>$O14</formula>
    </cfRule>
    <cfRule type="cellIs" dxfId="2941" priority="68" operator="lessThan">
      <formula>$O14*0.9</formula>
    </cfRule>
    <cfRule type="cellIs" dxfId="2940" priority="69" operator="greaterThan">
      <formula>$O14</formula>
    </cfRule>
  </conditionalFormatting>
  <conditionalFormatting sqref="G17:G18 I17:I18 M17:M18">
    <cfRule type="cellIs" dxfId="2939" priority="118" operator="between">
      <formula>$O17*0.9</formula>
      <formula>$O17</formula>
    </cfRule>
    <cfRule type="cellIs" dxfId="2938" priority="119" operator="lessThan">
      <formula>$O17*0.9</formula>
    </cfRule>
    <cfRule type="cellIs" dxfId="2937" priority="120" operator="greaterThan">
      <formula>$O17</formula>
    </cfRule>
  </conditionalFormatting>
  <conditionalFormatting sqref="G19 I19 M19">
    <cfRule type="cellIs" dxfId="2936" priority="64" operator="between">
      <formula>$O19*0.9</formula>
      <formula>$O19</formula>
    </cfRule>
    <cfRule type="cellIs" dxfId="2935" priority="65" operator="lessThan">
      <formula>$O19*0.9</formula>
    </cfRule>
    <cfRule type="cellIs" dxfId="2934" priority="66" operator="greaterThan">
      <formula>$O19</formula>
    </cfRule>
  </conditionalFormatting>
  <conditionalFormatting sqref="G20 I20 M20">
    <cfRule type="cellIs" dxfId="2933" priority="61" operator="between">
      <formula>$O20*0.9</formula>
      <formula>$O20</formula>
    </cfRule>
    <cfRule type="cellIs" dxfId="2932" priority="62" operator="lessThan">
      <formula>$O20*0.9</formula>
    </cfRule>
    <cfRule type="cellIs" dxfId="2931" priority="63" operator="greaterThan">
      <formula>$O20</formula>
    </cfRule>
  </conditionalFormatting>
  <conditionalFormatting sqref="G23 I23 M23">
    <cfRule type="cellIs" dxfId="2930" priority="115" operator="between">
      <formula>$O23*0.9</formula>
      <formula>$O23</formula>
    </cfRule>
    <cfRule type="cellIs" dxfId="2929" priority="116" operator="lessThan">
      <formula>$O23*0.9</formula>
    </cfRule>
    <cfRule type="cellIs" dxfId="2928" priority="117" operator="greaterThan">
      <formula>$O23</formula>
    </cfRule>
  </conditionalFormatting>
  <conditionalFormatting sqref="G24 I24 M24">
    <cfRule type="cellIs" dxfId="2927" priority="112" operator="between">
      <formula>$O24*0.9</formula>
      <formula>$O24</formula>
    </cfRule>
    <cfRule type="cellIs" dxfId="2926" priority="113" operator="lessThan">
      <formula>$O24*0.9</formula>
    </cfRule>
    <cfRule type="cellIs" dxfId="2925" priority="114" operator="greaterThan">
      <formula>$O24</formula>
    </cfRule>
  </conditionalFormatting>
  <conditionalFormatting sqref="G25 I25 M25">
    <cfRule type="cellIs" dxfId="2924" priority="58" operator="between">
      <formula>$O25*0.9</formula>
      <formula>$O25</formula>
    </cfRule>
    <cfRule type="cellIs" dxfId="2923" priority="59" operator="lessThan">
      <formula>$O25*0.9</formula>
    </cfRule>
    <cfRule type="cellIs" dxfId="2922" priority="60" operator="greaterThan">
      <formula>$O25</formula>
    </cfRule>
  </conditionalFormatting>
  <conditionalFormatting sqref="D8">
    <cfRule type="cellIs" dxfId="2921" priority="55" operator="between">
      <formula>$F8*0.9</formula>
      <formula>$F8</formula>
    </cfRule>
    <cfRule type="cellIs" dxfId="2920" priority="56" operator="lessThan">
      <formula>$F8*0.9</formula>
    </cfRule>
    <cfRule type="cellIs" dxfId="2919" priority="57" operator="greaterThan">
      <formula>$F8</formula>
    </cfRule>
  </conditionalFormatting>
  <conditionalFormatting sqref="D14">
    <cfRule type="cellIs" dxfId="2918" priority="52" operator="between">
      <formula>$F14*0.9</formula>
      <formula>$F14</formula>
    </cfRule>
    <cfRule type="cellIs" dxfId="2917" priority="53" operator="lessThan">
      <formula>$F14*0.9</formula>
    </cfRule>
    <cfRule type="cellIs" dxfId="2916" priority="54" operator="greaterThan">
      <formula>$F14</formula>
    </cfRule>
  </conditionalFormatting>
  <conditionalFormatting sqref="D20">
    <cfRule type="cellIs" dxfId="2915" priority="49" operator="between">
      <formula>$F20*0.9</formula>
      <formula>$F20</formula>
    </cfRule>
    <cfRule type="cellIs" dxfId="2914" priority="50" operator="lessThan">
      <formula>$F20*0.9</formula>
    </cfRule>
    <cfRule type="cellIs" dxfId="2913" priority="51" operator="greaterThan">
      <formula>$F20</formula>
    </cfRule>
  </conditionalFormatting>
  <conditionalFormatting sqref="G15 I15 M15">
    <cfRule type="cellIs" dxfId="2912" priority="46" operator="between">
      <formula>$O15*0.9</formula>
      <formula>$O15</formula>
    </cfRule>
    <cfRule type="cellIs" dxfId="2911" priority="47" operator="lessThan">
      <formula>$O15*0.9</formula>
    </cfRule>
    <cfRule type="cellIs" dxfId="2910" priority="48" operator="greaterThan">
      <formula>$O15</formula>
    </cfRule>
  </conditionalFormatting>
  <conditionalFormatting sqref="G21 I21 M21">
    <cfRule type="cellIs" dxfId="2909" priority="43" operator="between">
      <formula>$O21*0.9</formula>
      <formula>$O21</formula>
    </cfRule>
    <cfRule type="cellIs" dxfId="2908" priority="44" operator="lessThan">
      <formula>$O21*0.9</formula>
    </cfRule>
    <cfRule type="cellIs" dxfId="2907" priority="45" operator="greaterThan">
      <formula>$O21</formula>
    </cfRule>
  </conditionalFormatting>
  <conditionalFormatting sqref="G8 I8 M8">
    <cfRule type="cellIs" dxfId="2906" priority="40" operator="between">
      <formula>$O8*0.9</formula>
      <formula>$O8</formula>
    </cfRule>
    <cfRule type="cellIs" dxfId="2905" priority="41" operator="lessThan">
      <formula>$O8*0.9</formula>
    </cfRule>
    <cfRule type="cellIs" dxfId="2904" priority="42" operator="greaterThan">
      <formula>$O8</formula>
    </cfRule>
  </conditionalFormatting>
  <conditionalFormatting sqref="G9 I9 M9">
    <cfRule type="cellIs" dxfId="2903" priority="37" operator="between">
      <formula>$O9*0.9</formula>
      <formula>$O9</formula>
    </cfRule>
    <cfRule type="cellIs" dxfId="2902" priority="38" operator="lessThan">
      <formula>$O9*0.9</formula>
    </cfRule>
    <cfRule type="cellIs" dxfId="2901" priority="39" operator="greaterThan">
      <formula>$O9</formula>
    </cfRule>
  </conditionalFormatting>
  <conditionalFormatting sqref="D21 D15 D9">
    <cfRule type="cellIs" dxfId="2900" priority="34" operator="between">
      <formula>$F9*0.9</formula>
      <formula>$F9</formula>
    </cfRule>
    <cfRule type="cellIs" dxfId="2899" priority="35" operator="lessThan">
      <formula>$F9*0.9</formula>
    </cfRule>
    <cfRule type="cellIs" dxfId="2898" priority="36" operator="greaterThan">
      <formula>$F9</formula>
    </cfRule>
  </conditionalFormatting>
  <conditionalFormatting sqref="D18">
    <cfRule type="cellIs" dxfId="2897" priority="31" operator="between">
      <formula>$F18*0.9</formula>
      <formula>$F18</formula>
    </cfRule>
    <cfRule type="cellIs" dxfId="2896" priority="32" operator="lessThan">
      <formula>$F18*0.9</formula>
    </cfRule>
    <cfRule type="cellIs" dxfId="2895" priority="33" operator="greaterThan">
      <formula>$F18</formula>
    </cfRule>
  </conditionalFormatting>
  <conditionalFormatting sqref="K7:K9">
    <cfRule type="cellIs" dxfId="2894" priority="28" operator="between">
      <formula>$O7*0.9</formula>
      <formula>$O7</formula>
    </cfRule>
    <cfRule type="cellIs" dxfId="2893" priority="29" operator="lessThan">
      <formula>$O7*0.9</formula>
    </cfRule>
    <cfRule type="cellIs" dxfId="2892" priority="30" operator="greaterThan">
      <formula>$O7</formula>
    </cfRule>
  </conditionalFormatting>
  <conditionalFormatting sqref="K11">
    <cfRule type="cellIs" dxfId="2891" priority="25" operator="between">
      <formula>$O11*0.9</formula>
      <formula>$O11</formula>
    </cfRule>
    <cfRule type="cellIs" dxfId="2890" priority="26" operator="lessThan">
      <formula>$O11*0.9</formula>
    </cfRule>
    <cfRule type="cellIs" dxfId="2889" priority="27" operator="greaterThan">
      <formula>$O11</formula>
    </cfRule>
  </conditionalFormatting>
  <conditionalFormatting sqref="K13:K15">
    <cfRule type="cellIs" dxfId="2888" priority="22" operator="between">
      <formula>$O13*0.9</formula>
      <formula>$O13</formula>
    </cfRule>
    <cfRule type="cellIs" dxfId="2887" priority="23" operator="lessThan">
      <formula>$O13*0.9</formula>
    </cfRule>
    <cfRule type="cellIs" dxfId="2886" priority="24" operator="greaterThan">
      <formula>$O13</formula>
    </cfRule>
  </conditionalFormatting>
  <conditionalFormatting sqref="K17">
    <cfRule type="cellIs" dxfId="2885" priority="19" operator="between">
      <formula>$O17*0.9</formula>
      <formula>$O17</formula>
    </cfRule>
    <cfRule type="cellIs" dxfId="2884" priority="20" operator="lessThan">
      <formula>$O17*0.9</formula>
    </cfRule>
    <cfRule type="cellIs" dxfId="2883" priority="21" operator="greaterThan">
      <formula>$O17</formula>
    </cfRule>
  </conditionalFormatting>
  <conditionalFormatting sqref="K19:K21">
    <cfRule type="cellIs" dxfId="2882" priority="16" operator="between">
      <formula>$O19*0.9</formula>
      <formula>$O19</formula>
    </cfRule>
    <cfRule type="cellIs" dxfId="2881" priority="17" operator="lessThan">
      <formula>$O19*0.9</formula>
    </cfRule>
    <cfRule type="cellIs" dxfId="2880" priority="18" operator="greaterThan">
      <formula>$O19</formula>
    </cfRule>
  </conditionalFormatting>
  <conditionalFormatting sqref="K23">
    <cfRule type="cellIs" dxfId="2879" priority="13" operator="between">
      <formula>$O23*0.9</formula>
      <formula>$O23</formula>
    </cfRule>
    <cfRule type="cellIs" dxfId="2878" priority="14" operator="lessThan">
      <formula>$O23*0.9</formula>
    </cfRule>
    <cfRule type="cellIs" dxfId="2877" priority="15" operator="greaterThan">
      <formula>$O23</formula>
    </cfRule>
  </conditionalFormatting>
  <conditionalFormatting sqref="K25">
    <cfRule type="cellIs" dxfId="2876" priority="10" operator="between">
      <formula>$O25*0.9</formula>
      <formula>$O25</formula>
    </cfRule>
    <cfRule type="cellIs" dxfId="2875" priority="11" operator="lessThan">
      <formula>$O25*0.9</formula>
    </cfRule>
    <cfRule type="cellIs" dxfId="2874" priority="12" operator="greaterThan">
      <formula>$O25</formula>
    </cfRule>
  </conditionalFormatting>
  <conditionalFormatting sqref="K12">
    <cfRule type="cellIs" dxfId="2873" priority="7" operator="between">
      <formula>$O12*0.9</formula>
      <formula>$O12</formula>
    </cfRule>
    <cfRule type="cellIs" dxfId="2872" priority="8" operator="lessThan">
      <formula>$O12*0.9</formula>
    </cfRule>
    <cfRule type="cellIs" dxfId="2871" priority="9" operator="greaterThan">
      <formula>$O12</formula>
    </cfRule>
  </conditionalFormatting>
  <conditionalFormatting sqref="K18">
    <cfRule type="cellIs" dxfId="2870" priority="4" operator="between">
      <formula>$O18*0.9</formula>
      <formula>$O18</formula>
    </cfRule>
    <cfRule type="cellIs" dxfId="2869" priority="5" operator="lessThan">
      <formula>$O18*0.9</formula>
    </cfRule>
    <cfRule type="cellIs" dxfId="2868" priority="6" operator="greaterThan">
      <formula>$O18</formula>
    </cfRule>
  </conditionalFormatting>
  <conditionalFormatting sqref="K24">
    <cfRule type="cellIs" dxfId="2867" priority="1" operator="between">
      <formula>$O24*0.9</formula>
      <formula>$O24</formula>
    </cfRule>
    <cfRule type="cellIs" dxfId="2866" priority="2" operator="lessThan">
      <formula>$O24*0.9</formula>
    </cfRule>
    <cfRule type="cellIs" dxfId="2865" priority="3" operator="greaterThan">
      <formula>$O24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25</vt:i4>
      </vt:variant>
    </vt:vector>
  </HeadingPairs>
  <TitlesOfParts>
    <vt:vector size="56" baseType="lpstr">
      <vt:lpstr>Statewide</vt:lpstr>
      <vt:lpstr>PY2022Q4</vt:lpstr>
      <vt:lpstr>check</vt:lpstr>
      <vt:lpstr>PY2022Q3</vt:lpstr>
      <vt:lpstr>PY2022Q2</vt:lpstr>
      <vt:lpstr>PY2022Q1</vt:lpstr>
      <vt:lpstr>PY2022Q3 EX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Martin, Alex</cp:lastModifiedBy>
  <cp:lastPrinted>2023-05-04T12:18:40Z</cp:lastPrinted>
  <dcterms:created xsi:type="dcterms:W3CDTF">2018-02-12T18:20:54Z</dcterms:created>
  <dcterms:modified xsi:type="dcterms:W3CDTF">2023-08-25T17:09:42Z</dcterms:modified>
</cp:coreProperties>
</file>