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5" windowWidth="11340" windowHeight="8805" tabRatio="502" activeTab="0"/>
  </bookViews>
  <sheets>
    <sheet name="Sample size by region" sheetId="1" r:id="rId1"/>
    <sheet name="Criteria" sheetId="2" r:id="rId2"/>
    <sheet name="special projects by region" sheetId="3" r:id="rId3"/>
  </sheets>
  <definedNames>
    <definedName name="_xlnm.Print_Area" localSheetId="0">'Sample size by region'!$A$1:$X$32</definedName>
    <definedName name="_xlnm.Print_Titles" localSheetId="0">'Sample size by region'!$A:$A</definedName>
  </definedNames>
  <calcPr fullCalcOnLoad="1"/>
</workbook>
</file>

<file path=xl/sharedStrings.xml><?xml version="1.0" encoding="utf-8"?>
<sst xmlns="http://schemas.openxmlformats.org/spreadsheetml/2006/main" count="96" uniqueCount="57">
  <si>
    <t>WP</t>
  </si>
  <si>
    <t>FSET</t>
  </si>
  <si>
    <t>WT</t>
  </si>
  <si>
    <t>WIA Youth</t>
  </si>
  <si>
    <t xml:space="preserve">% of state total </t>
  </si>
  <si>
    <t>State Total</t>
  </si>
  <si>
    <t>adj</t>
  </si>
  <si>
    <t>Reg</t>
  </si>
  <si>
    <t>A 95% confidence level was used to determine the sample sizes.</t>
  </si>
  <si>
    <t>Additionally, due to large sample sizes being required for small RWBs an additional cap of no more than 25% of a program's records was implemented.</t>
  </si>
  <si>
    <t>A cap of 70 records per program as stipulated in the Master Agreement  is applied.</t>
  </si>
  <si>
    <t>Adjusted # RECs Reviewed</t>
  </si>
  <si>
    <t>Average # RECs Reviewed</t>
  </si>
  <si>
    <t>95% Confidence</t>
  </si>
  <si>
    <t>Monitoring Sample Selection &amp; Criteria</t>
  </si>
  <si>
    <t>4.  Each and every program will be capped at a maximum of 70 records per program should the 95% confidence level</t>
  </si>
  <si>
    <t xml:space="preserve">    combined together. ALL particpants will be eligible in the sample pool, regardless if exited or not.</t>
  </si>
  <si>
    <t>1.  Monitoring will review records from the prior state FY (e.g., during 2005-06 records will be reviewed form 2004-05)</t>
  </si>
  <si>
    <t>2.  A 95% confidence level will be applied to all program frequencies (with a 12% interval)</t>
  </si>
  <si>
    <t xml:space="preserve">    Therefore, it is possible that an individual who received benefits from more than one region may be reviewed in each.</t>
  </si>
  <si>
    <t>Region</t>
  </si>
  <si>
    <t xml:space="preserve">WIA Displaced Homemaker </t>
  </si>
  <si>
    <t>Counts recvd</t>
  </si>
  <si>
    <t>Counts found</t>
  </si>
  <si>
    <t>sample size</t>
  </si>
  <si>
    <t>12(b)</t>
  </si>
  <si>
    <t>12(a)</t>
  </si>
  <si>
    <t>18(a)</t>
  </si>
  <si>
    <t>18(b)</t>
  </si>
  <si>
    <t>WIA Skills Youth &amp; First Time</t>
  </si>
  <si>
    <t>WIA Skills Upgrade Mfrg</t>
  </si>
  <si>
    <t>WIA Skills Upgrade Rural</t>
  </si>
  <si>
    <t>WT CARCIII</t>
  </si>
  <si>
    <t>WT Passport</t>
  </si>
  <si>
    <t>WT NCPEP</t>
  </si>
  <si>
    <t>WT found</t>
  </si>
  <si>
    <t>WIA found</t>
  </si>
  <si>
    <t>WIA and WT Pathways</t>
  </si>
  <si>
    <t xml:space="preserve">     (sans any OWP participants). </t>
  </si>
  <si>
    <t>WT sample</t>
  </si>
  <si>
    <t xml:space="preserve">WIA sample </t>
  </si>
  <si>
    <t>WIA Adult/ DW</t>
  </si>
  <si>
    <t>ALL</t>
  </si>
  <si>
    <t>TOTAL</t>
  </si>
  <si>
    <t>Region total un adj.</t>
  </si>
  <si>
    <t>State</t>
  </si>
  <si>
    <t xml:space="preserve">3.  The five Programs monitored will be FSET, WT, WIA Adults and Dislocated Workers, </t>
  </si>
  <si>
    <t xml:space="preserve">    WIA youth both Older and Younger, and WP</t>
  </si>
  <si>
    <t xml:space="preserve">     exceed 70 records being reviewed due to time and effort constraints. </t>
  </si>
  <si>
    <t xml:space="preserve">     Only 1 record per region per person per program will be in the "sample" pool for selection. </t>
  </si>
  <si>
    <t>10 percent</t>
  </si>
  <si>
    <t>sent</t>
  </si>
  <si>
    <t>5. For FSET and WT the selections will use all records where participants received services during the year in question</t>
  </si>
  <si>
    <t>6. For WIA, Adults and Dislocated Workers are combined and all youth both Younger and Older Youth will be</t>
  </si>
  <si>
    <t>7.  For WP all individuals receiving any services BEYOND LMI and automated OE and EE services will be in the sample pool.</t>
  </si>
  <si>
    <t xml:space="preserve">8. For special projects there will be 10 percent monitored with a minimum of 10 and a maximum of 20. </t>
  </si>
  <si>
    <t>An equal opportunity employer/program. Auxiliary aids and services are available upon request to individuals with disabilities. All voice telephone numbers on this document may be reached by persons using TTY/TDD equipment via the Florida Relay Service at 711.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</si>
</sst>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ahoma"/>
      <family val="0"/>
    </font>
    <font>
      <sz val="12"/>
      <color indexed="8"/>
      <name val="Arial"/>
      <family val="0"/>
    </font>
    <font>
      <b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vertical="top"/>
    </xf>
    <xf numFmtId="0" fontId="6" fillId="2" borderId="1" xfId="0" applyFont="1" applyFill="1" applyBorder="1" applyAlignment="1">
      <alignment/>
    </xf>
    <xf numFmtId="164" fontId="6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0" fontId="8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9" fillId="5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" fontId="8" fillId="0" borderId="1" xfId="0" applyNumberFormat="1" applyFont="1" applyBorder="1" applyAlignment="1">
      <alignment vertical="top"/>
    </xf>
    <xf numFmtId="0" fontId="9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="75" zoomScaleSheetLayoutView="75" workbookViewId="0" topLeftCell="A1">
      <selection activeCell="B32" sqref="B32:X32"/>
    </sheetView>
  </sheetViews>
  <sheetFormatPr defaultColWidth="9.140625" defaultRowHeight="12.75"/>
  <cols>
    <col min="1" max="1" width="5.7109375" style="3" customWidth="1"/>
    <col min="2" max="2" width="10.00390625" style="3" customWidth="1"/>
    <col min="3" max="3" width="8.140625" style="4" hidden="1" customWidth="1"/>
    <col min="4" max="4" width="6.57421875" style="6" customWidth="1"/>
    <col min="5" max="5" width="6.421875" style="6" customWidth="1"/>
    <col min="6" max="6" width="9.8515625" style="3" customWidth="1"/>
    <col min="7" max="7" width="8.57421875" style="4" hidden="1" customWidth="1"/>
    <col min="8" max="9" width="7.28125" style="6" customWidth="1"/>
    <col min="10" max="10" width="7.57421875" style="3" customWidth="1"/>
    <col min="11" max="11" width="7.57421875" style="4" hidden="1" customWidth="1"/>
    <col min="12" max="13" width="6.28125" style="6" customWidth="1"/>
    <col min="14" max="14" width="8.7109375" style="3" customWidth="1"/>
    <col min="15" max="15" width="8.7109375" style="4" hidden="1" customWidth="1"/>
    <col min="16" max="16" width="7.140625" style="6" customWidth="1"/>
    <col min="17" max="17" width="6.28125" style="6" customWidth="1"/>
    <col min="18" max="18" width="9.7109375" style="3" customWidth="1"/>
    <col min="19" max="19" width="9.140625" style="4" hidden="1" customWidth="1"/>
    <col min="20" max="21" width="6.8515625" style="3" customWidth="1"/>
    <col min="22" max="22" width="12.8515625" style="3" customWidth="1"/>
    <col min="23" max="23" width="11.57421875" style="3" customWidth="1"/>
    <col min="24" max="24" width="11.28125" style="25" customWidth="1"/>
    <col min="25" max="16384" width="13.7109375" style="3" customWidth="1"/>
  </cols>
  <sheetData>
    <row r="1" spans="1:24" s="1" customFormat="1" ht="51" customHeight="1">
      <c r="A1" s="8" t="s">
        <v>7</v>
      </c>
      <c r="B1" s="8" t="s">
        <v>1</v>
      </c>
      <c r="C1" s="9" t="s">
        <v>4</v>
      </c>
      <c r="D1" s="2" t="s">
        <v>13</v>
      </c>
      <c r="E1" s="10" t="s">
        <v>6</v>
      </c>
      <c r="F1" s="8" t="s">
        <v>2</v>
      </c>
      <c r="G1" s="9" t="s">
        <v>4</v>
      </c>
      <c r="H1" s="2" t="s">
        <v>13</v>
      </c>
      <c r="I1" s="10" t="s">
        <v>6</v>
      </c>
      <c r="J1" s="11" t="s">
        <v>41</v>
      </c>
      <c r="K1" s="9" t="s">
        <v>4</v>
      </c>
      <c r="L1" s="2" t="s">
        <v>13</v>
      </c>
      <c r="M1" s="10" t="s">
        <v>6</v>
      </c>
      <c r="N1" s="11" t="s">
        <v>3</v>
      </c>
      <c r="O1" s="9" t="s">
        <v>4</v>
      </c>
      <c r="P1" s="2" t="s">
        <v>13</v>
      </c>
      <c r="Q1" s="10" t="s">
        <v>6</v>
      </c>
      <c r="R1" s="8" t="s">
        <v>0</v>
      </c>
      <c r="S1" s="9" t="s">
        <v>4</v>
      </c>
      <c r="T1" s="2" t="s">
        <v>13</v>
      </c>
      <c r="U1" s="10" t="s">
        <v>6</v>
      </c>
      <c r="V1" s="11" t="s">
        <v>44</v>
      </c>
      <c r="W1" s="12" t="s">
        <v>11</v>
      </c>
      <c r="X1" s="30" t="s">
        <v>7</v>
      </c>
    </row>
    <row r="2" spans="1:24" ht="15">
      <c r="A2" s="13">
        <v>1</v>
      </c>
      <c r="B2" s="13">
        <v>546</v>
      </c>
      <c r="C2" s="14">
        <f>SUM(B2)/B26</f>
        <v>0.006139246199514258</v>
      </c>
      <c r="D2" s="15">
        <v>60</v>
      </c>
      <c r="E2" s="15">
        <f>IF((SUM(D2/B2)&gt;0.25),(SUM(0.25*B2)),D2)</f>
        <v>60</v>
      </c>
      <c r="F2" s="13">
        <v>2328</v>
      </c>
      <c r="G2" s="14">
        <f>SUM(F2)/F26</f>
        <v>0.021160558464223385</v>
      </c>
      <c r="H2" s="15">
        <v>65</v>
      </c>
      <c r="I2" s="15">
        <f>IF((SUM(H2/F2)&gt;0.25),(SUM(0.25*F2)),H2)</f>
        <v>65</v>
      </c>
      <c r="J2" s="16">
        <v>1063</v>
      </c>
      <c r="K2" s="14">
        <f>SUM(J2)/J26</f>
        <v>0.02445927289461574</v>
      </c>
      <c r="L2" s="15">
        <v>63</v>
      </c>
      <c r="M2" s="15">
        <f>IF((SUM(L2/J2)&gt;0.25),(SUM(0.25*J2)),L2)</f>
        <v>63</v>
      </c>
      <c r="N2" s="13">
        <v>336</v>
      </c>
      <c r="O2" s="14">
        <f>SUM(N2)/N26</f>
        <v>0.020013103817976056</v>
      </c>
      <c r="P2" s="15">
        <v>56</v>
      </c>
      <c r="Q2" s="15">
        <f>ROUND(IF((SUM(P2/N2)&gt;0.25),(SUM(0.25*N2)),P2),0)</f>
        <v>56</v>
      </c>
      <c r="R2" s="20">
        <v>13495</v>
      </c>
      <c r="S2" s="14">
        <f>SUM(R2)/R26</f>
        <v>0.02982109552473637</v>
      </c>
      <c r="T2" s="13">
        <v>66</v>
      </c>
      <c r="U2" s="15">
        <f>IF((SUM(T2/R2)&gt;0.25),(SUM(0.25*R2)),T2)</f>
        <v>66</v>
      </c>
      <c r="V2" s="15">
        <f>SUM(D2,H2,L2,P2,T2)</f>
        <v>310</v>
      </c>
      <c r="W2" s="15">
        <f>SUM(E2,I2,M2,Q2,U2)</f>
        <v>310</v>
      </c>
      <c r="X2" s="31">
        <v>1</v>
      </c>
    </row>
    <row r="3" spans="1:24" ht="15">
      <c r="A3" s="13">
        <v>2</v>
      </c>
      <c r="B3" s="13"/>
      <c r="C3" s="14">
        <f>SUM(B3)/B26</f>
        <v>0</v>
      </c>
      <c r="D3" s="15"/>
      <c r="E3" s="15"/>
      <c r="F3" s="13">
        <v>953</v>
      </c>
      <c r="G3" s="14">
        <f>SUM(F3)/F26</f>
        <v>0.00866237638161722</v>
      </c>
      <c r="H3" s="15">
        <v>62</v>
      </c>
      <c r="I3" s="15">
        <f>IF((SUM(H3/F3)&gt;0.25),(SUM(0.25*F3)),H3)</f>
        <v>62</v>
      </c>
      <c r="J3" s="16">
        <v>671</v>
      </c>
      <c r="K3" s="14">
        <f>SUM(J3)/J26</f>
        <v>0.01543948458352508</v>
      </c>
      <c r="L3" s="15">
        <v>61</v>
      </c>
      <c r="M3" s="15">
        <f aca="true" t="shared" si="0" ref="M3:M25">IF((SUM(L3/J3)&gt;0.25),(SUM(0.25*J3)),L3)</f>
        <v>61</v>
      </c>
      <c r="N3" s="13">
        <v>446</v>
      </c>
      <c r="O3" s="14">
        <f>SUM(N3)/N26</f>
        <v>0.026565012806003933</v>
      </c>
      <c r="P3" s="15">
        <v>58</v>
      </c>
      <c r="Q3" s="15">
        <f aca="true" t="shared" si="1" ref="Q3:Q25">ROUND(IF((SUM(P3/N3)&gt;0.25),(SUM(0.25*N3)),P3),0)</f>
        <v>58</v>
      </c>
      <c r="R3" s="20">
        <v>6156</v>
      </c>
      <c r="S3" s="14">
        <f>SUM(R3)/R26</f>
        <v>0.013603457877012013</v>
      </c>
      <c r="T3" s="13">
        <v>66</v>
      </c>
      <c r="U3" s="15">
        <f aca="true" t="shared" si="2" ref="U3:U25">IF((SUM(T3/R3)&gt;0.25),(SUM(0.25*R3)),T3)</f>
        <v>66</v>
      </c>
      <c r="V3" s="15">
        <f aca="true" t="shared" si="3" ref="V3:V25">SUM(D3,H3,L3,P3,T3)</f>
        <v>247</v>
      </c>
      <c r="W3" s="15">
        <f aca="true" t="shared" si="4" ref="W3:W25">SUM(E3,I3,M3,Q3,U3)</f>
        <v>247</v>
      </c>
      <c r="X3" s="31">
        <v>2</v>
      </c>
    </row>
    <row r="4" spans="1:24" ht="15">
      <c r="A4" s="13">
        <v>3</v>
      </c>
      <c r="B4" s="13">
        <v>673</v>
      </c>
      <c r="C4" s="14">
        <f>SUM(B4)/B26</f>
        <v>0.007567239363137537</v>
      </c>
      <c r="D4" s="15">
        <v>61</v>
      </c>
      <c r="E4" s="15">
        <f aca="true" t="shared" si="5" ref="E4:E25">IF((SUM(D4/B4)&gt;0.25),(SUM(0.25*B4)),D4)</f>
        <v>61</v>
      </c>
      <c r="F4" s="13">
        <v>648</v>
      </c>
      <c r="G4" s="14">
        <f>SUM(F4)/F26</f>
        <v>0.0058900523560209425</v>
      </c>
      <c r="H4" s="15">
        <v>61</v>
      </c>
      <c r="I4" s="15">
        <f aca="true" t="shared" si="6" ref="I4:I25">IF((SUM(H4/F4)&gt;0.25),(SUM(0.25*F4)),H4)</f>
        <v>61</v>
      </c>
      <c r="J4" s="16">
        <v>406</v>
      </c>
      <c r="K4" s="14">
        <f>SUM(J4)/J26</f>
        <v>0.009341923607915324</v>
      </c>
      <c r="L4" s="15">
        <v>57</v>
      </c>
      <c r="M4" s="15">
        <f t="shared" si="0"/>
        <v>57</v>
      </c>
      <c r="N4" s="13">
        <v>271</v>
      </c>
      <c r="O4" s="14">
        <f>SUM(N4)/N26</f>
        <v>0.016141521234141403</v>
      </c>
      <c r="P4" s="15">
        <v>54</v>
      </c>
      <c r="Q4" s="15">
        <f t="shared" si="1"/>
        <v>54</v>
      </c>
      <c r="R4" s="20">
        <v>5118</v>
      </c>
      <c r="S4" s="14">
        <f>SUM(R4)/R26</f>
        <v>0.011309697435761448</v>
      </c>
      <c r="T4" s="13">
        <v>66</v>
      </c>
      <c r="U4" s="15">
        <f t="shared" si="2"/>
        <v>66</v>
      </c>
      <c r="V4" s="15">
        <f t="shared" si="3"/>
        <v>299</v>
      </c>
      <c r="W4" s="15">
        <f t="shared" si="4"/>
        <v>299</v>
      </c>
      <c r="X4" s="31">
        <v>3</v>
      </c>
    </row>
    <row r="5" spans="1:24" ht="15">
      <c r="A5" s="13">
        <v>4</v>
      </c>
      <c r="B5" s="13">
        <v>1909</v>
      </c>
      <c r="C5" s="14">
        <f>SUM(B5)/B26</f>
        <v>0.021464873616983</v>
      </c>
      <c r="D5" s="15">
        <v>64</v>
      </c>
      <c r="E5" s="15">
        <f t="shared" si="5"/>
        <v>64</v>
      </c>
      <c r="F5" s="13">
        <v>1230</v>
      </c>
      <c r="G5" s="14">
        <f>SUM(F5)/F26</f>
        <v>0.01118019197207679</v>
      </c>
      <c r="H5" s="15">
        <v>63</v>
      </c>
      <c r="I5" s="15">
        <f t="shared" si="6"/>
        <v>63</v>
      </c>
      <c r="J5" s="16">
        <v>536</v>
      </c>
      <c r="K5" s="14">
        <f>SUM(J5)/J26</f>
        <v>0.01233317993557294</v>
      </c>
      <c r="L5" s="15">
        <v>59</v>
      </c>
      <c r="M5" s="15">
        <f t="shared" si="0"/>
        <v>59</v>
      </c>
      <c r="N5" s="13">
        <v>581</v>
      </c>
      <c r="O5" s="14">
        <f>SUM(N5)/N26</f>
        <v>0.034605992018583595</v>
      </c>
      <c r="P5" s="15">
        <v>60</v>
      </c>
      <c r="Q5" s="15">
        <f t="shared" si="1"/>
        <v>60</v>
      </c>
      <c r="R5" s="20">
        <v>5361</v>
      </c>
      <c r="S5" s="14">
        <f>SUM(R5)/R26</f>
        <v>0.011846676036169818</v>
      </c>
      <c r="T5" s="13">
        <v>66</v>
      </c>
      <c r="U5" s="15">
        <f t="shared" si="2"/>
        <v>66</v>
      </c>
      <c r="V5" s="15">
        <f t="shared" si="3"/>
        <v>312</v>
      </c>
      <c r="W5" s="15">
        <f t="shared" si="4"/>
        <v>312</v>
      </c>
      <c r="X5" s="31">
        <v>4</v>
      </c>
    </row>
    <row r="6" spans="1:24" ht="15">
      <c r="A6" s="13">
        <v>5</v>
      </c>
      <c r="B6" s="13">
        <v>2955</v>
      </c>
      <c r="C6" s="14">
        <f>SUM(B6)/B26</f>
        <v>0.03322614014572277</v>
      </c>
      <c r="D6" s="15">
        <v>65</v>
      </c>
      <c r="E6" s="15">
        <f t="shared" si="5"/>
        <v>65</v>
      </c>
      <c r="F6" s="13">
        <v>2780</v>
      </c>
      <c r="G6" s="14">
        <f>SUM(F6)/F26</f>
        <v>0.025269051774287378</v>
      </c>
      <c r="H6" s="15">
        <v>65</v>
      </c>
      <c r="I6" s="15">
        <f t="shared" si="6"/>
        <v>65</v>
      </c>
      <c r="J6" s="16">
        <v>379</v>
      </c>
      <c r="K6" s="14">
        <f>SUM(J6)/J26</f>
        <v>0.008720662678324897</v>
      </c>
      <c r="L6" s="15">
        <v>57</v>
      </c>
      <c r="M6" s="15">
        <f t="shared" si="0"/>
        <v>57</v>
      </c>
      <c r="N6" s="13">
        <v>702</v>
      </c>
      <c r="O6" s="14">
        <f>SUM(N6)/N26</f>
        <v>0.04181309190541426</v>
      </c>
      <c r="P6" s="15">
        <v>61</v>
      </c>
      <c r="Q6" s="15">
        <f t="shared" si="1"/>
        <v>61</v>
      </c>
      <c r="R6" s="20">
        <v>11291</v>
      </c>
      <c r="S6" s="14">
        <f>SUM(R6)/R26</f>
        <v>0.024950721716917257</v>
      </c>
      <c r="T6" s="13">
        <v>66</v>
      </c>
      <c r="U6" s="15">
        <f t="shared" si="2"/>
        <v>66</v>
      </c>
      <c r="V6" s="15">
        <f t="shared" si="3"/>
        <v>314</v>
      </c>
      <c r="W6" s="15">
        <f t="shared" si="4"/>
        <v>314</v>
      </c>
      <c r="X6" s="31">
        <v>5</v>
      </c>
    </row>
    <row r="7" spans="1:24" ht="15">
      <c r="A7" s="13">
        <v>6</v>
      </c>
      <c r="B7" s="13">
        <v>601</v>
      </c>
      <c r="C7" s="14">
        <f>SUM(B7)/B26</f>
        <v>0.006757668435729064</v>
      </c>
      <c r="D7" s="15">
        <v>60</v>
      </c>
      <c r="E7" s="15">
        <f t="shared" si="5"/>
        <v>60</v>
      </c>
      <c r="F7" s="13">
        <v>921</v>
      </c>
      <c r="G7" s="14">
        <f>SUM(F7)/F26</f>
        <v>0.00837150959860384</v>
      </c>
      <c r="H7" s="15">
        <v>62</v>
      </c>
      <c r="I7" s="15">
        <f t="shared" si="6"/>
        <v>62</v>
      </c>
      <c r="J7" s="16">
        <v>467</v>
      </c>
      <c r="K7" s="14">
        <f>SUM(J7)/J26</f>
        <v>0.010745513115508514</v>
      </c>
      <c r="L7" s="15">
        <v>58</v>
      </c>
      <c r="M7" s="15">
        <f t="shared" si="0"/>
        <v>58</v>
      </c>
      <c r="N7" s="13">
        <v>147</v>
      </c>
      <c r="O7" s="14">
        <f>SUM(N7)/N26</f>
        <v>0.008755732920364525</v>
      </c>
      <c r="P7" s="15">
        <v>46</v>
      </c>
      <c r="Q7" s="33">
        <v>46</v>
      </c>
      <c r="R7" s="20">
        <v>3483</v>
      </c>
      <c r="S7" s="14">
        <f>SUM(R7)/R26</f>
        <v>0.007696693272519955</v>
      </c>
      <c r="T7" s="13">
        <v>65</v>
      </c>
      <c r="U7" s="15">
        <f t="shared" si="2"/>
        <v>65</v>
      </c>
      <c r="V7" s="15">
        <f t="shared" si="3"/>
        <v>291</v>
      </c>
      <c r="W7" s="15">
        <f t="shared" si="4"/>
        <v>291</v>
      </c>
      <c r="X7" s="31">
        <v>6</v>
      </c>
    </row>
    <row r="8" spans="1:24" ht="15">
      <c r="A8" s="13">
        <v>7</v>
      </c>
      <c r="B8" s="13">
        <v>1085</v>
      </c>
      <c r="C8" s="14">
        <f>SUM(B8)/B26</f>
        <v>0.012199784114419358</v>
      </c>
      <c r="D8" s="15">
        <v>63</v>
      </c>
      <c r="E8" s="15">
        <f t="shared" si="5"/>
        <v>63</v>
      </c>
      <c r="F8" s="13">
        <v>878</v>
      </c>
      <c r="G8" s="14">
        <f>SUM(F8)/F26</f>
        <v>0.00798065735892961</v>
      </c>
      <c r="H8" s="15">
        <v>62</v>
      </c>
      <c r="I8" s="15">
        <f t="shared" si="6"/>
        <v>62</v>
      </c>
      <c r="J8" s="16">
        <v>246</v>
      </c>
      <c r="K8" s="14">
        <f>SUM(J8)/J26</f>
        <v>0.005660377358490566</v>
      </c>
      <c r="L8" s="15">
        <v>53</v>
      </c>
      <c r="M8" s="15">
        <f t="shared" si="0"/>
        <v>53</v>
      </c>
      <c r="N8" s="13">
        <v>193</v>
      </c>
      <c r="O8" s="14">
        <f>SUM(N8)/N26</f>
        <v>0.011495622133539819</v>
      </c>
      <c r="P8" s="15">
        <v>50</v>
      </c>
      <c r="Q8" s="33">
        <v>50</v>
      </c>
      <c r="R8" s="20">
        <v>2999</v>
      </c>
      <c r="S8" s="14">
        <f>SUM(R8)/R26</f>
        <v>0.0066271556486613105</v>
      </c>
      <c r="T8" s="13">
        <v>65</v>
      </c>
      <c r="U8" s="15">
        <f t="shared" si="2"/>
        <v>65</v>
      </c>
      <c r="V8" s="15">
        <f t="shared" si="3"/>
        <v>293</v>
      </c>
      <c r="W8" s="15">
        <f t="shared" si="4"/>
        <v>293</v>
      </c>
      <c r="X8" s="31">
        <v>7</v>
      </c>
    </row>
    <row r="9" spans="1:24" ht="15">
      <c r="A9" s="13">
        <v>8</v>
      </c>
      <c r="B9" s="13">
        <v>8852</v>
      </c>
      <c r="C9" s="14">
        <f>SUM(B9)/B26</f>
        <v>0.09953224790860844</v>
      </c>
      <c r="D9" s="15">
        <v>66</v>
      </c>
      <c r="E9" s="15">
        <f t="shared" si="5"/>
        <v>66</v>
      </c>
      <c r="F9" s="13">
        <v>6099</v>
      </c>
      <c r="G9" s="14">
        <f>SUM(F9)/F26</f>
        <v>0.05543739092495637</v>
      </c>
      <c r="H9" s="15">
        <v>66</v>
      </c>
      <c r="I9" s="15">
        <f t="shared" si="6"/>
        <v>66</v>
      </c>
      <c r="J9" s="16">
        <v>3105</v>
      </c>
      <c r="K9" s="14">
        <f>SUM(J9)/J26</f>
        <v>0.07144500690289922</v>
      </c>
      <c r="L9" s="15">
        <v>65</v>
      </c>
      <c r="M9" s="15">
        <f t="shared" si="0"/>
        <v>65</v>
      </c>
      <c r="N9" s="13">
        <v>1010</v>
      </c>
      <c r="O9" s="14">
        <f>SUM(N9)/N26</f>
        <v>0.060158437071892314</v>
      </c>
      <c r="P9" s="15">
        <v>63</v>
      </c>
      <c r="Q9" s="15">
        <f t="shared" si="1"/>
        <v>63</v>
      </c>
      <c r="R9" s="20">
        <v>44523</v>
      </c>
      <c r="S9" s="14">
        <f>SUM(R9)/R26</f>
        <v>0.09838641245260003</v>
      </c>
      <c r="T9" s="13">
        <v>67</v>
      </c>
      <c r="U9" s="15">
        <f t="shared" si="2"/>
        <v>67</v>
      </c>
      <c r="V9" s="15">
        <f t="shared" si="3"/>
        <v>327</v>
      </c>
      <c r="W9" s="15">
        <f t="shared" si="4"/>
        <v>327</v>
      </c>
      <c r="X9" s="31">
        <v>8</v>
      </c>
    </row>
    <row r="10" spans="1:24" ht="15">
      <c r="A10" s="13">
        <v>9</v>
      </c>
      <c r="B10" s="13">
        <v>2102</v>
      </c>
      <c r="C10" s="14">
        <f>SUM(B10)/B26</f>
        <v>0.023634973464064048</v>
      </c>
      <c r="D10" s="15">
        <v>65</v>
      </c>
      <c r="E10" s="15">
        <f t="shared" si="5"/>
        <v>65</v>
      </c>
      <c r="F10" s="13">
        <v>2482</v>
      </c>
      <c r="G10" s="14">
        <f>SUM(F10)/F26</f>
        <v>0.022560354857475276</v>
      </c>
      <c r="H10" s="15">
        <v>65</v>
      </c>
      <c r="I10" s="15">
        <f t="shared" si="6"/>
        <v>65</v>
      </c>
      <c r="J10" s="26">
        <v>367</v>
      </c>
      <c r="K10" s="14">
        <f>SUM(J10)/J26</f>
        <v>0.00844454670961804</v>
      </c>
      <c r="L10" s="15">
        <v>57</v>
      </c>
      <c r="M10" s="15">
        <f t="shared" si="0"/>
        <v>57</v>
      </c>
      <c r="N10" s="13">
        <v>452</v>
      </c>
      <c r="O10" s="14">
        <f>SUM(N10)/N26</f>
        <v>0.02692238965989636</v>
      </c>
      <c r="P10" s="15">
        <v>58</v>
      </c>
      <c r="Q10" s="15">
        <f t="shared" si="1"/>
        <v>58</v>
      </c>
      <c r="R10" s="20">
        <v>7115</v>
      </c>
      <c r="S10" s="14">
        <f>SUM(R10)/R26</f>
        <v>0.01572264502841788</v>
      </c>
      <c r="T10" s="13">
        <v>66</v>
      </c>
      <c r="U10" s="15">
        <f t="shared" si="2"/>
        <v>66</v>
      </c>
      <c r="V10" s="15">
        <f t="shared" si="3"/>
        <v>311</v>
      </c>
      <c r="W10" s="15">
        <f t="shared" si="4"/>
        <v>311</v>
      </c>
      <c r="X10" s="31">
        <v>9</v>
      </c>
    </row>
    <row r="11" spans="1:24" ht="15">
      <c r="A11" s="13">
        <v>10</v>
      </c>
      <c r="B11" s="13">
        <v>3180</v>
      </c>
      <c r="C11" s="14">
        <f>SUM(B11)/B26</f>
        <v>0.03575604929387425</v>
      </c>
      <c r="D11" s="15">
        <v>65</v>
      </c>
      <c r="E11" s="15">
        <f t="shared" si="5"/>
        <v>65</v>
      </c>
      <c r="F11" s="13">
        <v>2038</v>
      </c>
      <c r="G11" s="14">
        <f>SUM(F11)/F26</f>
        <v>0.01852457824316463</v>
      </c>
      <c r="H11" s="15">
        <v>65</v>
      </c>
      <c r="I11" s="15">
        <f t="shared" si="6"/>
        <v>65</v>
      </c>
      <c r="J11" s="26">
        <v>1710</v>
      </c>
      <c r="K11" s="14">
        <f>SUM(J11)/J26</f>
        <v>0.0393465255407271</v>
      </c>
      <c r="L11" s="15">
        <v>64</v>
      </c>
      <c r="M11" s="15">
        <f t="shared" si="0"/>
        <v>64</v>
      </c>
      <c r="N11" s="13">
        <v>375</v>
      </c>
      <c r="O11" s="14">
        <f>SUM(N11)/N26</f>
        <v>0.022336053368276848</v>
      </c>
      <c r="P11" s="15">
        <v>57</v>
      </c>
      <c r="Q11" s="15">
        <f t="shared" si="1"/>
        <v>57</v>
      </c>
      <c r="R11" s="20">
        <v>11420</v>
      </c>
      <c r="S11" s="14">
        <f>SUM(R11)/R26</f>
        <v>0.02523578443071429</v>
      </c>
      <c r="T11" s="13">
        <v>66</v>
      </c>
      <c r="U11" s="15">
        <f t="shared" si="2"/>
        <v>66</v>
      </c>
      <c r="V11" s="15">
        <f t="shared" si="3"/>
        <v>317</v>
      </c>
      <c r="W11" s="15">
        <f t="shared" si="4"/>
        <v>317</v>
      </c>
      <c r="X11" s="31">
        <v>10</v>
      </c>
    </row>
    <row r="12" spans="1:24" ht="15">
      <c r="A12" s="13">
        <v>11</v>
      </c>
      <c r="B12" s="13">
        <v>4627</v>
      </c>
      <c r="C12" s="14">
        <f>SUM(B12)/B26</f>
        <v>0.052026176126652876</v>
      </c>
      <c r="D12" s="15">
        <v>66</v>
      </c>
      <c r="E12" s="15">
        <f t="shared" si="5"/>
        <v>66</v>
      </c>
      <c r="F12" s="13">
        <v>2645</v>
      </c>
      <c r="G12" s="14">
        <f>SUM(F12)/F26</f>
        <v>0.02404195753344968</v>
      </c>
      <c r="H12" s="15">
        <v>65</v>
      </c>
      <c r="I12" s="15">
        <f t="shared" si="6"/>
        <v>65</v>
      </c>
      <c r="J12" s="26">
        <v>621</v>
      </c>
      <c r="K12" s="14">
        <f>SUM(J12)/J26</f>
        <v>0.014289001380579843</v>
      </c>
      <c r="L12" s="15">
        <v>60</v>
      </c>
      <c r="M12" s="15">
        <f t="shared" si="0"/>
        <v>60</v>
      </c>
      <c r="N12" s="13">
        <v>307</v>
      </c>
      <c r="O12" s="14">
        <f>SUM(N12)/N26</f>
        <v>0.01828578235749598</v>
      </c>
      <c r="P12" s="15">
        <v>55</v>
      </c>
      <c r="Q12" s="15">
        <f t="shared" si="1"/>
        <v>55</v>
      </c>
      <c r="R12" s="20">
        <v>11777</v>
      </c>
      <c r="S12" s="14">
        <f>SUM(R12)/R26</f>
        <v>0.026024678917733995</v>
      </c>
      <c r="T12" s="13">
        <v>66</v>
      </c>
      <c r="U12" s="15">
        <f t="shared" si="2"/>
        <v>66</v>
      </c>
      <c r="V12" s="15">
        <f t="shared" si="3"/>
        <v>312</v>
      </c>
      <c r="W12" s="15">
        <f t="shared" si="4"/>
        <v>312</v>
      </c>
      <c r="X12" s="31">
        <v>11</v>
      </c>
    </row>
    <row r="13" spans="1:24" ht="15">
      <c r="A13" s="13">
        <v>12</v>
      </c>
      <c r="B13" s="13">
        <v>10739</v>
      </c>
      <c r="C13" s="14">
        <f>SUM(B13)/B26</f>
        <v>0.12074975263110552</v>
      </c>
      <c r="D13" s="15">
        <v>66</v>
      </c>
      <c r="E13" s="15">
        <f t="shared" si="5"/>
        <v>66</v>
      </c>
      <c r="F13" s="13">
        <v>15324</v>
      </c>
      <c r="G13" s="14">
        <f>SUM(F13)/F26</f>
        <v>0.13928883071553227</v>
      </c>
      <c r="H13" s="15">
        <v>66</v>
      </c>
      <c r="I13" s="15">
        <f t="shared" si="6"/>
        <v>66</v>
      </c>
      <c r="J13" s="26">
        <v>2290</v>
      </c>
      <c r="K13" s="14">
        <f>SUM(J13)/J26</f>
        <v>0.052692130694891856</v>
      </c>
      <c r="L13" s="15">
        <v>65</v>
      </c>
      <c r="M13" s="15">
        <f t="shared" si="0"/>
        <v>65</v>
      </c>
      <c r="N13" s="13">
        <v>546</v>
      </c>
      <c r="O13" s="14">
        <f>SUM(N13)/N26</f>
        <v>0.03252129370421109</v>
      </c>
      <c r="P13" s="15">
        <v>60</v>
      </c>
      <c r="Q13" s="15">
        <f t="shared" si="1"/>
        <v>60</v>
      </c>
      <c r="R13" s="20">
        <v>43398</v>
      </c>
      <c r="S13" s="14">
        <f>SUM(R13)/R26</f>
        <v>0.0959004004136724</v>
      </c>
      <c r="T13" s="13">
        <v>67</v>
      </c>
      <c r="U13" s="15">
        <f t="shared" si="2"/>
        <v>67</v>
      </c>
      <c r="V13" s="15">
        <f t="shared" si="3"/>
        <v>324</v>
      </c>
      <c r="W13" s="15">
        <f t="shared" si="4"/>
        <v>324</v>
      </c>
      <c r="X13" s="31">
        <v>12</v>
      </c>
    </row>
    <row r="14" spans="1:24" ht="15">
      <c r="A14" s="13">
        <v>13</v>
      </c>
      <c r="B14" s="13">
        <v>1681</v>
      </c>
      <c r="C14" s="14">
        <f>SUM(B14)/B26</f>
        <v>0.018901232346856166</v>
      </c>
      <c r="D14" s="15">
        <v>66</v>
      </c>
      <c r="E14" s="15">
        <f t="shared" si="5"/>
        <v>66</v>
      </c>
      <c r="F14" s="13">
        <v>2066</v>
      </c>
      <c r="G14" s="14">
        <f>SUM(F14)/F26</f>
        <v>0.01877908667830134</v>
      </c>
      <c r="H14" s="15">
        <v>65</v>
      </c>
      <c r="I14" s="15">
        <f t="shared" si="6"/>
        <v>65</v>
      </c>
      <c r="J14" s="26">
        <v>1300</v>
      </c>
      <c r="K14" s="14">
        <f>SUM(J14)/J26</f>
        <v>0.02991256327657616</v>
      </c>
      <c r="L14" s="15">
        <v>63</v>
      </c>
      <c r="M14" s="15">
        <f t="shared" si="0"/>
        <v>63</v>
      </c>
      <c r="N14" s="13">
        <v>317</v>
      </c>
      <c r="O14" s="14">
        <f>SUM(N14)/N26</f>
        <v>0.018881410447316695</v>
      </c>
      <c r="P14" s="15">
        <v>55</v>
      </c>
      <c r="Q14" s="15">
        <f t="shared" si="1"/>
        <v>55</v>
      </c>
      <c r="R14" s="20">
        <v>18334</v>
      </c>
      <c r="S14" s="14">
        <f>SUM(R14)/R26</f>
        <v>0.04051426197484377</v>
      </c>
      <c r="T14" s="13">
        <v>66</v>
      </c>
      <c r="U14" s="15">
        <f t="shared" si="2"/>
        <v>66</v>
      </c>
      <c r="V14" s="15">
        <f t="shared" si="3"/>
        <v>315</v>
      </c>
      <c r="W14" s="15">
        <f t="shared" si="4"/>
        <v>315</v>
      </c>
      <c r="X14" s="31">
        <v>13</v>
      </c>
    </row>
    <row r="15" spans="1:24" ht="15">
      <c r="A15" s="13">
        <v>14</v>
      </c>
      <c r="B15" s="13">
        <v>9037</v>
      </c>
      <c r="C15" s="14">
        <f>SUM(B15)/B26</f>
        <v>0.10161239543042187</v>
      </c>
      <c r="D15" s="15">
        <v>66</v>
      </c>
      <c r="E15" s="15">
        <f t="shared" si="5"/>
        <v>66</v>
      </c>
      <c r="F15" s="13">
        <v>7164</v>
      </c>
      <c r="G15" s="14">
        <f>SUM(F15)/F26</f>
        <v>0.06511780104712042</v>
      </c>
      <c r="H15" s="15">
        <v>66</v>
      </c>
      <c r="I15" s="15">
        <f t="shared" si="6"/>
        <v>66</v>
      </c>
      <c r="J15" s="26">
        <v>2614</v>
      </c>
      <c r="K15" s="14">
        <f>SUM(J15)/J26</f>
        <v>0.06014726184997699</v>
      </c>
      <c r="L15" s="15">
        <v>65</v>
      </c>
      <c r="M15" s="15">
        <f t="shared" si="0"/>
        <v>65</v>
      </c>
      <c r="N15" s="13">
        <v>290</v>
      </c>
      <c r="O15" s="14">
        <f>SUM(N15)/N26</f>
        <v>0.017273214604800764</v>
      </c>
      <c r="P15" s="15">
        <v>54</v>
      </c>
      <c r="Q15" s="15">
        <f t="shared" si="1"/>
        <v>54</v>
      </c>
      <c r="R15" s="20">
        <v>19199</v>
      </c>
      <c r="S15" s="14">
        <f>SUM(R15)/R26</f>
        <v>0.04242572900921924</v>
      </c>
      <c r="T15" s="13">
        <v>66</v>
      </c>
      <c r="U15" s="15">
        <f t="shared" si="2"/>
        <v>66</v>
      </c>
      <c r="V15" s="15">
        <f t="shared" si="3"/>
        <v>317</v>
      </c>
      <c r="W15" s="15">
        <f t="shared" si="4"/>
        <v>317</v>
      </c>
      <c r="X15" s="31">
        <v>14</v>
      </c>
    </row>
    <row r="16" spans="1:24" ht="15">
      <c r="A16" s="13">
        <v>15</v>
      </c>
      <c r="B16" s="13">
        <v>9205</v>
      </c>
      <c r="C16" s="14">
        <f>SUM(B16)/B26</f>
        <v>0.10350139426104164</v>
      </c>
      <c r="D16" s="15">
        <v>66</v>
      </c>
      <c r="E16" s="15">
        <f t="shared" si="5"/>
        <v>66</v>
      </c>
      <c r="F16" s="13">
        <v>8386</v>
      </c>
      <c r="G16" s="14">
        <f>SUM(F16)/F26</f>
        <v>0.07622527632344386</v>
      </c>
      <c r="H16" s="15">
        <v>66</v>
      </c>
      <c r="I16" s="15">
        <f t="shared" si="6"/>
        <v>66</v>
      </c>
      <c r="J16" s="26">
        <v>1599</v>
      </c>
      <c r="K16" s="14">
        <f>SUM(J16)/J26</f>
        <v>0.03679245283018868</v>
      </c>
      <c r="L16" s="15">
        <v>64</v>
      </c>
      <c r="M16" s="15">
        <f t="shared" si="0"/>
        <v>64</v>
      </c>
      <c r="N16" s="13">
        <v>710</v>
      </c>
      <c r="O16" s="14">
        <f>SUM(N16)/N26</f>
        <v>0.04228959437727083</v>
      </c>
      <c r="P16" s="15">
        <v>61</v>
      </c>
      <c r="Q16" s="15">
        <f t="shared" si="1"/>
        <v>61</v>
      </c>
      <c r="R16" s="20">
        <v>33524</v>
      </c>
      <c r="S16" s="14">
        <f>SUM(R16)/R26</f>
        <v>0.07408094897156445</v>
      </c>
      <c r="T16" s="13">
        <v>67</v>
      </c>
      <c r="U16" s="15">
        <f t="shared" si="2"/>
        <v>67</v>
      </c>
      <c r="V16" s="15">
        <f t="shared" si="3"/>
        <v>324</v>
      </c>
      <c r="W16" s="15">
        <f t="shared" si="4"/>
        <v>324</v>
      </c>
      <c r="X16" s="31">
        <v>15</v>
      </c>
    </row>
    <row r="17" spans="1:24" ht="15">
      <c r="A17" s="13">
        <v>16</v>
      </c>
      <c r="B17" s="13">
        <v>4127</v>
      </c>
      <c r="C17" s="14">
        <f>SUM(B17)/B26</f>
        <v>0.04640415579742736</v>
      </c>
      <c r="D17" s="15">
        <v>66</v>
      </c>
      <c r="E17" s="15">
        <f t="shared" si="5"/>
        <v>66</v>
      </c>
      <c r="F17" s="13">
        <v>3621</v>
      </c>
      <c r="G17" s="14">
        <f>SUM(F17)/F26</f>
        <v>0.03291339441535777</v>
      </c>
      <c r="H17" s="15">
        <v>66</v>
      </c>
      <c r="I17" s="15">
        <f t="shared" si="6"/>
        <v>66</v>
      </c>
      <c r="J17" s="26">
        <v>683</v>
      </c>
      <c r="K17" s="14">
        <f>SUM(J17)/J26</f>
        <v>0.015715600552231937</v>
      </c>
      <c r="L17" s="15">
        <v>61</v>
      </c>
      <c r="M17" s="15">
        <f t="shared" si="0"/>
        <v>61</v>
      </c>
      <c r="N17" s="13">
        <v>216</v>
      </c>
      <c r="O17" s="14">
        <f>SUM(N17)/N26</f>
        <v>0.012865566740127465</v>
      </c>
      <c r="P17" s="15">
        <v>51</v>
      </c>
      <c r="Q17" s="15">
        <f t="shared" si="1"/>
        <v>51</v>
      </c>
      <c r="R17" s="20">
        <v>12136</v>
      </c>
      <c r="S17" s="14">
        <f>SUM(R17)/R26</f>
        <v>0.02681799298171179</v>
      </c>
      <c r="T17" s="13">
        <v>66</v>
      </c>
      <c r="U17" s="15">
        <f t="shared" si="2"/>
        <v>66</v>
      </c>
      <c r="V17" s="15">
        <f t="shared" si="3"/>
        <v>310</v>
      </c>
      <c r="W17" s="15">
        <f t="shared" si="4"/>
        <v>310</v>
      </c>
      <c r="X17" s="31">
        <v>16</v>
      </c>
    </row>
    <row r="18" spans="1:24" ht="15">
      <c r="A18" s="13">
        <v>17</v>
      </c>
      <c r="B18" s="13">
        <v>3387</v>
      </c>
      <c r="C18" s="14">
        <f>SUM(B18)/B26</f>
        <v>0.03808356571017361</v>
      </c>
      <c r="D18" s="15">
        <v>65</v>
      </c>
      <c r="E18" s="15">
        <f t="shared" si="5"/>
        <v>65</v>
      </c>
      <c r="F18" s="13">
        <v>2962</v>
      </c>
      <c r="G18" s="14">
        <f>SUM(F18)/F26</f>
        <v>0.026923356602675974</v>
      </c>
      <c r="H18" s="15">
        <v>65</v>
      </c>
      <c r="I18" s="15">
        <f t="shared" si="6"/>
        <v>65</v>
      </c>
      <c r="J18" s="26">
        <v>2887</v>
      </c>
      <c r="K18" s="14">
        <f>SUM(J18)/J26</f>
        <v>0.06642890013805798</v>
      </c>
      <c r="L18" s="15">
        <v>65</v>
      </c>
      <c r="M18" s="15">
        <f t="shared" si="0"/>
        <v>65</v>
      </c>
      <c r="N18" s="13">
        <v>702</v>
      </c>
      <c r="O18" s="14">
        <f>SUM(N18)/N26</f>
        <v>0.04181309190541426</v>
      </c>
      <c r="P18" s="15">
        <v>61</v>
      </c>
      <c r="Q18" s="15">
        <f t="shared" si="1"/>
        <v>61</v>
      </c>
      <c r="R18" s="20">
        <v>19244</v>
      </c>
      <c r="S18" s="14">
        <f>SUM(R18)/R26</f>
        <v>0.042525169490776345</v>
      </c>
      <c r="T18" s="13">
        <v>66</v>
      </c>
      <c r="U18" s="15">
        <f t="shared" si="2"/>
        <v>66</v>
      </c>
      <c r="V18" s="15">
        <f t="shared" si="3"/>
        <v>322</v>
      </c>
      <c r="W18" s="15">
        <f t="shared" si="4"/>
        <v>322</v>
      </c>
      <c r="X18" s="31">
        <v>17</v>
      </c>
    </row>
    <row r="19" spans="1:24" ht="15">
      <c r="A19" s="13">
        <v>18</v>
      </c>
      <c r="B19" s="13">
        <v>3905</v>
      </c>
      <c r="C19" s="14">
        <f>SUM(B19)/B26</f>
        <v>0.04390797877125124</v>
      </c>
      <c r="D19" s="15">
        <v>66</v>
      </c>
      <c r="E19" s="15">
        <f t="shared" si="5"/>
        <v>66</v>
      </c>
      <c r="F19" s="13">
        <v>1787</v>
      </c>
      <c r="G19" s="14">
        <f>SUM(F19)/F26</f>
        <v>0.016243091913903433</v>
      </c>
      <c r="H19" s="15">
        <v>64</v>
      </c>
      <c r="I19" s="15">
        <f t="shared" si="6"/>
        <v>64</v>
      </c>
      <c r="J19" s="26">
        <v>477</v>
      </c>
      <c r="K19" s="14">
        <f>SUM(J19)/J26</f>
        <v>0.01097560975609756</v>
      </c>
      <c r="L19" s="15">
        <v>65</v>
      </c>
      <c r="M19" s="15">
        <f t="shared" si="0"/>
        <v>65</v>
      </c>
      <c r="N19" s="13">
        <v>91</v>
      </c>
      <c r="O19" s="14">
        <f>SUM(N19)/N26</f>
        <v>0.005420215617368515</v>
      </c>
      <c r="P19" s="15">
        <v>39</v>
      </c>
      <c r="Q19" s="33">
        <v>39</v>
      </c>
      <c r="R19" s="20">
        <v>12229</v>
      </c>
      <c r="S19" s="14">
        <f>SUM(R19)/R26</f>
        <v>0.027023503310263142</v>
      </c>
      <c r="T19" s="13">
        <v>66</v>
      </c>
      <c r="U19" s="15">
        <f t="shared" si="2"/>
        <v>66</v>
      </c>
      <c r="V19" s="15">
        <f t="shared" si="3"/>
        <v>300</v>
      </c>
      <c r="W19" s="15">
        <f t="shared" si="4"/>
        <v>300</v>
      </c>
      <c r="X19" s="31">
        <v>18</v>
      </c>
    </row>
    <row r="20" spans="1:24" ht="15">
      <c r="A20" s="13">
        <v>19</v>
      </c>
      <c r="B20" s="13"/>
      <c r="C20" s="14"/>
      <c r="D20" s="15"/>
      <c r="E20" s="15"/>
      <c r="F20" s="13">
        <v>926</v>
      </c>
      <c r="G20" s="14">
        <f>SUM(F20)/F26</f>
        <v>0.00841695753344968</v>
      </c>
      <c r="H20" s="15">
        <v>62</v>
      </c>
      <c r="I20" s="15">
        <f t="shared" si="6"/>
        <v>62</v>
      </c>
      <c r="J20" s="26">
        <v>530</v>
      </c>
      <c r="K20" s="14">
        <f>SUM(J20)/J26</f>
        <v>0.012195121951219513</v>
      </c>
      <c r="L20" s="15">
        <v>59</v>
      </c>
      <c r="M20" s="15">
        <f t="shared" si="0"/>
        <v>59</v>
      </c>
      <c r="N20" s="13">
        <v>194</v>
      </c>
      <c r="O20" s="14">
        <f>SUM(N20)/N26</f>
        <v>0.01155518494252189</v>
      </c>
      <c r="P20" s="15">
        <v>50</v>
      </c>
      <c r="Q20" s="33">
        <v>50</v>
      </c>
      <c r="R20" s="20">
        <v>4929</v>
      </c>
      <c r="S20" s="14">
        <f>SUM(R20)/R26</f>
        <v>0.010892047413221606</v>
      </c>
      <c r="T20" s="13">
        <v>66</v>
      </c>
      <c r="U20" s="15">
        <f t="shared" si="2"/>
        <v>66</v>
      </c>
      <c r="V20" s="15">
        <f t="shared" si="3"/>
        <v>237</v>
      </c>
      <c r="W20" s="15">
        <f t="shared" si="4"/>
        <v>237</v>
      </c>
      <c r="X20" s="31">
        <v>19</v>
      </c>
    </row>
    <row r="21" spans="1:24" ht="15">
      <c r="A21" s="13">
        <v>20</v>
      </c>
      <c r="B21" s="13">
        <v>1339</v>
      </c>
      <c r="C21" s="14">
        <f>SUM(B21)/B26</f>
        <v>0.015055770441665917</v>
      </c>
      <c r="D21" s="15">
        <v>64</v>
      </c>
      <c r="E21" s="15">
        <f t="shared" si="5"/>
        <v>64</v>
      </c>
      <c r="F21" s="13">
        <v>2992</v>
      </c>
      <c r="G21" s="14">
        <f>SUM(F21)/F26</f>
        <v>0.02719604421175102</v>
      </c>
      <c r="H21" s="15">
        <v>65</v>
      </c>
      <c r="I21" s="15">
        <f t="shared" si="6"/>
        <v>65</v>
      </c>
      <c r="J21" s="26">
        <v>2535</v>
      </c>
      <c r="K21" s="14">
        <f>SUM(J21)/J26</f>
        <v>0.05832949838932352</v>
      </c>
      <c r="L21" s="15">
        <v>65</v>
      </c>
      <c r="M21" s="15">
        <f t="shared" si="0"/>
        <v>65</v>
      </c>
      <c r="N21" s="13">
        <v>504</v>
      </c>
      <c r="O21" s="14">
        <f>SUM(N21)/N26</f>
        <v>0.030019655726964082</v>
      </c>
      <c r="P21" s="15">
        <v>59</v>
      </c>
      <c r="Q21" s="15">
        <f t="shared" si="1"/>
        <v>59</v>
      </c>
      <c r="R21" s="20">
        <v>21854</v>
      </c>
      <c r="S21" s="14">
        <f>SUM(R21)/R26</f>
        <v>0.048292717421088455</v>
      </c>
      <c r="T21" s="13">
        <v>66</v>
      </c>
      <c r="U21" s="15">
        <f t="shared" si="2"/>
        <v>66</v>
      </c>
      <c r="V21" s="15">
        <f t="shared" si="3"/>
        <v>319</v>
      </c>
      <c r="W21" s="15">
        <f t="shared" si="4"/>
        <v>319</v>
      </c>
      <c r="X21" s="31">
        <v>20</v>
      </c>
    </row>
    <row r="22" spans="1:24" ht="15">
      <c r="A22" s="13">
        <v>21</v>
      </c>
      <c r="B22" s="13">
        <v>2401</v>
      </c>
      <c r="C22" s="14">
        <f>SUM(B22)/B26</f>
        <v>0.026996941620940903</v>
      </c>
      <c r="D22" s="15">
        <v>65</v>
      </c>
      <c r="E22" s="15">
        <f t="shared" si="5"/>
        <v>65</v>
      </c>
      <c r="F22" s="13">
        <v>5255</v>
      </c>
      <c r="G22" s="14">
        <f>SUM(F22)/F26</f>
        <v>0.047765779522978474</v>
      </c>
      <c r="H22" s="15">
        <v>66</v>
      </c>
      <c r="I22" s="15">
        <f t="shared" si="6"/>
        <v>66</v>
      </c>
      <c r="J22" s="26">
        <v>3741</v>
      </c>
      <c r="K22" s="14">
        <f>SUM(J22)/J26</f>
        <v>0.08607915324436263</v>
      </c>
      <c r="L22" s="15">
        <v>66</v>
      </c>
      <c r="M22" s="15">
        <f t="shared" si="0"/>
        <v>66</v>
      </c>
      <c r="N22" s="13">
        <v>711</v>
      </c>
      <c r="O22" s="14">
        <f>SUM(N22)/N26</f>
        <v>0.0423491571862529</v>
      </c>
      <c r="P22" s="15">
        <v>61</v>
      </c>
      <c r="Q22" s="15">
        <f t="shared" si="1"/>
        <v>61</v>
      </c>
      <c r="R22" s="20">
        <v>25087</v>
      </c>
      <c r="S22" s="14">
        <f>SUM(R22)/R26</f>
        <v>0.05543696357384671</v>
      </c>
      <c r="T22" s="13">
        <v>67</v>
      </c>
      <c r="U22" s="15">
        <f t="shared" si="2"/>
        <v>67</v>
      </c>
      <c r="V22" s="15">
        <f t="shared" si="3"/>
        <v>325</v>
      </c>
      <c r="W22" s="15">
        <f t="shared" si="4"/>
        <v>325</v>
      </c>
      <c r="X22" s="31">
        <v>21</v>
      </c>
    </row>
    <row r="23" spans="1:24" ht="15">
      <c r="A23" s="13">
        <v>22</v>
      </c>
      <c r="B23" s="13">
        <v>3729</v>
      </c>
      <c r="C23" s="14">
        <f>SUM(B23)/B26</f>
        <v>0.04192902761536386</v>
      </c>
      <c r="D23" s="15">
        <v>66</v>
      </c>
      <c r="E23" s="15">
        <f t="shared" si="5"/>
        <v>66</v>
      </c>
      <c r="F23" s="13">
        <v>8370</v>
      </c>
      <c r="G23" s="14">
        <f>SUM(F23)/F26</f>
        <v>0.07607984293193717</v>
      </c>
      <c r="H23" s="15">
        <v>66</v>
      </c>
      <c r="I23" s="15">
        <f t="shared" si="6"/>
        <v>66</v>
      </c>
      <c r="J23" s="26">
        <v>3099</v>
      </c>
      <c r="K23" s="14">
        <f>SUM(J23)/J26</f>
        <v>0.07130694891854579</v>
      </c>
      <c r="L23" s="15">
        <v>65</v>
      </c>
      <c r="M23" s="15">
        <f t="shared" si="0"/>
        <v>65</v>
      </c>
      <c r="N23" s="13">
        <v>1042</v>
      </c>
      <c r="O23" s="14">
        <f>SUM(N23)/N26</f>
        <v>0.0620644469593186</v>
      </c>
      <c r="P23" s="15">
        <v>63</v>
      </c>
      <c r="Q23" s="15">
        <f t="shared" si="1"/>
        <v>63</v>
      </c>
      <c r="R23" s="20">
        <v>40325</v>
      </c>
      <c r="S23" s="14">
        <f>SUM(R23)/R26</f>
        <v>0.08910972041756163</v>
      </c>
      <c r="T23" s="13">
        <v>67</v>
      </c>
      <c r="U23" s="15">
        <f t="shared" si="2"/>
        <v>67</v>
      </c>
      <c r="V23" s="15">
        <f t="shared" si="3"/>
        <v>327</v>
      </c>
      <c r="W23" s="15">
        <f t="shared" si="4"/>
        <v>327</v>
      </c>
      <c r="X23" s="31">
        <v>22</v>
      </c>
    </row>
    <row r="24" spans="1:24" ht="15">
      <c r="A24" s="13">
        <v>23</v>
      </c>
      <c r="B24" s="13">
        <v>9574</v>
      </c>
      <c r="C24" s="14">
        <f>SUM(B24)/B26</f>
        <v>0.10765044526401008</v>
      </c>
      <c r="D24" s="15">
        <v>66</v>
      </c>
      <c r="E24" s="15">
        <f t="shared" si="5"/>
        <v>66</v>
      </c>
      <c r="F24" s="13">
        <v>26206</v>
      </c>
      <c r="G24" s="14">
        <f>SUM(F24)/F26</f>
        <v>0.23820171611401977</v>
      </c>
      <c r="H24" s="15">
        <v>67</v>
      </c>
      <c r="I24" s="15">
        <f t="shared" si="6"/>
        <v>67</v>
      </c>
      <c r="J24" s="26">
        <v>10945</v>
      </c>
      <c r="K24" s="14">
        <f>SUM(J24)/J26</f>
        <v>0.25184077312471237</v>
      </c>
      <c r="L24" s="15">
        <v>66</v>
      </c>
      <c r="M24" s="15">
        <f t="shared" si="0"/>
        <v>66</v>
      </c>
      <c r="N24" s="13">
        <v>6256</v>
      </c>
      <c r="O24" s="14">
        <f>SUM(N24)/N26</f>
        <v>0.3726249329918399</v>
      </c>
      <c r="P24" s="15">
        <v>66</v>
      </c>
      <c r="Q24" s="15">
        <f t="shared" si="1"/>
        <v>66</v>
      </c>
      <c r="R24" s="20">
        <v>57088</v>
      </c>
      <c r="S24" s="14">
        <f>SUM(R24)/R26</f>
        <v>0.1261524046918229</v>
      </c>
      <c r="T24" s="13">
        <v>67</v>
      </c>
      <c r="U24" s="15">
        <f t="shared" si="2"/>
        <v>67</v>
      </c>
      <c r="V24" s="15">
        <f t="shared" si="3"/>
        <v>332</v>
      </c>
      <c r="W24" s="15">
        <f t="shared" si="4"/>
        <v>332</v>
      </c>
      <c r="X24" s="31">
        <v>23</v>
      </c>
    </row>
    <row r="25" spans="1:24" ht="15">
      <c r="A25" s="13">
        <v>24</v>
      </c>
      <c r="B25" s="13">
        <v>3282</v>
      </c>
      <c r="C25" s="14">
        <f>SUM(B25)/B26</f>
        <v>0.03690294144103625</v>
      </c>
      <c r="D25" s="15">
        <v>65</v>
      </c>
      <c r="E25" s="15">
        <f t="shared" si="5"/>
        <v>65</v>
      </c>
      <c r="F25" s="13">
        <v>1955</v>
      </c>
      <c r="G25" s="14">
        <f>SUM(F25)/F26</f>
        <v>0.017770142524723677</v>
      </c>
      <c r="H25" s="15">
        <v>65</v>
      </c>
      <c r="I25" s="15">
        <f t="shared" si="6"/>
        <v>65</v>
      </c>
      <c r="J25" s="26">
        <v>1189</v>
      </c>
      <c r="K25" s="14">
        <f>SUM(J25)/J26</f>
        <v>0.027358490566037737</v>
      </c>
      <c r="L25" s="15">
        <v>63</v>
      </c>
      <c r="M25" s="15">
        <f t="shared" si="0"/>
        <v>63</v>
      </c>
      <c r="N25" s="13">
        <v>390</v>
      </c>
      <c r="O25" s="14">
        <f>SUM(N25)/N26</f>
        <v>0.023229495503007923</v>
      </c>
      <c r="P25" s="15">
        <v>57</v>
      </c>
      <c r="Q25" s="15">
        <f t="shared" si="1"/>
        <v>57</v>
      </c>
      <c r="R25" s="20">
        <v>22447</v>
      </c>
      <c r="S25" s="14">
        <f>SUM(R25)/R26</f>
        <v>0.049603121989163196</v>
      </c>
      <c r="T25" s="13">
        <v>66</v>
      </c>
      <c r="U25" s="15">
        <f t="shared" si="2"/>
        <v>66</v>
      </c>
      <c r="V25" s="15">
        <f t="shared" si="3"/>
        <v>316</v>
      </c>
      <c r="W25" s="15">
        <f t="shared" si="4"/>
        <v>316</v>
      </c>
      <c r="X25" s="31">
        <v>24</v>
      </c>
    </row>
    <row r="26" spans="1:24" s="7" customFormat="1" ht="15">
      <c r="A26" s="17" t="s">
        <v>5</v>
      </c>
      <c r="B26" s="17">
        <f aca="true" t="shared" si="7" ref="B26:W26">SUM(B2:B25)</f>
        <v>88936</v>
      </c>
      <c r="C26" s="18">
        <f t="shared" si="7"/>
        <v>1</v>
      </c>
      <c r="D26" s="19">
        <f t="shared" si="7"/>
        <v>1422</v>
      </c>
      <c r="E26" s="19">
        <f t="shared" si="7"/>
        <v>1422</v>
      </c>
      <c r="F26" s="17">
        <f t="shared" si="7"/>
        <v>110016</v>
      </c>
      <c r="G26" s="18">
        <f t="shared" si="7"/>
        <v>1</v>
      </c>
      <c r="H26" s="19">
        <f t="shared" si="7"/>
        <v>1550</v>
      </c>
      <c r="I26" s="19">
        <f t="shared" si="7"/>
        <v>1550</v>
      </c>
      <c r="J26" s="17">
        <f t="shared" si="7"/>
        <v>43460</v>
      </c>
      <c r="K26" s="18">
        <f t="shared" si="7"/>
        <v>1</v>
      </c>
      <c r="L26" s="19">
        <f t="shared" si="7"/>
        <v>1486</v>
      </c>
      <c r="M26" s="19">
        <f t="shared" si="7"/>
        <v>1486</v>
      </c>
      <c r="N26" s="17">
        <f t="shared" si="7"/>
        <v>16789</v>
      </c>
      <c r="O26" s="18">
        <f t="shared" si="7"/>
        <v>1</v>
      </c>
      <c r="P26" s="19">
        <f t="shared" si="7"/>
        <v>1355</v>
      </c>
      <c r="Q26" s="19">
        <f t="shared" si="7"/>
        <v>1355</v>
      </c>
      <c r="R26" s="19">
        <f t="shared" si="7"/>
        <v>452532</v>
      </c>
      <c r="S26" s="18">
        <f t="shared" si="7"/>
        <v>1</v>
      </c>
      <c r="T26" s="19">
        <f t="shared" si="7"/>
        <v>1588</v>
      </c>
      <c r="U26" s="19">
        <f t="shared" si="7"/>
        <v>1588</v>
      </c>
      <c r="V26" s="19">
        <f t="shared" si="7"/>
        <v>7401</v>
      </c>
      <c r="W26" s="19">
        <f t="shared" si="7"/>
        <v>7401</v>
      </c>
      <c r="X26" s="17" t="s">
        <v>45</v>
      </c>
    </row>
    <row r="27" ht="12.75">
      <c r="X27" s="29"/>
    </row>
    <row r="28" spans="2:24" ht="12.75">
      <c r="B28" s="4" t="s">
        <v>8</v>
      </c>
      <c r="C28" s="6"/>
      <c r="E28" s="3"/>
      <c r="F28" s="4"/>
      <c r="G28" s="6"/>
      <c r="I28" s="3"/>
      <c r="J28" s="4"/>
      <c r="K28" s="6"/>
      <c r="M28" s="3"/>
      <c r="N28" s="4"/>
      <c r="O28" s="3"/>
      <c r="P28" s="5"/>
      <c r="Q28" s="5"/>
      <c r="V28" s="29"/>
      <c r="X28" s="29"/>
    </row>
    <row r="29" spans="2:24" ht="12.75">
      <c r="B29" s="4" t="s">
        <v>10</v>
      </c>
      <c r="C29" s="6"/>
      <c r="E29" s="3"/>
      <c r="F29" s="4"/>
      <c r="G29" s="6"/>
      <c r="I29" s="3"/>
      <c r="J29" s="4"/>
      <c r="K29" s="6"/>
      <c r="M29" s="3"/>
      <c r="N29" s="4"/>
      <c r="O29" s="3"/>
      <c r="P29" s="5"/>
      <c r="Q29" s="5"/>
      <c r="W29" s="3" t="s">
        <v>12</v>
      </c>
      <c r="X29" s="29"/>
    </row>
    <row r="30" spans="2:24" ht="12.75">
      <c r="B30" s="3" t="s">
        <v>9</v>
      </c>
      <c r="W30" s="5">
        <f>AVERAGE(W2:W25)</f>
        <v>308.375</v>
      </c>
      <c r="X30" s="29"/>
    </row>
    <row r="31" spans="23:24" ht="12.75">
      <c r="W31" s="5"/>
      <c r="X31" s="29"/>
    </row>
    <row r="32" spans="2:24" ht="31.5" customHeight="1">
      <c r="B32" s="34" t="s">
        <v>56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</row>
  </sheetData>
  <mergeCells count="1">
    <mergeCell ref="B32:X32"/>
  </mergeCells>
  <printOptions horizontalCentered="1" verticalCentered="1"/>
  <pageMargins left="0.11" right="0.09" top="1" bottom="0.37" header="0.42" footer="0.13"/>
  <pageSetup orientation="landscape" paperSize="5" scale="90" r:id="rId1"/>
  <headerFooter alignWithMargins="0">
    <oddHeader>&amp;C&amp;14 2005-06 Monitoring 
Sample Sizes of 2004-05 Records Reviewed &amp;RJuly 13, 2005</oddHeader>
    <oddFooter>&amp;CPage &amp;P of &amp;N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25"/>
  <sheetViews>
    <sheetView workbookViewId="0" topLeftCell="A1">
      <selection activeCell="A1" sqref="A1"/>
    </sheetView>
  </sheetViews>
  <sheetFormatPr defaultColWidth="9.140625" defaultRowHeight="12.75"/>
  <cols>
    <col min="7" max="7" width="49.7109375" style="0" customWidth="1"/>
    <col min="8" max="8" width="36.421875" style="0" customWidth="1"/>
    <col min="9" max="9" width="27.00390625" style="0" customWidth="1"/>
  </cols>
  <sheetData>
    <row r="3" ht="12.75">
      <c r="E3" t="s">
        <v>14</v>
      </c>
    </row>
    <row r="5" ht="12.75">
      <c r="A5" t="s">
        <v>17</v>
      </c>
    </row>
    <row r="7" ht="12.75">
      <c r="A7" t="s">
        <v>18</v>
      </c>
    </row>
    <row r="9" ht="12.75">
      <c r="A9" t="s">
        <v>46</v>
      </c>
    </row>
    <row r="10" ht="12.75">
      <c r="A10" t="s">
        <v>47</v>
      </c>
    </row>
    <row r="12" ht="12.75">
      <c r="A12" t="s">
        <v>15</v>
      </c>
    </row>
    <row r="13" ht="12.75">
      <c r="A13" t="s">
        <v>48</v>
      </c>
    </row>
    <row r="14" ht="12.75">
      <c r="A14" t="s">
        <v>49</v>
      </c>
    </row>
    <row r="15" ht="12.75">
      <c r="A15" t="s">
        <v>19</v>
      </c>
    </row>
    <row r="17" ht="12.75">
      <c r="A17" t="s">
        <v>52</v>
      </c>
    </row>
    <row r="18" ht="12.75">
      <c r="A18" t="s">
        <v>38</v>
      </c>
    </row>
    <row r="20" ht="12.75">
      <c r="A20" t="s">
        <v>53</v>
      </c>
    </row>
    <row r="21" ht="12.75">
      <c r="A21" t="s">
        <v>16</v>
      </c>
    </row>
    <row r="23" ht="12.75">
      <c r="A23" t="s">
        <v>54</v>
      </c>
    </row>
    <row r="25" ht="12.75">
      <c r="A25" t="s">
        <v>55</v>
      </c>
    </row>
  </sheetData>
  <printOptions/>
  <pageMargins left="0.75" right="0.19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1"/>
  <sheetViews>
    <sheetView view="pageBreakPreview" zoomScaleSheetLayoutView="100" workbookViewId="0" topLeftCell="A1">
      <pane xSplit="1" topLeftCell="Z1" activePane="topRight" state="frozen"/>
      <selection pane="topLeft" activeCell="A1" sqref="A1"/>
      <selection pane="topRight" activeCell="W3" sqref="W3"/>
    </sheetView>
  </sheetViews>
  <sheetFormatPr defaultColWidth="9.140625" defaultRowHeight="12.75"/>
  <cols>
    <col min="1" max="1" width="9.140625" style="23" customWidth="1"/>
    <col min="2" max="2" width="11.28125" style="3" customWidth="1"/>
    <col min="3" max="3" width="7.28125" style="3" customWidth="1"/>
    <col min="4" max="4" width="7.57421875" style="22" customWidth="1"/>
    <col min="5" max="5" width="10.8515625" style="3" customWidth="1"/>
    <col min="6" max="7" width="11.8515625" style="3" customWidth="1"/>
    <col min="8" max="8" width="12.00390625" style="22" customWidth="1"/>
    <col min="9" max="9" width="11.00390625" style="3" customWidth="1"/>
    <col min="10" max="11" width="11.421875" style="3" customWidth="1"/>
    <col min="12" max="12" width="10.421875" style="22" customWidth="1"/>
    <col min="13" max="13" width="11.28125" style="3" customWidth="1"/>
    <col min="14" max="15" width="11.8515625" style="3" customWidth="1"/>
    <col min="16" max="16" width="11.28125" style="22" customWidth="1"/>
    <col min="17" max="17" width="11.28125" style="3" customWidth="1"/>
    <col min="18" max="19" width="12.28125" style="3" customWidth="1"/>
    <col min="20" max="20" width="11.57421875" style="22" customWidth="1"/>
    <col min="21" max="21" width="11.28125" style="3" customWidth="1"/>
    <col min="22" max="23" width="12.28125" style="3" customWidth="1"/>
    <col min="24" max="24" width="11.8515625" style="22" customWidth="1"/>
    <col min="25" max="25" width="12.00390625" style="3" customWidth="1"/>
    <col min="26" max="27" width="11.7109375" style="3" customWidth="1"/>
    <col min="28" max="28" width="11.28125" style="22" customWidth="1"/>
    <col min="29" max="29" width="12.00390625" style="3" customWidth="1"/>
    <col min="30" max="31" width="9.8515625" style="3" customWidth="1"/>
    <col min="32" max="32" width="12.140625" style="3" customWidth="1"/>
    <col min="33" max="34" width="10.57421875" style="3" customWidth="1"/>
    <col min="35" max="35" width="12.57421875" style="22" customWidth="1"/>
    <col min="36" max="16384" width="9.140625" style="3" customWidth="1"/>
  </cols>
  <sheetData>
    <row r="1" spans="1:36" s="24" customFormat="1" ht="12.75">
      <c r="A1" s="24" t="s">
        <v>20</v>
      </c>
      <c r="B1" s="24" t="s">
        <v>21</v>
      </c>
      <c r="E1" s="24" t="s">
        <v>29</v>
      </c>
      <c r="I1" s="24" t="s">
        <v>30</v>
      </c>
      <c r="M1" s="24" t="s">
        <v>31</v>
      </c>
      <c r="Q1" s="24" t="s">
        <v>32</v>
      </c>
      <c r="U1" s="24" t="s">
        <v>33</v>
      </c>
      <c r="Y1" s="24" t="s">
        <v>34</v>
      </c>
      <c r="AC1" s="24" t="s">
        <v>37</v>
      </c>
      <c r="AJ1" s="27" t="s">
        <v>42</v>
      </c>
    </row>
    <row r="2" spans="2:36" s="24" customFormat="1" ht="12.75">
      <c r="B2" s="24" t="s">
        <v>22</v>
      </c>
      <c r="C2" s="24" t="s">
        <v>23</v>
      </c>
      <c r="D2" s="24" t="s">
        <v>24</v>
      </c>
      <c r="E2" s="24" t="s">
        <v>22</v>
      </c>
      <c r="F2" s="24" t="s">
        <v>23</v>
      </c>
      <c r="G2" s="24" t="s">
        <v>50</v>
      </c>
      <c r="H2" s="24" t="s">
        <v>24</v>
      </c>
      <c r="I2" s="24" t="s">
        <v>22</v>
      </c>
      <c r="J2" s="24" t="s">
        <v>23</v>
      </c>
      <c r="K2" s="24" t="s">
        <v>50</v>
      </c>
      <c r="L2" s="24" t="s">
        <v>24</v>
      </c>
      <c r="M2" s="24" t="s">
        <v>22</v>
      </c>
      <c r="N2" s="24" t="s">
        <v>23</v>
      </c>
      <c r="O2" s="24" t="s">
        <v>50</v>
      </c>
      <c r="P2" s="24" t="s">
        <v>24</v>
      </c>
      <c r="Q2" s="24" t="s">
        <v>22</v>
      </c>
      <c r="R2" s="24" t="s">
        <v>23</v>
      </c>
      <c r="S2" s="24" t="s">
        <v>50</v>
      </c>
      <c r="T2" s="24" t="s">
        <v>24</v>
      </c>
      <c r="U2" s="24" t="s">
        <v>22</v>
      </c>
      <c r="V2" s="24" t="s">
        <v>23</v>
      </c>
      <c r="W2" s="24" t="s">
        <v>50</v>
      </c>
      <c r="X2" s="24" t="s">
        <v>24</v>
      </c>
      <c r="Y2" s="24" t="s">
        <v>22</v>
      </c>
      <c r="Z2" s="24" t="s">
        <v>23</v>
      </c>
      <c r="AA2" s="24" t="s">
        <v>50</v>
      </c>
      <c r="AB2" s="24" t="s">
        <v>24</v>
      </c>
      <c r="AC2" s="24" t="s">
        <v>22</v>
      </c>
      <c r="AD2" s="24" t="s">
        <v>35</v>
      </c>
      <c r="AE2" s="24" t="s">
        <v>50</v>
      </c>
      <c r="AF2" s="24" t="s">
        <v>39</v>
      </c>
      <c r="AG2" s="24" t="s">
        <v>36</v>
      </c>
      <c r="AH2" s="24" t="s">
        <v>50</v>
      </c>
      <c r="AI2" s="24" t="s">
        <v>40</v>
      </c>
      <c r="AJ2" s="27" t="s">
        <v>43</v>
      </c>
    </row>
    <row r="3" spans="1:36" ht="12.75">
      <c r="A3" s="23">
        <v>1</v>
      </c>
      <c r="I3" s="3">
        <v>277</v>
      </c>
      <c r="J3" s="3">
        <v>191</v>
      </c>
      <c r="K3" s="3">
        <v>19</v>
      </c>
      <c r="L3" s="22">
        <v>19</v>
      </c>
      <c r="AF3" s="22"/>
      <c r="AG3" s="25"/>
      <c r="AH3" s="25"/>
      <c r="AJ3" s="28">
        <f>SUM(D3,H3,L3,P3,T3,X3,AB3,AF3,AI3)</f>
        <v>19</v>
      </c>
    </row>
    <row r="4" spans="1:36" ht="12.75">
      <c r="A4" s="23">
        <v>2</v>
      </c>
      <c r="E4" s="3">
        <v>150</v>
      </c>
      <c r="F4" s="3">
        <v>173</v>
      </c>
      <c r="G4" s="3">
        <v>17</v>
      </c>
      <c r="H4" s="22">
        <v>17</v>
      </c>
      <c r="I4" s="3">
        <v>118</v>
      </c>
      <c r="J4" s="3">
        <v>171</v>
      </c>
      <c r="K4" s="3">
        <v>17</v>
      </c>
      <c r="L4" s="22">
        <v>17</v>
      </c>
      <c r="Q4" s="3">
        <v>97</v>
      </c>
      <c r="R4" s="3">
        <v>66</v>
      </c>
      <c r="S4" s="3">
        <v>7</v>
      </c>
      <c r="T4" s="22">
        <v>10</v>
      </c>
      <c r="AC4" s="3">
        <v>137</v>
      </c>
      <c r="AD4" s="3">
        <v>37</v>
      </c>
      <c r="AE4" s="3">
        <v>4</v>
      </c>
      <c r="AF4" s="22">
        <v>10</v>
      </c>
      <c r="AG4" s="25">
        <v>161</v>
      </c>
      <c r="AH4" s="25">
        <v>16</v>
      </c>
      <c r="AI4" s="22">
        <v>16</v>
      </c>
      <c r="AJ4" s="28">
        <f aca="true" t="shared" si="0" ref="AJ4:AJ30">SUM(D4,H4,L4,P4,T4,X4,AB4,AF4,AI4)</f>
        <v>70</v>
      </c>
    </row>
    <row r="5" spans="1:36" ht="12.75">
      <c r="A5" s="23">
        <v>3</v>
      </c>
      <c r="B5" s="3">
        <v>31</v>
      </c>
      <c r="M5" s="3">
        <v>188</v>
      </c>
      <c r="N5" s="3">
        <v>156</v>
      </c>
      <c r="O5" s="3">
        <v>16</v>
      </c>
      <c r="P5" s="22">
        <v>16</v>
      </c>
      <c r="R5" s="3">
        <v>120</v>
      </c>
      <c r="S5" s="3">
        <v>12</v>
      </c>
      <c r="T5" s="22">
        <v>12</v>
      </c>
      <c r="AF5" s="22"/>
      <c r="AG5" s="25"/>
      <c r="AH5" s="25"/>
      <c r="AJ5" s="28">
        <f t="shared" si="0"/>
        <v>28</v>
      </c>
    </row>
    <row r="6" spans="1:36" ht="12.75">
      <c r="A6" s="23">
        <v>4</v>
      </c>
      <c r="B6" s="3">
        <v>53</v>
      </c>
      <c r="Q6" s="3">
        <v>117</v>
      </c>
      <c r="R6" s="3">
        <v>121</v>
      </c>
      <c r="S6" s="3">
        <v>12</v>
      </c>
      <c r="T6" s="22">
        <v>12</v>
      </c>
      <c r="AF6" s="22"/>
      <c r="AG6" s="25"/>
      <c r="AH6" s="25"/>
      <c r="AJ6" s="28">
        <f t="shared" si="0"/>
        <v>12</v>
      </c>
    </row>
    <row r="7" spans="1:36" ht="12.75">
      <c r="A7" s="23">
        <v>5</v>
      </c>
      <c r="E7" s="3">
        <v>125</v>
      </c>
      <c r="F7" s="3">
        <v>138</v>
      </c>
      <c r="G7" s="3">
        <v>14</v>
      </c>
      <c r="H7" s="22">
        <v>14</v>
      </c>
      <c r="AF7" s="22"/>
      <c r="AG7" s="25"/>
      <c r="AH7" s="25"/>
      <c r="AJ7" s="28">
        <f t="shared" si="0"/>
        <v>14</v>
      </c>
    </row>
    <row r="8" spans="1:36" ht="12.75">
      <c r="A8" s="23">
        <v>6</v>
      </c>
      <c r="B8" s="3">
        <v>30</v>
      </c>
      <c r="AF8" s="22"/>
      <c r="AG8" s="25"/>
      <c r="AH8" s="25"/>
      <c r="AJ8" s="28">
        <f t="shared" si="0"/>
        <v>0</v>
      </c>
    </row>
    <row r="9" spans="1:36" ht="12.75">
      <c r="A9" s="23">
        <v>7</v>
      </c>
      <c r="AF9" s="22"/>
      <c r="AG9" s="25"/>
      <c r="AH9" s="25"/>
      <c r="AJ9" s="28">
        <f t="shared" si="0"/>
        <v>0</v>
      </c>
    </row>
    <row r="10" spans="1:36" ht="12.75">
      <c r="A10" s="23">
        <v>8</v>
      </c>
      <c r="B10" s="3">
        <v>110</v>
      </c>
      <c r="E10" s="3">
        <v>200</v>
      </c>
      <c r="F10" s="3">
        <v>222</v>
      </c>
      <c r="G10" s="3">
        <v>22</v>
      </c>
      <c r="H10" s="22">
        <v>20</v>
      </c>
      <c r="I10" s="3">
        <v>220</v>
      </c>
      <c r="J10" s="3">
        <v>224</v>
      </c>
      <c r="K10" s="3">
        <v>22</v>
      </c>
      <c r="L10" s="22">
        <v>20</v>
      </c>
      <c r="M10" s="3">
        <v>178</v>
      </c>
      <c r="N10" s="3">
        <v>188</v>
      </c>
      <c r="O10" s="3">
        <v>19</v>
      </c>
      <c r="P10" s="22">
        <v>19</v>
      </c>
      <c r="Q10" s="3">
        <v>115</v>
      </c>
      <c r="R10" s="3">
        <v>274</v>
      </c>
      <c r="S10" s="3">
        <v>27</v>
      </c>
      <c r="T10" s="22">
        <v>20</v>
      </c>
      <c r="AF10" s="22"/>
      <c r="AG10" s="25"/>
      <c r="AH10" s="25"/>
      <c r="AJ10" s="28">
        <f t="shared" si="0"/>
        <v>79</v>
      </c>
    </row>
    <row r="11" spans="1:36" ht="12.75">
      <c r="A11" s="23">
        <v>9</v>
      </c>
      <c r="B11" s="3">
        <v>160</v>
      </c>
      <c r="E11" s="3">
        <v>160</v>
      </c>
      <c r="F11" s="3">
        <v>278</v>
      </c>
      <c r="G11" s="3">
        <v>28</v>
      </c>
      <c r="H11" s="22">
        <v>20</v>
      </c>
      <c r="Q11" s="3">
        <v>100</v>
      </c>
      <c r="R11" s="3">
        <v>126</v>
      </c>
      <c r="S11" s="3">
        <v>13</v>
      </c>
      <c r="T11" s="22">
        <v>13</v>
      </c>
      <c r="AF11" s="22"/>
      <c r="AG11" s="25"/>
      <c r="AH11" s="25"/>
      <c r="AJ11" s="28">
        <f t="shared" si="0"/>
        <v>33</v>
      </c>
    </row>
    <row r="12" spans="1:36" ht="12.75">
      <c r="A12" s="23">
        <v>10</v>
      </c>
      <c r="I12" s="3">
        <v>527</v>
      </c>
      <c r="J12" s="3">
        <v>306</v>
      </c>
      <c r="K12" s="3">
        <v>31</v>
      </c>
      <c r="L12" s="22">
        <v>20</v>
      </c>
      <c r="M12" s="3">
        <v>17</v>
      </c>
      <c r="N12" s="3">
        <v>23</v>
      </c>
      <c r="O12" s="3">
        <v>2</v>
      </c>
      <c r="P12" s="22">
        <v>10</v>
      </c>
      <c r="AF12" s="22"/>
      <c r="AG12" s="25"/>
      <c r="AH12" s="25"/>
      <c r="AJ12" s="28">
        <f t="shared" si="0"/>
        <v>30</v>
      </c>
    </row>
    <row r="13" spans="1:36" ht="12.75">
      <c r="A13" s="23">
        <v>11</v>
      </c>
      <c r="B13" s="3">
        <v>180</v>
      </c>
      <c r="E13" s="3">
        <v>58</v>
      </c>
      <c r="F13" s="3">
        <v>54</v>
      </c>
      <c r="G13" s="3">
        <v>5</v>
      </c>
      <c r="H13" s="22">
        <v>10</v>
      </c>
      <c r="Q13" s="3">
        <v>150</v>
      </c>
      <c r="R13" s="3">
        <v>258</v>
      </c>
      <c r="S13" s="3">
        <v>26</v>
      </c>
      <c r="T13" s="22">
        <v>20</v>
      </c>
      <c r="AD13" s="25"/>
      <c r="AE13" s="25"/>
      <c r="AF13" s="22"/>
      <c r="AG13" s="25"/>
      <c r="AH13" s="25"/>
      <c r="AJ13" s="28">
        <f t="shared" si="0"/>
        <v>30</v>
      </c>
    </row>
    <row r="14" spans="1:36" ht="12.75">
      <c r="A14" s="23" t="s">
        <v>26</v>
      </c>
      <c r="B14" s="3">
        <v>55</v>
      </c>
      <c r="I14" s="3">
        <v>731</v>
      </c>
      <c r="J14" s="3">
        <v>109</v>
      </c>
      <c r="K14" s="3">
        <v>11</v>
      </c>
      <c r="L14" s="22">
        <v>11</v>
      </c>
      <c r="M14" s="3">
        <v>10</v>
      </c>
      <c r="AF14" s="22"/>
      <c r="AG14" s="25"/>
      <c r="AH14" s="25"/>
      <c r="AJ14" s="28">
        <f t="shared" si="0"/>
        <v>11</v>
      </c>
    </row>
    <row r="15" spans="1:36" ht="12.75">
      <c r="A15" s="23" t="s">
        <v>25</v>
      </c>
      <c r="B15" s="3">
        <v>100</v>
      </c>
      <c r="AF15" s="22"/>
      <c r="AG15" s="25"/>
      <c r="AH15" s="25"/>
      <c r="AJ15" s="28">
        <f t="shared" si="0"/>
        <v>0</v>
      </c>
    </row>
    <row r="16" spans="1:36" ht="12.75">
      <c r="A16" s="23">
        <v>13</v>
      </c>
      <c r="Q16" s="3">
        <v>150</v>
      </c>
      <c r="R16" s="3">
        <v>166</v>
      </c>
      <c r="S16" s="3">
        <v>17</v>
      </c>
      <c r="T16" s="22">
        <v>17</v>
      </c>
      <c r="AC16" s="3">
        <v>200</v>
      </c>
      <c r="AD16" s="3">
        <v>50</v>
      </c>
      <c r="AE16" s="3">
        <v>5</v>
      </c>
      <c r="AF16" s="22">
        <v>10</v>
      </c>
      <c r="AG16" s="25">
        <v>172</v>
      </c>
      <c r="AH16" s="25">
        <v>17</v>
      </c>
      <c r="AI16" s="22">
        <v>17</v>
      </c>
      <c r="AJ16" s="28">
        <f t="shared" si="0"/>
        <v>44</v>
      </c>
    </row>
    <row r="17" spans="1:36" ht="12.75">
      <c r="A17" s="23">
        <v>14</v>
      </c>
      <c r="I17" s="3">
        <v>696</v>
      </c>
      <c r="J17" s="3">
        <v>925</v>
      </c>
      <c r="K17" s="3">
        <v>93</v>
      </c>
      <c r="L17" s="22">
        <v>20</v>
      </c>
      <c r="Y17" s="3">
        <v>631</v>
      </c>
      <c r="Z17" s="3">
        <v>224</v>
      </c>
      <c r="AA17" s="3">
        <v>22</v>
      </c>
      <c r="AB17" s="22">
        <v>20</v>
      </c>
      <c r="AF17" s="22"/>
      <c r="AG17" s="25"/>
      <c r="AH17" s="25"/>
      <c r="AJ17" s="28">
        <f t="shared" si="0"/>
        <v>40</v>
      </c>
    </row>
    <row r="18" spans="1:36" ht="12.75">
      <c r="A18" s="23">
        <v>15</v>
      </c>
      <c r="B18" s="3">
        <v>225</v>
      </c>
      <c r="I18" s="3">
        <v>334</v>
      </c>
      <c r="J18" s="3">
        <v>0</v>
      </c>
      <c r="L18" s="22">
        <v>0</v>
      </c>
      <c r="Q18" s="3">
        <v>304</v>
      </c>
      <c r="R18" s="3">
        <v>374</v>
      </c>
      <c r="S18" s="3">
        <v>37</v>
      </c>
      <c r="T18" s="22">
        <v>20</v>
      </c>
      <c r="U18" s="3">
        <v>320</v>
      </c>
      <c r="V18" s="3">
        <v>440</v>
      </c>
      <c r="W18" s="3">
        <v>44</v>
      </c>
      <c r="X18" s="22">
        <v>20</v>
      </c>
      <c r="Z18" s="3">
        <v>322</v>
      </c>
      <c r="AA18" s="3">
        <v>32</v>
      </c>
      <c r="AB18" s="22">
        <v>20</v>
      </c>
      <c r="AF18" s="22"/>
      <c r="AG18" s="25"/>
      <c r="AH18" s="25"/>
      <c r="AJ18" s="28">
        <f t="shared" si="0"/>
        <v>60</v>
      </c>
    </row>
    <row r="19" spans="1:36" ht="12.75">
      <c r="A19" s="23">
        <v>16</v>
      </c>
      <c r="F19" s="3">
        <v>1</v>
      </c>
      <c r="I19" s="3">
        <v>256</v>
      </c>
      <c r="J19" s="3">
        <v>202</v>
      </c>
      <c r="K19" s="3" t="s">
        <v>51</v>
      </c>
      <c r="L19" s="22">
        <v>18</v>
      </c>
      <c r="Z19" s="3">
        <v>188</v>
      </c>
      <c r="AA19" s="3">
        <v>19</v>
      </c>
      <c r="AB19" s="22">
        <v>19</v>
      </c>
      <c r="AF19" s="22"/>
      <c r="AG19" s="25"/>
      <c r="AH19" s="25"/>
      <c r="AJ19" s="28">
        <f t="shared" si="0"/>
        <v>37</v>
      </c>
    </row>
    <row r="20" spans="1:36" ht="12.75">
      <c r="A20" s="23">
        <v>17</v>
      </c>
      <c r="B20" s="3">
        <v>30</v>
      </c>
      <c r="I20" s="3">
        <v>1769</v>
      </c>
      <c r="J20" s="3">
        <v>807</v>
      </c>
      <c r="K20" s="3">
        <v>81</v>
      </c>
      <c r="L20" s="22">
        <v>20</v>
      </c>
      <c r="M20" s="3">
        <v>1308</v>
      </c>
      <c r="N20" s="3">
        <v>883</v>
      </c>
      <c r="O20" s="3">
        <v>88</v>
      </c>
      <c r="P20" s="22">
        <v>20</v>
      </c>
      <c r="AF20" s="22"/>
      <c r="AG20" s="25"/>
      <c r="AH20" s="25"/>
      <c r="AJ20" s="28">
        <f t="shared" si="0"/>
        <v>40</v>
      </c>
    </row>
    <row r="21" spans="1:36" ht="12.75">
      <c r="A21" s="23" t="s">
        <v>27</v>
      </c>
      <c r="B21" s="3">
        <v>60</v>
      </c>
      <c r="Q21" s="3">
        <v>121</v>
      </c>
      <c r="R21" s="3">
        <v>161</v>
      </c>
      <c r="S21" s="3">
        <v>16</v>
      </c>
      <c r="T21" s="22">
        <v>16</v>
      </c>
      <c r="U21" s="3">
        <v>46</v>
      </c>
      <c r="V21" s="3">
        <v>46</v>
      </c>
      <c r="W21" s="3">
        <v>5</v>
      </c>
      <c r="X21" s="22">
        <v>10</v>
      </c>
      <c r="AF21" s="22"/>
      <c r="AG21" s="25"/>
      <c r="AH21" s="25"/>
      <c r="AJ21" s="28">
        <f t="shared" si="0"/>
        <v>26</v>
      </c>
    </row>
    <row r="22" spans="1:36" ht="12.75">
      <c r="A22" s="23" t="s">
        <v>28</v>
      </c>
      <c r="B22" s="3">
        <v>228</v>
      </c>
      <c r="AF22" s="22"/>
      <c r="AG22" s="25"/>
      <c r="AH22" s="25"/>
      <c r="AJ22" s="28">
        <f t="shared" si="0"/>
        <v>0</v>
      </c>
    </row>
    <row r="23" spans="1:36" ht="12.75">
      <c r="A23" s="23">
        <v>19</v>
      </c>
      <c r="M23" s="3">
        <v>74</v>
      </c>
      <c r="N23" s="3">
        <v>76</v>
      </c>
      <c r="O23" s="3">
        <v>7</v>
      </c>
      <c r="P23" s="22">
        <v>10</v>
      </c>
      <c r="AF23" s="22"/>
      <c r="AG23" s="25"/>
      <c r="AH23" s="25"/>
      <c r="AJ23" s="28">
        <f t="shared" si="0"/>
        <v>10</v>
      </c>
    </row>
    <row r="24" spans="1:36" ht="12.75">
      <c r="A24" s="23">
        <v>20</v>
      </c>
      <c r="B24" s="3">
        <v>87</v>
      </c>
      <c r="E24" s="3">
        <v>65</v>
      </c>
      <c r="F24" s="3">
        <v>75</v>
      </c>
      <c r="G24" s="3">
        <v>8</v>
      </c>
      <c r="H24" s="22">
        <v>10</v>
      </c>
      <c r="I24" s="3">
        <v>437</v>
      </c>
      <c r="J24" s="3">
        <v>502</v>
      </c>
      <c r="K24" s="3">
        <v>50</v>
      </c>
      <c r="L24" s="22">
        <v>20</v>
      </c>
      <c r="Q24" s="3">
        <v>227</v>
      </c>
      <c r="R24" s="3">
        <v>279</v>
      </c>
      <c r="S24" s="3">
        <v>28</v>
      </c>
      <c r="T24" s="22">
        <v>20</v>
      </c>
      <c r="AC24" s="3">
        <v>32</v>
      </c>
      <c r="AD24" s="3">
        <v>6</v>
      </c>
      <c r="AE24" s="3">
        <v>1</v>
      </c>
      <c r="AF24" s="22">
        <v>6</v>
      </c>
      <c r="AG24" s="25">
        <v>30</v>
      </c>
      <c r="AH24" s="25">
        <v>3</v>
      </c>
      <c r="AI24" s="22">
        <v>10</v>
      </c>
      <c r="AJ24" s="28">
        <f t="shared" si="0"/>
        <v>66</v>
      </c>
    </row>
    <row r="25" spans="1:36" ht="12.75">
      <c r="A25" s="23">
        <v>21</v>
      </c>
      <c r="B25" s="3">
        <v>200</v>
      </c>
      <c r="I25" s="3">
        <v>473</v>
      </c>
      <c r="J25" s="3">
        <v>489</v>
      </c>
      <c r="K25" s="3">
        <v>49</v>
      </c>
      <c r="L25" s="22">
        <v>20</v>
      </c>
      <c r="Q25" s="3">
        <v>98</v>
      </c>
      <c r="R25" s="3">
        <v>147</v>
      </c>
      <c r="S25" s="3">
        <v>15</v>
      </c>
      <c r="T25" s="22">
        <v>15</v>
      </c>
      <c r="AC25" s="3">
        <v>155</v>
      </c>
      <c r="AD25" s="3">
        <v>57</v>
      </c>
      <c r="AE25" s="3">
        <v>6</v>
      </c>
      <c r="AF25" s="22">
        <v>10</v>
      </c>
      <c r="AG25" s="25">
        <v>183</v>
      </c>
      <c r="AH25" s="25">
        <v>18</v>
      </c>
      <c r="AI25" s="22">
        <v>18</v>
      </c>
      <c r="AJ25" s="28">
        <f t="shared" si="0"/>
        <v>63</v>
      </c>
    </row>
    <row r="26" spans="1:36" ht="12.75">
      <c r="A26" s="23">
        <v>22</v>
      </c>
      <c r="B26" s="3">
        <v>200</v>
      </c>
      <c r="I26" s="3">
        <v>647</v>
      </c>
      <c r="J26" s="3">
        <v>147</v>
      </c>
      <c r="K26" s="3">
        <v>15</v>
      </c>
      <c r="L26" s="22">
        <v>15</v>
      </c>
      <c r="AF26" s="22"/>
      <c r="AG26" s="25"/>
      <c r="AH26" s="25"/>
      <c r="AJ26" s="28">
        <f t="shared" si="0"/>
        <v>15</v>
      </c>
    </row>
    <row r="27" spans="1:36" ht="12.75">
      <c r="A27" s="23">
        <v>23</v>
      </c>
      <c r="B27" s="3">
        <v>335</v>
      </c>
      <c r="I27" s="3">
        <v>330</v>
      </c>
      <c r="J27" s="3">
        <v>322</v>
      </c>
      <c r="K27" s="3">
        <v>32</v>
      </c>
      <c r="L27" s="22">
        <v>20</v>
      </c>
      <c r="AF27" s="22"/>
      <c r="AG27" s="25"/>
      <c r="AH27" s="25"/>
      <c r="AJ27" s="28">
        <f t="shared" si="0"/>
        <v>20</v>
      </c>
    </row>
    <row r="28" spans="1:36" ht="12.75">
      <c r="A28" s="23">
        <v>24</v>
      </c>
      <c r="E28" s="3">
        <v>150</v>
      </c>
      <c r="F28" s="3">
        <v>241</v>
      </c>
      <c r="G28" s="3">
        <v>24</v>
      </c>
      <c r="H28" s="22">
        <v>20</v>
      </c>
      <c r="I28" s="3">
        <v>40</v>
      </c>
      <c r="J28" s="3">
        <v>37</v>
      </c>
      <c r="K28" s="3">
        <v>4</v>
      </c>
      <c r="L28" s="22">
        <v>10</v>
      </c>
      <c r="M28" s="3">
        <v>100</v>
      </c>
      <c r="N28" s="3">
        <v>47</v>
      </c>
      <c r="O28" s="3">
        <v>5</v>
      </c>
      <c r="P28" s="22">
        <v>10</v>
      </c>
      <c r="Q28" s="3">
        <v>275</v>
      </c>
      <c r="R28" s="3">
        <v>232</v>
      </c>
      <c r="S28" s="3">
        <v>23</v>
      </c>
      <c r="T28" s="22">
        <v>20</v>
      </c>
      <c r="AC28" s="3">
        <v>80</v>
      </c>
      <c r="AD28" s="3">
        <v>23</v>
      </c>
      <c r="AE28" s="3">
        <v>2</v>
      </c>
      <c r="AF28" s="22">
        <v>10</v>
      </c>
      <c r="AG28" s="25">
        <v>64</v>
      </c>
      <c r="AH28" s="25">
        <v>6</v>
      </c>
      <c r="AI28" s="22">
        <v>10</v>
      </c>
      <c r="AJ28" s="28">
        <f t="shared" si="0"/>
        <v>80</v>
      </c>
    </row>
    <row r="29" spans="32:36" ht="12.75">
      <c r="AF29" s="22"/>
      <c r="AG29" s="25"/>
      <c r="AH29" s="25"/>
      <c r="AJ29" s="28">
        <f t="shared" si="0"/>
        <v>0</v>
      </c>
    </row>
    <row r="30" spans="1:36" s="21" customFormat="1" ht="12.75">
      <c r="A30" s="23"/>
      <c r="B30" s="21">
        <f>SUM(B3:B28)</f>
        <v>2084</v>
      </c>
      <c r="D30" s="22"/>
      <c r="F30" s="21">
        <f>SUM(F3:F28)</f>
        <v>1182</v>
      </c>
      <c r="G30" s="21">
        <f>SUM(G3:G28)</f>
        <v>118</v>
      </c>
      <c r="H30" s="22">
        <f>SUM(H3:H29)</f>
        <v>111</v>
      </c>
      <c r="J30" s="21">
        <f>SUM(J3:J28)</f>
        <v>4432</v>
      </c>
      <c r="K30" s="21">
        <f>SUM(K3:K28)</f>
        <v>424</v>
      </c>
      <c r="L30" s="22">
        <f>SUM(L3:L29)</f>
        <v>230</v>
      </c>
      <c r="N30" s="21">
        <f>SUM(N3:N28)</f>
        <v>1373</v>
      </c>
      <c r="O30" s="21">
        <f>SUM(O3:O28)</f>
        <v>137</v>
      </c>
      <c r="P30" s="22">
        <f>SUM(P3:P29)</f>
        <v>85</v>
      </c>
      <c r="R30" s="21">
        <f>SUM(R3:R28)</f>
        <v>2324</v>
      </c>
      <c r="S30" s="21">
        <f>SUM(S3:S28)</f>
        <v>233</v>
      </c>
      <c r="T30" s="22">
        <f>SUM(T3:T28)</f>
        <v>195</v>
      </c>
      <c r="V30" s="21">
        <f>SUM(V3:V28)</f>
        <v>486</v>
      </c>
      <c r="W30" s="21">
        <f>SUM(W3:W28)</f>
        <v>49</v>
      </c>
      <c r="X30" s="22">
        <f>SUM(X3:X28)</f>
        <v>30</v>
      </c>
      <c r="Z30" s="21">
        <f>SUM(Z3:Z28)</f>
        <v>734</v>
      </c>
      <c r="AA30" s="21">
        <f>SUM(AA3:AA28)</f>
        <v>73</v>
      </c>
      <c r="AB30" s="22">
        <f>SUM(AB3:AB28)</f>
        <v>59</v>
      </c>
      <c r="AD30" s="21">
        <f aca="true" t="shared" si="1" ref="AD30:AI30">SUM(AD3:AD28)</f>
        <v>173</v>
      </c>
      <c r="AE30" s="21">
        <f t="shared" si="1"/>
        <v>18</v>
      </c>
      <c r="AF30" s="32">
        <f t="shared" si="1"/>
        <v>46</v>
      </c>
      <c r="AG30" s="21">
        <f t="shared" si="1"/>
        <v>610</v>
      </c>
      <c r="AH30" s="21">
        <f t="shared" si="1"/>
        <v>60</v>
      </c>
      <c r="AI30" s="32">
        <f t="shared" si="1"/>
        <v>71</v>
      </c>
      <c r="AJ30" s="28">
        <f t="shared" si="0"/>
        <v>827</v>
      </c>
    </row>
    <row r="31" spans="4:34" ht="12.75">
      <c r="D31" s="22">
        <f>IF(((SUM(C31*0.1))&lt;10),10,(SUM(C31*0.1)))</f>
        <v>10</v>
      </c>
      <c r="AF31" s="22"/>
      <c r="AG31" s="25"/>
      <c r="AH31" s="25"/>
    </row>
  </sheetData>
  <printOptions/>
  <pageMargins left="0.75" right="0.75" top="1" bottom="1" header="0.5" footer="0.5"/>
  <pageSetup horizontalDpi="300" verticalDpi="300" orientation="landscape" scale="85" r:id="rId1"/>
  <colBreaks count="3" manualBreakCount="3">
    <brk id="12" max="65535" man="1"/>
    <brk id="20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</dc:creator>
  <cp:keywords/>
  <dc:description/>
  <cp:lastModifiedBy>Joanne Putnam</cp:lastModifiedBy>
  <cp:lastPrinted>2005-08-11T13:21:45Z</cp:lastPrinted>
  <dcterms:created xsi:type="dcterms:W3CDTF">2005-07-07T16:23:30Z</dcterms:created>
  <dcterms:modified xsi:type="dcterms:W3CDTF">2006-08-30T15:18:05Z</dcterms:modified>
  <cp:category/>
  <cp:version/>
  <cp:contentType/>
  <cp:contentStatus/>
</cp:coreProperties>
</file>