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rrie\employerMarketPenetration\"/>
    </mc:Choice>
  </mc:AlternateContent>
  <bookViews>
    <workbookView xWindow="9600" yWindow="2085" windowWidth="9825" windowHeight="6285" tabRatio="721" activeTab="1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Summary!$A$1:$J$39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1027"/>
</workbook>
</file>

<file path=xl/calcChain.xml><?xml version="1.0" encoding="utf-8"?>
<calcChain xmlns="http://schemas.openxmlformats.org/spreadsheetml/2006/main">
  <c r="L41" i="8" l="1"/>
  <c r="F41" i="8"/>
  <c r="F30" i="8"/>
  <c r="F31" i="8"/>
  <c r="F32" i="8"/>
  <c r="F33" i="8"/>
  <c r="F34" i="8"/>
  <c r="F35" i="8"/>
  <c r="F36" i="8"/>
  <c r="F37" i="8"/>
  <c r="F38" i="8"/>
  <c r="F39" i="8"/>
  <c r="F40" i="8" l="1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E126" i="14"/>
  <c r="F126" i="14"/>
  <c r="G126" i="14"/>
  <c r="H126" i="14"/>
  <c r="I126" i="14"/>
  <c r="J126" i="14"/>
  <c r="C126" i="14"/>
  <c r="C150" i="14" s="1"/>
  <c r="I150" i="14" l="1"/>
  <c r="J150" i="14"/>
  <c r="F150" i="14"/>
  <c r="E150" i="14"/>
  <c r="H150" i="14"/>
  <c r="D150" i="14"/>
  <c r="G150" i="14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D122" i="14" l="1"/>
  <c r="E122" i="14"/>
  <c r="F122" i="14"/>
  <c r="G122" i="14"/>
  <c r="H122" i="14"/>
  <c r="I122" i="14"/>
  <c r="J122" i="14"/>
  <c r="C122" i="14"/>
  <c r="K3" i="14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s="1"/>
  <c r="M97" i="14" l="1"/>
  <c r="M89" i="14"/>
  <c r="M81" i="14"/>
  <c r="M69" i="14"/>
  <c r="M65" i="14"/>
  <c r="M63" i="14"/>
  <c r="M57" i="14"/>
  <c r="M55" i="14"/>
  <c r="M49" i="14"/>
  <c r="M45" i="14"/>
  <c r="L148" i="14"/>
  <c r="L144" i="14"/>
  <c r="L140" i="14"/>
  <c r="L136" i="14"/>
  <c r="L132" i="14"/>
  <c r="L126" i="14"/>
  <c r="K148" i="14"/>
  <c r="K144" i="14"/>
  <c r="K140" i="14"/>
  <c r="K136" i="14"/>
  <c r="K134" i="14"/>
  <c r="K130" i="14"/>
  <c r="K128" i="14"/>
  <c r="L149" i="14"/>
  <c r="L147" i="14"/>
  <c r="M21" i="14"/>
  <c r="L145" i="14"/>
  <c r="L143" i="14"/>
  <c r="M17" i="14"/>
  <c r="L141" i="14"/>
  <c r="L139" i="14"/>
  <c r="M13" i="14"/>
  <c r="L137" i="14"/>
  <c r="L135" i="14"/>
  <c r="M9" i="14"/>
  <c r="L133" i="14"/>
  <c r="L131" i="14"/>
  <c r="L129" i="14"/>
  <c r="L127" i="14"/>
  <c r="L146" i="14"/>
  <c r="L142" i="14"/>
  <c r="L138" i="14"/>
  <c r="L134" i="14"/>
  <c r="L130" i="14"/>
  <c r="L128" i="14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28" i="14" l="1"/>
  <c r="M142" i="14"/>
  <c r="M131" i="14"/>
  <c r="M147" i="14"/>
  <c r="M134" i="14"/>
  <c r="M140" i="14"/>
  <c r="M129" i="14"/>
  <c r="M136" i="14"/>
  <c r="K150" i="14"/>
  <c r="M141" i="14"/>
  <c r="M146" i="14"/>
  <c r="M135" i="14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9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9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9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G10" i="7" l="1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<sst xmlns="http://schemas.openxmlformats.org/spreadsheetml/2006/main" count="429" uniqueCount="128">
  <si>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</si>
  <si>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</si>
  <si>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</si>
  <si>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</si>
  <si>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</si>
  <si>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</si>
  <si>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</si>
  <si>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</si>
  <si>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</si>
  <si>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</si>
  <si>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</si>
  <si>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</si>
  <si>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</si>
  <si>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</si>
  <si>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</si>
  <si>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</si>
  <si>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</si>
  <si>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</si>
  <si>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</si>
  <si>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</si>
  <si>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</si>
  <si>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</si>
  <si>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</si>
  <si>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</si>
  <si>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</si>
  <si>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</si>
  <si>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</si>
  <si>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</si>
  <si>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</si>
  <si>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</si>
  <si>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</si>
  <si>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</si>
  <si>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</si>
  <si>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</si>
  <si>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</si>
  <si>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</si>
  <si>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</si>
  <si>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</si>
  <si>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</si>
  <si>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</si>
  <si>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</si>
  <si>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</si>
  <si>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</si>
  <si>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</si>
  <si>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</si>
  <si>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</si>
  <si>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</si>
  <si>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</si>
  <si>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</si>
  <si>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</si>
  <si>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</si>
  <si>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</si>
  <si>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</si>
  <si>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</si>
  <si>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</si>
  <si>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</si>
  <si>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</si>
  <si>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</si>
  <si>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</si>
  <si>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</si>
  <si>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</si>
  <si>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</si>
  <si>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</si>
  <si>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</si>
  <si>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</si>
  <si>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</si>
  <si>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</si>
  <si>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Apr-Jun 2016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</si>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</sst>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/>
              <a:t>Jan-Mar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18889920974034324"/>
          <c:w val="0.69525419376925712"/>
          <c:h val="0.66237744782809593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99021</c:v>
                </c:pt>
                <c:pt idx="1">
                  <c:v>88615</c:v>
                </c:pt>
                <c:pt idx="2">
                  <c:v>45952</c:v>
                </c:pt>
                <c:pt idx="3">
                  <c:v>12886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5338</c:v>
                </c:pt>
                <c:pt idx="1">
                  <c:v>5945</c:v>
                </c:pt>
                <c:pt idx="2">
                  <c:v>4825</c:v>
                </c:pt>
                <c:pt idx="3">
                  <c:v>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5.3907756940446978E-2</c:v>
                </c:pt>
                <c:pt idx="1">
                  <c:v>6.7087964791513854E-2</c:v>
                </c:pt>
                <c:pt idx="2">
                  <c:v>0.10500087047353761</c:v>
                </c:pt>
                <c:pt idx="3">
                  <c:v>0.25314294583268665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9.610540419830281E-2</c:v>
                </c:pt>
                <c:pt idx="1">
                  <c:v>6.967886050433629E-2</c:v>
                </c:pt>
                <c:pt idx="2">
                  <c:v>6.5563549372753119E-2</c:v>
                </c:pt>
                <c:pt idx="3">
                  <c:v>6.4998208934359633E-2</c:v>
                </c:pt>
                <c:pt idx="4">
                  <c:v>6.4031858731676647E-2</c:v>
                </c:pt>
                <c:pt idx="5">
                  <c:v>5.9206371246970924E-2</c:v>
                </c:pt>
                <c:pt idx="6">
                  <c:v>6.4809972105997204E-2</c:v>
                </c:pt>
                <c:pt idx="7">
                  <c:v>6.3306387427347149E-2</c:v>
                </c:pt>
                <c:pt idx="8">
                  <c:v>6.4378421920971124E-2</c:v>
                </c:pt>
                <c:pt idx="9">
                  <c:v>5.4363851121246344E-2</c:v>
                </c:pt>
                <c:pt idx="10">
                  <c:v>8.7234590142838755E-2</c:v>
                </c:pt>
                <c:pt idx="11">
                  <c:v>7.8588410948010737E-2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Apr-Jun 2016</c:v>
                </c:pt>
                <c:pt idx="1">
                  <c:v>Jul-Sep 2016</c:v>
                </c:pt>
                <c:pt idx="2">
                  <c:v>Oct-Dec 2016</c:v>
                </c:pt>
                <c:pt idx="3">
                  <c:v>Jan-Mar 2017</c:v>
                </c:pt>
                <c:pt idx="4">
                  <c:v>Apr-Jun 2017</c:v>
                </c:pt>
                <c:pt idx="5">
                  <c:v>Jul-Sep 2017</c:v>
                </c:pt>
                <c:pt idx="6">
                  <c:v>Oct-Dec 2017</c:v>
                </c:pt>
                <c:pt idx="7">
                  <c:v>Jan-Mar 2018</c:v>
                </c:pt>
                <c:pt idx="8">
                  <c:v>Apr-Jun 2018</c:v>
                </c:pt>
                <c:pt idx="9">
                  <c:v>Jul-Sep 2018</c:v>
                </c:pt>
                <c:pt idx="10">
                  <c:v>Oct-Dec 2018</c:v>
                </c:pt>
                <c:pt idx="11">
                  <c:v>Jan-Mar 2019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8.0950689833086523E-2</c:v>
                </c:pt>
                <c:pt idx="1">
                  <c:v>7.7183663272104311E-2</c:v>
                </c:pt>
                <c:pt idx="2">
                  <c:v>7.4259260289674431E-2</c:v>
                </c:pt>
                <c:pt idx="3">
                  <c:v>6.4998208934359633E-2</c:v>
                </c:pt>
                <c:pt idx="4">
                  <c:v>6.4514931484413382E-2</c:v>
                </c:pt>
                <c:pt idx="5">
                  <c:v>6.2775074943700465E-2</c:v>
                </c:pt>
                <c:pt idx="6">
                  <c:v>6.3287789171749292E-2</c:v>
                </c:pt>
                <c:pt idx="7">
                  <c:v>6.3306387427347149E-2</c:v>
                </c:pt>
                <c:pt idx="8">
                  <c:v>6.3842060854441829E-2</c:v>
                </c:pt>
                <c:pt idx="9">
                  <c:v>6.0685542338182893E-2</c:v>
                </c:pt>
                <c:pt idx="10">
                  <c:v>6.734302260543322E-2</c:v>
                </c:pt>
                <c:pt idx="11">
                  <c:v>7.8588410948010737E-2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3"/>
          <c:min val="1.0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Jan-Mar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06</c:v>
                  </c:pt>
                  <c:pt idx="3">
                    <c:v>07</c:v>
                  </c:pt>
                  <c:pt idx="4">
                    <c:v>03</c:v>
                  </c:pt>
                  <c:pt idx="5">
                    <c:v>05</c:v>
                  </c:pt>
                  <c:pt idx="6">
                    <c:v>13</c:v>
                  </c:pt>
                  <c:pt idx="7">
                    <c:v>17</c:v>
                  </c:pt>
                  <c:pt idx="8">
                    <c:v>22</c:v>
                  </c:pt>
                  <c:pt idx="9">
                    <c:v>09</c:v>
                  </c:pt>
                  <c:pt idx="10">
                    <c:v>02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10</c:v>
                  </c:pt>
                  <c:pt idx="14">
                    <c:v>04</c:v>
                  </c:pt>
                  <c:pt idx="15">
                    <c:v>16</c:v>
                  </c:pt>
                  <c:pt idx="16">
                    <c:v>11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20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0.1434643995749203</c:v>
                </c:pt>
                <c:pt idx="1">
                  <c:v>9.7294266087200335E-2</c:v>
                </c:pt>
                <c:pt idx="2">
                  <c:v>8.6206896551724144E-2</c:v>
                </c:pt>
                <c:pt idx="3">
                  <c:v>8.0246913580246909E-2</c:v>
                </c:pt>
                <c:pt idx="4">
                  <c:v>7.9295154185022032E-2</c:v>
                </c:pt>
                <c:pt idx="5">
                  <c:v>7.9161816065192084E-2</c:v>
                </c:pt>
                <c:pt idx="6">
                  <c:v>7.8668130259787777E-2</c:v>
                </c:pt>
                <c:pt idx="7">
                  <c:v>6.8510638297872337E-2</c:v>
                </c:pt>
                <c:pt idx="8">
                  <c:v>6.5541643984757758E-2</c:v>
                </c:pt>
                <c:pt idx="9">
                  <c:v>6.4371257485029934E-2</c:v>
                </c:pt>
                <c:pt idx="10">
                  <c:v>5.7761732851985562E-2</c:v>
                </c:pt>
                <c:pt idx="11">
                  <c:v>5.2476107732406602E-2</c:v>
                </c:pt>
                <c:pt idx="12">
                  <c:v>5.0185873605947957E-2</c:v>
                </c:pt>
                <c:pt idx="13">
                  <c:v>4.9956178790534621E-2</c:v>
                </c:pt>
                <c:pt idx="14">
                  <c:v>4.9599999999999998E-2</c:v>
                </c:pt>
                <c:pt idx="15">
                  <c:v>4.2369556688897608E-2</c:v>
                </c:pt>
                <c:pt idx="16">
                  <c:v>3.7124535943300709E-2</c:v>
                </c:pt>
                <c:pt idx="17">
                  <c:v>3.5532295827021068E-2</c:v>
                </c:pt>
                <c:pt idx="18">
                  <c:v>3.4635416666666669E-2</c:v>
                </c:pt>
                <c:pt idx="19">
                  <c:v>3.4412265758091996E-2</c:v>
                </c:pt>
                <c:pt idx="20">
                  <c:v>3.1596719729860105E-2</c:v>
                </c:pt>
                <c:pt idx="21">
                  <c:v>3.1070021218551076E-2</c:v>
                </c:pt>
                <c:pt idx="22">
                  <c:v>2.9378045285182001E-2</c:v>
                </c:pt>
                <c:pt idx="23">
                  <c:v>2.5771183131589222E-2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/>
              <a:t>Jan-Mar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23</c:v>
                  </c:pt>
                  <c:pt idx="4">
                    <c:v>13</c:v>
                  </c:pt>
                  <c:pt idx="5">
                    <c:v>07</c:v>
                  </c:pt>
                  <c:pt idx="6">
                    <c:v>05</c:v>
                  </c:pt>
                  <c:pt idx="7">
                    <c:v>09</c:v>
                  </c:pt>
                  <c:pt idx="8">
                    <c:v>17</c:v>
                  </c:pt>
                  <c:pt idx="9">
                    <c:v>02</c:v>
                  </c:pt>
                  <c:pt idx="10">
                    <c:v>22</c:v>
                  </c:pt>
                  <c:pt idx="11">
                    <c:v>04</c:v>
                  </c:pt>
                  <c:pt idx="12">
                    <c:v>10</c:v>
                  </c:pt>
                  <c:pt idx="13">
                    <c:v>01</c:v>
                  </c:pt>
                  <c:pt idx="14">
                    <c:v>16</c:v>
                  </c:pt>
                  <c:pt idx="15">
                    <c:v>12</c:v>
                  </c:pt>
                  <c:pt idx="16">
                    <c:v>11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20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14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0.18076923076923077</c:v>
                </c:pt>
                <c:pt idx="1">
                  <c:v>0.14899713467048711</c:v>
                </c:pt>
                <c:pt idx="2">
                  <c:v>0.13623978201634879</c:v>
                </c:pt>
                <c:pt idx="3">
                  <c:v>0.11500212494687632</c:v>
                </c:pt>
                <c:pt idx="4">
                  <c:v>0.11346316680779001</c:v>
                </c:pt>
                <c:pt idx="5">
                  <c:v>0.11162790697674418</c:v>
                </c:pt>
                <c:pt idx="6">
                  <c:v>9.3413173652694609E-2</c:v>
                </c:pt>
                <c:pt idx="7">
                  <c:v>8.9552238805970144E-2</c:v>
                </c:pt>
                <c:pt idx="8">
                  <c:v>8.7816091954022985E-2</c:v>
                </c:pt>
                <c:pt idx="9">
                  <c:v>8.2236842105263164E-2</c:v>
                </c:pt>
                <c:pt idx="10">
                  <c:v>8.0861881128192717E-2</c:v>
                </c:pt>
                <c:pt idx="11">
                  <c:v>7.6487252124645896E-2</c:v>
                </c:pt>
                <c:pt idx="12">
                  <c:v>6.9529652351738247E-2</c:v>
                </c:pt>
                <c:pt idx="13">
                  <c:v>6.9473684210526312E-2</c:v>
                </c:pt>
                <c:pt idx="14">
                  <c:v>6.6424021838034572E-2</c:v>
                </c:pt>
                <c:pt idx="15">
                  <c:v>6.3945578231292516E-2</c:v>
                </c:pt>
                <c:pt idx="16">
                  <c:v>5.4885654885654889E-2</c:v>
                </c:pt>
                <c:pt idx="17">
                  <c:v>5.4196775986659257E-2</c:v>
                </c:pt>
                <c:pt idx="18">
                  <c:v>4.1980783444198082E-2</c:v>
                </c:pt>
                <c:pt idx="19">
                  <c:v>4.1237113402061855E-2</c:v>
                </c:pt>
                <c:pt idx="20">
                  <c:v>3.3806730472368013E-2</c:v>
                </c:pt>
                <c:pt idx="21">
                  <c:v>3.2236400268636667E-2</c:v>
                </c:pt>
                <c:pt idx="22">
                  <c:v>3.1026785714285715E-2</c:v>
                </c:pt>
                <c:pt idx="23">
                  <c:v>3.0908096280087529E-2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Jan-Mar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13</c:v>
                  </c:pt>
                  <c:pt idx="4">
                    <c:v>23</c:v>
                  </c:pt>
                  <c:pt idx="5">
                    <c:v>17</c:v>
                  </c:pt>
                  <c:pt idx="6">
                    <c:v>07</c:v>
                  </c:pt>
                  <c:pt idx="7">
                    <c:v>04</c:v>
                  </c:pt>
                  <c:pt idx="8">
                    <c:v>05</c:v>
                  </c:pt>
                  <c:pt idx="9">
                    <c:v>02</c:v>
                  </c:pt>
                  <c:pt idx="10">
                    <c:v>09</c:v>
                  </c:pt>
                  <c:pt idx="11">
                    <c:v>10</c:v>
                  </c:pt>
                  <c:pt idx="12">
                    <c:v>22</c:v>
                  </c:pt>
                  <c:pt idx="13">
                    <c:v>01</c:v>
                  </c:pt>
                  <c:pt idx="14">
                    <c:v>16</c:v>
                  </c:pt>
                  <c:pt idx="15">
                    <c:v>20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08</c:v>
                  </c:pt>
                  <c:pt idx="19">
                    <c:v>21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0.23563218390804597</c:v>
                </c:pt>
                <c:pt idx="1">
                  <c:v>0.21481481481481482</c:v>
                </c:pt>
                <c:pt idx="2">
                  <c:v>0.20666666666666667</c:v>
                </c:pt>
                <c:pt idx="3">
                  <c:v>0.18227848101265823</c:v>
                </c:pt>
                <c:pt idx="4">
                  <c:v>0.17916324856439705</c:v>
                </c:pt>
                <c:pt idx="5">
                  <c:v>0.17152658662092624</c:v>
                </c:pt>
                <c:pt idx="6">
                  <c:v>0.17032967032967034</c:v>
                </c:pt>
                <c:pt idx="7">
                  <c:v>0.16634050880626222</c:v>
                </c:pt>
                <c:pt idx="8">
                  <c:v>0.15873015873015872</c:v>
                </c:pt>
                <c:pt idx="9">
                  <c:v>0.14735336194563661</c:v>
                </c:pt>
                <c:pt idx="10">
                  <c:v>0.13435114503816795</c:v>
                </c:pt>
                <c:pt idx="11">
                  <c:v>0.12933025404157045</c:v>
                </c:pt>
                <c:pt idx="12">
                  <c:v>0.11648196180146192</c:v>
                </c:pt>
                <c:pt idx="13">
                  <c:v>0.11265004616805172</c:v>
                </c:pt>
                <c:pt idx="14">
                  <c:v>0.10563380281690141</c:v>
                </c:pt>
                <c:pt idx="15">
                  <c:v>9.4560669456066948E-2</c:v>
                </c:pt>
                <c:pt idx="16">
                  <c:v>8.8144009931719433E-2</c:v>
                </c:pt>
                <c:pt idx="17">
                  <c:v>8.7703435804701621E-2</c:v>
                </c:pt>
                <c:pt idx="18">
                  <c:v>8.6800771562413892E-2</c:v>
                </c:pt>
                <c:pt idx="19">
                  <c:v>6.0501296456352639E-2</c:v>
                </c:pt>
                <c:pt idx="20">
                  <c:v>5.890448665015139E-2</c:v>
                </c:pt>
                <c:pt idx="21">
                  <c:v>5.647840531561462E-2</c:v>
                </c:pt>
                <c:pt idx="22">
                  <c:v>4.5701849836779107E-2</c:v>
                </c:pt>
                <c:pt idx="23">
                  <c:v>4.5060658578856154E-2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15123701255E-2"/>
              <c:y val="0.35992165420057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Jan-Mar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07</c:v>
                  </c:pt>
                  <c:pt idx="1">
                    <c:v>03</c:v>
                  </c:pt>
                  <c:pt idx="2">
                    <c:v>19</c:v>
                  </c:pt>
                  <c:pt idx="3">
                    <c:v>06</c:v>
                  </c:pt>
                  <c:pt idx="4">
                    <c:v>13</c:v>
                  </c:pt>
                  <c:pt idx="5">
                    <c:v>10</c:v>
                  </c:pt>
                  <c:pt idx="6">
                    <c:v>09</c:v>
                  </c:pt>
                  <c:pt idx="7">
                    <c:v>23</c:v>
                  </c:pt>
                  <c:pt idx="8">
                    <c:v>05</c:v>
                  </c:pt>
                  <c:pt idx="9">
                    <c:v>01</c:v>
                  </c:pt>
                  <c:pt idx="10">
                    <c:v>02</c:v>
                  </c:pt>
                  <c:pt idx="11">
                    <c:v>04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22</c:v>
                  </c:pt>
                  <c:pt idx="15">
                    <c:v>16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08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0.58695652173913049</c:v>
                </c:pt>
                <c:pt idx="1">
                  <c:v>0.5714285714285714</c:v>
                </c:pt>
                <c:pt idx="2">
                  <c:v>0.45238095238095238</c:v>
                </c:pt>
                <c:pt idx="3">
                  <c:v>0.42222222222222222</c:v>
                </c:pt>
                <c:pt idx="4">
                  <c:v>0.38297872340425532</c:v>
                </c:pt>
                <c:pt idx="5">
                  <c:v>0.37435897435897436</c:v>
                </c:pt>
                <c:pt idx="6">
                  <c:v>0.3651685393258427</c:v>
                </c:pt>
                <c:pt idx="7">
                  <c:v>0.33834586466165412</c:v>
                </c:pt>
                <c:pt idx="8">
                  <c:v>0.33579335793357934</c:v>
                </c:pt>
                <c:pt idx="9">
                  <c:v>0.33206106870229007</c:v>
                </c:pt>
                <c:pt idx="10">
                  <c:v>0.31645569620253167</c:v>
                </c:pt>
                <c:pt idx="11">
                  <c:v>0.31531531531531531</c:v>
                </c:pt>
                <c:pt idx="12">
                  <c:v>0.29464285714285715</c:v>
                </c:pt>
                <c:pt idx="13">
                  <c:v>0.29464285714285715</c:v>
                </c:pt>
                <c:pt idx="14">
                  <c:v>0.26955848179705655</c:v>
                </c:pt>
                <c:pt idx="15">
                  <c:v>0.24774774774774774</c:v>
                </c:pt>
                <c:pt idx="16">
                  <c:v>0.23648307225871654</c:v>
                </c:pt>
                <c:pt idx="17">
                  <c:v>0.23448275862068965</c:v>
                </c:pt>
                <c:pt idx="18">
                  <c:v>0.22692307692307692</c:v>
                </c:pt>
                <c:pt idx="19">
                  <c:v>0.19448476052249636</c:v>
                </c:pt>
                <c:pt idx="20">
                  <c:v>0.17814113597246128</c:v>
                </c:pt>
                <c:pt idx="21">
                  <c:v>0.17391304347826086</c:v>
                </c:pt>
                <c:pt idx="22">
                  <c:v>0.16303219106957426</c:v>
                </c:pt>
                <c:pt idx="23">
                  <c:v>0.13140311804008908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Jan-Mar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009276177706502"/>
          <c:w val="0.85958650820821314"/>
          <c:h val="0.69519224954977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09</c:v>
                  </c:pt>
                  <c:pt idx="3">
                    <c:v>05</c:v>
                  </c:pt>
                  <c:pt idx="4">
                    <c:v>06</c:v>
                  </c:pt>
                  <c:pt idx="5">
                    <c:v>03</c:v>
                  </c:pt>
                  <c:pt idx="6">
                    <c:v>07</c:v>
                  </c:pt>
                  <c:pt idx="7">
                    <c:v>13</c:v>
                  </c:pt>
                  <c:pt idx="8">
                    <c:v>17</c:v>
                  </c:pt>
                  <c:pt idx="9">
                    <c:v>22</c:v>
                  </c:pt>
                  <c:pt idx="10">
                    <c:v>12</c:v>
                  </c:pt>
                  <c:pt idx="11">
                    <c:v>04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10</c:v>
                  </c:pt>
                  <c:pt idx="15">
                    <c:v>08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21</c:v>
                  </c:pt>
                  <c:pt idx="19">
                    <c:v>20</c:v>
                  </c:pt>
                  <c:pt idx="20">
                    <c:v>11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6.9860279441117765E-2</c:v>
                </c:pt>
                <c:pt idx="1">
                  <c:v>6.0783102072917254E-2</c:v>
                </c:pt>
                <c:pt idx="2">
                  <c:v>4.6756818702727479E-2</c:v>
                </c:pt>
                <c:pt idx="3">
                  <c:v>4.4122965641952984E-2</c:v>
                </c:pt>
                <c:pt idx="4">
                  <c:v>4.4094488188976377E-2</c:v>
                </c:pt>
                <c:pt idx="5">
                  <c:v>4.29553264604811E-2</c:v>
                </c:pt>
                <c:pt idx="6">
                  <c:v>3.8866396761133605E-2</c:v>
                </c:pt>
                <c:pt idx="7">
                  <c:v>3.8308305240576157E-2</c:v>
                </c:pt>
                <c:pt idx="8">
                  <c:v>3.7590178458422982E-2</c:v>
                </c:pt>
                <c:pt idx="9">
                  <c:v>3.6335710829177977E-2</c:v>
                </c:pt>
                <c:pt idx="10">
                  <c:v>3.2049074472664661E-2</c:v>
                </c:pt>
                <c:pt idx="11">
                  <c:v>3.0864197530864196E-2</c:v>
                </c:pt>
                <c:pt idx="12">
                  <c:v>3.0721966205837174E-2</c:v>
                </c:pt>
                <c:pt idx="13">
                  <c:v>2.9304029304029304E-2</c:v>
                </c:pt>
                <c:pt idx="14">
                  <c:v>2.7457222443294866E-2</c:v>
                </c:pt>
                <c:pt idx="15">
                  <c:v>2.3563471122837878E-2</c:v>
                </c:pt>
                <c:pt idx="16">
                  <c:v>2.2442293933802763E-2</c:v>
                </c:pt>
                <c:pt idx="17">
                  <c:v>2.0455998295333476E-2</c:v>
                </c:pt>
                <c:pt idx="18">
                  <c:v>1.9755627009646302E-2</c:v>
                </c:pt>
                <c:pt idx="19">
                  <c:v>1.7392816766675364E-2</c:v>
                </c:pt>
                <c:pt idx="20">
                  <c:v>1.5873015873015872E-2</c:v>
                </c:pt>
                <c:pt idx="21">
                  <c:v>1.3731140871334124E-2</c:v>
                </c:pt>
                <c:pt idx="22">
                  <c:v>1.2402016707761381E-2</c:v>
                </c:pt>
                <c:pt idx="23">
                  <c:v>1.2140099539513467E-2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1631535189E-2"/>
              <c:y val="0.363207971290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19" sqref="H19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79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80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tabSelected="1" view="pageBreakPreview" zoomScaleNormal="100" zoomScaleSheetLayoutView="100" workbookViewId="0">
      <selection activeCell="P25" sqref="P25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60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59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99021</v>
      </c>
      <c r="D6" s="51"/>
      <c r="E6" s="58">
        <f>'5-9'!$D$3</f>
        <v>5338</v>
      </c>
      <c r="F6" s="51"/>
      <c r="G6" s="59">
        <f>E6/C6</f>
        <v>5.3907756940446978E-2</v>
      </c>
      <c r="H6" s="51"/>
      <c r="I6" s="51"/>
      <c r="J6" s="51"/>
    </row>
    <row r="7" spans="1:10" ht="18" customHeight="1" x14ac:dyDescent="0.25">
      <c r="A7" s="56" t="s">
        <v>64</v>
      </c>
      <c r="B7" s="51"/>
      <c r="C7" s="57">
        <f>'10-25'!$D$4</f>
        <v>88615</v>
      </c>
      <c r="D7" s="51"/>
      <c r="E7" s="58">
        <f>'10-25'!$D$3</f>
        <v>5945</v>
      </c>
      <c r="F7" s="51"/>
      <c r="G7" s="59">
        <f>E7/C7</f>
        <v>6.7087964791513854E-2</v>
      </c>
      <c r="H7" s="51"/>
      <c r="I7" s="51"/>
      <c r="J7" s="51"/>
    </row>
    <row r="8" spans="1:10" ht="18" customHeight="1" x14ac:dyDescent="0.25">
      <c r="A8" s="56" t="s">
        <v>65</v>
      </c>
      <c r="B8" s="51"/>
      <c r="C8" s="57">
        <f>'26-99'!$D$4</f>
        <v>45952</v>
      </c>
      <c r="D8" s="51"/>
      <c r="E8" s="58">
        <f>'26-99'!$D$3</f>
        <v>4825</v>
      </c>
      <c r="F8" s="51"/>
      <c r="G8" s="59">
        <f>E8/C8</f>
        <v>0.10500087047353761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12886</v>
      </c>
      <c r="D9" s="51"/>
      <c r="E9" s="61">
        <f>'100+'!$D$3</f>
        <v>3262</v>
      </c>
      <c r="F9" s="51"/>
      <c r="G9" s="62">
        <f>E9/C9</f>
        <v>0.25314294583268665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246474</v>
      </c>
      <c r="D10" s="1"/>
      <c r="E10" s="54">
        <f>SUM(E6:E9)</f>
        <v>19370</v>
      </c>
      <c r="F10" s="1"/>
      <c r="G10" s="63">
        <f>E10/C10</f>
        <v>7.8588410948010737E-2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57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5" t="s">
        <v>58</v>
      </c>
      <c r="B37" s="45"/>
      <c r="C37" s="45"/>
      <c r="D37" s="45"/>
      <c r="E37" s="45"/>
      <c r="F37" s="45"/>
      <c r="G37" s="45"/>
      <c r="H37" s="45"/>
      <c r="I37" s="5"/>
      <c r="J37" s="5"/>
      <c r="K37" s="43"/>
    </row>
    <row r="38" spans="1:11" ht="18" customHeight="1" x14ac:dyDescent="0.25">
      <c r="A38" s="46" t="s">
        <v>31</v>
      </c>
      <c r="B38" s="46"/>
      <c r="C38" s="10" t="s">
        <v>32</v>
      </c>
      <c r="D38" s="46"/>
      <c r="E38" s="46" t="s">
        <v>33</v>
      </c>
      <c r="F38" s="46"/>
      <c r="G38" s="46" t="s">
        <v>34</v>
      </c>
      <c r="H38" s="45"/>
      <c r="I38" s="5"/>
      <c r="J38" s="40"/>
      <c r="K38" s="44"/>
    </row>
    <row r="39" spans="1:11" ht="18" customHeight="1" x14ac:dyDescent="0.25">
      <c r="A39" s="47" t="s">
        <v>35</v>
      </c>
      <c r="B39" s="45"/>
      <c r="C39" s="48">
        <f>'0-4'!$D$4</f>
        <v>412581</v>
      </c>
      <c r="D39" s="45"/>
      <c r="E39" s="48">
        <f>'0-4'!$D$3</f>
        <v>13078</v>
      </c>
      <c r="F39" s="45"/>
      <c r="G39" s="49">
        <f>E39/C39</f>
        <v>3.1698018086145509E-2</v>
      </c>
      <c r="H39" s="50"/>
    </row>
    <row r="66" spans="10:10" x14ac:dyDescent="0.25">
      <c r="J66" s="2"/>
    </row>
    <row r="67" spans="10:10" x14ac:dyDescent="0.25">
      <c r="J67" s="42"/>
    </row>
    <row r="68" spans="10:10" x14ac:dyDescent="0.25">
      <c r="J68" s="42"/>
    </row>
    <row r="69" spans="10:10" x14ac:dyDescent="0.25">
      <c r="J69" s="43"/>
    </row>
    <row r="70" spans="10:10" x14ac:dyDescent="0.25">
      <c r="J70" s="42"/>
    </row>
    <row r="71" spans="10:10" x14ac:dyDescent="0.25">
      <c r="J71" s="42"/>
    </row>
  </sheetData>
  <phoneticPr fontId="2" type="noConversion"/>
  <printOptions horizontalCentered="1"/>
  <pageMargins left="0.5" right="0.5" top="0.75" bottom="0.75" header="0.5" footer="0.5"/>
  <pageSetup scale="91" orientation="portrait" r:id="rId1"/>
  <headerFooter alignWithMargins="0"/>
  <rowBreaks count="1" manualBreakCount="1">
    <brk id="3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59"/>
  <sheetViews>
    <sheetView view="pageBreakPreview" topLeftCell="A10" zoomScale="90" zoomScaleNormal="100" zoomScaleSheetLayoutView="90" workbookViewId="0">
      <selection activeCell="T34" sqref="T34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105" t="s">
        <v>61</v>
      </c>
      <c r="E29" s="105"/>
      <c r="F29" s="105" t="s">
        <v>97</v>
      </c>
      <c r="G29" s="105"/>
      <c r="H29" s="105" t="s">
        <v>63</v>
      </c>
      <c r="I29" s="105"/>
      <c r="J29" s="105" t="s">
        <v>62</v>
      </c>
      <c r="K29" s="105"/>
      <c r="L29" s="105" t="s">
        <v>66</v>
      </c>
      <c r="M29" s="105"/>
      <c r="N29" s="3"/>
      <c r="O29" s="12"/>
      <c r="P29" s="29"/>
    </row>
    <row r="30" spans="4:16" ht="27.95" customHeight="1" x14ac:dyDescent="0.3">
      <c r="D30" s="99" t="s">
        <v>67</v>
      </c>
      <c r="E30" s="100"/>
      <c r="F30" s="101">
        <f t="shared" ref="F30:F35" si="0">J30/H30</f>
        <v>9.610540419830281E-2</v>
      </c>
      <c r="G30" s="102"/>
      <c r="H30" s="103">
        <v>223900</v>
      </c>
      <c r="I30" s="104"/>
      <c r="J30" s="103">
        <v>21518</v>
      </c>
      <c r="K30" s="104"/>
      <c r="L30" s="101">
        <v>8.0950689833086523E-2</v>
      </c>
      <c r="M30" s="102"/>
      <c r="N30" s="3"/>
      <c r="O30" s="12"/>
      <c r="P30" s="29"/>
    </row>
    <row r="31" spans="4:16" ht="27.95" customHeight="1" x14ac:dyDescent="0.3">
      <c r="D31" s="99" t="s">
        <v>68</v>
      </c>
      <c r="E31" s="100"/>
      <c r="F31" s="101">
        <f t="shared" si="0"/>
        <v>6.967886050433629E-2</v>
      </c>
      <c r="G31" s="102"/>
      <c r="H31" s="103">
        <v>224731</v>
      </c>
      <c r="I31" s="104"/>
      <c r="J31" s="103">
        <v>15659</v>
      </c>
      <c r="K31" s="104"/>
      <c r="L31" s="101">
        <v>7.7183663272104311E-2</v>
      </c>
      <c r="M31" s="102"/>
      <c r="N31" s="3"/>
      <c r="O31" s="12"/>
      <c r="P31" s="29"/>
    </row>
    <row r="32" spans="4:16" ht="27.95" customHeight="1" x14ac:dyDescent="0.3">
      <c r="D32" s="99" t="s">
        <v>69</v>
      </c>
      <c r="E32" s="100"/>
      <c r="F32" s="101">
        <f t="shared" si="0"/>
        <v>6.5563549372753119E-2</v>
      </c>
      <c r="G32" s="102"/>
      <c r="H32" s="103">
        <v>226147</v>
      </c>
      <c r="I32" s="104"/>
      <c r="J32" s="103">
        <v>14827</v>
      </c>
      <c r="K32" s="104"/>
      <c r="L32" s="101">
        <v>7.4259260289674431E-2</v>
      </c>
      <c r="M32" s="102"/>
      <c r="N32" s="3"/>
      <c r="O32" s="12"/>
      <c r="P32" s="29"/>
    </row>
    <row r="33" spans="1:16" ht="27.95" customHeight="1" x14ac:dyDescent="0.3">
      <c r="D33" s="99" t="s">
        <v>70</v>
      </c>
      <c r="E33" s="100"/>
      <c r="F33" s="101">
        <f t="shared" si="0"/>
        <v>6.4998208934359633E-2</v>
      </c>
      <c r="G33" s="102"/>
      <c r="H33" s="103">
        <v>228914</v>
      </c>
      <c r="I33" s="104"/>
      <c r="J33" s="103">
        <v>14879</v>
      </c>
      <c r="K33" s="104"/>
      <c r="L33" s="101">
        <v>6.4998208934359633E-2</v>
      </c>
      <c r="M33" s="102"/>
      <c r="N33" s="3"/>
      <c r="O33" s="12"/>
      <c r="P33" s="29"/>
    </row>
    <row r="34" spans="1:16" ht="27.95" customHeight="1" x14ac:dyDescent="0.3">
      <c r="D34" s="99" t="s">
        <v>71</v>
      </c>
      <c r="E34" s="100"/>
      <c r="F34" s="101">
        <f t="shared" si="0"/>
        <v>6.4031858731676647E-2</v>
      </c>
      <c r="G34" s="102"/>
      <c r="H34" s="103">
        <v>229011</v>
      </c>
      <c r="I34" s="104"/>
      <c r="J34" s="103">
        <v>14664</v>
      </c>
      <c r="K34" s="104"/>
      <c r="L34" s="101">
        <v>6.4514931484413382E-2</v>
      </c>
      <c r="M34" s="102"/>
      <c r="N34" s="3"/>
      <c r="O34" s="12"/>
      <c r="P34" s="29"/>
    </row>
    <row r="35" spans="1:16" ht="27.95" customHeight="1" x14ac:dyDescent="0.3">
      <c r="D35" s="99" t="s">
        <v>72</v>
      </c>
      <c r="E35" s="100"/>
      <c r="F35" s="101">
        <f t="shared" si="0"/>
        <v>5.9206371246970924E-2</v>
      </c>
      <c r="G35" s="102"/>
      <c r="H35" s="103">
        <v>223253</v>
      </c>
      <c r="I35" s="104"/>
      <c r="J35" s="103">
        <v>13218</v>
      </c>
      <c r="K35" s="104"/>
      <c r="L35" s="101">
        <v>6.2775074943700465E-2</v>
      </c>
      <c r="M35" s="102"/>
      <c r="N35" s="3"/>
      <c r="O35" s="12"/>
      <c r="P35" s="29"/>
    </row>
    <row r="36" spans="1:16" s="2" customFormat="1" ht="27.95" customHeight="1" x14ac:dyDescent="0.3">
      <c r="D36" s="99" t="s">
        <v>98</v>
      </c>
      <c r="E36" s="100"/>
      <c r="F36" s="101">
        <f t="shared" ref="F36:F38" si="1">J36/H36</f>
        <v>6.4809972105997204E-2</v>
      </c>
      <c r="G36" s="102"/>
      <c r="H36" s="103">
        <v>229440</v>
      </c>
      <c r="I36" s="104"/>
      <c r="J36" s="103">
        <v>14870</v>
      </c>
      <c r="K36" s="104"/>
      <c r="L36" s="101">
        <v>6.3287789171749292E-2</v>
      </c>
      <c r="M36" s="102"/>
    </row>
    <row r="37" spans="1:16" ht="27.95" customHeight="1" x14ac:dyDescent="0.3">
      <c r="D37" s="99" t="s">
        <v>99</v>
      </c>
      <c r="E37" s="100"/>
      <c r="F37" s="101">
        <f t="shared" ref="F37" si="2">J37/H37</f>
        <v>6.3306387427347149E-2</v>
      </c>
      <c r="G37" s="102"/>
      <c r="H37" s="103">
        <v>232441</v>
      </c>
      <c r="I37" s="104"/>
      <c r="J37" s="103">
        <v>14715</v>
      </c>
      <c r="K37" s="104"/>
      <c r="L37" s="101">
        <v>6.3306387427347149E-2</v>
      </c>
      <c r="M37" s="102"/>
      <c r="N37" s="3"/>
      <c r="O37" s="12"/>
      <c r="P37" s="29"/>
    </row>
    <row r="38" spans="1:16" s="2" customFormat="1" ht="27.95" customHeight="1" x14ac:dyDescent="0.3">
      <c r="A38" s="13"/>
      <c r="B38" s="13"/>
      <c r="C38" s="13"/>
      <c r="D38" s="99" t="s">
        <v>124</v>
      </c>
      <c r="E38" s="100"/>
      <c r="F38" s="101">
        <f t="shared" si="1"/>
        <v>6.4378421920971124E-2</v>
      </c>
      <c r="G38" s="102"/>
      <c r="H38" s="103">
        <v>232143</v>
      </c>
      <c r="I38" s="104"/>
      <c r="J38" s="103">
        <v>14945</v>
      </c>
      <c r="K38" s="104"/>
      <c r="L38" s="101">
        <v>6.3842060854441829E-2</v>
      </c>
      <c r="M38" s="102"/>
    </row>
    <row r="39" spans="1:16" s="2" customFormat="1" ht="27.95" customHeight="1" x14ac:dyDescent="0.3">
      <c r="A39" s="31"/>
      <c r="B39" s="31"/>
      <c r="C39" s="31"/>
      <c r="D39" s="99" t="s">
        <v>125</v>
      </c>
      <c r="E39" s="100"/>
      <c r="F39" s="101">
        <f t="shared" ref="F39" si="3">J39/H39</f>
        <v>5.4363851121246344E-2</v>
      </c>
      <c r="G39" s="102"/>
      <c r="H39" s="103">
        <v>231974</v>
      </c>
      <c r="I39" s="104"/>
      <c r="J39" s="103">
        <v>12611</v>
      </c>
      <c r="K39" s="104"/>
      <c r="L39" s="101">
        <v>6.0685542338182893E-2</v>
      </c>
      <c r="M39" s="102"/>
    </row>
    <row r="40" spans="1:16" s="2" customFormat="1" ht="27.95" customHeight="1" x14ac:dyDescent="0.3">
      <c r="A40" s="13"/>
      <c r="B40" s="13"/>
      <c r="C40" s="13"/>
      <c r="D40" s="96" t="s">
        <v>126</v>
      </c>
      <c r="E40" s="96"/>
      <c r="F40" s="97">
        <f t="shared" ref="F40" si="4">J40/H40</f>
        <v>8.7234590142838755E-2</v>
      </c>
      <c r="G40" s="97"/>
      <c r="H40" s="98">
        <v>233130</v>
      </c>
      <c r="I40" s="98"/>
      <c r="J40" s="98">
        <v>20337</v>
      </c>
      <c r="K40" s="98"/>
      <c r="L40" s="97">
        <v>6.734302260543322E-2</v>
      </c>
      <c r="M40" s="97"/>
    </row>
    <row r="41" spans="1:16" s="2" customFormat="1" ht="27.95" customHeight="1" x14ac:dyDescent="0.3">
      <c r="A41" s="13"/>
      <c r="B41" s="13"/>
      <c r="C41" s="13"/>
      <c r="D41" s="96" t="s">
        <v>127</v>
      </c>
      <c r="E41" s="96"/>
      <c r="F41" s="97">
        <f t="shared" ref="F41" si="5">J41/H41</f>
        <v>7.8588410948010737E-2</v>
      </c>
      <c r="G41" s="97"/>
      <c r="H41" s="98">
        <v>246474</v>
      </c>
      <c r="I41" s="98"/>
      <c r="J41" s="98">
        <v>19370</v>
      </c>
      <c r="K41" s="98"/>
      <c r="L41" s="97">
        <f>J41/H41</f>
        <v>7.8588410948010737E-2</v>
      </c>
      <c r="M41" s="97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27.9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27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ht="11.25" customHeight="1" x14ac:dyDescent="0.25">
      <c r="A56" s="13"/>
      <c r="B56" s="13"/>
      <c r="C56" s="13"/>
      <c r="D56" s="34"/>
      <c r="E56" s="13"/>
      <c r="F56" s="13"/>
      <c r="G56" s="13"/>
      <c r="H56" s="13"/>
      <c r="I56" s="13"/>
      <c r="J56" s="13"/>
    </row>
    <row r="57" spans="1:14" s="2" customFormat="1" ht="12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4" s="2" customFormat="1" ht="11.2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4" s="2" customFormat="1" x14ac:dyDescent="0.25">
      <c r="A59" s="13"/>
      <c r="B59" s="13"/>
      <c r="C59" s="15"/>
      <c r="D59" s="13"/>
      <c r="E59" s="13"/>
      <c r="F59" s="13"/>
      <c r="G59" s="13"/>
      <c r="H59" s="13"/>
      <c r="I59" s="33"/>
      <c r="J59" s="13"/>
    </row>
    <row r="60" spans="1:14" s="2" customFormat="1" x14ac:dyDescent="0.25">
      <c r="A60" s="13"/>
      <c r="B60" s="13"/>
      <c r="C60" s="13"/>
      <c r="D60" s="34"/>
      <c r="E60" s="13"/>
      <c r="F60" s="13"/>
      <c r="G60" s="13"/>
      <c r="H60" s="15"/>
      <c r="I60" s="13"/>
      <c r="M60" s="35"/>
      <c r="N60" s="36"/>
    </row>
    <row r="61" spans="1:14" s="2" customFormat="1" x14ac:dyDescent="0.25">
      <c r="A61" s="13"/>
      <c r="B61" s="13"/>
      <c r="C61" s="13"/>
      <c r="D61" s="28"/>
      <c r="E61" s="28"/>
      <c r="F61" s="28"/>
      <c r="G61" s="28"/>
      <c r="H61" s="28"/>
      <c r="I61" s="11"/>
      <c r="M61" s="35"/>
      <c r="N61" s="36"/>
    </row>
    <row r="62" spans="1:14" s="37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M62" s="38"/>
      <c r="N62" s="39"/>
    </row>
    <row r="63" spans="1:14" s="2" customFormat="1" x14ac:dyDescent="0.25">
      <c r="A63" s="13"/>
      <c r="B63" s="13"/>
      <c r="C63" s="13"/>
      <c r="D63" s="3"/>
      <c r="E63" s="3"/>
      <c r="F63" s="3"/>
      <c r="G63" s="3"/>
      <c r="H63" s="3"/>
      <c r="I63" s="32"/>
      <c r="M63" s="35"/>
      <c r="N63" s="36"/>
    </row>
    <row r="64" spans="1:14" s="2" customFormat="1" x14ac:dyDescent="0.25">
      <c r="A64" s="13"/>
      <c r="B64" s="13"/>
      <c r="C64" s="13"/>
      <c r="D64" s="3"/>
      <c r="E64" s="3"/>
      <c r="F64" s="3"/>
      <c r="G64" s="3"/>
      <c r="H64" s="3"/>
      <c r="I64" s="13"/>
      <c r="M64" s="35"/>
      <c r="N64" s="36"/>
    </row>
    <row r="65" spans="1:14" s="2" customFormat="1" x14ac:dyDescent="0.25">
      <c r="A65" s="13"/>
      <c r="B65" s="13"/>
      <c r="C65" s="13"/>
      <c r="D65" s="3"/>
      <c r="E65" s="3"/>
      <c r="F65" s="3"/>
      <c r="G65" s="3"/>
      <c r="H65" s="3"/>
      <c r="I65" s="30"/>
      <c r="M65" s="35"/>
      <c r="N65" s="36"/>
    </row>
    <row r="66" spans="1:14" x14ac:dyDescent="0.25">
      <c r="A66" s="13"/>
      <c r="B66" s="13"/>
      <c r="C66" s="13"/>
      <c r="I66" s="13"/>
    </row>
    <row r="67" spans="1:14" x14ac:dyDescent="0.25">
      <c r="A67" s="13"/>
      <c r="B67" s="13"/>
      <c r="C67" s="13"/>
      <c r="I67" s="13"/>
    </row>
    <row r="68" spans="1:14" x14ac:dyDescent="0.25">
      <c r="A68" s="13"/>
      <c r="B68" s="13"/>
      <c r="C68" s="13"/>
      <c r="I68" s="13"/>
    </row>
    <row r="69" spans="1:14" x14ac:dyDescent="0.25">
      <c r="A69" s="13"/>
      <c r="B69" s="13"/>
      <c r="C69" s="13"/>
      <c r="I69" s="30"/>
    </row>
    <row r="70" spans="1:14" x14ac:dyDescent="0.25">
      <c r="A70" s="13"/>
      <c r="B70" s="13"/>
      <c r="C70" s="13"/>
      <c r="I70" s="13"/>
    </row>
    <row r="71" spans="1:14" x14ac:dyDescent="0.25">
      <c r="A71" s="13"/>
      <c r="B71" s="13"/>
      <c r="C71" s="13"/>
      <c r="I71" s="13"/>
    </row>
    <row r="72" spans="1:14" x14ac:dyDescent="0.25">
      <c r="A72" s="13"/>
      <c r="B72" s="13"/>
      <c r="C72" s="13"/>
      <c r="I72" s="13"/>
    </row>
    <row r="73" spans="1:14" x14ac:dyDescent="0.25">
      <c r="A73" s="13"/>
      <c r="B73" s="13"/>
      <c r="C73" s="13"/>
      <c r="I73" s="30"/>
    </row>
    <row r="74" spans="1:14" x14ac:dyDescent="0.25">
      <c r="A74" s="13"/>
      <c r="B74" s="13"/>
      <c r="C74" s="13"/>
      <c r="I74" s="13"/>
    </row>
    <row r="75" spans="1:14" x14ac:dyDescent="0.25">
      <c r="A75" s="13"/>
      <c r="B75" s="13"/>
      <c r="C75" s="13"/>
      <c r="I75" s="13"/>
    </row>
    <row r="76" spans="1:14" x14ac:dyDescent="0.25">
      <c r="A76" s="13"/>
      <c r="B76" s="13"/>
      <c r="C76" s="13"/>
      <c r="I76" s="13"/>
    </row>
    <row r="77" spans="1:14" x14ac:dyDescent="0.25">
      <c r="A77" s="13"/>
      <c r="B77" s="13"/>
      <c r="C77" s="13"/>
      <c r="I77" s="30"/>
    </row>
    <row r="78" spans="1:14" x14ac:dyDescent="0.25">
      <c r="A78" s="13"/>
      <c r="B78" s="13"/>
      <c r="C78" s="13"/>
      <c r="I78" s="13"/>
    </row>
    <row r="79" spans="1:14" x14ac:dyDescent="0.25">
      <c r="A79" s="13"/>
      <c r="B79" s="13"/>
      <c r="C79" s="13"/>
      <c r="I79" s="13"/>
    </row>
    <row r="80" spans="1:14" x14ac:dyDescent="0.25">
      <c r="A80" s="13"/>
      <c r="B80" s="13"/>
      <c r="C80" s="13"/>
      <c r="I80" s="13"/>
    </row>
    <row r="81" spans="1:9" x14ac:dyDescent="0.25">
      <c r="A81" s="13"/>
      <c r="B81" s="13"/>
      <c r="C81" s="15"/>
      <c r="I81" s="30"/>
    </row>
    <row r="138" spans="6:8" x14ac:dyDescent="0.25">
      <c r="F138" s="28"/>
      <c r="G138" s="28"/>
      <c r="H138" s="28"/>
    </row>
    <row r="158" spans="9:10" x14ac:dyDescent="0.25">
      <c r="J158" s="28"/>
    </row>
    <row r="159" spans="9:10" x14ac:dyDescent="0.25">
      <c r="I159" s="28"/>
    </row>
  </sheetData>
  <mergeCells count="65">
    <mergeCell ref="J32:K32"/>
    <mergeCell ref="H32:I32"/>
    <mergeCell ref="F32:G32"/>
    <mergeCell ref="D41:E41"/>
    <mergeCell ref="F41:G41"/>
    <mergeCell ref="H41:I41"/>
    <mergeCell ref="J41:K41"/>
    <mergeCell ref="L41:M41"/>
    <mergeCell ref="D38:E38"/>
    <mergeCell ref="F38:G38"/>
    <mergeCell ref="H38:I38"/>
    <mergeCell ref="J38:K38"/>
    <mergeCell ref="L38:M38"/>
    <mergeCell ref="L29:M29"/>
    <mergeCell ref="F37:G37"/>
    <mergeCell ref="H37:I37"/>
    <mergeCell ref="J37:K37"/>
    <mergeCell ref="D30:E30"/>
    <mergeCell ref="D31:E31"/>
    <mergeCell ref="D33:E33"/>
    <mergeCell ref="D34:E34"/>
    <mergeCell ref="D37:E37"/>
    <mergeCell ref="L37:M37"/>
    <mergeCell ref="J29:K29"/>
    <mergeCell ref="D32:E32"/>
    <mergeCell ref="D29:E29"/>
    <mergeCell ref="F29:G29"/>
    <mergeCell ref="H29:I29"/>
    <mergeCell ref="D35:E35"/>
    <mergeCell ref="L30:M30"/>
    <mergeCell ref="F31:G31"/>
    <mergeCell ref="H31:I31"/>
    <mergeCell ref="J31:K31"/>
    <mergeCell ref="L31:M31"/>
    <mergeCell ref="F30:G30"/>
    <mergeCell ref="H30:I30"/>
    <mergeCell ref="J30:K30"/>
    <mergeCell ref="L32:M32"/>
    <mergeCell ref="F33:G33"/>
    <mergeCell ref="H33:I33"/>
    <mergeCell ref="J33:K33"/>
    <mergeCell ref="L33:M33"/>
    <mergeCell ref="F34:G34"/>
    <mergeCell ref="H34:I34"/>
    <mergeCell ref="J34:K34"/>
    <mergeCell ref="L34:M34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6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99"/>
  <sheetViews>
    <sheetView view="pageBreakPreview" zoomScaleNormal="90" zoomScaleSheetLayoutView="100" workbookViewId="0">
      <selection activeCell="V12" sqref="V12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91</v>
      </c>
    </row>
    <row r="2" spans="1:4" ht="18" customHeight="1" x14ac:dyDescent="0.25">
      <c r="A2" s="2"/>
    </row>
    <row r="3" spans="1:4" ht="18" customHeight="1" x14ac:dyDescent="0.25">
      <c r="A3" s="106" t="s">
        <v>46</v>
      </c>
      <c r="B3" s="106"/>
      <c r="C3" s="106"/>
      <c r="D3" s="8">
        <f>$K$63</f>
        <v>5338</v>
      </c>
    </row>
    <row r="4" spans="1:4" ht="18" customHeight="1" x14ac:dyDescent="0.25">
      <c r="A4" s="106" t="s">
        <v>48</v>
      </c>
      <c r="B4" s="106"/>
      <c r="C4" s="106"/>
      <c r="D4" s="8">
        <f>$K$61</f>
        <v>99021</v>
      </c>
    </row>
    <row r="5" spans="1:4" ht="18" customHeight="1" x14ac:dyDescent="0.25">
      <c r="B5" s="9"/>
      <c r="C5" s="10" t="s">
        <v>47</v>
      </c>
      <c r="D5" s="15">
        <f>$K$64</f>
        <v>5.3907756940446978E-2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0.1434643995749203</v>
      </c>
    </row>
    <row r="10" spans="1:4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9.7294266087200335E-2</v>
      </c>
    </row>
    <row r="11" spans="1:4" ht="18" customHeight="1" x14ac:dyDescent="0.25">
      <c r="A11" s="74">
        <v>3</v>
      </c>
      <c r="B11" s="74" t="str">
        <f t="shared" si="0"/>
        <v>06</v>
      </c>
      <c r="C11" s="75">
        <f t="shared" si="1"/>
        <v>8.6206896551724144E-2</v>
      </c>
    </row>
    <row r="12" spans="1:4" ht="18" customHeight="1" x14ac:dyDescent="0.25">
      <c r="A12" s="74">
        <v>4</v>
      </c>
      <c r="B12" s="74" t="str">
        <f t="shared" si="0"/>
        <v>07</v>
      </c>
      <c r="C12" s="75">
        <f t="shared" si="1"/>
        <v>8.0246913580246909E-2</v>
      </c>
    </row>
    <row r="13" spans="1:4" ht="18" customHeight="1" x14ac:dyDescent="0.25">
      <c r="A13" s="74">
        <v>5</v>
      </c>
      <c r="B13" s="74" t="str">
        <f t="shared" si="0"/>
        <v>03</v>
      </c>
      <c r="C13" s="75">
        <f t="shared" si="1"/>
        <v>7.9295154185022032E-2</v>
      </c>
    </row>
    <row r="14" spans="1:4" ht="18" customHeight="1" x14ac:dyDescent="0.25">
      <c r="A14" s="74">
        <v>6</v>
      </c>
      <c r="B14" s="74" t="str">
        <f t="shared" si="0"/>
        <v>05</v>
      </c>
      <c r="C14" s="75">
        <f t="shared" si="1"/>
        <v>7.9161816065192084E-2</v>
      </c>
    </row>
    <row r="15" spans="1:4" ht="18" customHeight="1" x14ac:dyDescent="0.25">
      <c r="A15" s="74">
        <v>7</v>
      </c>
      <c r="B15" s="74" t="str">
        <f t="shared" si="0"/>
        <v>13</v>
      </c>
      <c r="C15" s="75">
        <f t="shared" si="1"/>
        <v>7.8668130259787777E-2</v>
      </c>
    </row>
    <row r="16" spans="1:4" ht="18" customHeight="1" x14ac:dyDescent="0.25">
      <c r="A16" s="74">
        <v>8</v>
      </c>
      <c r="B16" s="74" t="str">
        <f t="shared" si="0"/>
        <v>17</v>
      </c>
      <c r="C16" s="75">
        <f t="shared" si="1"/>
        <v>6.8510638297872337E-2</v>
      </c>
    </row>
    <row r="17" spans="1:9" ht="18" customHeight="1" x14ac:dyDescent="0.25">
      <c r="A17" s="74">
        <v>9</v>
      </c>
      <c r="B17" s="74" t="str">
        <f t="shared" si="0"/>
        <v>22</v>
      </c>
      <c r="C17" s="75">
        <f t="shared" si="1"/>
        <v>6.5541643984757758E-2</v>
      </c>
    </row>
    <row r="18" spans="1:9" ht="18" customHeight="1" x14ac:dyDescent="0.25">
      <c r="A18" s="74">
        <v>10</v>
      </c>
      <c r="B18" s="74" t="str">
        <f t="shared" si="0"/>
        <v>09</v>
      </c>
      <c r="C18" s="75">
        <f t="shared" si="1"/>
        <v>6.4371257485029934E-2</v>
      </c>
    </row>
    <row r="19" spans="1:9" ht="18" customHeight="1" x14ac:dyDescent="0.25">
      <c r="A19" s="74">
        <v>11</v>
      </c>
      <c r="B19" s="74" t="str">
        <f t="shared" si="0"/>
        <v>02</v>
      </c>
      <c r="C19" s="75">
        <f t="shared" si="1"/>
        <v>5.7761732851985562E-2</v>
      </c>
    </row>
    <row r="20" spans="1:9" ht="18" customHeight="1" x14ac:dyDescent="0.25">
      <c r="A20" s="74">
        <v>12</v>
      </c>
      <c r="B20" s="74" t="str">
        <f t="shared" si="0"/>
        <v>12</v>
      </c>
      <c r="C20" s="75">
        <f t="shared" si="1"/>
        <v>5.2476107732406602E-2</v>
      </c>
    </row>
    <row r="21" spans="1:9" ht="18" customHeight="1" x14ac:dyDescent="0.25">
      <c r="A21" s="74">
        <v>13</v>
      </c>
      <c r="B21" s="74" t="str">
        <f t="shared" si="0"/>
        <v>01</v>
      </c>
      <c r="C21" s="75">
        <f t="shared" si="1"/>
        <v>5.0185873605947957E-2</v>
      </c>
    </row>
    <row r="22" spans="1:9" ht="18" customHeight="1" x14ac:dyDescent="0.25">
      <c r="A22" s="74">
        <v>14</v>
      </c>
      <c r="B22" s="74" t="str">
        <f t="shared" si="0"/>
        <v>10</v>
      </c>
      <c r="C22" s="75">
        <f t="shared" si="1"/>
        <v>4.9956178790534621E-2</v>
      </c>
    </row>
    <row r="23" spans="1:9" ht="18" customHeight="1" x14ac:dyDescent="0.25">
      <c r="A23" s="74">
        <v>15</v>
      </c>
      <c r="B23" s="74" t="str">
        <f t="shared" si="0"/>
        <v>04</v>
      </c>
      <c r="C23" s="75">
        <f t="shared" si="1"/>
        <v>4.9599999999999998E-2</v>
      </c>
    </row>
    <row r="24" spans="1:9" ht="18" customHeight="1" x14ac:dyDescent="0.25">
      <c r="A24" s="74">
        <v>16</v>
      </c>
      <c r="B24" s="74" t="str">
        <f t="shared" si="0"/>
        <v>16</v>
      </c>
      <c r="C24" s="75">
        <f t="shared" si="1"/>
        <v>4.2369556688897608E-2</v>
      </c>
    </row>
    <row r="25" spans="1:9" ht="18" customHeight="1" x14ac:dyDescent="0.25">
      <c r="A25" s="74">
        <v>17</v>
      </c>
      <c r="B25" s="74" t="str">
        <f t="shared" si="0"/>
        <v>11</v>
      </c>
      <c r="C25" s="75">
        <f t="shared" si="1"/>
        <v>3.7124535943300709E-2</v>
      </c>
    </row>
    <row r="26" spans="1:9" ht="18" customHeight="1" x14ac:dyDescent="0.25">
      <c r="A26" s="74">
        <v>18</v>
      </c>
      <c r="B26" s="74" t="str">
        <f t="shared" si="0"/>
        <v>08</v>
      </c>
      <c r="C26" s="75">
        <f t="shared" si="1"/>
        <v>3.5532295827021068E-2</v>
      </c>
    </row>
    <row r="27" spans="1:9" ht="18" customHeight="1" x14ac:dyDescent="0.25">
      <c r="A27" s="74">
        <v>19</v>
      </c>
      <c r="B27" s="74" t="str">
        <f t="shared" si="0"/>
        <v>21</v>
      </c>
      <c r="C27" s="75">
        <f t="shared" si="1"/>
        <v>3.4635416666666669E-2</v>
      </c>
    </row>
    <row r="28" spans="1:9" ht="18" customHeight="1" x14ac:dyDescent="0.25">
      <c r="A28" s="74">
        <v>20</v>
      </c>
      <c r="B28" s="74" t="str">
        <f t="shared" si="0"/>
        <v>20</v>
      </c>
      <c r="C28" s="75">
        <f t="shared" si="1"/>
        <v>3.4412265758091996E-2</v>
      </c>
    </row>
    <row r="29" spans="1:9" ht="18" customHeight="1" x14ac:dyDescent="0.25">
      <c r="A29" s="74">
        <v>21</v>
      </c>
      <c r="B29" s="74" t="str">
        <f t="shared" si="0"/>
        <v>18</v>
      </c>
      <c r="C29" s="75">
        <f t="shared" si="1"/>
        <v>3.1596719729860105E-2</v>
      </c>
      <c r="I29" s="6"/>
    </row>
    <row r="30" spans="1:9" ht="18" customHeight="1" x14ac:dyDescent="0.25">
      <c r="A30" s="74">
        <v>22</v>
      </c>
      <c r="B30" s="74" t="str">
        <f t="shared" si="0"/>
        <v>15</v>
      </c>
      <c r="C30" s="75">
        <f t="shared" si="1"/>
        <v>3.1070021218551076E-2</v>
      </c>
    </row>
    <row r="31" spans="1:9" ht="18" customHeight="1" x14ac:dyDescent="0.25">
      <c r="A31" s="74">
        <v>23</v>
      </c>
      <c r="B31" s="74" t="str">
        <f t="shared" si="0"/>
        <v>24</v>
      </c>
      <c r="C31" s="75">
        <f t="shared" si="1"/>
        <v>2.9378045285182001E-2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2.5771183131589222E-2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2044</v>
      </c>
      <c r="C37" s="78">
        <f>VLOOKUP('5-9'!$A37, Data!$B$26:$J$49, 3, FALSE)</f>
        <v>42</v>
      </c>
      <c r="D37" s="78">
        <f>VLOOKUP('5-9'!$A37, Data!$B$26:$J$49, 4, FALSE)</f>
        <v>1</v>
      </c>
      <c r="E37" s="78">
        <f>VLOOKUP('5-9'!$A37, Data!$B$26:$J$49, 5, FALSE)</f>
        <v>7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56</v>
      </c>
      <c r="I37" s="78">
        <f>VLOOKUP('5-9'!$A37, Data!$B$26:$J$49, 9, FALSE)</f>
        <v>2</v>
      </c>
      <c r="J37" s="79">
        <f t="shared" ref="J37:J61" si="2">SUM(C37:I37)</f>
        <v>108</v>
      </c>
      <c r="K37" s="80">
        <f t="shared" ref="K37:K61" si="3">SUM(B37:I37)</f>
        <v>2152</v>
      </c>
      <c r="L37" s="75">
        <f>J37/K37</f>
        <v>5.0185873605947957E-2</v>
      </c>
      <c r="M37" s="74">
        <f>RANK(L37,$L$37:$L$60)</f>
        <v>13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1566</v>
      </c>
      <c r="C38" s="78">
        <f>VLOOKUP('5-9'!$A38, Data!$B$26:$J$49, 3, FALSE)</f>
        <v>32</v>
      </c>
      <c r="D38" s="78">
        <f>VLOOKUP('5-9'!$A38, Data!$B$26:$J$49, 4, FALSE)</f>
        <v>5</v>
      </c>
      <c r="E38" s="78">
        <f>VLOOKUP('5-9'!$A38, Data!$B$26:$J$49, 5, FALSE)</f>
        <v>5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50</v>
      </c>
      <c r="I38" s="78">
        <f>VLOOKUP('5-9'!$A38, Data!$B$26:$J$49, 9, FALSE)</f>
        <v>4</v>
      </c>
      <c r="J38" s="79">
        <f t="shared" si="2"/>
        <v>96</v>
      </c>
      <c r="K38" s="80">
        <f t="shared" si="3"/>
        <v>1662</v>
      </c>
      <c r="L38" s="75">
        <f t="shared" ref="L38:L61" si="4">J38/K38</f>
        <v>5.7761732851985562E-2</v>
      </c>
      <c r="M38" s="74">
        <f t="shared" ref="M38:M60" si="5">RANK(L38,$L$37:$L$60)</f>
        <v>11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418</v>
      </c>
      <c r="C39" s="78">
        <f>VLOOKUP('5-9'!$A39, Data!$B$26:$J$49, 3, FALSE)</f>
        <v>18</v>
      </c>
      <c r="D39" s="78">
        <f>VLOOKUP('5-9'!$A39, Data!$B$26:$J$49, 4, FALSE)</f>
        <v>0</v>
      </c>
      <c r="E39" s="78">
        <f>VLOOKUP('5-9'!$A39, Data!$B$26:$J$49, 5, FALSE)</f>
        <v>4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14</v>
      </c>
      <c r="I39" s="78">
        <f>VLOOKUP('5-9'!$A39, Data!$B$26:$J$49, 9, FALSE)</f>
        <v>0</v>
      </c>
      <c r="J39" s="79">
        <f t="shared" si="2"/>
        <v>36</v>
      </c>
      <c r="K39" s="80">
        <f t="shared" si="3"/>
        <v>454</v>
      </c>
      <c r="L39" s="75">
        <f t="shared" si="4"/>
        <v>7.9295154185022032E-2</v>
      </c>
      <c r="M39" s="74">
        <f t="shared" si="5"/>
        <v>5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1188</v>
      </c>
      <c r="C40" s="78">
        <f>VLOOKUP('5-9'!$A40, Data!$B$26:$J$49, 3, FALSE)</f>
        <v>25</v>
      </c>
      <c r="D40" s="78">
        <f>VLOOKUP('5-9'!$A40, Data!$B$26:$J$49, 4, FALSE)</f>
        <v>1</v>
      </c>
      <c r="E40" s="78">
        <f>VLOOKUP('5-9'!$A40, Data!$B$26:$J$49, 5, FALSE)</f>
        <v>6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26</v>
      </c>
      <c r="I40" s="78">
        <f>VLOOKUP('5-9'!$A40, Data!$B$26:$J$49, 9, FALSE)</f>
        <v>4</v>
      </c>
      <c r="J40" s="79">
        <f t="shared" si="2"/>
        <v>62</v>
      </c>
      <c r="K40" s="80">
        <f t="shared" si="3"/>
        <v>1250</v>
      </c>
      <c r="L40" s="75">
        <f t="shared" si="4"/>
        <v>4.9599999999999998E-2</v>
      </c>
      <c r="M40" s="74">
        <f t="shared" si="5"/>
        <v>15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1582</v>
      </c>
      <c r="C41" s="78">
        <f>VLOOKUP('5-9'!$A41, Data!$B$26:$J$49, 3, FALSE)</f>
        <v>44</v>
      </c>
      <c r="D41" s="78">
        <f>VLOOKUP('5-9'!$A41, Data!$B$26:$J$49, 4, FALSE)</f>
        <v>1</v>
      </c>
      <c r="E41" s="78">
        <f>VLOOKUP('5-9'!$A41, Data!$B$26:$J$49, 5, FALSE)</f>
        <v>19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70</v>
      </c>
      <c r="I41" s="78">
        <f>VLOOKUP('5-9'!$A41, Data!$B$26:$J$49, 9, FALSE)</f>
        <v>2</v>
      </c>
      <c r="J41" s="79">
        <f t="shared" si="2"/>
        <v>136</v>
      </c>
      <c r="K41" s="80">
        <f t="shared" si="3"/>
        <v>1718</v>
      </c>
      <c r="L41" s="75">
        <f t="shared" si="4"/>
        <v>7.9161816065192084E-2</v>
      </c>
      <c r="M41" s="74">
        <f t="shared" si="5"/>
        <v>6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424</v>
      </c>
      <c r="C42" s="78">
        <f>VLOOKUP('5-9'!$A42, Data!$B$26:$J$49, 3, FALSE)</f>
        <v>22</v>
      </c>
      <c r="D42" s="78">
        <f>VLOOKUP('5-9'!$A42, Data!$B$26:$J$49, 4, FALSE)</f>
        <v>1</v>
      </c>
      <c r="E42" s="78">
        <f>VLOOKUP('5-9'!$A42, Data!$B$26:$J$49, 5, FALSE)</f>
        <v>5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12</v>
      </c>
      <c r="I42" s="78">
        <f>VLOOKUP('5-9'!$A42, Data!$B$26:$J$49, 9, FALSE)</f>
        <v>0</v>
      </c>
      <c r="J42" s="79">
        <f t="shared" si="2"/>
        <v>40</v>
      </c>
      <c r="K42" s="80">
        <f t="shared" si="3"/>
        <v>464</v>
      </c>
      <c r="L42" s="75">
        <f t="shared" si="4"/>
        <v>8.6206896551724144E-2</v>
      </c>
      <c r="M42" s="74">
        <f t="shared" si="5"/>
        <v>3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447</v>
      </c>
      <c r="C43" s="78">
        <f>VLOOKUP('5-9'!$A43, Data!$B$26:$J$49, 3, FALSE)</f>
        <v>18</v>
      </c>
      <c r="D43" s="78">
        <f>VLOOKUP('5-9'!$A43, Data!$B$26:$J$49, 4, FALSE)</f>
        <v>0</v>
      </c>
      <c r="E43" s="78">
        <f>VLOOKUP('5-9'!$A43, Data!$B$26:$J$49, 5, FALSE)</f>
        <v>0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21</v>
      </c>
      <c r="I43" s="78">
        <f>VLOOKUP('5-9'!$A43, Data!$B$26:$J$49, 9, FALSE)</f>
        <v>0</v>
      </c>
      <c r="J43" s="79">
        <f t="shared" si="2"/>
        <v>39</v>
      </c>
      <c r="K43" s="80">
        <f t="shared" si="3"/>
        <v>486</v>
      </c>
      <c r="L43" s="75">
        <f t="shared" si="4"/>
        <v>8.0246913580246909E-2</v>
      </c>
      <c r="M43" s="74">
        <f t="shared" si="5"/>
        <v>4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7003</v>
      </c>
      <c r="C44" s="78">
        <f>VLOOKUP('5-9'!$A44, Data!$B$26:$J$49, 3, FALSE)</f>
        <v>103</v>
      </c>
      <c r="D44" s="78">
        <f>VLOOKUP('5-9'!$A44, Data!$B$26:$J$49, 4, FALSE)</f>
        <v>5</v>
      </c>
      <c r="E44" s="78">
        <f>VLOOKUP('5-9'!$A44, Data!$B$26:$J$49, 5, FALSE)</f>
        <v>3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145</v>
      </c>
      <c r="I44" s="78">
        <f>VLOOKUP('5-9'!$A44, Data!$B$26:$J$49, 9, FALSE)</f>
        <v>2</v>
      </c>
      <c r="J44" s="79">
        <f t="shared" si="2"/>
        <v>258</v>
      </c>
      <c r="K44" s="80">
        <f t="shared" si="3"/>
        <v>7261</v>
      </c>
      <c r="L44" s="75">
        <f t="shared" si="4"/>
        <v>3.5532295827021068E-2</v>
      </c>
      <c r="M44" s="74">
        <f t="shared" si="5"/>
        <v>18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1250</v>
      </c>
      <c r="C45" s="78">
        <f>VLOOKUP('5-9'!$A45, Data!$B$26:$J$49, 3, FALSE)</f>
        <v>27</v>
      </c>
      <c r="D45" s="78">
        <f>VLOOKUP('5-9'!$A45, Data!$B$26:$J$49, 4, FALSE)</f>
        <v>5</v>
      </c>
      <c r="E45" s="78">
        <f>VLOOKUP('5-9'!$A45, Data!$B$26:$J$49, 5, FALSE)</f>
        <v>4</v>
      </c>
      <c r="F45" s="78">
        <f>VLOOKUP('5-9'!$A45, Data!$B$26:$J$49, 6, FALSE)</f>
        <v>1</v>
      </c>
      <c r="G45" s="78">
        <f>VLOOKUP('5-9'!$A45, Data!$B$26:$J$49, 7, FALSE)</f>
        <v>0</v>
      </c>
      <c r="H45" s="78">
        <f>VLOOKUP('5-9'!$A45, Data!$B$26:$J$49, 8, FALSE)</f>
        <v>44</v>
      </c>
      <c r="I45" s="78">
        <f>VLOOKUP('5-9'!$A45, Data!$B$26:$J$49, 9, FALSE)</f>
        <v>5</v>
      </c>
      <c r="J45" s="79">
        <f t="shared" si="2"/>
        <v>86</v>
      </c>
      <c r="K45" s="80">
        <f t="shared" si="3"/>
        <v>1336</v>
      </c>
      <c r="L45" s="75">
        <f t="shared" si="4"/>
        <v>6.4371257485029934E-2</v>
      </c>
      <c r="M45" s="74">
        <f t="shared" si="5"/>
        <v>10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2168</v>
      </c>
      <c r="C46" s="78">
        <f>VLOOKUP('5-9'!$A46, Data!$B$26:$J$49, 3, FALSE)</f>
        <v>62</v>
      </c>
      <c r="D46" s="78">
        <f>VLOOKUP('5-9'!$A46, Data!$B$26:$J$49, 4, FALSE)</f>
        <v>0</v>
      </c>
      <c r="E46" s="78">
        <f>VLOOKUP('5-9'!$A46, Data!$B$26:$J$49, 5, FALSE)</f>
        <v>8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42</v>
      </c>
      <c r="I46" s="78">
        <f>VLOOKUP('5-9'!$A46, Data!$B$26:$J$49, 9, FALSE)</f>
        <v>2</v>
      </c>
      <c r="J46" s="79">
        <f t="shared" si="2"/>
        <v>114</v>
      </c>
      <c r="K46" s="80">
        <f t="shared" si="3"/>
        <v>2282</v>
      </c>
      <c r="L46" s="75">
        <f t="shared" si="4"/>
        <v>4.9956178790534621E-2</v>
      </c>
      <c r="M46" s="74">
        <f t="shared" si="5"/>
        <v>14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2853</v>
      </c>
      <c r="C47" s="78">
        <f>VLOOKUP('5-9'!$A47, Data!$B$26:$J$49, 3, FALSE)</f>
        <v>48</v>
      </c>
      <c r="D47" s="78">
        <f>VLOOKUP('5-9'!$A47, Data!$B$26:$J$49, 4, FALSE)</f>
        <v>1</v>
      </c>
      <c r="E47" s="78">
        <f>VLOOKUP('5-9'!$A47, Data!$B$26:$J$49, 5, FALSE)</f>
        <v>7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51</v>
      </c>
      <c r="I47" s="78">
        <f>VLOOKUP('5-9'!$A47, Data!$B$26:$J$49, 9, FALSE)</f>
        <v>3</v>
      </c>
      <c r="J47" s="79">
        <f t="shared" si="2"/>
        <v>110</v>
      </c>
      <c r="K47" s="80">
        <f t="shared" si="3"/>
        <v>2963</v>
      </c>
      <c r="L47" s="75">
        <f t="shared" si="4"/>
        <v>3.7124535943300709E-2</v>
      </c>
      <c r="M47" s="74">
        <f t="shared" si="5"/>
        <v>17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10906</v>
      </c>
      <c r="C48" s="78">
        <f>VLOOKUP('5-9'!$A48, Data!$B$26:$J$49, 3, FALSE)</f>
        <v>239</v>
      </c>
      <c r="D48" s="78">
        <f>VLOOKUP('5-9'!$A48, Data!$B$26:$J$49, 4, FALSE)</f>
        <v>1</v>
      </c>
      <c r="E48" s="78">
        <f>VLOOKUP('5-9'!$A48, Data!$B$26:$J$49, 5, FALSE)</f>
        <v>24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317</v>
      </c>
      <c r="I48" s="78">
        <f>VLOOKUP('5-9'!$A48, Data!$B$26:$J$49, 9, FALSE)</f>
        <v>23</v>
      </c>
      <c r="J48" s="79">
        <f t="shared" si="2"/>
        <v>604</v>
      </c>
      <c r="K48" s="80">
        <f t="shared" si="3"/>
        <v>11510</v>
      </c>
      <c r="L48" s="75">
        <f t="shared" si="4"/>
        <v>5.2476107732406602E-2</v>
      </c>
      <c r="M48" s="74">
        <f t="shared" si="5"/>
        <v>12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2518</v>
      </c>
      <c r="C49" s="78">
        <f>VLOOKUP('5-9'!$A49, Data!$B$26:$J$49, 3, FALSE)</f>
        <v>103</v>
      </c>
      <c r="D49" s="78">
        <f>VLOOKUP('5-9'!$A49, Data!$B$26:$J$49, 4, FALSE)</f>
        <v>2</v>
      </c>
      <c r="E49" s="78">
        <f>VLOOKUP('5-9'!$A49, Data!$B$26:$J$49, 5, FALSE)</f>
        <v>24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83</v>
      </c>
      <c r="I49" s="78">
        <f>VLOOKUP('5-9'!$A49, Data!$B$26:$J$49, 9, FALSE)</f>
        <v>3</v>
      </c>
      <c r="J49" s="79">
        <f t="shared" si="2"/>
        <v>215</v>
      </c>
      <c r="K49" s="80">
        <f t="shared" si="3"/>
        <v>2733</v>
      </c>
      <c r="L49" s="75">
        <f t="shared" si="4"/>
        <v>7.8668130259787777E-2</v>
      </c>
      <c r="M49" s="74">
        <f t="shared" si="5"/>
        <v>7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4990</v>
      </c>
      <c r="C50" s="78">
        <f>VLOOKUP('5-9'!$A50, Data!$B$26:$J$49, 3, FALSE)</f>
        <v>51</v>
      </c>
      <c r="D50" s="78">
        <f>VLOOKUP('5-9'!$A50, Data!$B$26:$J$49, 4, FALSE)</f>
        <v>0</v>
      </c>
      <c r="E50" s="78">
        <f>VLOOKUP('5-9'!$A50, Data!$B$26:$J$49, 5, FALSE)</f>
        <v>6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74</v>
      </c>
      <c r="I50" s="78">
        <f>VLOOKUP('5-9'!$A50, Data!$B$26:$J$49, 9, FALSE)</f>
        <v>1</v>
      </c>
      <c r="J50" s="79">
        <f t="shared" si="2"/>
        <v>132</v>
      </c>
      <c r="K50" s="80">
        <f t="shared" si="3"/>
        <v>5122</v>
      </c>
      <c r="L50" s="75">
        <f t="shared" si="4"/>
        <v>2.5771183131589222E-2</v>
      </c>
      <c r="M50" s="74">
        <f t="shared" si="5"/>
        <v>24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6393</v>
      </c>
      <c r="C51" s="78">
        <f>VLOOKUP('5-9'!$A51, Data!$B$26:$J$49, 3, FALSE)</f>
        <v>69</v>
      </c>
      <c r="D51" s="78">
        <f>VLOOKUP('5-9'!$A51, Data!$B$26:$J$49, 4, FALSE)</f>
        <v>0</v>
      </c>
      <c r="E51" s="78">
        <f>VLOOKUP('5-9'!$A51, Data!$B$26:$J$49, 5, FALSE)</f>
        <v>9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122</v>
      </c>
      <c r="I51" s="78">
        <f>VLOOKUP('5-9'!$A51, Data!$B$26:$J$49, 9, FALSE)</f>
        <v>5</v>
      </c>
      <c r="J51" s="79">
        <f t="shared" si="2"/>
        <v>205</v>
      </c>
      <c r="K51" s="80">
        <f t="shared" si="3"/>
        <v>6598</v>
      </c>
      <c r="L51" s="75">
        <f t="shared" si="4"/>
        <v>3.1070021218551076E-2</v>
      </c>
      <c r="M51" s="74">
        <f t="shared" si="5"/>
        <v>22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2441</v>
      </c>
      <c r="C52" s="78">
        <f>VLOOKUP('5-9'!$A52, Data!$B$26:$J$49, 3, FALSE)</f>
        <v>51</v>
      </c>
      <c r="D52" s="78">
        <f>VLOOKUP('5-9'!$A52, Data!$B$26:$J$49, 4, FALSE)</f>
        <v>2</v>
      </c>
      <c r="E52" s="78">
        <f>VLOOKUP('5-9'!$A52, Data!$B$26:$J$49, 5, FALSE)</f>
        <v>4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50</v>
      </c>
      <c r="I52" s="78">
        <f>VLOOKUP('5-9'!$A52, Data!$B$26:$J$49, 9, FALSE)</f>
        <v>1</v>
      </c>
      <c r="J52" s="79">
        <f t="shared" si="2"/>
        <v>108</v>
      </c>
      <c r="K52" s="80">
        <f t="shared" si="3"/>
        <v>2549</v>
      </c>
      <c r="L52" s="75">
        <f t="shared" si="4"/>
        <v>4.2369556688897608E-2</v>
      </c>
      <c r="M52" s="74">
        <f t="shared" si="5"/>
        <v>16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2189</v>
      </c>
      <c r="C53" s="78">
        <f>VLOOKUP('5-9'!$A53, Data!$B$26:$J$49, 3, FALSE)</f>
        <v>51</v>
      </c>
      <c r="D53" s="78">
        <f>VLOOKUP('5-9'!$A53, Data!$B$26:$J$49, 4, FALSE)</f>
        <v>1</v>
      </c>
      <c r="E53" s="78">
        <f>VLOOKUP('5-9'!$A53, Data!$B$26:$J$49, 5, FALSE)</f>
        <v>5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93</v>
      </c>
      <c r="I53" s="78">
        <f>VLOOKUP('5-9'!$A53, Data!$B$26:$J$49, 9, FALSE)</f>
        <v>11</v>
      </c>
      <c r="J53" s="79">
        <f t="shared" si="2"/>
        <v>161</v>
      </c>
      <c r="K53" s="80">
        <f t="shared" si="3"/>
        <v>2350</v>
      </c>
      <c r="L53" s="75">
        <f t="shared" si="4"/>
        <v>6.8510638297872337E-2</v>
      </c>
      <c r="M53" s="74">
        <f t="shared" si="5"/>
        <v>8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4015</v>
      </c>
      <c r="C54" s="78">
        <f>VLOOKUP('5-9'!$A54, Data!$B$26:$J$49, 3, FALSE)</f>
        <v>63</v>
      </c>
      <c r="D54" s="78">
        <f>VLOOKUP('5-9'!$A54, Data!$B$26:$J$49, 4, FALSE)</f>
        <v>3</v>
      </c>
      <c r="E54" s="78">
        <f>VLOOKUP('5-9'!$A54, Data!$B$26:$J$49, 5, FALSE)</f>
        <v>2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57</v>
      </c>
      <c r="I54" s="78">
        <f>VLOOKUP('5-9'!$A54, Data!$B$26:$J$49, 9, FALSE)</f>
        <v>6</v>
      </c>
      <c r="J54" s="79">
        <f t="shared" si="2"/>
        <v>131</v>
      </c>
      <c r="K54" s="80">
        <f t="shared" si="3"/>
        <v>4146</v>
      </c>
      <c r="L54" s="75">
        <f t="shared" si="4"/>
        <v>3.1596719729860105E-2</v>
      </c>
      <c r="M54" s="74">
        <f t="shared" si="5"/>
        <v>21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806</v>
      </c>
      <c r="C55" s="78">
        <f>VLOOKUP('5-9'!$A55, Data!$B$26:$J$49, 3, FALSE)</f>
        <v>71</v>
      </c>
      <c r="D55" s="78">
        <f>VLOOKUP('5-9'!$A55, Data!$B$26:$J$49, 4, FALSE)</f>
        <v>5</v>
      </c>
      <c r="E55" s="78">
        <f>VLOOKUP('5-9'!$A55, Data!$B$26:$J$49, 5, FALSE)</f>
        <v>10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38</v>
      </c>
      <c r="I55" s="78">
        <f>VLOOKUP('5-9'!$A55, Data!$B$26:$J$49, 9, FALSE)</f>
        <v>11</v>
      </c>
      <c r="J55" s="79">
        <f t="shared" si="2"/>
        <v>135</v>
      </c>
      <c r="K55" s="80">
        <f t="shared" si="3"/>
        <v>941</v>
      </c>
      <c r="L55" s="75">
        <f t="shared" si="4"/>
        <v>0.1434643995749203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2834</v>
      </c>
      <c r="C56" s="78">
        <f>VLOOKUP('5-9'!$A56, Data!$B$26:$J$49, 3, FALSE)</f>
        <v>49</v>
      </c>
      <c r="D56" s="78">
        <f>VLOOKUP('5-9'!$A56, Data!$B$26:$J$49, 4, FALSE)</f>
        <v>3</v>
      </c>
      <c r="E56" s="78">
        <f>VLOOKUP('5-9'!$A56, Data!$B$26:$J$49, 5, FALSE)</f>
        <v>5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40</v>
      </c>
      <c r="I56" s="78">
        <f>VLOOKUP('5-9'!$A56, Data!$B$26:$J$49, 9, FALSE)</f>
        <v>4</v>
      </c>
      <c r="J56" s="79">
        <f t="shared" si="2"/>
        <v>101</v>
      </c>
      <c r="K56" s="80">
        <f t="shared" si="3"/>
        <v>2935</v>
      </c>
      <c r="L56" s="75">
        <f t="shared" si="4"/>
        <v>3.4412265758091996E-2</v>
      </c>
      <c r="M56" s="74">
        <f t="shared" si="5"/>
        <v>20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7414</v>
      </c>
      <c r="C57" s="78">
        <f>VLOOKUP('5-9'!$A57, Data!$B$26:$J$49, 3, FALSE)</f>
        <v>105</v>
      </c>
      <c r="D57" s="78">
        <f>VLOOKUP('5-9'!$A57, Data!$B$26:$J$49, 4, FALSE)</f>
        <v>3</v>
      </c>
      <c r="E57" s="78">
        <f>VLOOKUP('5-9'!$A57, Data!$B$26:$J$49, 5, FALSE)</f>
        <v>5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141</v>
      </c>
      <c r="I57" s="78">
        <f>VLOOKUP('5-9'!$A57, Data!$B$26:$J$49, 9, FALSE)</f>
        <v>12</v>
      </c>
      <c r="J57" s="79">
        <f t="shared" si="2"/>
        <v>266</v>
      </c>
      <c r="K57" s="80">
        <f t="shared" si="3"/>
        <v>7680</v>
      </c>
      <c r="L57" s="75">
        <f t="shared" si="4"/>
        <v>3.4635416666666669E-2</v>
      </c>
      <c r="M57" s="74">
        <f t="shared" si="5"/>
        <v>19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8583</v>
      </c>
      <c r="C58" s="78">
        <f>VLOOKUP('5-9'!$A58, Data!$B$26:$J$49, 3, FALSE)</f>
        <v>190</v>
      </c>
      <c r="D58" s="78">
        <f>VLOOKUP('5-9'!$A58, Data!$B$26:$J$49, 4, FALSE)</f>
        <v>2</v>
      </c>
      <c r="E58" s="78">
        <f>VLOOKUP('5-9'!$A58, Data!$B$26:$J$49, 5, FALSE)</f>
        <v>23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356</v>
      </c>
      <c r="I58" s="78">
        <f>VLOOKUP('5-9'!$A58, Data!$B$26:$J$49, 9, FALSE)</f>
        <v>31</v>
      </c>
      <c r="J58" s="79">
        <f t="shared" si="2"/>
        <v>602</v>
      </c>
      <c r="K58" s="80">
        <f t="shared" si="3"/>
        <v>9185</v>
      </c>
      <c r="L58" s="75">
        <f t="shared" si="4"/>
        <v>6.5541643984757758E-2</v>
      </c>
      <c r="M58" s="74">
        <f t="shared" si="5"/>
        <v>9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12878</v>
      </c>
      <c r="C59" s="78">
        <f>VLOOKUP('5-9'!$A59, Data!$B$26:$J$49, 3, FALSE)</f>
        <v>353</v>
      </c>
      <c r="D59" s="78">
        <f>VLOOKUP('5-9'!$A59, Data!$B$26:$J$49, 4, FALSE)</f>
        <v>2</v>
      </c>
      <c r="E59" s="78">
        <f>VLOOKUP('5-9'!$A59, Data!$B$26:$J$49, 5, FALSE)</f>
        <v>74</v>
      </c>
      <c r="F59" s="78">
        <f>VLOOKUP('5-9'!$A59, Data!$B$26:$J$49, 6, FALSE)</f>
        <v>0</v>
      </c>
      <c r="G59" s="78">
        <f>VLOOKUP('5-9'!$A59, Data!$B$26:$J$49, 7, FALSE)</f>
        <v>0</v>
      </c>
      <c r="H59" s="78">
        <f>VLOOKUP('5-9'!$A59, Data!$B$26:$J$49, 8, FALSE)</f>
        <v>881</v>
      </c>
      <c r="I59" s="78">
        <f>VLOOKUP('5-9'!$A59, Data!$B$26:$J$49, 9, FALSE)</f>
        <v>78</v>
      </c>
      <c r="J59" s="79">
        <f t="shared" si="2"/>
        <v>1388</v>
      </c>
      <c r="K59" s="80">
        <f t="shared" si="3"/>
        <v>14266</v>
      </c>
      <c r="L59" s="75">
        <f t="shared" si="4"/>
        <v>9.7294266087200335E-2</v>
      </c>
      <c r="M59" s="74">
        <f t="shared" si="5"/>
        <v>2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6773</v>
      </c>
      <c r="C60" s="78">
        <f>VLOOKUP('5-9'!$A60, Data!$B$26:$J$49, 3, FALSE)</f>
        <v>109</v>
      </c>
      <c r="D60" s="78">
        <f>VLOOKUP('5-9'!$A60, Data!$B$26:$J$49, 4, FALSE)</f>
        <v>4</v>
      </c>
      <c r="E60" s="78">
        <f>VLOOKUP('5-9'!$A60, Data!$B$26:$J$49, 5, FALSE)</f>
        <v>0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88</v>
      </c>
      <c r="I60" s="78">
        <f>VLOOKUP('5-9'!$A60, Data!$B$26:$J$49, 9, FALSE)</f>
        <v>4</v>
      </c>
      <c r="J60" s="79">
        <f t="shared" si="2"/>
        <v>205</v>
      </c>
      <c r="K60" s="80">
        <f t="shared" si="3"/>
        <v>6978</v>
      </c>
      <c r="L60" s="75">
        <f t="shared" si="4"/>
        <v>2.9378045285182001E-2</v>
      </c>
      <c r="M60" s="74">
        <f t="shared" si="5"/>
        <v>23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93683</v>
      </c>
      <c r="C61" s="90">
        <f>SUM(C37:C60)</f>
        <v>1945</v>
      </c>
      <c r="D61" s="90">
        <f t="shared" ref="D61:I61" si="6">SUM(D37:D60)</f>
        <v>48</v>
      </c>
      <c r="E61" s="90">
        <f t="shared" si="6"/>
        <v>259</v>
      </c>
      <c r="F61" s="90">
        <f t="shared" si="6"/>
        <v>1</v>
      </c>
      <c r="G61" s="90">
        <f t="shared" si="6"/>
        <v>0</v>
      </c>
      <c r="H61" s="90">
        <f t="shared" si="6"/>
        <v>2871</v>
      </c>
      <c r="I61" s="90">
        <f t="shared" si="6"/>
        <v>214</v>
      </c>
      <c r="J61" s="91">
        <f t="shared" si="2"/>
        <v>5338</v>
      </c>
      <c r="K61" s="92">
        <f t="shared" si="3"/>
        <v>99021</v>
      </c>
      <c r="L61" s="93">
        <f t="shared" si="4"/>
        <v>5.3907756940446978E-2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5338</v>
      </c>
    </row>
    <row r="64" spans="1:21" ht="18" customHeight="1" x14ac:dyDescent="0.25">
      <c r="I64" s="2"/>
      <c r="J64" s="7" t="s">
        <v>43</v>
      </c>
      <c r="K64" s="82">
        <f>K63/K61</f>
        <v>5.3907756940446978E-2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4"/>
  <sheetViews>
    <sheetView view="pageBreakPreview" zoomScaleNormal="100" zoomScaleSheetLayoutView="100" workbookViewId="0">
      <selection activeCell="V11" sqref="V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92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5945</v>
      </c>
    </row>
    <row r="4" spans="1:15" ht="18" customHeight="1" x14ac:dyDescent="0.25">
      <c r="A4" s="106" t="s">
        <v>48</v>
      </c>
      <c r="B4" s="106"/>
      <c r="C4" s="106"/>
      <c r="D4" s="8">
        <f>$K$61</f>
        <v>88615</v>
      </c>
    </row>
    <row r="5" spans="1:15" ht="18" customHeight="1" x14ac:dyDescent="0.25">
      <c r="B5" s="9"/>
      <c r="C5" s="10" t="s">
        <v>47</v>
      </c>
      <c r="D5" s="15">
        <f>$K$64</f>
        <v>6.7087964791513854E-2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0.18076923076923077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ref="C10:C32" si="1">SUMIF($M$37:$M$60,$A10,$L$37:$L$60)</f>
        <v>0.14899713467048711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0.13623978201634879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0.11500212494687632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0.11346316680779001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0.11162790697674418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05</v>
      </c>
      <c r="C15" s="75">
        <f t="shared" si="1"/>
        <v>9.3413173652694609E-2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09</v>
      </c>
      <c r="C16" s="75">
        <f t="shared" si="1"/>
        <v>8.9552238805970144E-2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17</v>
      </c>
      <c r="C17" s="75">
        <f t="shared" si="1"/>
        <v>8.7816091954022985E-2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8.2236842105263164E-2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22</v>
      </c>
      <c r="C19" s="75">
        <f t="shared" si="1"/>
        <v>8.0861881128192717E-2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04</v>
      </c>
      <c r="C20" s="75">
        <f t="shared" si="1"/>
        <v>7.6487252124645896E-2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10</v>
      </c>
      <c r="C21" s="75">
        <f t="shared" si="1"/>
        <v>6.9529652351738247E-2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01</v>
      </c>
      <c r="C22" s="75">
        <f t="shared" si="1"/>
        <v>6.9473684210526312E-2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6.6424021838034572E-2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12</v>
      </c>
      <c r="C24" s="75">
        <f t="shared" si="1"/>
        <v>6.3945578231292516E-2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11</v>
      </c>
      <c r="C25" s="75">
        <f t="shared" si="1"/>
        <v>5.4885654885654889E-2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5.4196775986659257E-2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4.1980783444198082E-2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4.1237113402061855E-2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3.3806730472368013E-2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3.2236400268636667E-2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3.1026785714285715E-2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3.0908096280087529E-2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1768</v>
      </c>
      <c r="C37" s="78">
        <f>VLOOKUP('10-25'!$A37, Data!$B$50:$J$97, 3, FALSE)</f>
        <v>53</v>
      </c>
      <c r="D37" s="78">
        <f>VLOOKUP('10-25'!$A37, Data!$B$50:$J$97, 4, FALSE)</f>
        <v>6</v>
      </c>
      <c r="E37" s="78">
        <f>VLOOKUP('10-25'!$A37, Data!$B$50:$J$97, 5, FALSE)</f>
        <v>7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64</v>
      </c>
      <c r="I37" s="78">
        <f>VLOOKUP('10-25'!$A37, Data!$B$50:$J$97, 9, FALSE)</f>
        <v>2</v>
      </c>
      <c r="J37" s="79">
        <f t="shared" ref="J37:J61" si="2">SUM(C37:I37)</f>
        <v>132</v>
      </c>
      <c r="K37" s="80">
        <f t="shared" ref="K37:K61" si="3">SUM(B37:I37)</f>
        <v>1900</v>
      </c>
      <c r="L37" s="75">
        <f>J37/K37</f>
        <v>6.9473684210526312E-2</v>
      </c>
      <c r="M37" s="74">
        <f>RANK(L37,$L$37:$L$60)</f>
        <v>14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1395</v>
      </c>
      <c r="C38" s="78">
        <f>VLOOKUP('10-25'!$A38, Data!$B$50:$J$97, 3, FALSE)</f>
        <v>61</v>
      </c>
      <c r="D38" s="78">
        <f>VLOOKUP('10-25'!$A38, Data!$B$50:$J$97, 4, FALSE)</f>
        <v>3</v>
      </c>
      <c r="E38" s="78">
        <f>VLOOKUP('10-25'!$A38, Data!$B$50:$J$97, 5, FALSE)</f>
        <v>7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50</v>
      </c>
      <c r="I38" s="78">
        <f>VLOOKUP('10-25'!$A38, Data!$B$50:$J$97, 9, FALSE)</f>
        <v>4</v>
      </c>
      <c r="J38" s="79">
        <f t="shared" si="2"/>
        <v>125</v>
      </c>
      <c r="K38" s="80">
        <f t="shared" si="3"/>
        <v>1520</v>
      </c>
      <c r="L38" s="75">
        <f t="shared" ref="L38:L60" si="4">J38/K38</f>
        <v>8.2236842105263164E-2</v>
      </c>
      <c r="M38" s="74">
        <f t="shared" ref="M38:M60" si="5">RANK(L38,$L$37:$L$60)</f>
        <v>10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297</v>
      </c>
      <c r="C39" s="78">
        <f>VLOOKUP('10-25'!$A39, Data!$B$50:$J$97, 3, FALSE)</f>
        <v>24</v>
      </c>
      <c r="D39" s="78">
        <f>VLOOKUP('10-25'!$A39, Data!$B$50:$J$97, 4, FALSE)</f>
        <v>2</v>
      </c>
      <c r="E39" s="78">
        <f>VLOOKUP('10-25'!$A39, Data!$B$50:$J$97, 5, FALSE)</f>
        <v>5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18</v>
      </c>
      <c r="I39" s="78">
        <f>VLOOKUP('10-25'!$A39, Data!$B$50:$J$97, 9, FALSE)</f>
        <v>3</v>
      </c>
      <c r="J39" s="79">
        <f t="shared" si="2"/>
        <v>52</v>
      </c>
      <c r="K39" s="80">
        <f t="shared" si="3"/>
        <v>349</v>
      </c>
      <c r="L39" s="75">
        <f t="shared" si="4"/>
        <v>0.14899713467048711</v>
      </c>
      <c r="M39" s="74">
        <f t="shared" si="5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978</v>
      </c>
      <c r="C40" s="78">
        <f>VLOOKUP('10-25'!$A40, Data!$B$50:$J$97, 3, FALSE)</f>
        <v>33</v>
      </c>
      <c r="D40" s="78">
        <f>VLOOKUP('10-25'!$A40, Data!$B$50:$J$97, 4, FALSE)</f>
        <v>3</v>
      </c>
      <c r="E40" s="78">
        <f>VLOOKUP('10-25'!$A40, Data!$B$50:$J$97, 5, FALSE)</f>
        <v>4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39</v>
      </c>
      <c r="I40" s="78">
        <f>VLOOKUP('10-25'!$A40, Data!$B$50:$J$97, 9, FALSE)</f>
        <v>2</v>
      </c>
      <c r="J40" s="79">
        <f t="shared" si="2"/>
        <v>81</v>
      </c>
      <c r="K40" s="80">
        <f t="shared" si="3"/>
        <v>1059</v>
      </c>
      <c r="L40" s="75">
        <f t="shared" si="4"/>
        <v>7.6487252124645896E-2</v>
      </c>
      <c r="M40" s="74">
        <f t="shared" si="5"/>
        <v>12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1514</v>
      </c>
      <c r="C41" s="78">
        <f>VLOOKUP('10-25'!$A41, Data!$B$50:$J$97, 3, FALSE)</f>
        <v>62</v>
      </c>
      <c r="D41" s="78">
        <f>VLOOKUP('10-25'!$A41, Data!$B$50:$J$97, 4, FALSE)</f>
        <v>4</v>
      </c>
      <c r="E41" s="78">
        <f>VLOOKUP('10-25'!$A41, Data!$B$50:$J$97, 5, FALSE)</f>
        <v>6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82</v>
      </c>
      <c r="I41" s="78">
        <f>VLOOKUP('10-25'!$A41, Data!$B$50:$J$97, 9, FALSE)</f>
        <v>2</v>
      </c>
      <c r="J41" s="79">
        <f t="shared" si="2"/>
        <v>156</v>
      </c>
      <c r="K41" s="80">
        <f t="shared" si="3"/>
        <v>1670</v>
      </c>
      <c r="L41" s="75">
        <f t="shared" si="4"/>
        <v>9.3413173652694609E-2</v>
      </c>
      <c r="M41" s="74">
        <f t="shared" si="5"/>
        <v>7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317</v>
      </c>
      <c r="C42" s="78">
        <f>VLOOKUP('10-25'!$A42, Data!$B$50:$J$97, 3, FALSE)</f>
        <v>29</v>
      </c>
      <c r="D42" s="78">
        <f>VLOOKUP('10-25'!$A42, Data!$B$50:$J$97, 4, FALSE)</f>
        <v>1</v>
      </c>
      <c r="E42" s="78">
        <f>VLOOKUP('10-25'!$A42, Data!$B$50:$J$97, 5, FALSE)</f>
        <v>6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11</v>
      </c>
      <c r="I42" s="78">
        <f>VLOOKUP('10-25'!$A42, Data!$B$50:$J$97, 9, FALSE)</f>
        <v>3</v>
      </c>
      <c r="J42" s="79">
        <f t="shared" si="2"/>
        <v>50</v>
      </c>
      <c r="K42" s="80">
        <f t="shared" si="3"/>
        <v>367</v>
      </c>
      <c r="L42" s="75">
        <f t="shared" si="4"/>
        <v>0.13623978201634879</v>
      </c>
      <c r="M42" s="74">
        <f t="shared" si="5"/>
        <v>3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382</v>
      </c>
      <c r="C43" s="78">
        <f>VLOOKUP('10-25'!$A43, Data!$B$50:$J$97, 3, FALSE)</f>
        <v>25</v>
      </c>
      <c r="D43" s="78">
        <f>VLOOKUP('10-25'!$A43, Data!$B$50:$J$97, 4, FALSE)</f>
        <v>1</v>
      </c>
      <c r="E43" s="78">
        <f>VLOOKUP('10-25'!$A43, Data!$B$50:$J$97, 5, FALSE)</f>
        <v>2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19</v>
      </c>
      <c r="I43" s="78">
        <f>VLOOKUP('10-25'!$A43, Data!$B$50:$J$97, 9, FALSE)</f>
        <v>1</v>
      </c>
      <c r="J43" s="79">
        <f t="shared" si="2"/>
        <v>48</v>
      </c>
      <c r="K43" s="80">
        <f t="shared" si="3"/>
        <v>430</v>
      </c>
      <c r="L43" s="75">
        <f t="shared" si="4"/>
        <v>0.11162790697674418</v>
      </c>
      <c r="M43" s="74">
        <f t="shared" si="5"/>
        <v>6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6806</v>
      </c>
      <c r="C44" s="78">
        <f>VLOOKUP('10-25'!$A44, Data!$B$50:$J$97, 3, FALSE)</f>
        <v>123</v>
      </c>
      <c r="D44" s="78">
        <f>VLOOKUP('10-25'!$A44, Data!$B$50:$J$97, 4, FALSE)</f>
        <v>9</v>
      </c>
      <c r="E44" s="78">
        <f>VLOOKUP('10-25'!$A44, Data!$B$50:$J$97, 5, FALSE)</f>
        <v>33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222</v>
      </c>
      <c r="I44" s="78">
        <f>VLOOKUP('10-25'!$A44, Data!$B$50:$J$97, 9, FALSE)</f>
        <v>3</v>
      </c>
      <c r="J44" s="79">
        <f t="shared" si="2"/>
        <v>390</v>
      </c>
      <c r="K44" s="80">
        <f t="shared" si="3"/>
        <v>7196</v>
      </c>
      <c r="L44" s="75">
        <f t="shared" si="4"/>
        <v>5.4196775986659257E-2</v>
      </c>
      <c r="M44" s="74">
        <f t="shared" si="5"/>
        <v>18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1220</v>
      </c>
      <c r="C45" s="78">
        <f>VLOOKUP('10-25'!$A45, Data!$B$50:$J$97, 3, FALSE)</f>
        <v>57</v>
      </c>
      <c r="D45" s="78">
        <f>VLOOKUP('10-25'!$A45, Data!$B$50:$J$97, 4, FALSE)</f>
        <v>3</v>
      </c>
      <c r="E45" s="78">
        <f>VLOOKUP('10-25'!$A45, Data!$B$50:$J$97, 5, FALSE)</f>
        <v>6</v>
      </c>
      <c r="F45" s="78">
        <f>VLOOKUP('10-25'!$A45, Data!$B$50:$J$97, 6, FALSE)</f>
        <v>2</v>
      </c>
      <c r="G45" s="78">
        <f>VLOOKUP('10-25'!$A45, Data!$B$50:$J$97, 7, FALSE)</f>
        <v>0</v>
      </c>
      <c r="H45" s="78">
        <f>VLOOKUP('10-25'!$A45, Data!$B$50:$J$97, 8, FALSE)</f>
        <v>48</v>
      </c>
      <c r="I45" s="78">
        <f>VLOOKUP('10-25'!$A45, Data!$B$50:$J$97, 9, FALSE)</f>
        <v>4</v>
      </c>
      <c r="J45" s="79">
        <f t="shared" si="2"/>
        <v>120</v>
      </c>
      <c r="K45" s="80">
        <f t="shared" si="3"/>
        <v>1340</v>
      </c>
      <c r="L45" s="75">
        <f t="shared" si="4"/>
        <v>8.9552238805970144E-2</v>
      </c>
      <c r="M45" s="74">
        <f t="shared" si="5"/>
        <v>8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1820</v>
      </c>
      <c r="C46" s="78">
        <f>VLOOKUP('10-25'!$A46, Data!$B$50:$J$97, 3, FALSE)</f>
        <v>81</v>
      </c>
      <c r="D46" s="78">
        <f>VLOOKUP('10-25'!$A46, Data!$B$50:$J$97, 4, FALSE)</f>
        <v>3</v>
      </c>
      <c r="E46" s="78">
        <f>VLOOKUP('10-25'!$A46, Data!$B$50:$J$97, 5, FALSE)</f>
        <v>2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47</v>
      </c>
      <c r="I46" s="78">
        <f>VLOOKUP('10-25'!$A46, Data!$B$50:$J$97, 9, FALSE)</f>
        <v>3</v>
      </c>
      <c r="J46" s="79">
        <f t="shared" si="2"/>
        <v>136</v>
      </c>
      <c r="K46" s="80">
        <f t="shared" si="3"/>
        <v>1956</v>
      </c>
      <c r="L46" s="75">
        <f t="shared" si="4"/>
        <v>6.9529652351738247E-2</v>
      </c>
      <c r="M46" s="74">
        <f t="shared" si="5"/>
        <v>13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2273</v>
      </c>
      <c r="C47" s="78">
        <f>VLOOKUP('10-25'!$A47, Data!$B$50:$J$97, 3, FALSE)</f>
        <v>59</v>
      </c>
      <c r="D47" s="78">
        <f>VLOOKUP('10-25'!$A47, Data!$B$50:$J$97, 4, FALSE)</f>
        <v>1</v>
      </c>
      <c r="E47" s="78">
        <f>VLOOKUP('10-25'!$A47, Data!$B$50:$J$97, 5, FALSE)</f>
        <v>13</v>
      </c>
      <c r="F47" s="78">
        <f>VLOOKUP('10-25'!$A47, Data!$B$50:$J$97, 6, FALSE)</f>
        <v>1</v>
      </c>
      <c r="G47" s="78">
        <f>VLOOKUP('10-25'!$A47, Data!$B$50:$J$97, 7, FALSE)</f>
        <v>0</v>
      </c>
      <c r="H47" s="78">
        <f>VLOOKUP('10-25'!$A47, Data!$B$50:$J$97, 8, FALSE)</f>
        <v>56</v>
      </c>
      <c r="I47" s="78">
        <f>VLOOKUP('10-25'!$A47, Data!$B$50:$J$97, 9, FALSE)</f>
        <v>2</v>
      </c>
      <c r="J47" s="79">
        <f t="shared" si="2"/>
        <v>132</v>
      </c>
      <c r="K47" s="80">
        <f t="shared" si="3"/>
        <v>2405</v>
      </c>
      <c r="L47" s="75">
        <f t="shared" si="4"/>
        <v>5.4885654885654889E-2</v>
      </c>
      <c r="M47" s="74">
        <f t="shared" si="5"/>
        <v>17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10320</v>
      </c>
      <c r="C48" s="78">
        <f>VLOOKUP('10-25'!$A48, Data!$B$50:$J$97, 3, FALSE)</f>
        <v>285</v>
      </c>
      <c r="D48" s="78">
        <f>VLOOKUP('10-25'!$A48, Data!$B$50:$J$97, 4, FALSE)</f>
        <v>6</v>
      </c>
      <c r="E48" s="78">
        <f>VLOOKUP('10-25'!$A48, Data!$B$50:$J$97, 5, FALSE)</f>
        <v>23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373</v>
      </c>
      <c r="I48" s="78">
        <f>VLOOKUP('10-25'!$A48, Data!$B$50:$J$97, 9, FALSE)</f>
        <v>18</v>
      </c>
      <c r="J48" s="79">
        <f t="shared" si="2"/>
        <v>705</v>
      </c>
      <c r="K48" s="80">
        <f t="shared" si="3"/>
        <v>11025</v>
      </c>
      <c r="L48" s="75">
        <f t="shared" si="4"/>
        <v>6.3945578231292516E-2</v>
      </c>
      <c r="M48" s="74">
        <f t="shared" si="5"/>
        <v>16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2094</v>
      </c>
      <c r="C49" s="78">
        <f>VLOOKUP('10-25'!$A49, Data!$B$50:$J$97, 3, FALSE)</f>
        <v>125</v>
      </c>
      <c r="D49" s="78">
        <f>VLOOKUP('10-25'!$A49, Data!$B$50:$J$97, 4, FALSE)</f>
        <v>5</v>
      </c>
      <c r="E49" s="78">
        <f>VLOOKUP('10-25'!$A49, Data!$B$50:$J$97, 5, FALSE)</f>
        <v>32</v>
      </c>
      <c r="F49" s="78">
        <f>VLOOKUP('10-25'!$A49, Data!$B$50:$J$97, 6, FALSE)</f>
        <v>0</v>
      </c>
      <c r="G49" s="78">
        <f>VLOOKUP('10-25'!$A49, Data!$B$50:$J$97, 7, FALSE)</f>
        <v>0</v>
      </c>
      <c r="H49" s="78">
        <f>VLOOKUP('10-25'!$A49, Data!$B$50:$J$97, 8, FALSE)</f>
        <v>102</v>
      </c>
      <c r="I49" s="78">
        <f>VLOOKUP('10-25'!$A49, Data!$B$50:$J$97, 9, FALSE)</f>
        <v>4</v>
      </c>
      <c r="J49" s="79">
        <f t="shared" si="2"/>
        <v>268</v>
      </c>
      <c r="K49" s="80">
        <f t="shared" si="3"/>
        <v>2362</v>
      </c>
      <c r="L49" s="75">
        <f t="shared" si="4"/>
        <v>0.11346316680779001</v>
      </c>
      <c r="M49" s="74">
        <f t="shared" si="5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4341</v>
      </c>
      <c r="C50" s="78">
        <f>VLOOKUP('10-25'!$A50, Data!$B$50:$J$97, 3, FALSE)</f>
        <v>59</v>
      </c>
      <c r="D50" s="78">
        <f>VLOOKUP('10-25'!$A50, Data!$B$50:$J$97, 4, FALSE)</f>
        <v>0</v>
      </c>
      <c r="E50" s="78">
        <f>VLOOKUP('10-25'!$A50, Data!$B$50:$J$97, 5, FALSE)</f>
        <v>2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76</v>
      </c>
      <c r="I50" s="78">
        <f>VLOOKUP('10-25'!$A50, Data!$B$50:$J$97, 9, FALSE)</f>
        <v>2</v>
      </c>
      <c r="J50" s="79">
        <f t="shared" si="2"/>
        <v>139</v>
      </c>
      <c r="K50" s="80">
        <f t="shared" si="3"/>
        <v>4480</v>
      </c>
      <c r="L50" s="75">
        <f t="shared" si="4"/>
        <v>3.1026785714285715E-2</v>
      </c>
      <c r="M50" s="74">
        <f t="shared" si="5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6259</v>
      </c>
      <c r="C51" s="78">
        <f>VLOOKUP('10-25'!$A51, Data!$B$50:$J$97, 3, FALSE)</f>
        <v>85</v>
      </c>
      <c r="D51" s="78">
        <f>VLOOKUP('10-25'!$A51, Data!$B$50:$J$97, 4, FALSE)</f>
        <v>2</v>
      </c>
      <c r="E51" s="78">
        <f>VLOOKUP('10-25'!$A51, Data!$B$50:$J$97, 5, FALSE)</f>
        <v>10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121</v>
      </c>
      <c r="I51" s="78">
        <f>VLOOKUP('10-25'!$A51, Data!$B$50:$J$97, 9, FALSE)</f>
        <v>1</v>
      </c>
      <c r="J51" s="79">
        <f t="shared" si="2"/>
        <v>219</v>
      </c>
      <c r="K51" s="80">
        <f t="shared" si="3"/>
        <v>6478</v>
      </c>
      <c r="L51" s="75">
        <f t="shared" si="4"/>
        <v>3.3806730472368013E-2</v>
      </c>
      <c r="M51" s="74">
        <f t="shared" si="5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2052</v>
      </c>
      <c r="C52" s="78">
        <f>VLOOKUP('10-25'!$A52, Data!$B$50:$J$97, 3, FALSE)</f>
        <v>60</v>
      </c>
      <c r="D52" s="78">
        <f>VLOOKUP('10-25'!$A52, Data!$B$50:$J$97, 4, FALSE)</f>
        <v>4</v>
      </c>
      <c r="E52" s="78">
        <f>VLOOKUP('10-25'!$A52, Data!$B$50:$J$97, 5, FALSE)</f>
        <v>9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68</v>
      </c>
      <c r="I52" s="78">
        <f>VLOOKUP('10-25'!$A52, Data!$B$50:$J$97, 9, FALSE)</f>
        <v>5</v>
      </c>
      <c r="J52" s="79">
        <f t="shared" si="2"/>
        <v>146</v>
      </c>
      <c r="K52" s="80">
        <f t="shared" si="3"/>
        <v>2198</v>
      </c>
      <c r="L52" s="75">
        <f t="shared" si="4"/>
        <v>6.6424021838034572E-2</v>
      </c>
      <c r="M52" s="74">
        <f t="shared" si="5"/>
        <v>15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1984</v>
      </c>
      <c r="C53" s="78">
        <f>VLOOKUP('10-25'!$A53, Data!$B$50:$J$97, 3, FALSE)</f>
        <v>55</v>
      </c>
      <c r="D53" s="78">
        <f>VLOOKUP('10-25'!$A53, Data!$B$50:$J$97, 4, FALSE)</f>
        <v>2</v>
      </c>
      <c r="E53" s="78">
        <f>VLOOKUP('10-25'!$A53, Data!$B$50:$J$97, 5, FALSE)</f>
        <v>1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117</v>
      </c>
      <c r="I53" s="78">
        <f>VLOOKUP('10-25'!$A53, Data!$B$50:$J$97, 9, FALSE)</f>
        <v>16</v>
      </c>
      <c r="J53" s="79">
        <f t="shared" si="2"/>
        <v>191</v>
      </c>
      <c r="K53" s="80">
        <f t="shared" si="3"/>
        <v>2175</v>
      </c>
      <c r="L53" s="75">
        <f t="shared" si="4"/>
        <v>8.7816091954022985E-2</v>
      </c>
      <c r="M53" s="74">
        <f t="shared" si="5"/>
        <v>9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3543</v>
      </c>
      <c r="C54" s="78">
        <f>VLOOKUP('10-25'!$A54, Data!$B$50:$J$97, 3, FALSE)</f>
        <v>37</v>
      </c>
      <c r="D54" s="78">
        <f>VLOOKUP('10-25'!$A54, Data!$B$50:$J$97, 4, FALSE)</f>
        <v>0</v>
      </c>
      <c r="E54" s="78">
        <f>VLOOKUP('10-25'!$A54, Data!$B$50:$J$97, 5, FALSE)</f>
        <v>7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65</v>
      </c>
      <c r="I54" s="78">
        <f>VLOOKUP('10-25'!$A54, Data!$B$50:$J$97, 9, FALSE)</f>
        <v>4</v>
      </c>
      <c r="J54" s="79">
        <f t="shared" si="2"/>
        <v>113</v>
      </c>
      <c r="K54" s="80">
        <f t="shared" si="3"/>
        <v>3656</v>
      </c>
      <c r="L54" s="75">
        <f t="shared" si="4"/>
        <v>3.0908096280087529E-2</v>
      </c>
      <c r="M54" s="74">
        <f t="shared" si="5"/>
        <v>24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639</v>
      </c>
      <c r="C55" s="78">
        <f>VLOOKUP('10-25'!$A55, Data!$B$50:$J$97, 3, FALSE)</f>
        <v>83</v>
      </c>
      <c r="D55" s="78">
        <f>VLOOKUP('10-25'!$A55, Data!$B$50:$J$97, 4, FALSE)</f>
        <v>1</v>
      </c>
      <c r="E55" s="78">
        <f>VLOOKUP('10-25'!$A55, Data!$B$50:$J$97, 5, FALSE)</f>
        <v>9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44</v>
      </c>
      <c r="I55" s="78">
        <f>VLOOKUP('10-25'!$A55, Data!$B$50:$J$97, 9, FALSE)</f>
        <v>4</v>
      </c>
      <c r="J55" s="79">
        <f t="shared" si="2"/>
        <v>141</v>
      </c>
      <c r="K55" s="80">
        <f t="shared" si="3"/>
        <v>780</v>
      </c>
      <c r="L55" s="75">
        <f t="shared" si="4"/>
        <v>0.18076923076923077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2418</v>
      </c>
      <c r="C56" s="78">
        <f>VLOOKUP('10-25'!$A56, Data!$B$50:$J$97, 3, FALSE)</f>
        <v>43</v>
      </c>
      <c r="D56" s="78">
        <f>VLOOKUP('10-25'!$A56, Data!$B$50:$J$97, 4, FALSE)</f>
        <v>0</v>
      </c>
      <c r="E56" s="78">
        <f>VLOOKUP('10-25'!$A56, Data!$B$50:$J$97, 5, FALSE)</f>
        <v>9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49</v>
      </c>
      <c r="I56" s="78">
        <f>VLOOKUP('10-25'!$A56, Data!$B$50:$J$97, 9, FALSE)</f>
        <v>3</v>
      </c>
      <c r="J56" s="79">
        <f t="shared" si="2"/>
        <v>104</v>
      </c>
      <c r="K56" s="80">
        <f t="shared" si="3"/>
        <v>2522</v>
      </c>
      <c r="L56" s="75">
        <f t="shared" si="4"/>
        <v>4.1237113402061855E-2</v>
      </c>
      <c r="M56" s="74">
        <f t="shared" si="5"/>
        <v>20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6481</v>
      </c>
      <c r="C57" s="78">
        <f>VLOOKUP('10-25'!$A57, Data!$B$50:$J$97, 3, FALSE)</f>
        <v>103</v>
      </c>
      <c r="D57" s="78">
        <f>VLOOKUP('10-25'!$A57, Data!$B$50:$J$97, 4, FALSE)</f>
        <v>3</v>
      </c>
      <c r="E57" s="78">
        <f>VLOOKUP('10-25'!$A57, Data!$B$50:$J$97, 5, FALSE)</f>
        <v>7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165</v>
      </c>
      <c r="I57" s="78">
        <f>VLOOKUP('10-25'!$A57, Data!$B$50:$J$97, 9, FALSE)</f>
        <v>6</v>
      </c>
      <c r="J57" s="79">
        <f t="shared" si="2"/>
        <v>284</v>
      </c>
      <c r="K57" s="80">
        <f t="shared" si="3"/>
        <v>6765</v>
      </c>
      <c r="L57" s="75">
        <f t="shared" si="4"/>
        <v>4.1980783444198082E-2</v>
      </c>
      <c r="M57" s="74">
        <f t="shared" si="5"/>
        <v>19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7593</v>
      </c>
      <c r="C58" s="78">
        <f>VLOOKUP('10-25'!$A58, Data!$B$50:$J$97, 3, FALSE)</f>
        <v>232</v>
      </c>
      <c r="D58" s="78">
        <f>VLOOKUP('10-25'!$A58, Data!$B$50:$J$97, 4, FALSE)</f>
        <v>8</v>
      </c>
      <c r="E58" s="78">
        <f>VLOOKUP('10-25'!$A58, Data!$B$50:$J$97, 5, FALSE)</f>
        <v>29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377</v>
      </c>
      <c r="I58" s="78">
        <f>VLOOKUP('10-25'!$A58, Data!$B$50:$J$97, 9, FALSE)</f>
        <v>22</v>
      </c>
      <c r="J58" s="79">
        <f t="shared" si="2"/>
        <v>668</v>
      </c>
      <c r="K58" s="80">
        <f t="shared" si="3"/>
        <v>8261</v>
      </c>
      <c r="L58" s="75">
        <f t="shared" si="4"/>
        <v>8.0861881128192717E-2</v>
      </c>
      <c r="M58" s="74">
        <f t="shared" si="5"/>
        <v>11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10412</v>
      </c>
      <c r="C59" s="78">
        <f>VLOOKUP('10-25'!$A59, Data!$B$50:$J$97, 3, FALSE)</f>
        <v>430</v>
      </c>
      <c r="D59" s="78">
        <f>VLOOKUP('10-25'!$A59, Data!$B$50:$J$97, 4, FALSE)</f>
        <v>13</v>
      </c>
      <c r="E59" s="78">
        <f>VLOOKUP('10-25'!$A59, Data!$B$50:$J$97, 5, FALSE)</f>
        <v>67</v>
      </c>
      <c r="F59" s="78">
        <f>VLOOKUP('10-25'!$A59, Data!$B$50:$J$97, 6, FALSE)</f>
        <v>1</v>
      </c>
      <c r="G59" s="78">
        <f>VLOOKUP('10-25'!$A59, Data!$B$50:$J$97, 7, FALSE)</f>
        <v>0</v>
      </c>
      <c r="H59" s="78">
        <f>VLOOKUP('10-25'!$A59, Data!$B$50:$J$97, 8, FALSE)</f>
        <v>771</v>
      </c>
      <c r="I59" s="78">
        <f>VLOOKUP('10-25'!$A59, Data!$B$50:$J$97, 9, FALSE)</f>
        <v>71</v>
      </c>
      <c r="J59" s="79">
        <f t="shared" si="2"/>
        <v>1353</v>
      </c>
      <c r="K59" s="80">
        <f t="shared" si="3"/>
        <v>11765</v>
      </c>
      <c r="L59" s="75">
        <f t="shared" si="4"/>
        <v>0.11500212494687632</v>
      </c>
      <c r="M59" s="74">
        <f t="shared" si="5"/>
        <v>4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5764</v>
      </c>
      <c r="C60" s="78">
        <f>VLOOKUP('10-25'!$A60, Data!$B$50:$J$97, 3, FALSE)</f>
        <v>60</v>
      </c>
      <c r="D60" s="78">
        <f>VLOOKUP('10-25'!$A60, Data!$B$50:$J$97, 4, FALSE)</f>
        <v>3</v>
      </c>
      <c r="E60" s="78">
        <f>VLOOKUP('10-25'!$A60, Data!$B$50:$J$97, 5, FALSE)</f>
        <v>5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118</v>
      </c>
      <c r="I60" s="78">
        <f>VLOOKUP('10-25'!$A60, Data!$B$50:$J$97, 9, FALSE)</f>
        <v>6</v>
      </c>
      <c r="J60" s="79">
        <f t="shared" si="2"/>
        <v>192</v>
      </c>
      <c r="K60" s="80">
        <f t="shared" si="3"/>
        <v>5956</v>
      </c>
      <c r="L60" s="75">
        <f t="shared" si="4"/>
        <v>3.2236400268636667E-2</v>
      </c>
      <c r="M60" s="74">
        <f t="shared" si="5"/>
        <v>22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82670</v>
      </c>
      <c r="C61" s="90">
        <f t="shared" si="6"/>
        <v>2264</v>
      </c>
      <c r="D61" s="90">
        <f t="shared" si="6"/>
        <v>83</v>
      </c>
      <c r="E61" s="90">
        <f t="shared" si="6"/>
        <v>301</v>
      </c>
      <c r="F61" s="90">
        <f t="shared" si="6"/>
        <v>4</v>
      </c>
      <c r="G61" s="90">
        <f t="shared" si="6"/>
        <v>0</v>
      </c>
      <c r="H61" s="90">
        <f t="shared" si="6"/>
        <v>3102</v>
      </c>
      <c r="I61" s="90">
        <f t="shared" si="6"/>
        <v>191</v>
      </c>
      <c r="J61" s="91">
        <f t="shared" si="2"/>
        <v>5945</v>
      </c>
      <c r="K61" s="92">
        <f t="shared" si="3"/>
        <v>88615</v>
      </c>
      <c r="L61" s="93">
        <f>J61/K61</f>
        <v>6.7087964791513854E-2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5945</v>
      </c>
    </row>
    <row r="64" spans="1:19" ht="18" customHeight="1" x14ac:dyDescent="0.25">
      <c r="I64" s="2"/>
      <c r="J64" s="7" t="s">
        <v>43</v>
      </c>
      <c r="K64" s="82">
        <f>K63/K61</f>
        <v>6.7087964791513854E-2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4"/>
  <sheetViews>
    <sheetView view="pageBreakPreview" zoomScaleNormal="100" zoomScaleSheetLayoutView="100" workbookViewId="0">
      <selection activeCell="U12" sqref="U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93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4825</v>
      </c>
    </row>
    <row r="4" spans="1:15" ht="18" customHeight="1" x14ac:dyDescent="0.25">
      <c r="A4" s="106" t="s">
        <v>48</v>
      </c>
      <c r="B4" s="106"/>
      <c r="C4" s="106"/>
      <c r="D4" s="8">
        <f>$K$61</f>
        <v>45952</v>
      </c>
    </row>
    <row r="5" spans="1:15" ht="18" customHeight="1" x14ac:dyDescent="0.25">
      <c r="B5" s="9"/>
      <c r="C5" s="10" t="s">
        <v>47</v>
      </c>
      <c r="D5" s="15">
        <f>$K$64</f>
        <v>0.10500087047353761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0.23563218390804597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0.21481481481481482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0.20666666666666667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0.18227848101265823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23</v>
      </c>
      <c r="C13" s="75">
        <f t="shared" si="1"/>
        <v>0.17916324856439705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17</v>
      </c>
      <c r="C14" s="75">
        <f t="shared" si="1"/>
        <v>0.17152658662092624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0.17032967032967034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04</v>
      </c>
      <c r="C16" s="75">
        <f t="shared" si="1"/>
        <v>0.16634050880626222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05</v>
      </c>
      <c r="C17" s="75">
        <f t="shared" si="1"/>
        <v>0.15873015873015872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0.14735336194563661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09</v>
      </c>
      <c r="C19" s="75">
        <f t="shared" si="1"/>
        <v>0.13435114503816795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10</v>
      </c>
      <c r="C20" s="75">
        <f t="shared" si="1"/>
        <v>0.12933025404157045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22</v>
      </c>
      <c r="C21" s="75">
        <f t="shared" si="1"/>
        <v>0.11648196180146192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01</v>
      </c>
      <c r="C22" s="75">
        <f t="shared" si="1"/>
        <v>0.11265004616805172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0.10563380281690141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20</v>
      </c>
      <c r="C24" s="75">
        <f t="shared" si="1"/>
        <v>9.4560669456066948E-2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8.8144009931719433E-2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8.7703435804701621E-2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8.6800771562413892E-2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6.0501296456352639E-2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5.890448665015139E-2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5.647840531561462E-2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4.5701849836779107E-2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4.5060658578856154E-2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961</v>
      </c>
      <c r="C37" s="78">
        <f>VLOOKUP('26-99'!$A37, Data!$B$74:$J$97, 3, FALSE)</f>
        <v>44</v>
      </c>
      <c r="D37" s="78">
        <f>VLOOKUP('26-99'!$A37, Data!$B$74:$J$97, 4, FALSE)</f>
        <v>0</v>
      </c>
      <c r="E37" s="78">
        <f>VLOOKUP('26-99'!$A37, Data!$B$74:$J$97, 5, FALSE)</f>
        <v>7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69</v>
      </c>
      <c r="I37" s="78">
        <f>VLOOKUP('26-99'!$A37, Data!$B$74:$J$97, 9, FALSE)</f>
        <v>2</v>
      </c>
      <c r="J37" s="79">
        <f t="shared" ref="J37:J60" si="2">SUM(C37:I37)</f>
        <v>122</v>
      </c>
      <c r="K37" s="80">
        <f t="shared" ref="K37:K60" si="3">SUM(B37:I37)</f>
        <v>1083</v>
      </c>
      <c r="L37" s="75">
        <f>J37/K37</f>
        <v>0.11265004616805172</v>
      </c>
      <c r="M37" s="74">
        <f t="shared" ref="M37:M60" si="4">RANK(L37,$L$37:$L$60)</f>
        <v>14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596</v>
      </c>
      <c r="C38" s="78">
        <f>VLOOKUP('26-99'!$A38, Data!$B$74:$J$97, 3, FALSE)</f>
        <v>40</v>
      </c>
      <c r="D38" s="78">
        <f>VLOOKUP('26-99'!$A38, Data!$B$74:$J$97, 4, FALSE)</f>
        <v>0</v>
      </c>
      <c r="E38" s="78">
        <f>VLOOKUP('26-99'!$A38, Data!$B$74:$J$97, 5, FALSE)</f>
        <v>5</v>
      </c>
      <c r="F38" s="78">
        <f>VLOOKUP('26-99'!$A38, Data!$B$74:$J$97, 6, FALSE)</f>
        <v>1</v>
      </c>
      <c r="G38" s="78">
        <f>VLOOKUP('26-99'!$A38, Data!$B$74:$J$97, 7, FALSE)</f>
        <v>0</v>
      </c>
      <c r="H38" s="78">
        <f>VLOOKUP('26-99'!$A38, Data!$B$74:$J$97, 8, FALSE)</f>
        <v>53</v>
      </c>
      <c r="I38" s="78">
        <f>VLOOKUP('26-99'!$A38, Data!$B$74:$J$97, 9, FALSE)</f>
        <v>4</v>
      </c>
      <c r="J38" s="79">
        <f t="shared" si="2"/>
        <v>103</v>
      </c>
      <c r="K38" s="80">
        <f t="shared" si="3"/>
        <v>699</v>
      </c>
      <c r="L38" s="75">
        <f t="shared" ref="L38:L60" si="5">J38/K38</f>
        <v>0.14735336194563661</v>
      </c>
      <c r="M38" s="74">
        <f t="shared" si="4"/>
        <v>10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106</v>
      </c>
      <c r="C39" s="78">
        <f>VLOOKUP('26-99'!$A39, Data!$B$74:$J$97, 3, FALSE)</f>
        <v>15</v>
      </c>
      <c r="D39" s="78">
        <f>VLOOKUP('26-99'!$A39, Data!$B$74:$J$97, 4, FALSE)</f>
        <v>1</v>
      </c>
      <c r="E39" s="78">
        <f>VLOOKUP('26-99'!$A39, Data!$B$74:$J$97, 5, FALSE)</f>
        <v>2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11</v>
      </c>
      <c r="I39" s="78">
        <f>VLOOKUP('26-99'!$A39, Data!$B$74:$J$97, 9, FALSE)</f>
        <v>0</v>
      </c>
      <c r="J39" s="79">
        <f t="shared" si="2"/>
        <v>29</v>
      </c>
      <c r="K39" s="80">
        <f t="shared" si="3"/>
        <v>135</v>
      </c>
      <c r="L39" s="75">
        <f t="shared" si="5"/>
        <v>0.21481481481481482</v>
      </c>
      <c r="M39" s="74">
        <f t="shared" si="4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426</v>
      </c>
      <c r="C40" s="78">
        <f>VLOOKUP('26-99'!$A40, Data!$B$74:$J$97, 3, FALSE)</f>
        <v>43</v>
      </c>
      <c r="D40" s="78">
        <f>VLOOKUP('26-99'!$A40, Data!$B$74:$J$97, 4, FALSE)</f>
        <v>1</v>
      </c>
      <c r="E40" s="78">
        <f>VLOOKUP('26-99'!$A40, Data!$B$74:$J$97, 5, FALSE)</f>
        <v>5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36</v>
      </c>
      <c r="I40" s="78">
        <f>VLOOKUP('26-99'!$A40, Data!$B$74:$J$97, 9, FALSE)</f>
        <v>0</v>
      </c>
      <c r="J40" s="79">
        <f t="shared" si="2"/>
        <v>85</v>
      </c>
      <c r="K40" s="80">
        <f t="shared" si="3"/>
        <v>511</v>
      </c>
      <c r="L40" s="75">
        <f t="shared" si="5"/>
        <v>0.16634050880626222</v>
      </c>
      <c r="M40" s="74">
        <f t="shared" si="4"/>
        <v>8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848</v>
      </c>
      <c r="C41" s="78">
        <f>VLOOKUP('26-99'!$A41, Data!$B$74:$J$97, 3, FALSE)</f>
        <v>57</v>
      </c>
      <c r="D41" s="78">
        <f>VLOOKUP('26-99'!$A41, Data!$B$74:$J$97, 4, FALSE)</f>
        <v>3</v>
      </c>
      <c r="E41" s="78">
        <f>VLOOKUP('26-99'!$A41, Data!$B$74:$J$97, 5, FALSE)</f>
        <v>5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90</v>
      </c>
      <c r="I41" s="78">
        <f>VLOOKUP('26-99'!$A41, Data!$B$74:$J$97, 9, FALSE)</f>
        <v>5</v>
      </c>
      <c r="J41" s="79">
        <f t="shared" si="2"/>
        <v>160</v>
      </c>
      <c r="K41" s="80">
        <f t="shared" si="3"/>
        <v>1008</v>
      </c>
      <c r="L41" s="75">
        <f t="shared" si="5"/>
        <v>0.15873015873015872</v>
      </c>
      <c r="M41" s="74">
        <f t="shared" si="4"/>
        <v>9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119</v>
      </c>
      <c r="C42" s="78">
        <f>VLOOKUP('26-99'!$A42, Data!$B$74:$J$97, 3, FALSE)</f>
        <v>18</v>
      </c>
      <c r="D42" s="78">
        <f>VLOOKUP('26-99'!$A42, Data!$B$74:$J$97, 4, FALSE)</f>
        <v>0</v>
      </c>
      <c r="E42" s="78">
        <f>VLOOKUP('26-99'!$A42, Data!$B$74:$J$97, 5, FALSE)</f>
        <v>5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7</v>
      </c>
      <c r="I42" s="78">
        <f>VLOOKUP('26-99'!$A42, Data!$B$74:$J$97, 9, FALSE)</f>
        <v>1</v>
      </c>
      <c r="J42" s="79">
        <f t="shared" si="2"/>
        <v>31</v>
      </c>
      <c r="K42" s="80">
        <f t="shared" si="3"/>
        <v>150</v>
      </c>
      <c r="L42" s="75">
        <f t="shared" si="5"/>
        <v>0.20666666666666667</v>
      </c>
      <c r="M42" s="74">
        <f t="shared" si="4"/>
        <v>3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151</v>
      </c>
      <c r="C43" s="78">
        <f>VLOOKUP('26-99'!$A43, Data!$B$74:$J$97, 3, FALSE)</f>
        <v>14</v>
      </c>
      <c r="D43" s="78">
        <f>VLOOKUP('26-99'!$A43, Data!$B$74:$J$97, 4, FALSE)</f>
        <v>0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17</v>
      </c>
      <c r="I43" s="78">
        <f>VLOOKUP('26-99'!$A43, Data!$B$74:$J$97, 9, FALSE)</f>
        <v>0</v>
      </c>
      <c r="J43" s="79">
        <f t="shared" si="2"/>
        <v>31</v>
      </c>
      <c r="K43" s="80">
        <f t="shared" si="3"/>
        <v>182</v>
      </c>
      <c r="L43" s="75">
        <f t="shared" si="5"/>
        <v>0.17032967032967034</v>
      </c>
      <c r="M43" s="74">
        <f t="shared" si="4"/>
        <v>7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3314</v>
      </c>
      <c r="C44" s="78">
        <f>VLOOKUP('26-99'!$A44, Data!$B$74:$J$97, 3, FALSE)</f>
        <v>100</v>
      </c>
      <c r="D44" s="78">
        <f>VLOOKUP('26-99'!$A44, Data!$B$74:$J$97, 4, FALSE)</f>
        <v>1</v>
      </c>
      <c r="E44" s="78">
        <f>VLOOKUP('26-99'!$A44, Data!$B$74:$J$97, 5, FALSE)</f>
        <v>31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168</v>
      </c>
      <c r="I44" s="78">
        <f>VLOOKUP('26-99'!$A44, Data!$B$74:$J$97, 9, FALSE)</f>
        <v>15</v>
      </c>
      <c r="J44" s="79">
        <f t="shared" si="2"/>
        <v>315</v>
      </c>
      <c r="K44" s="80">
        <f t="shared" si="3"/>
        <v>3629</v>
      </c>
      <c r="L44" s="75">
        <f t="shared" si="5"/>
        <v>8.6800771562413892E-2</v>
      </c>
      <c r="M44" s="74">
        <f t="shared" si="4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567</v>
      </c>
      <c r="C45" s="78">
        <f>VLOOKUP('26-99'!$A45, Data!$B$74:$J$97, 3, FALSE)</f>
        <v>37</v>
      </c>
      <c r="D45" s="78">
        <f>VLOOKUP('26-99'!$A45, Data!$B$74:$J$97, 4, FALSE)</f>
        <v>2</v>
      </c>
      <c r="E45" s="78">
        <f>VLOOKUP('26-99'!$A45, Data!$B$74:$J$97, 5, FALSE)</f>
        <v>6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41</v>
      </c>
      <c r="I45" s="78">
        <f>VLOOKUP('26-99'!$A45, Data!$B$74:$J$97, 9, FALSE)</f>
        <v>2</v>
      </c>
      <c r="J45" s="79">
        <f t="shared" si="2"/>
        <v>88</v>
      </c>
      <c r="K45" s="80">
        <f t="shared" si="3"/>
        <v>655</v>
      </c>
      <c r="L45" s="75">
        <f t="shared" si="5"/>
        <v>0.13435114503816795</v>
      </c>
      <c r="M45" s="74">
        <f t="shared" si="4"/>
        <v>11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754</v>
      </c>
      <c r="C46" s="78">
        <f>VLOOKUP('26-99'!$A46, Data!$B$74:$J$97, 3, FALSE)</f>
        <v>77</v>
      </c>
      <c r="D46" s="78">
        <f>VLOOKUP('26-99'!$A46, Data!$B$74:$J$97, 4, FALSE)</f>
        <v>2</v>
      </c>
      <c r="E46" s="78">
        <f>VLOOKUP('26-99'!$A46, Data!$B$74:$J$97, 5, FALSE)</f>
        <v>2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30</v>
      </c>
      <c r="I46" s="78">
        <f>VLOOKUP('26-99'!$A46, Data!$B$74:$J$97, 9, FALSE)</f>
        <v>1</v>
      </c>
      <c r="J46" s="79">
        <f t="shared" si="2"/>
        <v>112</v>
      </c>
      <c r="K46" s="80">
        <f t="shared" si="3"/>
        <v>866</v>
      </c>
      <c r="L46" s="75">
        <f t="shared" si="5"/>
        <v>0.12933025404157045</v>
      </c>
      <c r="M46" s="74">
        <f t="shared" si="4"/>
        <v>12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1009</v>
      </c>
      <c r="C47" s="78">
        <f>VLOOKUP('26-99'!$A47, Data!$B$74:$J$97, 3, FALSE)</f>
        <v>53</v>
      </c>
      <c r="D47" s="78">
        <f>VLOOKUP('26-99'!$A47, Data!$B$74:$J$97, 4, FALSE)</f>
        <v>1</v>
      </c>
      <c r="E47" s="78">
        <f>VLOOKUP('26-99'!$A47, Data!$B$74:$J$97, 5, FALSE)</f>
        <v>4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39</v>
      </c>
      <c r="I47" s="78">
        <f>VLOOKUP('26-99'!$A47, Data!$B$74:$J$97, 9, FALSE)</f>
        <v>0</v>
      </c>
      <c r="J47" s="79">
        <f t="shared" si="2"/>
        <v>97</v>
      </c>
      <c r="K47" s="80">
        <f t="shared" si="3"/>
        <v>1106</v>
      </c>
      <c r="L47" s="75">
        <f t="shared" si="5"/>
        <v>8.7703435804701621E-2</v>
      </c>
      <c r="M47" s="74">
        <f t="shared" si="4"/>
        <v>18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5876</v>
      </c>
      <c r="C48" s="78">
        <f>VLOOKUP('26-99'!$A48, Data!$B$74:$J$97, 3, FALSE)</f>
        <v>226</v>
      </c>
      <c r="D48" s="78">
        <f>VLOOKUP('26-99'!$A48, Data!$B$74:$J$97, 4, FALSE)</f>
        <v>3</v>
      </c>
      <c r="E48" s="78">
        <f>VLOOKUP('26-99'!$A48, Data!$B$74:$J$97, 5, FALSE)</f>
        <v>27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293</v>
      </c>
      <c r="I48" s="78">
        <f>VLOOKUP('26-99'!$A48, Data!$B$74:$J$97, 9, FALSE)</f>
        <v>19</v>
      </c>
      <c r="J48" s="79">
        <f t="shared" si="2"/>
        <v>568</v>
      </c>
      <c r="K48" s="80">
        <f t="shared" si="3"/>
        <v>6444</v>
      </c>
      <c r="L48" s="75">
        <f t="shared" si="5"/>
        <v>8.8144009931719433E-2</v>
      </c>
      <c r="M48" s="74">
        <f t="shared" si="4"/>
        <v>17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969</v>
      </c>
      <c r="C49" s="78">
        <f>VLOOKUP('26-99'!$A49, Data!$B$74:$J$97, 3, FALSE)</f>
        <v>109</v>
      </c>
      <c r="D49" s="78">
        <f>VLOOKUP('26-99'!$A49, Data!$B$74:$J$97, 4, FALSE)</f>
        <v>4</v>
      </c>
      <c r="E49" s="78">
        <f>VLOOKUP('26-99'!$A49, Data!$B$74:$J$97, 5, FALSE)</f>
        <v>13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88</v>
      </c>
      <c r="I49" s="78">
        <f>VLOOKUP('26-99'!$A49, Data!$B$74:$J$97, 9, FALSE)</f>
        <v>2</v>
      </c>
      <c r="J49" s="79">
        <f t="shared" si="2"/>
        <v>216</v>
      </c>
      <c r="K49" s="80">
        <f t="shared" si="3"/>
        <v>1185</v>
      </c>
      <c r="L49" s="75">
        <f t="shared" si="5"/>
        <v>0.18227848101265823</v>
      </c>
      <c r="M49" s="74">
        <f t="shared" si="4"/>
        <v>4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2204</v>
      </c>
      <c r="C50" s="78">
        <f>VLOOKUP('26-99'!$A50, Data!$B$74:$J$97, 3, FALSE)</f>
        <v>42</v>
      </c>
      <c r="D50" s="78">
        <f>VLOOKUP('26-99'!$A50, Data!$B$74:$J$97, 4, FALSE)</f>
        <v>0</v>
      </c>
      <c r="E50" s="78">
        <f>VLOOKUP('26-99'!$A50, Data!$B$74:$J$97, 5, FALSE)</f>
        <v>2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57</v>
      </c>
      <c r="I50" s="78">
        <f>VLOOKUP('26-99'!$A50, Data!$B$74:$J$97, 9, FALSE)</f>
        <v>3</v>
      </c>
      <c r="J50" s="79">
        <f t="shared" si="2"/>
        <v>104</v>
      </c>
      <c r="K50" s="80">
        <f t="shared" si="3"/>
        <v>2308</v>
      </c>
      <c r="L50" s="75">
        <f t="shared" si="5"/>
        <v>4.5060658578856154E-2</v>
      </c>
      <c r="M50" s="74">
        <f t="shared" si="4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3419</v>
      </c>
      <c r="C51" s="78">
        <f>VLOOKUP('26-99'!$A51, Data!$B$74:$J$97, 3, FALSE)</f>
        <v>69</v>
      </c>
      <c r="D51" s="78">
        <f>VLOOKUP('26-99'!$A51, Data!$B$74:$J$97, 4, FALSE)</f>
        <v>1</v>
      </c>
      <c r="E51" s="78">
        <f>VLOOKUP('26-99'!$A51, Data!$B$74:$J$97, 5, FALSE)</f>
        <v>13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130</v>
      </c>
      <c r="I51" s="78">
        <f>VLOOKUP('26-99'!$A51, Data!$B$74:$J$97, 9, FALSE)</f>
        <v>1</v>
      </c>
      <c r="J51" s="79">
        <f t="shared" si="2"/>
        <v>214</v>
      </c>
      <c r="K51" s="80">
        <f t="shared" si="3"/>
        <v>3633</v>
      </c>
      <c r="L51" s="75">
        <f t="shared" si="5"/>
        <v>5.890448665015139E-2</v>
      </c>
      <c r="M51" s="74">
        <f t="shared" si="4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889</v>
      </c>
      <c r="C52" s="78">
        <f>VLOOKUP('26-99'!$A52, Data!$B$74:$J$97, 3, FALSE)</f>
        <v>55</v>
      </c>
      <c r="D52" s="78">
        <f>VLOOKUP('26-99'!$A52, Data!$B$74:$J$97, 4, FALSE)</f>
        <v>2</v>
      </c>
      <c r="E52" s="78">
        <f>VLOOKUP('26-99'!$A52, Data!$B$74:$J$97, 5, FALSE)</f>
        <v>4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41</v>
      </c>
      <c r="I52" s="78">
        <f>VLOOKUP('26-99'!$A52, Data!$B$74:$J$97, 9, FALSE)</f>
        <v>3</v>
      </c>
      <c r="J52" s="79">
        <f t="shared" si="2"/>
        <v>105</v>
      </c>
      <c r="K52" s="80">
        <f t="shared" si="3"/>
        <v>994</v>
      </c>
      <c r="L52" s="75">
        <f t="shared" si="5"/>
        <v>0.10563380281690141</v>
      </c>
      <c r="M52" s="74">
        <f t="shared" si="4"/>
        <v>15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966</v>
      </c>
      <c r="C53" s="78">
        <f>VLOOKUP('26-99'!$A53, Data!$B$74:$J$97, 3, FALSE)</f>
        <v>70</v>
      </c>
      <c r="D53" s="78">
        <f>VLOOKUP('26-99'!$A53, Data!$B$74:$J$97, 4, FALSE)</f>
        <v>0</v>
      </c>
      <c r="E53" s="78">
        <f>VLOOKUP('26-99'!$A53, Data!$B$74:$J$97, 5, FALSE)</f>
        <v>9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104</v>
      </c>
      <c r="I53" s="78">
        <f>VLOOKUP('26-99'!$A53, Data!$B$74:$J$97, 9, FALSE)</f>
        <v>17</v>
      </c>
      <c r="J53" s="79">
        <f t="shared" si="2"/>
        <v>200</v>
      </c>
      <c r="K53" s="80">
        <f t="shared" si="3"/>
        <v>1166</v>
      </c>
      <c r="L53" s="75">
        <f t="shared" si="5"/>
        <v>0.17152658662092624</v>
      </c>
      <c r="M53" s="74">
        <f t="shared" si="4"/>
        <v>6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1754</v>
      </c>
      <c r="C54" s="78">
        <f>VLOOKUP('26-99'!$A54, Data!$B$74:$J$97, 3, FALSE)</f>
        <v>33</v>
      </c>
      <c r="D54" s="78">
        <f>VLOOKUP('26-99'!$A54, Data!$B$74:$J$97, 4, FALSE)</f>
        <v>0</v>
      </c>
      <c r="E54" s="78">
        <f>VLOOKUP('26-99'!$A54, Data!$B$74:$J$97, 5, FALSE)</f>
        <v>4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47</v>
      </c>
      <c r="I54" s="78">
        <f>VLOOKUP('26-99'!$A54, Data!$B$74:$J$97, 9, FALSE)</f>
        <v>0</v>
      </c>
      <c r="J54" s="79">
        <f t="shared" si="2"/>
        <v>84</v>
      </c>
      <c r="K54" s="80">
        <f t="shared" si="3"/>
        <v>1838</v>
      </c>
      <c r="L54" s="75">
        <f t="shared" si="5"/>
        <v>4.5701849836779107E-2</v>
      </c>
      <c r="M54" s="74">
        <f t="shared" si="4"/>
        <v>23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266</v>
      </c>
      <c r="C55" s="78">
        <f>VLOOKUP('26-99'!$A55, Data!$B$74:$J$97, 3, FALSE)</f>
        <v>57</v>
      </c>
      <c r="D55" s="78">
        <f>VLOOKUP('26-99'!$A55, Data!$B$74:$J$97, 4, FALSE)</f>
        <v>0</v>
      </c>
      <c r="E55" s="78">
        <f>VLOOKUP('26-99'!$A55, Data!$B$74:$J$97, 5, FALSE)</f>
        <v>2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21</v>
      </c>
      <c r="I55" s="78">
        <f>VLOOKUP('26-99'!$A55, Data!$B$74:$J$97, 9, FALSE)</f>
        <v>2</v>
      </c>
      <c r="J55" s="79">
        <f t="shared" si="2"/>
        <v>82</v>
      </c>
      <c r="K55" s="80">
        <f t="shared" si="3"/>
        <v>348</v>
      </c>
      <c r="L55" s="75">
        <f t="shared" si="5"/>
        <v>0.23563218390804597</v>
      </c>
      <c r="M55" s="74">
        <f t="shared" si="4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1082</v>
      </c>
      <c r="C56" s="78">
        <f>VLOOKUP('26-99'!$A56, Data!$B$74:$J$97, 3, FALSE)</f>
        <v>59</v>
      </c>
      <c r="D56" s="78">
        <f>VLOOKUP('26-99'!$A56, Data!$B$74:$J$97, 4, FALSE)</f>
        <v>3</v>
      </c>
      <c r="E56" s="78">
        <f>VLOOKUP('26-99'!$A56, Data!$B$74:$J$97, 5, FALSE)</f>
        <v>5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39</v>
      </c>
      <c r="I56" s="78">
        <f>VLOOKUP('26-99'!$A56, Data!$B$74:$J$97, 9, FALSE)</f>
        <v>7</v>
      </c>
      <c r="J56" s="79">
        <f t="shared" si="2"/>
        <v>113</v>
      </c>
      <c r="K56" s="80">
        <f t="shared" si="3"/>
        <v>1195</v>
      </c>
      <c r="L56" s="75">
        <f t="shared" si="5"/>
        <v>9.4560669456066948E-2</v>
      </c>
      <c r="M56" s="74">
        <f t="shared" si="4"/>
        <v>16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3261</v>
      </c>
      <c r="C57" s="78">
        <f>VLOOKUP('26-99'!$A57, Data!$B$74:$J$97, 3, FALSE)</f>
        <v>68</v>
      </c>
      <c r="D57" s="78">
        <f>VLOOKUP('26-99'!$A57, Data!$B$74:$J$97, 4, FALSE)</f>
        <v>1</v>
      </c>
      <c r="E57" s="78">
        <f>VLOOKUP('26-99'!$A57, Data!$B$74:$J$97, 5, FALSE)</f>
        <v>6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129</v>
      </c>
      <c r="I57" s="78">
        <f>VLOOKUP('26-99'!$A57, Data!$B$74:$J$97, 9, FALSE)</f>
        <v>6</v>
      </c>
      <c r="J57" s="79">
        <f t="shared" si="2"/>
        <v>210</v>
      </c>
      <c r="K57" s="80">
        <f t="shared" si="3"/>
        <v>3471</v>
      </c>
      <c r="L57" s="75">
        <f t="shared" si="5"/>
        <v>6.0501296456352639E-2</v>
      </c>
      <c r="M57" s="74">
        <f t="shared" si="4"/>
        <v>20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3747</v>
      </c>
      <c r="C58" s="78">
        <f>VLOOKUP('26-99'!$A58, Data!$B$74:$J$97, 3, FALSE)</f>
        <v>167</v>
      </c>
      <c r="D58" s="78">
        <f>VLOOKUP('26-99'!$A58, Data!$B$74:$J$97, 4, FALSE)</f>
        <v>3</v>
      </c>
      <c r="E58" s="78">
        <f>VLOOKUP('26-99'!$A58, Data!$B$74:$J$97, 5, FALSE)</f>
        <v>18</v>
      </c>
      <c r="F58" s="78">
        <f>VLOOKUP('26-99'!$A58, Data!$B$74:$J$97, 6, FALSE)</f>
        <v>1</v>
      </c>
      <c r="G58" s="78">
        <f>VLOOKUP('26-99'!$A58, Data!$B$74:$J$97, 7, FALSE)</f>
        <v>0</v>
      </c>
      <c r="H58" s="78">
        <f>VLOOKUP('26-99'!$A58, Data!$B$74:$J$97, 8, FALSE)</f>
        <v>290</v>
      </c>
      <c r="I58" s="78">
        <f>VLOOKUP('26-99'!$A58, Data!$B$74:$J$97, 9, FALSE)</f>
        <v>15</v>
      </c>
      <c r="J58" s="79">
        <f t="shared" si="2"/>
        <v>494</v>
      </c>
      <c r="K58" s="80">
        <f t="shared" si="3"/>
        <v>4241</v>
      </c>
      <c r="L58" s="75">
        <f t="shared" si="5"/>
        <v>0.11648196180146192</v>
      </c>
      <c r="M58" s="74">
        <f t="shared" si="4"/>
        <v>13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5003</v>
      </c>
      <c r="C59" s="78">
        <f>VLOOKUP('26-99'!$A59, Data!$B$74:$J$97, 3, FALSE)</f>
        <v>350</v>
      </c>
      <c r="D59" s="78">
        <f>VLOOKUP('26-99'!$A59, Data!$B$74:$J$97, 4, FALSE)</f>
        <v>20</v>
      </c>
      <c r="E59" s="78">
        <f>VLOOKUP('26-99'!$A59, Data!$B$74:$J$97, 5, FALSE)</f>
        <v>77</v>
      </c>
      <c r="F59" s="78">
        <f>VLOOKUP('26-99'!$A59, Data!$B$74:$J$97, 6, FALSE)</f>
        <v>0</v>
      </c>
      <c r="G59" s="78">
        <f>VLOOKUP('26-99'!$A59, Data!$B$74:$J$97, 7, FALSE)</f>
        <v>0</v>
      </c>
      <c r="H59" s="78">
        <f>VLOOKUP('26-99'!$A59, Data!$B$74:$J$97, 8, FALSE)</f>
        <v>607</v>
      </c>
      <c r="I59" s="78">
        <f>VLOOKUP('26-99'!$A59, Data!$B$74:$J$97, 9, FALSE)</f>
        <v>38</v>
      </c>
      <c r="J59" s="79">
        <f t="shared" si="2"/>
        <v>1092</v>
      </c>
      <c r="K59" s="80">
        <f t="shared" si="3"/>
        <v>6095</v>
      </c>
      <c r="L59" s="75">
        <f t="shared" si="5"/>
        <v>0.17916324856439705</v>
      </c>
      <c r="M59" s="74">
        <f t="shared" si="4"/>
        <v>5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2840</v>
      </c>
      <c r="C60" s="78">
        <f>VLOOKUP('26-99'!$A60, Data!$B$74:$J$97, 3, FALSE)</f>
        <v>78</v>
      </c>
      <c r="D60" s="78">
        <f>VLOOKUP('26-99'!$A60, Data!$B$74:$J$97, 4, FALSE)</f>
        <v>4</v>
      </c>
      <c r="E60" s="78">
        <f>VLOOKUP('26-99'!$A60, Data!$B$74:$J$97, 5, FALSE)</f>
        <v>5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81</v>
      </c>
      <c r="I60" s="78">
        <f>VLOOKUP('26-99'!$A60, Data!$B$74:$J$97, 9, FALSE)</f>
        <v>2</v>
      </c>
      <c r="J60" s="79">
        <f t="shared" si="2"/>
        <v>170</v>
      </c>
      <c r="K60" s="80">
        <f t="shared" si="3"/>
        <v>3010</v>
      </c>
      <c r="L60" s="75">
        <f t="shared" si="5"/>
        <v>5.647840531561462E-2</v>
      </c>
      <c r="M60" s="74">
        <f t="shared" si="4"/>
        <v>22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41127</v>
      </c>
      <c r="C61" s="90">
        <f t="shared" si="6"/>
        <v>1881</v>
      </c>
      <c r="D61" s="90">
        <f t="shared" si="6"/>
        <v>52</v>
      </c>
      <c r="E61" s="90">
        <f t="shared" si="6"/>
        <v>257</v>
      </c>
      <c r="F61" s="90">
        <f t="shared" si="6"/>
        <v>2</v>
      </c>
      <c r="G61" s="90">
        <f t="shared" si="6"/>
        <v>0</v>
      </c>
      <c r="H61" s="90">
        <f t="shared" si="6"/>
        <v>2488</v>
      </c>
      <c r="I61" s="90">
        <f t="shared" si="6"/>
        <v>145</v>
      </c>
      <c r="J61" s="91">
        <f t="shared" ref="J61" si="7">SUM(C61:I61)</f>
        <v>4825</v>
      </c>
      <c r="K61" s="92">
        <f t="shared" ref="K61" si="8">SUM(B61:I61)</f>
        <v>45952</v>
      </c>
      <c r="L61" s="93">
        <f>J61/K61</f>
        <v>0.10500087047353761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4825</v>
      </c>
    </row>
    <row r="64" spans="1:19" ht="18" customHeight="1" x14ac:dyDescent="0.25">
      <c r="I64" s="2"/>
      <c r="J64" s="7" t="s">
        <v>43</v>
      </c>
      <c r="K64" s="82">
        <f>K63/K61</f>
        <v>0.10500087047353761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79"/>
  <sheetViews>
    <sheetView view="pageBreakPreview" zoomScaleNormal="90" zoomScaleSheetLayoutView="100" workbookViewId="0">
      <selection activeCell="V17" sqref="V17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94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3262</v>
      </c>
    </row>
    <row r="4" spans="1:15" ht="18" customHeight="1" x14ac:dyDescent="0.25">
      <c r="A4" s="106" t="s">
        <v>48</v>
      </c>
      <c r="B4" s="106"/>
      <c r="C4" s="106"/>
      <c r="D4" s="8">
        <f>$K$61</f>
        <v>12886</v>
      </c>
    </row>
    <row r="5" spans="1:15" ht="18" customHeight="1" x14ac:dyDescent="0.25">
      <c r="B5" s="9"/>
      <c r="C5" s="10" t="s">
        <v>47</v>
      </c>
      <c r="D5" s="15">
        <f>$K$64</f>
        <v>0.25314294583268665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07</v>
      </c>
      <c r="C9" s="75">
        <f t="shared" ref="C9:C32" si="1">SUMIF($M$37:$M$60,$A9,$L$37:$L$60)</f>
        <v>0.58695652173913049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0.5714285714285714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0.45238095238095238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06</v>
      </c>
      <c r="C12" s="75">
        <f t="shared" si="1"/>
        <v>0.42222222222222222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0.38297872340425532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10</v>
      </c>
      <c r="C14" s="75">
        <f t="shared" si="1"/>
        <v>0.37435897435897436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09</v>
      </c>
      <c r="C15" s="75">
        <f t="shared" si="1"/>
        <v>0.3651685393258427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0.33834586466165412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05</v>
      </c>
      <c r="C17" s="75">
        <f t="shared" si="1"/>
        <v>0.33579335793357934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01</v>
      </c>
      <c r="C18" s="75">
        <f t="shared" si="1"/>
        <v>0.33206106870229007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0.31645569620253167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04</v>
      </c>
      <c r="C20" s="75">
        <f t="shared" si="1"/>
        <v>0.31531531531531531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0.29464285714285715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0.29464285714285715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0.26955848179705655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16</v>
      </c>
      <c r="C24" s="75">
        <f t="shared" si="1"/>
        <v>0.24774774774774774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0.23648307225871654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0.23448275862068965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0.22692307692307692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14</v>
      </c>
      <c r="C28" s="75">
        <f t="shared" si="1"/>
        <v>0.19448476052249636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0.17814113597246128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0.17391304347826086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0.16303219106957426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0.13140311804008908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175</v>
      </c>
      <c r="C37" s="78">
        <f>VLOOKUP('100+'!$A37, Data!$B$98:$J$121, 3, FALSE)</f>
        <v>34</v>
      </c>
      <c r="D37" s="78">
        <f>VLOOKUP('100+'!$A37, Data!$B$98:$J$121, 4, FALSE)</f>
        <v>2</v>
      </c>
      <c r="E37" s="78">
        <f>VLOOKUP('100+'!$A37, Data!$B$98:$J$121, 5, FALSE)</f>
        <v>2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48</v>
      </c>
      <c r="I37" s="78">
        <f>VLOOKUP('100+'!$A37, Data!$B$98:$J$121, 9, FALSE)</f>
        <v>1</v>
      </c>
      <c r="J37" s="79">
        <f t="shared" ref="J37:J61" si="2">SUM(C37:I37)</f>
        <v>87</v>
      </c>
      <c r="K37" s="80">
        <f t="shared" ref="K37:K61" si="3">SUM(B37:I37)</f>
        <v>262</v>
      </c>
      <c r="L37" s="75">
        <f>J37/K37</f>
        <v>0.33206106870229007</v>
      </c>
      <c r="M37" s="74">
        <f t="shared" ref="M37:M60" si="4">RANK(L37,$L$37:$L$60)</f>
        <v>10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108</v>
      </c>
      <c r="C38" s="78">
        <f>VLOOKUP('100+'!$A38, Data!$B$98:$J$121, 3, FALSE)</f>
        <v>31</v>
      </c>
      <c r="D38" s="78">
        <f>VLOOKUP('100+'!$A38, Data!$B$98:$J$121, 4, FALSE)</f>
        <v>1</v>
      </c>
      <c r="E38" s="78">
        <f>VLOOKUP('100+'!$A38, Data!$B$98:$J$121, 5, FALSE)</f>
        <v>0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16</v>
      </c>
      <c r="I38" s="78">
        <f>VLOOKUP('100+'!$A38, Data!$B$98:$J$121, 9, FALSE)</f>
        <v>2</v>
      </c>
      <c r="J38" s="79">
        <f t="shared" si="2"/>
        <v>50</v>
      </c>
      <c r="K38" s="80">
        <f t="shared" si="3"/>
        <v>158</v>
      </c>
      <c r="L38" s="75">
        <f t="shared" ref="L38:L59" si="5">J38/K38</f>
        <v>0.31645569620253167</v>
      </c>
      <c r="M38" s="74">
        <f t="shared" si="4"/>
        <v>11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21</v>
      </c>
      <c r="C39" s="78">
        <f>VLOOKUP('100+'!$A39, Data!$B$98:$J$121, 3, FALSE)</f>
        <v>14</v>
      </c>
      <c r="D39" s="78">
        <f>VLOOKUP('100+'!$A39, Data!$B$98:$J$121, 4, FALSE)</f>
        <v>0</v>
      </c>
      <c r="E39" s="78">
        <f>VLOOKUP('100+'!$A39, Data!$B$98:$J$121, 5, FALSE)</f>
        <v>2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12</v>
      </c>
      <c r="I39" s="78">
        <f>VLOOKUP('100+'!$A39, Data!$B$98:$J$121, 9, FALSE)</f>
        <v>0</v>
      </c>
      <c r="J39" s="79">
        <f t="shared" si="2"/>
        <v>28</v>
      </c>
      <c r="K39" s="80">
        <f t="shared" si="3"/>
        <v>49</v>
      </c>
      <c r="L39" s="75">
        <f t="shared" si="5"/>
        <v>0.5714285714285714</v>
      </c>
      <c r="M39" s="74">
        <f t="shared" si="4"/>
        <v>2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76</v>
      </c>
      <c r="C40" s="78">
        <f>VLOOKUP('100+'!$A40, Data!$B$98:$J$121, 3, FALSE)</f>
        <v>16</v>
      </c>
      <c r="D40" s="78">
        <f>VLOOKUP('100+'!$A40, Data!$B$98:$J$121, 4, FALSE)</f>
        <v>2</v>
      </c>
      <c r="E40" s="78">
        <f>VLOOKUP('100+'!$A40, Data!$B$98:$J$121, 5, FALSE)</f>
        <v>1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16</v>
      </c>
      <c r="I40" s="78">
        <f>VLOOKUP('100+'!$A40, Data!$B$98:$J$121, 9, FALSE)</f>
        <v>0</v>
      </c>
      <c r="J40" s="79">
        <f t="shared" si="2"/>
        <v>35</v>
      </c>
      <c r="K40" s="80">
        <f t="shared" si="3"/>
        <v>111</v>
      </c>
      <c r="L40" s="75">
        <f t="shared" si="5"/>
        <v>0.31531531531531531</v>
      </c>
      <c r="M40" s="74">
        <f t="shared" si="4"/>
        <v>12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180</v>
      </c>
      <c r="C41" s="78">
        <f>VLOOKUP('100+'!$A41, Data!$B$98:$J$121, 3, FALSE)</f>
        <v>36</v>
      </c>
      <c r="D41" s="78">
        <f>VLOOKUP('100+'!$A41, Data!$B$98:$J$121, 4, FALSE)</f>
        <v>4</v>
      </c>
      <c r="E41" s="78">
        <f>VLOOKUP('100+'!$A41, Data!$B$98:$J$121, 5, FALSE)</f>
        <v>1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47</v>
      </c>
      <c r="I41" s="78">
        <f>VLOOKUP('100+'!$A41, Data!$B$98:$J$121, 9, FALSE)</f>
        <v>3</v>
      </c>
      <c r="J41" s="79">
        <f t="shared" si="2"/>
        <v>91</v>
      </c>
      <c r="K41" s="80">
        <f t="shared" si="3"/>
        <v>271</v>
      </c>
      <c r="L41" s="75">
        <f t="shared" si="5"/>
        <v>0.33579335793357934</v>
      </c>
      <c r="M41" s="74">
        <f t="shared" si="4"/>
        <v>9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26</v>
      </c>
      <c r="C42" s="78">
        <f>VLOOKUP('100+'!$A42, Data!$B$98:$J$121, 3, FALSE)</f>
        <v>10</v>
      </c>
      <c r="D42" s="78">
        <f>VLOOKUP('100+'!$A42, Data!$B$98:$J$121, 4, FALSE)</f>
        <v>1</v>
      </c>
      <c r="E42" s="78">
        <f>VLOOKUP('100+'!$A42, Data!$B$98:$J$121, 5, FALSE)</f>
        <v>0</v>
      </c>
      <c r="F42" s="78">
        <f>VLOOKUP('100+'!$A42, Data!$B$98:$J$121, 6, FALSE)</f>
        <v>1</v>
      </c>
      <c r="G42" s="78">
        <f>VLOOKUP('100+'!$A42, Data!$B$98:$J$121, 7, FALSE)</f>
        <v>0</v>
      </c>
      <c r="H42" s="78">
        <f>VLOOKUP('100+'!$A42, Data!$B$98:$J$121, 8, FALSE)</f>
        <v>6</v>
      </c>
      <c r="I42" s="78">
        <f>VLOOKUP('100+'!$A42, Data!$B$98:$J$121, 9, FALSE)</f>
        <v>1</v>
      </c>
      <c r="J42" s="79">
        <f t="shared" si="2"/>
        <v>19</v>
      </c>
      <c r="K42" s="80">
        <f t="shared" si="3"/>
        <v>45</v>
      </c>
      <c r="L42" s="75">
        <f t="shared" si="5"/>
        <v>0.42222222222222222</v>
      </c>
      <c r="M42" s="74">
        <f t="shared" si="4"/>
        <v>4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19</v>
      </c>
      <c r="C43" s="78">
        <f>VLOOKUP('100+'!$A43, Data!$B$98:$J$121, 3, FALSE)</f>
        <v>21</v>
      </c>
      <c r="D43" s="78">
        <f>VLOOKUP('100+'!$A43, Data!$B$98:$J$121, 4, FALSE)</f>
        <v>1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5</v>
      </c>
      <c r="I43" s="78">
        <f>VLOOKUP('100+'!$A43, Data!$B$98:$J$121, 9, FALSE)</f>
        <v>0</v>
      </c>
      <c r="J43" s="79">
        <f t="shared" si="2"/>
        <v>27</v>
      </c>
      <c r="K43" s="80">
        <f t="shared" si="3"/>
        <v>46</v>
      </c>
      <c r="L43" s="75">
        <f t="shared" si="5"/>
        <v>0.58695652173913049</v>
      </c>
      <c r="M43" s="74">
        <f t="shared" si="4"/>
        <v>1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804</v>
      </c>
      <c r="C44" s="78">
        <f>VLOOKUP('100+'!$A44, Data!$B$98:$J$121, 3, FALSE)</f>
        <v>103</v>
      </c>
      <c r="D44" s="78">
        <f>VLOOKUP('100+'!$A44, Data!$B$98:$J$121, 4, FALSE)</f>
        <v>4</v>
      </c>
      <c r="E44" s="78">
        <f>VLOOKUP('100+'!$A44, Data!$B$98:$J$121, 5, FALSE)</f>
        <v>8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120</v>
      </c>
      <c r="I44" s="78">
        <f>VLOOKUP('100+'!$A44, Data!$B$98:$J$121, 9, FALSE)</f>
        <v>1</v>
      </c>
      <c r="J44" s="79">
        <f t="shared" si="2"/>
        <v>236</v>
      </c>
      <c r="K44" s="80">
        <f t="shared" si="3"/>
        <v>1040</v>
      </c>
      <c r="L44" s="75">
        <f t="shared" si="5"/>
        <v>0.22692307692307692</v>
      </c>
      <c r="M44" s="74">
        <f t="shared" si="4"/>
        <v>19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113</v>
      </c>
      <c r="C45" s="78">
        <f>VLOOKUP('100+'!$A45, Data!$B$98:$J$121, 3, FALSE)</f>
        <v>42</v>
      </c>
      <c r="D45" s="78">
        <f>VLOOKUP('100+'!$A45, Data!$B$98:$J$121, 4, FALSE)</f>
        <v>2</v>
      </c>
      <c r="E45" s="78">
        <f>VLOOKUP('100+'!$A45, Data!$B$98:$J$121, 5, FALSE)</f>
        <v>1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20</v>
      </c>
      <c r="I45" s="78">
        <f>VLOOKUP('100+'!$A45, Data!$B$98:$J$121, 9, FALSE)</f>
        <v>0</v>
      </c>
      <c r="J45" s="79">
        <f t="shared" si="2"/>
        <v>65</v>
      </c>
      <c r="K45" s="80">
        <f t="shared" si="3"/>
        <v>178</v>
      </c>
      <c r="L45" s="75">
        <f t="shared" si="5"/>
        <v>0.3651685393258427</v>
      </c>
      <c r="M45" s="74">
        <f t="shared" si="4"/>
        <v>7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122</v>
      </c>
      <c r="C46" s="78">
        <f>VLOOKUP('100+'!$A46, Data!$B$98:$J$121, 3, FALSE)</f>
        <v>51</v>
      </c>
      <c r="D46" s="78">
        <f>VLOOKUP('100+'!$A46, Data!$B$98:$J$121, 4, FALSE)</f>
        <v>2</v>
      </c>
      <c r="E46" s="78">
        <f>VLOOKUP('100+'!$A46, Data!$B$98:$J$121, 5, FALSE)</f>
        <v>2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17</v>
      </c>
      <c r="I46" s="78">
        <f>VLOOKUP('100+'!$A46, Data!$B$98:$J$121, 9, FALSE)</f>
        <v>1</v>
      </c>
      <c r="J46" s="79">
        <f t="shared" si="2"/>
        <v>73</v>
      </c>
      <c r="K46" s="80">
        <f t="shared" si="3"/>
        <v>195</v>
      </c>
      <c r="L46" s="75">
        <f t="shared" si="5"/>
        <v>0.37435897435897436</v>
      </c>
      <c r="M46" s="74">
        <f t="shared" si="4"/>
        <v>6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222</v>
      </c>
      <c r="C47" s="78">
        <f>VLOOKUP('100+'!$A47, Data!$B$98:$J$121, 3, FALSE)</f>
        <v>33</v>
      </c>
      <c r="D47" s="78">
        <f>VLOOKUP('100+'!$A47, Data!$B$98:$J$121, 4, FALSE)</f>
        <v>0</v>
      </c>
      <c r="E47" s="78">
        <f>VLOOKUP('100+'!$A47, Data!$B$98:$J$121, 5, FALSE)</f>
        <v>2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31</v>
      </c>
      <c r="I47" s="78">
        <f>VLOOKUP('100+'!$A47, Data!$B$98:$J$121, 9, FALSE)</f>
        <v>2</v>
      </c>
      <c r="J47" s="79">
        <f t="shared" si="2"/>
        <v>68</v>
      </c>
      <c r="K47" s="80">
        <f t="shared" si="3"/>
        <v>290</v>
      </c>
      <c r="L47" s="75">
        <f t="shared" si="5"/>
        <v>0.23448275862068965</v>
      </c>
      <c r="M47" s="74">
        <f t="shared" si="4"/>
        <v>18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1511</v>
      </c>
      <c r="C48" s="78">
        <f>VLOOKUP('100+'!$A48, Data!$B$98:$J$121, 3, FALSE)</f>
        <v>216</v>
      </c>
      <c r="D48" s="78">
        <f>VLOOKUP('100+'!$A48, Data!$B$98:$J$121, 4, FALSE)</f>
        <v>2</v>
      </c>
      <c r="E48" s="78">
        <f>VLOOKUP('100+'!$A48, Data!$B$98:$J$121, 5, FALSE)</f>
        <v>11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233</v>
      </c>
      <c r="I48" s="78">
        <f>VLOOKUP('100+'!$A48, Data!$B$98:$J$121, 9, FALSE)</f>
        <v>6</v>
      </c>
      <c r="J48" s="79">
        <f t="shared" si="2"/>
        <v>468</v>
      </c>
      <c r="K48" s="80">
        <f t="shared" si="3"/>
        <v>1979</v>
      </c>
      <c r="L48" s="75">
        <f t="shared" si="5"/>
        <v>0.23648307225871654</v>
      </c>
      <c r="M48" s="74">
        <f t="shared" si="4"/>
        <v>17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203</v>
      </c>
      <c r="C49" s="78">
        <f>VLOOKUP('100+'!$A49, Data!$B$98:$J$121, 3, FALSE)</f>
        <v>80</v>
      </c>
      <c r="D49" s="78">
        <f>VLOOKUP('100+'!$A49, Data!$B$98:$J$121, 4, FALSE)</f>
        <v>3</v>
      </c>
      <c r="E49" s="78">
        <f>VLOOKUP('100+'!$A49, Data!$B$98:$J$121, 5, FALSE)</f>
        <v>2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40</v>
      </c>
      <c r="I49" s="78">
        <f>VLOOKUP('100+'!$A49, Data!$B$98:$J$121, 9, FALSE)</f>
        <v>1</v>
      </c>
      <c r="J49" s="79">
        <f t="shared" si="2"/>
        <v>126</v>
      </c>
      <c r="K49" s="80">
        <f t="shared" si="3"/>
        <v>329</v>
      </c>
      <c r="L49" s="75">
        <f t="shared" si="5"/>
        <v>0.38297872340425532</v>
      </c>
      <c r="M49" s="74">
        <f t="shared" si="4"/>
        <v>5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555</v>
      </c>
      <c r="C50" s="78">
        <f>VLOOKUP('100+'!$A50, Data!$B$98:$J$121, 3, FALSE)</f>
        <v>62</v>
      </c>
      <c r="D50" s="78">
        <f>VLOOKUP('100+'!$A50, Data!$B$98:$J$121, 4, FALSE)</f>
        <v>1</v>
      </c>
      <c r="E50" s="78">
        <f>VLOOKUP('100+'!$A50, Data!$B$98:$J$121, 5, FALSE)</f>
        <v>3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68</v>
      </c>
      <c r="I50" s="78">
        <f>VLOOKUP('100+'!$A50, Data!$B$98:$J$121, 9, FALSE)</f>
        <v>0</v>
      </c>
      <c r="J50" s="79">
        <f t="shared" si="2"/>
        <v>134</v>
      </c>
      <c r="K50" s="80">
        <f t="shared" si="3"/>
        <v>689</v>
      </c>
      <c r="L50" s="75">
        <f t="shared" si="5"/>
        <v>0.19448476052249636</v>
      </c>
      <c r="M50" s="74">
        <f t="shared" si="4"/>
        <v>20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955</v>
      </c>
      <c r="C51" s="78">
        <f>VLOOKUP('100+'!$A51, Data!$B$98:$J$121, 3, FALSE)</f>
        <v>82</v>
      </c>
      <c r="D51" s="78">
        <f>VLOOKUP('100+'!$A51, Data!$B$98:$J$121, 4, FALSE)</f>
        <v>2</v>
      </c>
      <c r="E51" s="78">
        <f>VLOOKUP('100+'!$A51, Data!$B$98:$J$121, 5, FALSE)</f>
        <v>2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120</v>
      </c>
      <c r="I51" s="78">
        <f>VLOOKUP('100+'!$A51, Data!$B$98:$J$121, 9, FALSE)</f>
        <v>1</v>
      </c>
      <c r="J51" s="79">
        <f t="shared" si="2"/>
        <v>207</v>
      </c>
      <c r="K51" s="80">
        <f t="shared" si="3"/>
        <v>1162</v>
      </c>
      <c r="L51" s="75">
        <f t="shared" si="5"/>
        <v>0.17814113597246128</v>
      </c>
      <c r="M51" s="74">
        <f t="shared" si="4"/>
        <v>21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167</v>
      </c>
      <c r="C52" s="78">
        <f>VLOOKUP('100+'!$A52, Data!$B$98:$J$121, 3, FALSE)</f>
        <v>30</v>
      </c>
      <c r="D52" s="78">
        <f>VLOOKUP('100+'!$A52, Data!$B$98:$J$121, 4, FALSE)</f>
        <v>0</v>
      </c>
      <c r="E52" s="78">
        <f>VLOOKUP('100+'!$A52, Data!$B$98:$J$121, 5, FALSE)</f>
        <v>1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22</v>
      </c>
      <c r="I52" s="78">
        <f>VLOOKUP('100+'!$A52, Data!$B$98:$J$121, 9, FALSE)</f>
        <v>2</v>
      </c>
      <c r="J52" s="79">
        <f t="shared" si="2"/>
        <v>55</v>
      </c>
      <c r="K52" s="80">
        <f t="shared" si="3"/>
        <v>222</v>
      </c>
      <c r="L52" s="75">
        <f t="shared" si="5"/>
        <v>0.24774774774774774</v>
      </c>
      <c r="M52" s="74">
        <f t="shared" si="4"/>
        <v>16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237</v>
      </c>
      <c r="C53" s="78">
        <f>VLOOKUP('100+'!$A53, Data!$B$98:$J$121, 3, FALSE)</f>
        <v>51</v>
      </c>
      <c r="D53" s="78">
        <f>VLOOKUP('100+'!$A53, Data!$B$98:$J$121, 4, FALSE)</f>
        <v>0</v>
      </c>
      <c r="E53" s="78">
        <f>VLOOKUP('100+'!$A53, Data!$B$98:$J$121, 5, FALSE)</f>
        <v>1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45</v>
      </c>
      <c r="I53" s="78">
        <f>VLOOKUP('100+'!$A53, Data!$B$98:$J$121, 9, FALSE)</f>
        <v>2</v>
      </c>
      <c r="J53" s="79">
        <f t="shared" si="2"/>
        <v>99</v>
      </c>
      <c r="K53" s="80">
        <f t="shared" si="3"/>
        <v>336</v>
      </c>
      <c r="L53" s="75">
        <f t="shared" si="5"/>
        <v>0.29464285714285715</v>
      </c>
      <c r="M53" s="74">
        <f t="shared" si="4"/>
        <v>13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390</v>
      </c>
      <c r="C54" s="78">
        <f>VLOOKUP('100+'!$A54, Data!$B$98:$J$121, 3, FALSE)</f>
        <v>38</v>
      </c>
      <c r="D54" s="78">
        <f>VLOOKUP('100+'!$A54, Data!$B$98:$J$121, 4, FALSE)</f>
        <v>0</v>
      </c>
      <c r="E54" s="78">
        <f>VLOOKUP('100+'!$A54, Data!$B$98:$J$121, 5, FALSE)</f>
        <v>0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19</v>
      </c>
      <c r="I54" s="78">
        <f>VLOOKUP('100+'!$A54, Data!$B$98:$J$121, 9, FALSE)</f>
        <v>2</v>
      </c>
      <c r="J54" s="79">
        <f t="shared" si="2"/>
        <v>59</v>
      </c>
      <c r="K54" s="80">
        <f t="shared" si="3"/>
        <v>449</v>
      </c>
      <c r="L54" s="75">
        <f t="shared" si="5"/>
        <v>0.13140311804008908</v>
      </c>
      <c r="M54" s="74">
        <f t="shared" si="4"/>
        <v>24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46</v>
      </c>
      <c r="C55" s="78">
        <f>VLOOKUP('100+'!$A55, Data!$B$98:$J$121, 3, FALSE)</f>
        <v>23</v>
      </c>
      <c r="D55" s="78">
        <f>VLOOKUP('100+'!$A55, Data!$B$98:$J$121, 4, FALSE)</f>
        <v>0</v>
      </c>
      <c r="E55" s="78">
        <f>VLOOKUP('100+'!$A55, Data!$B$98:$J$121, 5, FALSE)</f>
        <v>1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14</v>
      </c>
      <c r="I55" s="78">
        <f>VLOOKUP('100+'!$A55, Data!$B$98:$J$121, 9, FALSE)</f>
        <v>0</v>
      </c>
      <c r="J55" s="79">
        <f t="shared" si="2"/>
        <v>38</v>
      </c>
      <c r="K55" s="80">
        <f t="shared" si="3"/>
        <v>84</v>
      </c>
      <c r="L55" s="75">
        <f t="shared" si="5"/>
        <v>0.45238095238095238</v>
      </c>
      <c r="M55" s="74">
        <f t="shared" si="4"/>
        <v>3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212</v>
      </c>
      <c r="C56" s="78">
        <f>VLOOKUP('100+'!$A56, Data!$B$98:$J$121, 3, FALSE)</f>
        <v>48</v>
      </c>
      <c r="D56" s="78">
        <f>VLOOKUP('100+'!$A56, Data!$B$98:$J$121, 4, FALSE)</f>
        <v>1</v>
      </c>
      <c r="E56" s="78">
        <f>VLOOKUP('100+'!$A56, Data!$B$98:$J$121, 5, FALSE)</f>
        <v>2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31</v>
      </c>
      <c r="I56" s="78">
        <f>VLOOKUP('100+'!$A56, Data!$B$98:$J$121, 9, FALSE)</f>
        <v>1</v>
      </c>
      <c r="J56" s="79">
        <f t="shared" si="2"/>
        <v>83</v>
      </c>
      <c r="K56" s="80">
        <f t="shared" si="3"/>
        <v>295</v>
      </c>
      <c r="L56" s="75">
        <f t="shared" si="5"/>
        <v>0.28135593220338984</v>
      </c>
      <c r="M56" s="74">
        <f t="shared" si="4"/>
        <v>14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806</v>
      </c>
      <c r="C57" s="78">
        <f>VLOOKUP('100+'!$A57, Data!$B$98:$J$121, 3, FALSE)</f>
        <v>83</v>
      </c>
      <c r="D57" s="78">
        <f>VLOOKUP('100+'!$A57, Data!$B$98:$J$121, 4, FALSE)</f>
        <v>4</v>
      </c>
      <c r="E57" s="78">
        <f>VLOOKUP('100+'!$A57, Data!$B$98:$J$121, 5, FALSE)</f>
        <v>5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60</v>
      </c>
      <c r="I57" s="78">
        <f>VLOOKUP('100+'!$A57, Data!$B$98:$J$121, 9, FALSE)</f>
        <v>5</v>
      </c>
      <c r="J57" s="79">
        <f t="shared" si="2"/>
        <v>157</v>
      </c>
      <c r="K57" s="80">
        <f t="shared" si="3"/>
        <v>963</v>
      </c>
      <c r="L57" s="75">
        <f t="shared" si="5"/>
        <v>0.16303219106957426</v>
      </c>
      <c r="M57" s="74">
        <f t="shared" si="4"/>
        <v>23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943</v>
      </c>
      <c r="C58" s="78">
        <f>VLOOKUP('100+'!$A58, Data!$B$98:$J$121, 3, FALSE)</f>
        <v>162</v>
      </c>
      <c r="D58" s="78">
        <f>VLOOKUP('100+'!$A58, Data!$B$98:$J$121, 4, FALSE)</f>
        <v>6</v>
      </c>
      <c r="E58" s="78">
        <f>VLOOKUP('100+'!$A58, Data!$B$98:$J$121, 5, FALSE)</f>
        <v>5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171</v>
      </c>
      <c r="I58" s="78">
        <f>VLOOKUP('100+'!$A58, Data!$B$98:$J$121, 9, FALSE)</f>
        <v>4</v>
      </c>
      <c r="J58" s="79">
        <f t="shared" si="2"/>
        <v>348</v>
      </c>
      <c r="K58" s="80">
        <f t="shared" si="3"/>
        <v>1291</v>
      </c>
      <c r="L58" s="75">
        <f t="shared" si="5"/>
        <v>0.26955848179705655</v>
      </c>
      <c r="M58" s="74">
        <f t="shared" si="4"/>
        <v>15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1144</v>
      </c>
      <c r="C59" s="78">
        <f>VLOOKUP('100+'!$A59, Data!$B$98:$J$121, 3, FALSE)</f>
        <v>244</v>
      </c>
      <c r="D59" s="78">
        <f>VLOOKUP('100+'!$A59, Data!$B$98:$J$121, 4, FALSE)</f>
        <v>8</v>
      </c>
      <c r="E59" s="78">
        <f>VLOOKUP('100+'!$A59, Data!$B$98:$J$121, 5, FALSE)</f>
        <v>22</v>
      </c>
      <c r="F59" s="78">
        <f>VLOOKUP('100+'!$A59, Data!$B$98:$J$121, 6, FALSE)</f>
        <v>0</v>
      </c>
      <c r="G59" s="78">
        <f>VLOOKUP('100+'!$A59, Data!$B$98:$J$121, 7, FALSE)</f>
        <v>0</v>
      </c>
      <c r="H59" s="78">
        <f>VLOOKUP('100+'!$A59, Data!$B$98:$J$121, 8, FALSE)</f>
        <v>299</v>
      </c>
      <c r="I59" s="78">
        <f>VLOOKUP('100+'!$A59, Data!$B$98:$J$121, 9, FALSE)</f>
        <v>12</v>
      </c>
      <c r="J59" s="79">
        <f t="shared" si="2"/>
        <v>585</v>
      </c>
      <c r="K59" s="80">
        <f t="shared" si="3"/>
        <v>1729</v>
      </c>
      <c r="L59" s="75">
        <f t="shared" si="5"/>
        <v>0.33834586466165412</v>
      </c>
      <c r="M59" s="74">
        <f t="shared" si="4"/>
        <v>8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589</v>
      </c>
      <c r="C60" s="78">
        <f>VLOOKUP('100+'!$A60, Data!$B$98:$J$121, 3, FALSE)</f>
        <v>68</v>
      </c>
      <c r="D60" s="78">
        <f>VLOOKUP('100+'!$A60, Data!$B$98:$J$121, 4, FALSE)</f>
        <v>2</v>
      </c>
      <c r="E60" s="78">
        <f>VLOOKUP('100+'!$A60, Data!$B$98:$J$121, 5, FALSE)</f>
        <v>3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51</v>
      </c>
      <c r="I60" s="78">
        <f>VLOOKUP('100+'!$A60, Data!$B$98:$J$121, 9, FALSE)</f>
        <v>0</v>
      </c>
      <c r="J60" s="79">
        <f t="shared" si="2"/>
        <v>124</v>
      </c>
      <c r="K60" s="80">
        <f t="shared" si="3"/>
        <v>713</v>
      </c>
      <c r="L60" s="75">
        <f>J60/K60</f>
        <v>0.17391304347826086</v>
      </c>
      <c r="M60" s="74">
        <f t="shared" si="4"/>
        <v>22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9624</v>
      </c>
      <c r="C61" s="90">
        <f t="shared" si="6"/>
        <v>1578</v>
      </c>
      <c r="D61" s="90">
        <f t="shared" si="6"/>
        <v>48</v>
      </c>
      <c r="E61" s="90">
        <f t="shared" si="6"/>
        <v>77</v>
      </c>
      <c r="F61" s="90">
        <f t="shared" si="6"/>
        <v>1</v>
      </c>
      <c r="G61" s="90">
        <f t="shared" si="6"/>
        <v>0</v>
      </c>
      <c r="H61" s="90">
        <f t="shared" si="6"/>
        <v>1511</v>
      </c>
      <c r="I61" s="90">
        <f t="shared" si="6"/>
        <v>47</v>
      </c>
      <c r="J61" s="91">
        <f t="shared" si="2"/>
        <v>3262</v>
      </c>
      <c r="K61" s="92">
        <f t="shared" si="3"/>
        <v>12886</v>
      </c>
      <c r="L61" s="93">
        <f>J61/K61</f>
        <v>0.25314294583268665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3262</v>
      </c>
    </row>
    <row r="64" spans="1:19" ht="18" customHeight="1" x14ac:dyDescent="0.25">
      <c r="I64" s="2"/>
      <c r="J64" s="7" t="s">
        <v>43</v>
      </c>
      <c r="K64" s="82">
        <f>K63/K61</f>
        <v>0.25314294583268665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Z286"/>
  <sheetViews>
    <sheetView view="pageBreakPreview" zoomScaleNormal="90" zoomScaleSheetLayoutView="100" workbookViewId="0">
      <selection activeCell="X25" sqref="X2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95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13078</v>
      </c>
    </row>
    <row r="4" spans="1:12" ht="18" customHeight="1" x14ac:dyDescent="0.25">
      <c r="A4" s="106" t="s">
        <v>48</v>
      </c>
      <c r="B4" s="106"/>
      <c r="C4" s="106"/>
      <c r="D4" s="8">
        <f>$K$61</f>
        <v>412581</v>
      </c>
    </row>
    <row r="5" spans="1:12" ht="18" customHeight="1" x14ac:dyDescent="0.25">
      <c r="B5" s="9"/>
      <c r="C5" s="10" t="s">
        <v>47</v>
      </c>
      <c r="D5" s="15">
        <f>$K$64</f>
        <v>3.1698018086145509E-2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6.9860279441117765E-2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6.0783102072917254E-2</v>
      </c>
    </row>
    <row r="11" spans="1:12" ht="18" customHeight="1" x14ac:dyDescent="0.25">
      <c r="A11" s="74">
        <v>3</v>
      </c>
      <c r="B11" s="74" t="str">
        <f t="shared" si="0"/>
        <v>09</v>
      </c>
      <c r="C11" s="75">
        <f t="shared" si="1"/>
        <v>4.6756818702727479E-2</v>
      </c>
    </row>
    <row r="12" spans="1:12" ht="18" customHeight="1" x14ac:dyDescent="0.25">
      <c r="A12" s="74">
        <v>4</v>
      </c>
      <c r="B12" s="74" t="str">
        <f t="shared" si="0"/>
        <v>05</v>
      </c>
      <c r="C12" s="75">
        <f t="shared" si="1"/>
        <v>4.4122965641952984E-2</v>
      </c>
    </row>
    <row r="13" spans="1:12" ht="18" customHeight="1" x14ac:dyDescent="0.25">
      <c r="A13" s="74">
        <v>5</v>
      </c>
      <c r="B13" s="74" t="str">
        <f t="shared" si="0"/>
        <v>06</v>
      </c>
      <c r="C13" s="75">
        <f t="shared" si="1"/>
        <v>4.4094488188976377E-2</v>
      </c>
    </row>
    <row r="14" spans="1:12" ht="18" customHeight="1" x14ac:dyDescent="0.25">
      <c r="A14" s="74">
        <v>6</v>
      </c>
      <c r="B14" s="74" t="str">
        <f t="shared" si="0"/>
        <v>03</v>
      </c>
      <c r="C14" s="75">
        <f t="shared" si="1"/>
        <v>4.29553264604811E-2</v>
      </c>
    </row>
    <row r="15" spans="1:12" ht="18" customHeight="1" x14ac:dyDescent="0.25">
      <c r="A15" s="74">
        <v>7</v>
      </c>
      <c r="B15" s="74" t="str">
        <f t="shared" si="0"/>
        <v>07</v>
      </c>
      <c r="C15" s="75">
        <f t="shared" si="1"/>
        <v>3.8866396761133605E-2</v>
      </c>
    </row>
    <row r="16" spans="1:12" ht="18" customHeight="1" x14ac:dyDescent="0.25">
      <c r="A16" s="74">
        <v>8</v>
      </c>
      <c r="B16" s="74" t="str">
        <f t="shared" si="0"/>
        <v>13</v>
      </c>
      <c r="C16" s="75">
        <f t="shared" si="1"/>
        <v>3.8308305240576157E-2</v>
      </c>
    </row>
    <row r="17" spans="1:3" ht="18" customHeight="1" x14ac:dyDescent="0.25">
      <c r="A17" s="74">
        <v>9</v>
      </c>
      <c r="B17" s="74" t="str">
        <f t="shared" si="0"/>
        <v>17</v>
      </c>
      <c r="C17" s="75">
        <f t="shared" si="1"/>
        <v>3.7590178458422982E-2</v>
      </c>
    </row>
    <row r="18" spans="1:3" ht="18" customHeight="1" x14ac:dyDescent="0.25">
      <c r="A18" s="74">
        <v>10</v>
      </c>
      <c r="B18" s="74" t="str">
        <f t="shared" si="0"/>
        <v>22</v>
      </c>
      <c r="C18" s="75">
        <f t="shared" si="1"/>
        <v>3.6335710829177977E-2</v>
      </c>
    </row>
    <row r="19" spans="1:3" ht="18" customHeight="1" x14ac:dyDescent="0.25">
      <c r="A19" s="74">
        <v>11</v>
      </c>
      <c r="B19" s="74" t="str">
        <f t="shared" si="0"/>
        <v>12</v>
      </c>
      <c r="C19" s="75">
        <f t="shared" si="1"/>
        <v>3.2049074472664661E-2</v>
      </c>
    </row>
    <row r="20" spans="1:3" ht="18" customHeight="1" x14ac:dyDescent="0.25">
      <c r="A20" s="74">
        <v>12</v>
      </c>
      <c r="B20" s="74" t="str">
        <f t="shared" si="0"/>
        <v>04</v>
      </c>
      <c r="C20" s="75">
        <f t="shared" si="1"/>
        <v>3.0864197530864196E-2</v>
      </c>
    </row>
    <row r="21" spans="1:3" ht="18" customHeight="1" x14ac:dyDescent="0.25">
      <c r="A21" s="74">
        <v>13</v>
      </c>
      <c r="B21" s="74" t="str">
        <f t="shared" si="0"/>
        <v>01</v>
      </c>
      <c r="C21" s="75">
        <f t="shared" si="1"/>
        <v>3.0721966205837174E-2</v>
      </c>
    </row>
    <row r="22" spans="1:3" ht="18" customHeight="1" x14ac:dyDescent="0.25">
      <c r="A22" s="74">
        <v>14</v>
      </c>
      <c r="B22" s="74" t="str">
        <f t="shared" si="0"/>
        <v>02</v>
      </c>
      <c r="C22" s="75">
        <f t="shared" si="1"/>
        <v>2.9304029304029304E-2</v>
      </c>
    </row>
    <row r="23" spans="1:3" ht="18" customHeight="1" x14ac:dyDescent="0.25">
      <c r="A23" s="74">
        <v>15</v>
      </c>
      <c r="B23" s="74" t="str">
        <f t="shared" si="0"/>
        <v>10</v>
      </c>
      <c r="C23" s="75">
        <f t="shared" si="1"/>
        <v>2.7457222443294866E-2</v>
      </c>
    </row>
    <row r="24" spans="1:3" ht="18" customHeight="1" x14ac:dyDescent="0.25">
      <c r="A24" s="74">
        <v>16</v>
      </c>
      <c r="B24" s="74" t="str">
        <f t="shared" si="0"/>
        <v>08</v>
      </c>
      <c r="C24" s="75">
        <f t="shared" si="1"/>
        <v>2.3563471122837878E-2</v>
      </c>
    </row>
    <row r="25" spans="1:3" ht="18" customHeight="1" x14ac:dyDescent="0.25">
      <c r="A25" s="74">
        <v>17</v>
      </c>
      <c r="B25" s="74" t="str">
        <f t="shared" si="0"/>
        <v>15</v>
      </c>
      <c r="C25" s="75">
        <f t="shared" si="1"/>
        <v>2.2442293933802763E-2</v>
      </c>
    </row>
    <row r="26" spans="1:3" ht="18" customHeight="1" x14ac:dyDescent="0.25">
      <c r="A26" s="74">
        <v>18</v>
      </c>
      <c r="B26" s="74" t="str">
        <f t="shared" si="0"/>
        <v>16</v>
      </c>
      <c r="C26" s="75">
        <f t="shared" si="1"/>
        <v>2.0455998295333476E-2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1.9755627009646302E-2</v>
      </c>
    </row>
    <row r="28" spans="1:3" ht="18" customHeight="1" x14ac:dyDescent="0.25">
      <c r="A28" s="74">
        <v>20</v>
      </c>
      <c r="B28" s="74" t="str">
        <f t="shared" si="0"/>
        <v>20</v>
      </c>
      <c r="C28" s="75">
        <f t="shared" si="1"/>
        <v>1.7392816766675364E-2</v>
      </c>
    </row>
    <row r="29" spans="1:3" ht="18" customHeight="1" x14ac:dyDescent="0.25">
      <c r="A29" s="74">
        <v>21</v>
      </c>
      <c r="B29" s="74" t="str">
        <f t="shared" si="0"/>
        <v>11</v>
      </c>
      <c r="C29" s="75">
        <f t="shared" si="1"/>
        <v>1.5873015873015872E-2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1.3731140871334124E-2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1.2402016707761381E-2</v>
      </c>
    </row>
    <row r="32" spans="1:3" ht="18" customHeight="1" x14ac:dyDescent="0.25">
      <c r="A32" s="74">
        <v>24</v>
      </c>
      <c r="B32" s="74" t="str">
        <f t="shared" si="0"/>
        <v>14</v>
      </c>
      <c r="C32" s="75">
        <f t="shared" si="1"/>
        <v>1.2140099539513467E-2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96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6310</v>
      </c>
      <c r="C37" s="78">
        <f>VLOOKUP('0-4'!$A37, Data!$B$2:$J$25, 3, FALSE)</f>
        <v>58</v>
      </c>
      <c r="D37" s="78">
        <f>VLOOKUP('0-4'!$A37, Data!$B$2:$J$25, 4, FALSE)</f>
        <v>1</v>
      </c>
      <c r="E37" s="78">
        <f>VLOOKUP('0-4'!$A37, Data!$B$2:$J$25, 5, FALSE)</f>
        <v>7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129</v>
      </c>
      <c r="I37" s="78">
        <f>VLOOKUP('0-4'!$A37, Data!$B$2:$J$25, 9, FALSE)</f>
        <v>5</v>
      </c>
      <c r="J37" s="79">
        <f t="shared" ref="J37:J60" si="2">SUM(C37:I37)</f>
        <v>200</v>
      </c>
      <c r="K37" s="80">
        <f t="shared" ref="K37:K60" si="3">SUM(B37:I37)</f>
        <v>6510</v>
      </c>
      <c r="L37" s="75">
        <f t="shared" ref="L37:L61" si="4">J37/K37</f>
        <v>3.0721966205837174E-2</v>
      </c>
      <c r="M37" s="74">
        <f>RANK(L37,$L$37:$L$60)</f>
        <v>13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5300</v>
      </c>
      <c r="C38" s="78">
        <f>VLOOKUP('0-4'!$A38, Data!$B$2:$J$25, 3, FALSE)</f>
        <v>29</v>
      </c>
      <c r="D38" s="78">
        <f>VLOOKUP('0-4'!$A38, Data!$B$2:$J$25, 4, FALSE)</f>
        <v>3</v>
      </c>
      <c r="E38" s="78">
        <f>VLOOKUP('0-4'!$A38, Data!$B$2:$J$25, 5, FALSE)</f>
        <v>7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115</v>
      </c>
      <c r="I38" s="78">
        <f>VLOOKUP('0-4'!$A38, Data!$B$2:$J$25, 9, FALSE)</f>
        <v>6</v>
      </c>
      <c r="J38" s="79">
        <f t="shared" si="2"/>
        <v>160</v>
      </c>
      <c r="K38" s="80">
        <f t="shared" si="3"/>
        <v>5460</v>
      </c>
      <c r="L38" s="75">
        <f t="shared" si="4"/>
        <v>2.9304029304029304E-2</v>
      </c>
      <c r="M38" s="74">
        <f t="shared" ref="M38:M60" si="5">RANK(L38,$L$37:$L$60)</f>
        <v>14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1114</v>
      </c>
      <c r="C39" s="78">
        <f>VLOOKUP('0-4'!$A39, Data!$B$2:$J$25, 3, FALSE)</f>
        <v>20</v>
      </c>
      <c r="D39" s="78">
        <f>VLOOKUP('0-4'!$A39, Data!$B$2:$J$25, 4, FALSE)</f>
        <v>2</v>
      </c>
      <c r="E39" s="78">
        <f>VLOOKUP('0-4'!$A39, Data!$B$2:$J$25, 5, FALSE)</f>
        <v>2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23</v>
      </c>
      <c r="I39" s="78">
        <f>VLOOKUP('0-4'!$A39, Data!$B$2:$J$25, 9, FALSE)</f>
        <v>3</v>
      </c>
      <c r="J39" s="79">
        <f t="shared" si="2"/>
        <v>50</v>
      </c>
      <c r="K39" s="80">
        <f t="shared" si="3"/>
        <v>1164</v>
      </c>
      <c r="L39" s="75">
        <f t="shared" si="4"/>
        <v>4.29553264604811E-2</v>
      </c>
      <c r="M39" s="74">
        <f t="shared" si="5"/>
        <v>6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3454</v>
      </c>
      <c r="C40" s="78">
        <f>VLOOKUP('0-4'!$A40, Data!$B$2:$J$25, 3, FALSE)</f>
        <v>28</v>
      </c>
      <c r="D40" s="78">
        <f>VLOOKUP('0-4'!$A40, Data!$B$2:$J$25, 4, FALSE)</f>
        <v>0</v>
      </c>
      <c r="E40" s="78">
        <f>VLOOKUP('0-4'!$A40, Data!$B$2:$J$25, 5, FALSE)</f>
        <v>9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58</v>
      </c>
      <c r="I40" s="78">
        <f>VLOOKUP('0-4'!$A40, Data!$B$2:$J$25, 9, FALSE)</f>
        <v>15</v>
      </c>
      <c r="J40" s="79">
        <f t="shared" si="2"/>
        <v>110</v>
      </c>
      <c r="K40" s="80">
        <f t="shared" si="3"/>
        <v>3564</v>
      </c>
      <c r="L40" s="75">
        <f t="shared" si="4"/>
        <v>3.0864197530864196E-2</v>
      </c>
      <c r="M40" s="74">
        <f t="shared" si="5"/>
        <v>12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5286</v>
      </c>
      <c r="C41" s="78">
        <f>VLOOKUP('0-4'!$A41, Data!$B$2:$J$25, 3, FALSE)</f>
        <v>33</v>
      </c>
      <c r="D41" s="78">
        <f>VLOOKUP('0-4'!$A41, Data!$B$2:$J$25, 4, FALSE)</f>
        <v>1</v>
      </c>
      <c r="E41" s="78">
        <f>VLOOKUP('0-4'!$A41, Data!$B$2:$J$25, 5, FALSE)</f>
        <v>13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194</v>
      </c>
      <c r="I41" s="78">
        <f>VLOOKUP('0-4'!$A41, Data!$B$2:$J$25, 9, FALSE)</f>
        <v>3</v>
      </c>
      <c r="J41" s="79">
        <f t="shared" si="2"/>
        <v>244</v>
      </c>
      <c r="K41" s="80">
        <f t="shared" si="3"/>
        <v>5530</v>
      </c>
      <c r="L41" s="75">
        <f t="shared" si="4"/>
        <v>4.4122965641952984E-2</v>
      </c>
      <c r="M41" s="74">
        <f t="shared" si="5"/>
        <v>4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1214</v>
      </c>
      <c r="C42" s="78">
        <f>VLOOKUP('0-4'!$A42, Data!$B$2:$J$25, 3, FALSE)</f>
        <v>18</v>
      </c>
      <c r="D42" s="78">
        <f>VLOOKUP('0-4'!$A42, Data!$B$2:$J$25, 4, FALSE)</f>
        <v>1</v>
      </c>
      <c r="E42" s="78">
        <f>VLOOKUP('0-4'!$A42, Data!$B$2:$J$25, 5, FALSE)</f>
        <v>4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30</v>
      </c>
      <c r="I42" s="78">
        <f>VLOOKUP('0-4'!$A42, Data!$B$2:$J$25, 9, FALSE)</f>
        <v>3</v>
      </c>
      <c r="J42" s="79">
        <f t="shared" si="2"/>
        <v>56</v>
      </c>
      <c r="K42" s="80">
        <f t="shared" si="3"/>
        <v>1270</v>
      </c>
      <c r="L42" s="75">
        <f t="shared" si="4"/>
        <v>4.4094488188976377E-2</v>
      </c>
      <c r="M42" s="74">
        <f t="shared" si="5"/>
        <v>5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1187</v>
      </c>
      <c r="C43" s="78">
        <f>VLOOKUP('0-4'!$A43, Data!$B$2:$J$25, 3, FALSE)</f>
        <v>13</v>
      </c>
      <c r="D43" s="78">
        <f>VLOOKUP('0-4'!$A43, Data!$B$2:$J$25, 4, FALSE)</f>
        <v>0</v>
      </c>
      <c r="E43" s="78">
        <f>VLOOKUP('0-4'!$A43, Data!$B$2:$J$25, 5, FALSE)</f>
        <v>2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32</v>
      </c>
      <c r="I43" s="78">
        <f>VLOOKUP('0-4'!$A43, Data!$B$2:$J$25, 9, FALSE)</f>
        <v>1</v>
      </c>
      <c r="J43" s="79">
        <f t="shared" si="2"/>
        <v>48</v>
      </c>
      <c r="K43" s="80">
        <f t="shared" si="3"/>
        <v>1235</v>
      </c>
      <c r="L43" s="75">
        <f t="shared" si="4"/>
        <v>3.8866396761133605E-2</v>
      </c>
      <c r="M43" s="74">
        <f t="shared" si="5"/>
        <v>7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26645</v>
      </c>
      <c r="C44" s="78">
        <f>VLOOKUP('0-4'!$A44, Data!$B$2:$J$25, 3, FALSE)</f>
        <v>107</v>
      </c>
      <c r="D44" s="78">
        <f>VLOOKUP('0-4'!$A44, Data!$B$2:$J$25, 4, FALSE)</f>
        <v>6</v>
      </c>
      <c r="E44" s="78">
        <f>VLOOKUP('0-4'!$A44, Data!$B$2:$J$25, 5, FALSE)</f>
        <v>31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490</v>
      </c>
      <c r="I44" s="78">
        <f>VLOOKUP('0-4'!$A44, Data!$B$2:$J$25, 9, FALSE)</f>
        <v>9</v>
      </c>
      <c r="J44" s="79">
        <f t="shared" si="2"/>
        <v>643</v>
      </c>
      <c r="K44" s="80">
        <f t="shared" si="3"/>
        <v>27288</v>
      </c>
      <c r="L44" s="75">
        <f t="shared" si="4"/>
        <v>2.3563471122837878E-2</v>
      </c>
      <c r="M44" s="74">
        <f t="shared" si="5"/>
        <v>16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4159</v>
      </c>
      <c r="C45" s="78">
        <f>VLOOKUP('0-4'!$A45, Data!$B$2:$J$25, 3, FALSE)</f>
        <v>39</v>
      </c>
      <c r="D45" s="78">
        <f>VLOOKUP('0-4'!$A45, Data!$B$2:$J$25, 4, FALSE)</f>
        <v>32</v>
      </c>
      <c r="E45" s="78">
        <f>VLOOKUP('0-4'!$A45, Data!$B$2:$J$25, 5, FALSE)</f>
        <v>2</v>
      </c>
      <c r="F45" s="78">
        <f>VLOOKUP('0-4'!$A45, Data!$B$2:$J$25, 6, FALSE)</f>
        <v>0</v>
      </c>
      <c r="G45" s="78">
        <f>VLOOKUP('0-4'!$A45, Data!$B$2:$J$25, 7, FALSE)</f>
        <v>0</v>
      </c>
      <c r="H45" s="78">
        <f>VLOOKUP('0-4'!$A45, Data!$B$2:$J$25, 8, FALSE)</f>
        <v>120</v>
      </c>
      <c r="I45" s="78">
        <f>VLOOKUP('0-4'!$A45, Data!$B$2:$J$25, 9, FALSE)</f>
        <v>11</v>
      </c>
      <c r="J45" s="79">
        <f t="shared" si="2"/>
        <v>204</v>
      </c>
      <c r="K45" s="80">
        <f t="shared" si="3"/>
        <v>4363</v>
      </c>
      <c r="L45" s="75">
        <f t="shared" si="4"/>
        <v>4.6756818702727479E-2</v>
      </c>
      <c r="M45" s="74">
        <f t="shared" si="5"/>
        <v>3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7332</v>
      </c>
      <c r="C46" s="78">
        <f>VLOOKUP('0-4'!$A46, Data!$B$2:$J$25, 3, FALSE)</f>
        <v>59</v>
      </c>
      <c r="D46" s="78">
        <f>VLOOKUP('0-4'!$A46, Data!$B$2:$J$25, 4, FALSE)</f>
        <v>3</v>
      </c>
      <c r="E46" s="78">
        <f>VLOOKUP('0-4'!$A46, Data!$B$2:$J$25, 5, FALSE)</f>
        <v>4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131</v>
      </c>
      <c r="I46" s="78">
        <f>VLOOKUP('0-4'!$A46, Data!$B$2:$J$25, 9, FALSE)</f>
        <v>10</v>
      </c>
      <c r="J46" s="79">
        <f t="shared" si="2"/>
        <v>207</v>
      </c>
      <c r="K46" s="80">
        <f t="shared" si="3"/>
        <v>7539</v>
      </c>
      <c r="L46" s="75">
        <f t="shared" si="4"/>
        <v>2.7457222443294866E-2</v>
      </c>
      <c r="M46" s="74">
        <f t="shared" si="5"/>
        <v>15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10416</v>
      </c>
      <c r="C47" s="78">
        <f>VLOOKUP('0-4'!$A47, Data!$B$2:$J$25, 3, FALSE)</f>
        <v>42</v>
      </c>
      <c r="D47" s="78">
        <f>VLOOKUP('0-4'!$A47, Data!$B$2:$J$25, 4, FALSE)</f>
        <v>3</v>
      </c>
      <c r="E47" s="78">
        <f>VLOOKUP('0-4'!$A47, Data!$B$2:$J$25, 5, FALSE)</f>
        <v>10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108</v>
      </c>
      <c r="I47" s="78">
        <f>VLOOKUP('0-4'!$A47, Data!$B$2:$J$25, 9, FALSE)</f>
        <v>5</v>
      </c>
      <c r="J47" s="79">
        <f t="shared" si="2"/>
        <v>168</v>
      </c>
      <c r="K47" s="80">
        <f t="shared" si="3"/>
        <v>10584</v>
      </c>
      <c r="L47" s="75">
        <f t="shared" si="4"/>
        <v>1.5873015873015872E-2</v>
      </c>
      <c r="M47" s="74">
        <f t="shared" si="5"/>
        <v>21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44971</v>
      </c>
      <c r="C48" s="78">
        <f>VLOOKUP('0-4'!$A48, Data!$B$2:$J$25, 3, FALSE)</f>
        <v>180</v>
      </c>
      <c r="D48" s="78">
        <f>VLOOKUP('0-4'!$A48, Data!$B$2:$J$25, 4, FALSE)</f>
        <v>3</v>
      </c>
      <c r="E48" s="78">
        <f>VLOOKUP('0-4'!$A48, Data!$B$2:$J$25, 5, FALSE)</f>
        <v>35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1177</v>
      </c>
      <c r="I48" s="78">
        <f>VLOOKUP('0-4'!$A48, Data!$B$2:$J$25, 9, FALSE)</f>
        <v>94</v>
      </c>
      <c r="J48" s="79">
        <f t="shared" si="2"/>
        <v>1489</v>
      </c>
      <c r="K48" s="80">
        <f t="shared" si="3"/>
        <v>46460</v>
      </c>
      <c r="L48" s="75">
        <f t="shared" si="4"/>
        <v>3.2049074472664661E-2</v>
      </c>
      <c r="M48" s="74">
        <f t="shared" si="5"/>
        <v>11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9414</v>
      </c>
      <c r="C49" s="78">
        <f>VLOOKUP('0-4'!$A49, Data!$B$2:$J$25, 3, FALSE)</f>
        <v>65</v>
      </c>
      <c r="D49" s="78">
        <f>VLOOKUP('0-4'!$A49, Data!$B$2:$J$25, 4, FALSE)</f>
        <v>4</v>
      </c>
      <c r="E49" s="78">
        <f>VLOOKUP('0-4'!$A49, Data!$B$2:$J$25, 5, FALSE)</f>
        <v>30</v>
      </c>
      <c r="F49" s="78">
        <f>VLOOKUP('0-4'!$A49, Data!$B$2:$J$25, 6, FALSE)</f>
        <v>1</v>
      </c>
      <c r="G49" s="78">
        <f>VLOOKUP('0-4'!$A49, Data!$B$2:$J$25, 7, FALSE)</f>
        <v>0</v>
      </c>
      <c r="H49" s="78">
        <f>VLOOKUP('0-4'!$A49, Data!$B$2:$J$25, 8, FALSE)</f>
        <v>260</v>
      </c>
      <c r="I49" s="78">
        <f>VLOOKUP('0-4'!$A49, Data!$B$2:$J$25, 9, FALSE)</f>
        <v>15</v>
      </c>
      <c r="J49" s="79">
        <f t="shared" si="2"/>
        <v>375</v>
      </c>
      <c r="K49" s="80">
        <f t="shared" si="3"/>
        <v>9789</v>
      </c>
      <c r="L49" s="75">
        <f t="shared" si="4"/>
        <v>3.8308305240576157E-2</v>
      </c>
      <c r="M49" s="74">
        <f t="shared" si="5"/>
        <v>8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21238</v>
      </c>
      <c r="C50" s="78">
        <f>VLOOKUP('0-4'!$A50, Data!$B$2:$J$25, 3, FALSE)</f>
        <v>30</v>
      </c>
      <c r="D50" s="78">
        <f>VLOOKUP('0-4'!$A50, Data!$B$2:$J$25, 4, FALSE)</f>
        <v>0</v>
      </c>
      <c r="E50" s="78">
        <f>VLOOKUP('0-4'!$A50, Data!$B$2:$J$25, 5, FALSE)</f>
        <v>5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219</v>
      </c>
      <c r="I50" s="78">
        <f>VLOOKUP('0-4'!$A50, Data!$B$2:$J$25, 9, FALSE)</f>
        <v>7</v>
      </c>
      <c r="J50" s="79">
        <f t="shared" si="2"/>
        <v>261</v>
      </c>
      <c r="K50" s="80">
        <f t="shared" si="3"/>
        <v>21499</v>
      </c>
      <c r="L50" s="75">
        <f t="shared" si="4"/>
        <v>1.2140099539513467E-2</v>
      </c>
      <c r="M50" s="74">
        <f t="shared" si="5"/>
        <v>24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25961</v>
      </c>
      <c r="C51" s="78">
        <f>VLOOKUP('0-4'!$A51, Data!$B$2:$J$25, 3, FALSE)</f>
        <v>53</v>
      </c>
      <c r="D51" s="78">
        <f>VLOOKUP('0-4'!$A51, Data!$B$2:$J$25, 4, FALSE)</f>
        <v>0</v>
      </c>
      <c r="E51" s="78">
        <f>VLOOKUP('0-4'!$A51, Data!$B$2:$J$25, 5, FALSE)</f>
        <v>14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500</v>
      </c>
      <c r="I51" s="78">
        <f>VLOOKUP('0-4'!$A51, Data!$B$2:$J$25, 9, FALSE)</f>
        <v>29</v>
      </c>
      <c r="J51" s="79">
        <f t="shared" si="2"/>
        <v>596</v>
      </c>
      <c r="K51" s="80">
        <f t="shared" si="3"/>
        <v>26557</v>
      </c>
      <c r="L51" s="75">
        <f t="shared" si="4"/>
        <v>2.2442293933802763E-2</v>
      </c>
      <c r="M51" s="74">
        <f t="shared" si="5"/>
        <v>17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9194</v>
      </c>
      <c r="C52" s="78">
        <f>VLOOKUP('0-4'!$A52, Data!$B$2:$J$25, 3, FALSE)</f>
        <v>62</v>
      </c>
      <c r="D52" s="78">
        <f>VLOOKUP('0-4'!$A52, Data!$B$2:$J$25, 4, FALSE)</f>
        <v>0</v>
      </c>
      <c r="E52" s="78">
        <f>VLOOKUP('0-4'!$A52, Data!$B$2:$J$25, 5, FALSE)</f>
        <v>4</v>
      </c>
      <c r="F52" s="78">
        <f>VLOOKUP('0-4'!$A52, Data!$B$2:$J$25, 6, FALSE)</f>
        <v>0</v>
      </c>
      <c r="G52" s="78">
        <f>VLOOKUP('0-4'!$A52, Data!$B$2:$J$25, 7, FALSE)</f>
        <v>0</v>
      </c>
      <c r="H52" s="78">
        <f>VLOOKUP('0-4'!$A52, Data!$B$2:$J$25, 8, FALSE)</f>
        <v>111</v>
      </c>
      <c r="I52" s="78">
        <f>VLOOKUP('0-4'!$A52, Data!$B$2:$J$25, 9, FALSE)</f>
        <v>15</v>
      </c>
      <c r="J52" s="79">
        <f t="shared" si="2"/>
        <v>192</v>
      </c>
      <c r="K52" s="80">
        <f t="shared" si="3"/>
        <v>9386</v>
      </c>
      <c r="L52" s="75">
        <f t="shared" si="4"/>
        <v>2.0455998295333476E-2</v>
      </c>
      <c r="M52" s="74">
        <f t="shared" si="5"/>
        <v>18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7604</v>
      </c>
      <c r="C53" s="78">
        <f>VLOOKUP('0-4'!$A53, Data!$B$2:$J$25, 3, FALSE)</f>
        <v>50</v>
      </c>
      <c r="D53" s="78">
        <f>VLOOKUP('0-4'!$A53, Data!$B$2:$J$25, 4, FALSE)</f>
        <v>1</v>
      </c>
      <c r="E53" s="78">
        <f>VLOOKUP('0-4'!$A53, Data!$B$2:$J$25, 5, FALSE)</f>
        <v>4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219</v>
      </c>
      <c r="I53" s="78">
        <f>VLOOKUP('0-4'!$A53, Data!$B$2:$J$25, 9, FALSE)</f>
        <v>23</v>
      </c>
      <c r="J53" s="79">
        <f t="shared" si="2"/>
        <v>297</v>
      </c>
      <c r="K53" s="80">
        <f t="shared" si="3"/>
        <v>7901</v>
      </c>
      <c r="L53" s="75">
        <f t="shared" si="4"/>
        <v>3.7590178458422982E-2</v>
      </c>
      <c r="M53" s="74">
        <f t="shared" si="5"/>
        <v>9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17454</v>
      </c>
      <c r="C54" s="78">
        <f>VLOOKUP('0-4'!$A54, Data!$B$2:$J$25, 3, FALSE)</f>
        <v>61</v>
      </c>
      <c r="D54" s="78">
        <f>VLOOKUP('0-4'!$A54, Data!$B$2:$J$25, 4, FALSE)</f>
        <v>2</v>
      </c>
      <c r="E54" s="78">
        <f>VLOOKUP('0-4'!$A54, Data!$B$2:$J$25, 5, FALSE)</f>
        <v>4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160</v>
      </c>
      <c r="I54" s="78">
        <f>VLOOKUP('0-4'!$A54, Data!$B$2:$J$25, 9, FALSE)</f>
        <v>16</v>
      </c>
      <c r="J54" s="79">
        <f t="shared" si="2"/>
        <v>243</v>
      </c>
      <c r="K54" s="80">
        <f t="shared" si="3"/>
        <v>17697</v>
      </c>
      <c r="L54" s="75">
        <f t="shared" si="4"/>
        <v>1.3731140871334124E-2</v>
      </c>
      <c r="M54" s="74">
        <f t="shared" si="5"/>
        <v>22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2330</v>
      </c>
      <c r="C55" s="78">
        <f>VLOOKUP('0-4'!$A55, Data!$B$2:$J$25, 3, FALSE)</f>
        <v>53</v>
      </c>
      <c r="D55" s="78">
        <f>VLOOKUP('0-4'!$A55, Data!$B$2:$J$25, 4, FALSE)</f>
        <v>2</v>
      </c>
      <c r="E55" s="78">
        <f>VLOOKUP('0-4'!$A55, Data!$B$2:$J$25, 5, FALSE)</f>
        <v>10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96</v>
      </c>
      <c r="I55" s="78">
        <f>VLOOKUP('0-4'!$A55, Data!$B$2:$J$25, 9, FALSE)</f>
        <v>14</v>
      </c>
      <c r="J55" s="79">
        <f t="shared" si="2"/>
        <v>175</v>
      </c>
      <c r="K55" s="80">
        <f t="shared" si="3"/>
        <v>2505</v>
      </c>
      <c r="L55" s="75">
        <f t="shared" si="4"/>
        <v>6.9860279441117765E-2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11299</v>
      </c>
      <c r="C56" s="78">
        <f>VLOOKUP('0-4'!$A56, Data!$B$2:$J$25, 3, FALSE)</f>
        <v>46</v>
      </c>
      <c r="D56" s="78">
        <f>VLOOKUP('0-4'!$A56, Data!$B$2:$J$25, 4, FALSE)</f>
        <v>2</v>
      </c>
      <c r="E56" s="78">
        <f>VLOOKUP('0-4'!$A56, Data!$B$2:$J$25, 5, FALSE)</f>
        <v>9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134</v>
      </c>
      <c r="I56" s="78">
        <f>VLOOKUP('0-4'!$A56, Data!$B$2:$J$25, 9, FALSE)</f>
        <v>9</v>
      </c>
      <c r="J56" s="79">
        <f t="shared" si="2"/>
        <v>200</v>
      </c>
      <c r="K56" s="80">
        <f t="shared" si="3"/>
        <v>11499</v>
      </c>
      <c r="L56" s="75">
        <f t="shared" si="4"/>
        <v>1.7392816766675364E-2</v>
      </c>
      <c r="M56" s="74">
        <f t="shared" si="5"/>
        <v>20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38107</v>
      </c>
      <c r="C57" s="78">
        <f>VLOOKUP('0-4'!$A57, Data!$B$2:$J$25, 3, FALSE)</f>
        <v>75</v>
      </c>
      <c r="D57" s="78">
        <f>VLOOKUP('0-4'!$A57, Data!$B$2:$J$25, 4, FALSE)</f>
        <v>3</v>
      </c>
      <c r="E57" s="78">
        <f>VLOOKUP('0-4'!$A57, Data!$B$2:$J$25, 5, FALSE)</f>
        <v>12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613</v>
      </c>
      <c r="I57" s="78">
        <f>VLOOKUP('0-4'!$A57, Data!$B$2:$J$25, 9, FALSE)</f>
        <v>65</v>
      </c>
      <c r="J57" s="79">
        <f t="shared" si="2"/>
        <v>768</v>
      </c>
      <c r="K57" s="80">
        <f t="shared" si="3"/>
        <v>38875</v>
      </c>
      <c r="L57" s="75">
        <f t="shared" si="4"/>
        <v>1.9755627009646302E-2</v>
      </c>
      <c r="M57" s="74">
        <f t="shared" si="5"/>
        <v>19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45802</v>
      </c>
      <c r="C58" s="78">
        <f>VLOOKUP('0-4'!$A58, Data!$B$2:$J$25, 3, FALSE)</f>
        <v>197</v>
      </c>
      <c r="D58" s="78">
        <f>VLOOKUP('0-4'!$A58, Data!$B$2:$J$25, 4, FALSE)</f>
        <v>4</v>
      </c>
      <c r="E58" s="78">
        <f>VLOOKUP('0-4'!$A58, Data!$B$2:$J$25, 5, FALSE)</f>
        <v>47</v>
      </c>
      <c r="F58" s="78">
        <f>VLOOKUP('0-4'!$A58, Data!$B$2:$J$25, 6, FALSE)</f>
        <v>2</v>
      </c>
      <c r="G58" s="78">
        <f>VLOOKUP('0-4'!$A58, Data!$B$2:$J$25, 7, FALSE)</f>
        <v>0</v>
      </c>
      <c r="H58" s="78">
        <f>VLOOKUP('0-4'!$A58, Data!$B$2:$J$25, 8, FALSE)</f>
        <v>1359</v>
      </c>
      <c r="I58" s="78">
        <f>VLOOKUP('0-4'!$A58, Data!$B$2:$J$25, 9, FALSE)</f>
        <v>118</v>
      </c>
      <c r="J58" s="79">
        <f t="shared" si="2"/>
        <v>1727</v>
      </c>
      <c r="K58" s="80">
        <f t="shared" si="3"/>
        <v>47529</v>
      </c>
      <c r="L58" s="75">
        <f t="shared" si="4"/>
        <v>3.6335710829177977E-2</v>
      </c>
      <c r="M58" s="74">
        <f t="shared" si="5"/>
        <v>10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66876</v>
      </c>
      <c r="C59" s="78">
        <f>VLOOKUP('0-4'!$A59, Data!$B$2:$J$25, 3, FALSE)</f>
        <v>491</v>
      </c>
      <c r="D59" s="78">
        <f>VLOOKUP('0-4'!$A59, Data!$B$2:$J$25, 4, FALSE)</f>
        <v>7</v>
      </c>
      <c r="E59" s="78">
        <f>VLOOKUP('0-4'!$A59, Data!$B$2:$J$25, 5, FALSE)</f>
        <v>113</v>
      </c>
      <c r="F59" s="78">
        <f>VLOOKUP('0-4'!$A59, Data!$B$2:$J$25, 6, FALSE)</f>
        <v>1</v>
      </c>
      <c r="G59" s="78">
        <f>VLOOKUP('0-4'!$A59, Data!$B$2:$J$25, 7, FALSE)</f>
        <v>0</v>
      </c>
      <c r="H59" s="78">
        <f>VLOOKUP('0-4'!$A59, Data!$B$2:$J$25, 8, FALSE)</f>
        <v>3361</v>
      </c>
      <c r="I59" s="78">
        <f>VLOOKUP('0-4'!$A59, Data!$B$2:$J$25, 9, FALSE)</f>
        <v>355</v>
      </c>
      <c r="J59" s="79">
        <f t="shared" si="2"/>
        <v>4328</v>
      </c>
      <c r="K59" s="80">
        <f t="shared" si="3"/>
        <v>71204</v>
      </c>
      <c r="L59" s="75">
        <f t="shared" si="4"/>
        <v>6.0783102072917254E-2</v>
      </c>
      <c r="M59" s="74">
        <f t="shared" si="5"/>
        <v>2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26836</v>
      </c>
      <c r="C60" s="78">
        <f>VLOOKUP('0-4'!$A60, Data!$B$2:$J$25, 3, FALSE)</f>
        <v>90</v>
      </c>
      <c r="D60" s="78">
        <f>VLOOKUP('0-4'!$A60, Data!$B$2:$J$25, 4, FALSE)</f>
        <v>1</v>
      </c>
      <c r="E60" s="78">
        <f>VLOOKUP('0-4'!$A60, Data!$B$2:$J$25, 5, FALSE)</f>
        <v>8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226</v>
      </c>
      <c r="I60" s="78">
        <f>VLOOKUP('0-4'!$A60, Data!$B$2:$J$25, 9, FALSE)</f>
        <v>12</v>
      </c>
      <c r="J60" s="79">
        <f t="shared" si="2"/>
        <v>337</v>
      </c>
      <c r="K60" s="80">
        <f t="shared" si="3"/>
        <v>27173</v>
      </c>
      <c r="L60" s="75">
        <f t="shared" si="4"/>
        <v>1.2402016707761381E-2</v>
      </c>
      <c r="M60" s="74">
        <f t="shared" si="5"/>
        <v>23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399503</v>
      </c>
      <c r="C61" s="90">
        <f t="shared" ref="C61:K61" si="6">SUM(C37:C60)</f>
        <v>1899</v>
      </c>
      <c r="D61" s="90">
        <f t="shared" si="6"/>
        <v>81</v>
      </c>
      <c r="E61" s="90">
        <f t="shared" si="6"/>
        <v>386</v>
      </c>
      <c r="F61" s="90">
        <f t="shared" si="6"/>
        <v>4</v>
      </c>
      <c r="G61" s="90">
        <f t="shared" si="6"/>
        <v>0</v>
      </c>
      <c r="H61" s="90">
        <f t="shared" si="6"/>
        <v>9865</v>
      </c>
      <c r="I61" s="90">
        <f t="shared" si="6"/>
        <v>843</v>
      </c>
      <c r="J61" s="91">
        <f t="shared" si="6"/>
        <v>13078</v>
      </c>
      <c r="K61" s="92">
        <f t="shared" si="6"/>
        <v>412581</v>
      </c>
      <c r="L61" s="93">
        <f t="shared" si="4"/>
        <v>3.1698018086145509E-2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13078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3.1698018086145509E-2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zoomScaleNormal="100" workbookViewId="0">
      <pane ySplit="1" topLeftCell="A2" activePane="bottomLeft" state="frozen"/>
      <selection activeCell="I38" sqref="I38"/>
      <selection pane="bottomLeft" activeCell="S33" sqref="S33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73</v>
      </c>
      <c r="B1" s="9" t="s">
        <v>54</v>
      </c>
      <c r="C1" s="9" t="s">
        <v>81</v>
      </c>
      <c r="D1" s="9" t="s">
        <v>82</v>
      </c>
      <c r="E1" s="9" t="s">
        <v>83</v>
      </c>
      <c r="F1" s="9" t="s">
        <v>84</v>
      </c>
      <c r="G1" s="9" t="s">
        <v>85</v>
      </c>
      <c r="H1" s="9" t="s">
        <v>86</v>
      </c>
      <c r="I1" s="9" t="s">
        <v>87</v>
      </c>
      <c r="J1" s="9" t="s">
        <v>88</v>
      </c>
      <c r="K1" s="9" t="s">
        <v>89</v>
      </c>
      <c r="L1" s="9" t="s">
        <v>90</v>
      </c>
    </row>
    <row r="2" spans="1:13" x14ac:dyDescent="0.25">
      <c r="A2" s="3" t="s">
        <v>74</v>
      </c>
      <c r="B2" s="3">
        <v>1</v>
      </c>
      <c r="C2" s="3">
        <v>6310</v>
      </c>
      <c r="D2" s="3">
        <v>58</v>
      </c>
      <c r="E2" s="3">
        <v>1</v>
      </c>
      <c r="F2" s="3">
        <v>7</v>
      </c>
      <c r="G2" s="3">
        <v>0</v>
      </c>
      <c r="H2" s="3">
        <v>0</v>
      </c>
      <c r="I2" s="3">
        <v>129</v>
      </c>
      <c r="J2" s="3">
        <v>5</v>
      </c>
      <c r="K2" s="3">
        <f>SUM(C2:J2)</f>
        <v>6510</v>
      </c>
      <c r="L2" s="3">
        <f>SUM(D2:J2)</f>
        <v>200</v>
      </c>
      <c r="M2" s="12">
        <f>L2/K2</f>
        <v>3.0721966205837174E-2</v>
      </c>
    </row>
    <row r="3" spans="1:13" x14ac:dyDescent="0.25">
      <c r="A3" s="3" t="s">
        <v>74</v>
      </c>
      <c r="B3" s="3">
        <v>2</v>
      </c>
      <c r="C3" s="3">
        <v>5300</v>
      </c>
      <c r="D3" s="3">
        <v>29</v>
      </c>
      <c r="E3" s="3">
        <v>3</v>
      </c>
      <c r="F3" s="3">
        <v>7</v>
      </c>
      <c r="G3" s="3">
        <v>0</v>
      </c>
      <c r="H3" s="3">
        <v>0</v>
      </c>
      <c r="I3" s="3">
        <v>115</v>
      </c>
      <c r="J3" s="3">
        <v>6</v>
      </c>
      <c r="K3" s="3">
        <f t="shared" ref="K3:K66" si="0">SUM(C3:J3)</f>
        <v>5460</v>
      </c>
      <c r="L3" s="3">
        <f t="shared" ref="L3:L66" si="1">SUM(D3:J3)</f>
        <v>160</v>
      </c>
      <c r="M3" s="12">
        <f t="shared" ref="M3:M66" si="2">L3/K3</f>
        <v>2.9304029304029304E-2</v>
      </c>
    </row>
    <row r="4" spans="1:13" x14ac:dyDescent="0.25">
      <c r="A4" s="3" t="s">
        <v>74</v>
      </c>
      <c r="B4" s="3">
        <v>3</v>
      </c>
      <c r="C4" s="3">
        <v>1114</v>
      </c>
      <c r="D4" s="3">
        <v>20</v>
      </c>
      <c r="E4" s="3">
        <v>2</v>
      </c>
      <c r="F4" s="3">
        <v>2</v>
      </c>
      <c r="G4" s="3">
        <v>0</v>
      </c>
      <c r="H4" s="3">
        <v>0</v>
      </c>
      <c r="I4" s="3">
        <v>23</v>
      </c>
      <c r="J4" s="3">
        <v>3</v>
      </c>
      <c r="K4" s="3">
        <f t="shared" si="0"/>
        <v>1164</v>
      </c>
      <c r="L4" s="3">
        <f t="shared" si="1"/>
        <v>50</v>
      </c>
      <c r="M4" s="12">
        <f t="shared" si="2"/>
        <v>4.29553264604811E-2</v>
      </c>
    </row>
    <row r="5" spans="1:13" x14ac:dyDescent="0.25">
      <c r="A5" s="3" t="s">
        <v>74</v>
      </c>
      <c r="B5" s="3">
        <v>4</v>
      </c>
      <c r="C5" s="3">
        <v>3454</v>
      </c>
      <c r="D5" s="3">
        <v>28</v>
      </c>
      <c r="E5" s="3">
        <v>0</v>
      </c>
      <c r="F5" s="3">
        <v>9</v>
      </c>
      <c r="G5" s="3">
        <v>0</v>
      </c>
      <c r="H5" s="3">
        <v>0</v>
      </c>
      <c r="I5" s="3">
        <v>58</v>
      </c>
      <c r="J5" s="3">
        <v>15</v>
      </c>
      <c r="K5" s="3">
        <f t="shared" si="0"/>
        <v>3564</v>
      </c>
      <c r="L5" s="3">
        <f t="shared" si="1"/>
        <v>110</v>
      </c>
      <c r="M5" s="12">
        <f t="shared" si="2"/>
        <v>3.0864197530864196E-2</v>
      </c>
    </row>
    <row r="6" spans="1:13" x14ac:dyDescent="0.25">
      <c r="A6" s="3" t="s">
        <v>74</v>
      </c>
      <c r="B6" s="3">
        <v>5</v>
      </c>
      <c r="C6" s="3">
        <v>5286</v>
      </c>
      <c r="D6" s="3">
        <v>33</v>
      </c>
      <c r="E6" s="3">
        <v>1</v>
      </c>
      <c r="F6" s="3">
        <v>13</v>
      </c>
      <c r="G6" s="3">
        <v>0</v>
      </c>
      <c r="H6" s="3">
        <v>0</v>
      </c>
      <c r="I6" s="3">
        <v>194</v>
      </c>
      <c r="J6" s="3">
        <v>3</v>
      </c>
      <c r="K6" s="3">
        <f t="shared" si="0"/>
        <v>5530</v>
      </c>
      <c r="L6" s="3">
        <f t="shared" si="1"/>
        <v>244</v>
      </c>
      <c r="M6" s="12">
        <f t="shared" si="2"/>
        <v>4.4122965641952984E-2</v>
      </c>
    </row>
    <row r="7" spans="1:13" x14ac:dyDescent="0.25">
      <c r="A7" s="3" t="s">
        <v>74</v>
      </c>
      <c r="B7" s="3">
        <v>6</v>
      </c>
      <c r="C7" s="3">
        <v>1214</v>
      </c>
      <c r="D7" s="3">
        <v>18</v>
      </c>
      <c r="E7" s="3">
        <v>1</v>
      </c>
      <c r="F7" s="3">
        <v>4</v>
      </c>
      <c r="G7" s="3">
        <v>0</v>
      </c>
      <c r="H7" s="3">
        <v>0</v>
      </c>
      <c r="I7" s="3">
        <v>30</v>
      </c>
      <c r="J7" s="3">
        <v>3</v>
      </c>
      <c r="K7" s="3">
        <f t="shared" si="0"/>
        <v>1270</v>
      </c>
      <c r="L7" s="3">
        <f t="shared" si="1"/>
        <v>56</v>
      </c>
      <c r="M7" s="12">
        <f t="shared" si="2"/>
        <v>4.4094488188976377E-2</v>
      </c>
    </row>
    <row r="8" spans="1:13" x14ac:dyDescent="0.25">
      <c r="A8" s="3" t="s">
        <v>74</v>
      </c>
      <c r="B8" s="3">
        <v>7</v>
      </c>
      <c r="C8" s="3">
        <v>1187</v>
      </c>
      <c r="D8" s="3">
        <v>13</v>
      </c>
      <c r="E8" s="3">
        <v>0</v>
      </c>
      <c r="F8" s="3">
        <v>2</v>
      </c>
      <c r="G8" s="3">
        <v>0</v>
      </c>
      <c r="H8" s="3">
        <v>0</v>
      </c>
      <c r="I8" s="3">
        <v>32</v>
      </c>
      <c r="J8" s="3">
        <v>1</v>
      </c>
      <c r="K8" s="3">
        <f t="shared" si="0"/>
        <v>1235</v>
      </c>
      <c r="L8" s="3">
        <f t="shared" si="1"/>
        <v>48</v>
      </c>
      <c r="M8" s="12">
        <f t="shared" si="2"/>
        <v>3.8866396761133605E-2</v>
      </c>
    </row>
    <row r="9" spans="1:13" x14ac:dyDescent="0.25">
      <c r="A9" s="3" t="s">
        <v>74</v>
      </c>
      <c r="B9" s="3">
        <v>8</v>
      </c>
      <c r="C9" s="3">
        <v>26645</v>
      </c>
      <c r="D9" s="3">
        <v>107</v>
      </c>
      <c r="E9" s="3">
        <v>6</v>
      </c>
      <c r="F9" s="3">
        <v>31</v>
      </c>
      <c r="G9" s="3">
        <v>0</v>
      </c>
      <c r="H9" s="3">
        <v>0</v>
      </c>
      <c r="I9" s="3">
        <v>490</v>
      </c>
      <c r="J9" s="3">
        <v>9</v>
      </c>
      <c r="K9" s="3">
        <f t="shared" si="0"/>
        <v>27288</v>
      </c>
      <c r="L9" s="3">
        <f t="shared" si="1"/>
        <v>643</v>
      </c>
      <c r="M9" s="12">
        <f t="shared" si="2"/>
        <v>2.3563471122837878E-2</v>
      </c>
    </row>
    <row r="10" spans="1:13" x14ac:dyDescent="0.25">
      <c r="A10" s="3" t="s">
        <v>74</v>
      </c>
      <c r="B10" s="3">
        <v>9</v>
      </c>
      <c r="C10" s="3">
        <v>4159</v>
      </c>
      <c r="D10" s="3">
        <v>39</v>
      </c>
      <c r="E10" s="3">
        <v>32</v>
      </c>
      <c r="F10" s="3">
        <v>2</v>
      </c>
      <c r="G10" s="3">
        <v>0</v>
      </c>
      <c r="H10" s="3">
        <v>0</v>
      </c>
      <c r="I10" s="3">
        <v>120</v>
      </c>
      <c r="J10" s="3">
        <v>11</v>
      </c>
      <c r="K10" s="3">
        <f t="shared" si="0"/>
        <v>4363</v>
      </c>
      <c r="L10" s="3">
        <f t="shared" si="1"/>
        <v>204</v>
      </c>
      <c r="M10" s="12">
        <f t="shared" si="2"/>
        <v>4.6756818702727479E-2</v>
      </c>
    </row>
    <row r="11" spans="1:13" x14ac:dyDescent="0.25">
      <c r="A11" s="3" t="s">
        <v>74</v>
      </c>
      <c r="B11" s="3">
        <v>10</v>
      </c>
      <c r="C11" s="3">
        <v>7332</v>
      </c>
      <c r="D11" s="3">
        <v>59</v>
      </c>
      <c r="E11" s="3">
        <v>3</v>
      </c>
      <c r="F11" s="3">
        <v>4</v>
      </c>
      <c r="G11" s="3">
        <v>0</v>
      </c>
      <c r="H11" s="3">
        <v>0</v>
      </c>
      <c r="I11" s="3">
        <v>131</v>
      </c>
      <c r="J11" s="3">
        <v>10</v>
      </c>
      <c r="K11" s="3">
        <f t="shared" si="0"/>
        <v>7539</v>
      </c>
      <c r="L11" s="3">
        <f t="shared" si="1"/>
        <v>207</v>
      </c>
      <c r="M11" s="12">
        <f t="shared" si="2"/>
        <v>2.7457222443294866E-2</v>
      </c>
    </row>
    <row r="12" spans="1:13" x14ac:dyDescent="0.25">
      <c r="A12" s="3" t="s">
        <v>74</v>
      </c>
      <c r="B12" s="3">
        <v>11</v>
      </c>
      <c r="C12" s="3">
        <v>10416</v>
      </c>
      <c r="D12" s="3">
        <v>42</v>
      </c>
      <c r="E12" s="3">
        <v>3</v>
      </c>
      <c r="F12" s="3">
        <v>10</v>
      </c>
      <c r="G12" s="3">
        <v>0</v>
      </c>
      <c r="H12" s="3">
        <v>0</v>
      </c>
      <c r="I12" s="3">
        <v>108</v>
      </c>
      <c r="J12" s="3">
        <v>5</v>
      </c>
      <c r="K12" s="3">
        <f t="shared" si="0"/>
        <v>10584</v>
      </c>
      <c r="L12" s="3">
        <f t="shared" si="1"/>
        <v>168</v>
      </c>
      <c r="M12" s="12">
        <f t="shared" si="2"/>
        <v>1.5873015873015872E-2</v>
      </c>
    </row>
    <row r="13" spans="1:13" x14ac:dyDescent="0.25">
      <c r="A13" s="3" t="s">
        <v>74</v>
      </c>
      <c r="B13" s="3">
        <v>12</v>
      </c>
      <c r="C13" s="3">
        <v>44971</v>
      </c>
      <c r="D13" s="3">
        <v>180</v>
      </c>
      <c r="E13" s="3">
        <v>3</v>
      </c>
      <c r="F13" s="3">
        <v>35</v>
      </c>
      <c r="G13" s="3">
        <v>0</v>
      </c>
      <c r="H13" s="3">
        <v>0</v>
      </c>
      <c r="I13" s="3">
        <v>1177</v>
      </c>
      <c r="J13" s="3">
        <v>94</v>
      </c>
      <c r="K13" s="3">
        <f t="shared" si="0"/>
        <v>46460</v>
      </c>
      <c r="L13" s="3">
        <f t="shared" si="1"/>
        <v>1489</v>
      </c>
      <c r="M13" s="12">
        <f t="shared" si="2"/>
        <v>3.2049074472664661E-2</v>
      </c>
    </row>
    <row r="14" spans="1:13" x14ac:dyDescent="0.25">
      <c r="A14" s="3" t="s">
        <v>74</v>
      </c>
      <c r="B14" s="3">
        <v>13</v>
      </c>
      <c r="C14" s="3">
        <v>9414</v>
      </c>
      <c r="D14" s="3">
        <v>65</v>
      </c>
      <c r="E14" s="3">
        <v>4</v>
      </c>
      <c r="F14" s="3">
        <v>30</v>
      </c>
      <c r="G14" s="3">
        <v>1</v>
      </c>
      <c r="H14" s="3">
        <v>0</v>
      </c>
      <c r="I14" s="3">
        <v>260</v>
      </c>
      <c r="J14" s="3">
        <v>15</v>
      </c>
      <c r="K14" s="3">
        <f t="shared" si="0"/>
        <v>9789</v>
      </c>
      <c r="L14" s="3">
        <f t="shared" si="1"/>
        <v>375</v>
      </c>
      <c r="M14" s="12">
        <f t="shared" si="2"/>
        <v>3.8308305240576157E-2</v>
      </c>
    </row>
    <row r="15" spans="1:13" x14ac:dyDescent="0.25">
      <c r="A15" s="3" t="s">
        <v>74</v>
      </c>
      <c r="B15" s="3">
        <v>14</v>
      </c>
      <c r="C15" s="3">
        <v>21238</v>
      </c>
      <c r="D15" s="3">
        <v>30</v>
      </c>
      <c r="E15" s="3">
        <v>0</v>
      </c>
      <c r="F15" s="3">
        <v>5</v>
      </c>
      <c r="G15" s="3">
        <v>0</v>
      </c>
      <c r="H15" s="3">
        <v>0</v>
      </c>
      <c r="I15" s="3">
        <v>219</v>
      </c>
      <c r="J15" s="3">
        <v>7</v>
      </c>
      <c r="K15" s="3">
        <f t="shared" si="0"/>
        <v>21499</v>
      </c>
      <c r="L15" s="3">
        <f t="shared" si="1"/>
        <v>261</v>
      </c>
      <c r="M15" s="12">
        <f t="shared" si="2"/>
        <v>1.2140099539513467E-2</v>
      </c>
    </row>
    <row r="16" spans="1:13" x14ac:dyDescent="0.25">
      <c r="A16" s="3" t="s">
        <v>74</v>
      </c>
      <c r="B16" s="3">
        <v>15</v>
      </c>
      <c r="C16" s="3">
        <v>25961</v>
      </c>
      <c r="D16" s="3">
        <v>53</v>
      </c>
      <c r="E16" s="3">
        <v>0</v>
      </c>
      <c r="F16" s="3">
        <v>14</v>
      </c>
      <c r="G16" s="3">
        <v>0</v>
      </c>
      <c r="H16" s="3">
        <v>0</v>
      </c>
      <c r="I16" s="3">
        <v>500</v>
      </c>
      <c r="J16" s="3">
        <v>29</v>
      </c>
      <c r="K16" s="3">
        <f t="shared" si="0"/>
        <v>26557</v>
      </c>
      <c r="L16" s="3">
        <f t="shared" si="1"/>
        <v>596</v>
      </c>
      <c r="M16" s="12">
        <f t="shared" si="2"/>
        <v>2.2442293933802763E-2</v>
      </c>
    </row>
    <row r="17" spans="1:14" x14ac:dyDescent="0.25">
      <c r="A17" s="3" t="s">
        <v>74</v>
      </c>
      <c r="B17" s="3">
        <v>16</v>
      </c>
      <c r="C17" s="3">
        <v>9194</v>
      </c>
      <c r="D17" s="3">
        <v>62</v>
      </c>
      <c r="E17" s="3">
        <v>0</v>
      </c>
      <c r="F17" s="3">
        <v>4</v>
      </c>
      <c r="G17" s="3">
        <v>0</v>
      </c>
      <c r="H17" s="3">
        <v>0</v>
      </c>
      <c r="I17" s="3">
        <v>111</v>
      </c>
      <c r="J17" s="3">
        <v>15</v>
      </c>
      <c r="K17" s="3">
        <f t="shared" si="0"/>
        <v>9386</v>
      </c>
      <c r="L17" s="3">
        <f t="shared" si="1"/>
        <v>192</v>
      </c>
      <c r="M17" s="12">
        <f t="shared" si="2"/>
        <v>2.0455998295333476E-2</v>
      </c>
    </row>
    <row r="18" spans="1:14" x14ac:dyDescent="0.25">
      <c r="A18" s="3" t="s">
        <v>74</v>
      </c>
      <c r="B18" s="3">
        <v>17</v>
      </c>
      <c r="C18" s="3">
        <v>7604</v>
      </c>
      <c r="D18" s="3">
        <v>50</v>
      </c>
      <c r="E18" s="3">
        <v>1</v>
      </c>
      <c r="F18" s="3">
        <v>4</v>
      </c>
      <c r="G18" s="3">
        <v>0</v>
      </c>
      <c r="H18" s="3">
        <v>0</v>
      </c>
      <c r="I18" s="3">
        <v>219</v>
      </c>
      <c r="J18" s="3">
        <v>23</v>
      </c>
      <c r="K18" s="3">
        <f t="shared" si="0"/>
        <v>7901</v>
      </c>
      <c r="L18" s="3">
        <f t="shared" si="1"/>
        <v>297</v>
      </c>
      <c r="M18" s="12">
        <f t="shared" si="2"/>
        <v>3.7590178458422982E-2</v>
      </c>
    </row>
    <row r="19" spans="1:14" x14ac:dyDescent="0.25">
      <c r="A19" s="3" t="s">
        <v>74</v>
      </c>
      <c r="B19" s="3">
        <v>18</v>
      </c>
      <c r="C19" s="3">
        <v>17454</v>
      </c>
      <c r="D19" s="3">
        <v>61</v>
      </c>
      <c r="E19" s="3">
        <v>2</v>
      </c>
      <c r="F19" s="3">
        <v>4</v>
      </c>
      <c r="G19" s="3">
        <v>0</v>
      </c>
      <c r="H19" s="3">
        <v>0</v>
      </c>
      <c r="I19" s="3">
        <v>160</v>
      </c>
      <c r="J19" s="3">
        <v>16</v>
      </c>
      <c r="K19" s="3">
        <f t="shared" si="0"/>
        <v>17697</v>
      </c>
      <c r="L19" s="3">
        <f t="shared" si="1"/>
        <v>243</v>
      </c>
      <c r="M19" s="12">
        <f t="shared" si="2"/>
        <v>1.3731140871334124E-2</v>
      </c>
    </row>
    <row r="20" spans="1:14" x14ac:dyDescent="0.25">
      <c r="A20" s="3" t="s">
        <v>74</v>
      </c>
      <c r="B20" s="3">
        <v>19</v>
      </c>
      <c r="C20" s="3">
        <v>2330</v>
      </c>
      <c r="D20" s="3">
        <v>53</v>
      </c>
      <c r="E20" s="3">
        <v>2</v>
      </c>
      <c r="F20" s="3">
        <v>10</v>
      </c>
      <c r="G20" s="3">
        <v>0</v>
      </c>
      <c r="H20" s="3">
        <v>0</v>
      </c>
      <c r="I20" s="3">
        <v>96</v>
      </c>
      <c r="J20" s="3">
        <v>14</v>
      </c>
      <c r="K20" s="3">
        <f t="shared" si="0"/>
        <v>2505</v>
      </c>
      <c r="L20" s="3">
        <f t="shared" si="1"/>
        <v>175</v>
      </c>
      <c r="M20" s="12">
        <f t="shared" si="2"/>
        <v>6.9860279441117765E-2</v>
      </c>
    </row>
    <row r="21" spans="1:14" x14ac:dyDescent="0.25">
      <c r="A21" s="3" t="s">
        <v>74</v>
      </c>
      <c r="B21" s="3">
        <v>20</v>
      </c>
      <c r="C21" s="3">
        <v>11299</v>
      </c>
      <c r="D21" s="3">
        <v>46</v>
      </c>
      <c r="E21" s="3">
        <v>2</v>
      </c>
      <c r="F21" s="3">
        <v>9</v>
      </c>
      <c r="G21" s="3">
        <v>0</v>
      </c>
      <c r="H21" s="3">
        <v>0</v>
      </c>
      <c r="I21" s="3">
        <v>134</v>
      </c>
      <c r="J21" s="3">
        <v>9</v>
      </c>
      <c r="K21" s="3">
        <f t="shared" si="0"/>
        <v>11499</v>
      </c>
      <c r="L21" s="3">
        <f t="shared" si="1"/>
        <v>200</v>
      </c>
      <c r="M21" s="12">
        <f t="shared" si="2"/>
        <v>1.7392816766675364E-2</v>
      </c>
    </row>
    <row r="22" spans="1:14" x14ac:dyDescent="0.25">
      <c r="A22" s="3" t="s">
        <v>74</v>
      </c>
      <c r="B22" s="3">
        <v>21</v>
      </c>
      <c r="C22" s="3">
        <v>38107</v>
      </c>
      <c r="D22" s="3">
        <v>75</v>
      </c>
      <c r="E22" s="3">
        <v>3</v>
      </c>
      <c r="F22" s="3">
        <v>12</v>
      </c>
      <c r="G22" s="3">
        <v>0</v>
      </c>
      <c r="H22" s="3">
        <v>0</v>
      </c>
      <c r="I22" s="3">
        <v>613</v>
      </c>
      <c r="J22" s="3">
        <v>65</v>
      </c>
      <c r="K22" s="3">
        <f t="shared" si="0"/>
        <v>38875</v>
      </c>
      <c r="L22" s="3">
        <f t="shared" si="1"/>
        <v>768</v>
      </c>
      <c r="M22" s="12">
        <f t="shared" si="2"/>
        <v>1.9755627009646302E-2</v>
      </c>
    </row>
    <row r="23" spans="1:14" x14ac:dyDescent="0.25">
      <c r="A23" s="3" t="s">
        <v>74</v>
      </c>
      <c r="B23" s="3">
        <v>22</v>
      </c>
      <c r="C23" s="3">
        <v>45802</v>
      </c>
      <c r="D23" s="3">
        <v>197</v>
      </c>
      <c r="E23" s="3">
        <v>4</v>
      </c>
      <c r="F23" s="3">
        <v>47</v>
      </c>
      <c r="G23" s="3">
        <v>2</v>
      </c>
      <c r="H23" s="3">
        <v>0</v>
      </c>
      <c r="I23" s="3">
        <v>1359</v>
      </c>
      <c r="J23" s="3">
        <v>118</v>
      </c>
      <c r="K23" s="3">
        <f t="shared" si="0"/>
        <v>47529</v>
      </c>
      <c r="L23" s="3">
        <f t="shared" si="1"/>
        <v>1727</v>
      </c>
      <c r="M23" s="12">
        <f t="shared" si="2"/>
        <v>3.6335710829177977E-2</v>
      </c>
    </row>
    <row r="24" spans="1:14" x14ac:dyDescent="0.25">
      <c r="A24" s="3" t="s">
        <v>74</v>
      </c>
      <c r="B24" s="3">
        <v>23</v>
      </c>
      <c r="C24" s="3">
        <v>66876</v>
      </c>
      <c r="D24" s="3">
        <v>491</v>
      </c>
      <c r="E24" s="3">
        <v>7</v>
      </c>
      <c r="F24" s="3">
        <v>113</v>
      </c>
      <c r="G24" s="3">
        <v>1</v>
      </c>
      <c r="H24" s="3">
        <v>0</v>
      </c>
      <c r="I24" s="3">
        <v>3361</v>
      </c>
      <c r="J24" s="3">
        <v>355</v>
      </c>
      <c r="K24" s="3">
        <f t="shared" si="0"/>
        <v>71204</v>
      </c>
      <c r="L24" s="3">
        <f t="shared" si="1"/>
        <v>4328</v>
      </c>
      <c r="M24" s="12">
        <f t="shared" si="2"/>
        <v>6.0783102072917254E-2</v>
      </c>
    </row>
    <row r="25" spans="1:14" x14ac:dyDescent="0.25">
      <c r="A25" s="3" t="s">
        <v>74</v>
      </c>
      <c r="B25" s="3">
        <v>24</v>
      </c>
      <c r="C25" s="3">
        <v>26836</v>
      </c>
      <c r="D25" s="3">
        <v>90</v>
      </c>
      <c r="E25" s="3">
        <v>1</v>
      </c>
      <c r="F25" s="3">
        <v>8</v>
      </c>
      <c r="G25" s="3">
        <v>0</v>
      </c>
      <c r="H25" s="3">
        <v>0</v>
      </c>
      <c r="I25" s="3">
        <v>226</v>
      </c>
      <c r="J25" s="3">
        <v>12</v>
      </c>
      <c r="K25" s="3">
        <f t="shared" si="0"/>
        <v>27173</v>
      </c>
      <c r="L25" s="3">
        <f t="shared" si="1"/>
        <v>337</v>
      </c>
      <c r="M25" s="12">
        <f t="shared" si="2"/>
        <v>1.2402016707761381E-2</v>
      </c>
    </row>
    <row r="26" spans="1:14" x14ac:dyDescent="0.25">
      <c r="A26" s="3" t="s">
        <v>75</v>
      </c>
      <c r="B26" s="3">
        <v>1</v>
      </c>
      <c r="C26" s="3">
        <v>2044</v>
      </c>
      <c r="D26" s="3">
        <v>42</v>
      </c>
      <c r="E26" s="3">
        <v>1</v>
      </c>
      <c r="F26" s="3">
        <v>7</v>
      </c>
      <c r="G26" s="3">
        <v>0</v>
      </c>
      <c r="H26" s="3">
        <v>0</v>
      </c>
      <c r="I26" s="3">
        <v>56</v>
      </c>
      <c r="J26" s="3">
        <v>2</v>
      </c>
      <c r="K26" s="3">
        <f t="shared" si="0"/>
        <v>2152</v>
      </c>
      <c r="L26" s="3">
        <f t="shared" si="1"/>
        <v>108</v>
      </c>
      <c r="M26" s="12">
        <f t="shared" si="2"/>
        <v>5.0185873605947957E-2</v>
      </c>
      <c r="N26" s="12">
        <f>M26-'5-9'!L37</f>
        <v>0</v>
      </c>
    </row>
    <row r="27" spans="1:14" x14ac:dyDescent="0.25">
      <c r="A27" s="3" t="s">
        <v>75</v>
      </c>
      <c r="B27" s="3">
        <v>2</v>
      </c>
      <c r="C27" s="3">
        <v>1566</v>
      </c>
      <c r="D27" s="3">
        <v>32</v>
      </c>
      <c r="E27" s="3">
        <v>5</v>
      </c>
      <c r="F27" s="3">
        <v>5</v>
      </c>
      <c r="G27" s="3">
        <v>0</v>
      </c>
      <c r="H27" s="3">
        <v>0</v>
      </c>
      <c r="I27" s="3">
        <v>50</v>
      </c>
      <c r="J27" s="3">
        <v>4</v>
      </c>
      <c r="K27" s="3">
        <f t="shared" si="0"/>
        <v>1662</v>
      </c>
      <c r="L27" s="3">
        <f t="shared" si="1"/>
        <v>96</v>
      </c>
      <c r="M27" s="12">
        <f t="shared" si="2"/>
        <v>5.7761732851985562E-2</v>
      </c>
      <c r="N27" s="12">
        <f>M27-'5-9'!L38</f>
        <v>0</v>
      </c>
    </row>
    <row r="28" spans="1:14" x14ac:dyDescent="0.25">
      <c r="A28" s="3" t="s">
        <v>75</v>
      </c>
      <c r="B28" s="3">
        <v>3</v>
      </c>
      <c r="C28" s="3">
        <v>418</v>
      </c>
      <c r="D28" s="3">
        <v>18</v>
      </c>
      <c r="E28" s="3">
        <v>0</v>
      </c>
      <c r="F28" s="3">
        <v>4</v>
      </c>
      <c r="G28" s="3">
        <v>0</v>
      </c>
      <c r="H28" s="3">
        <v>0</v>
      </c>
      <c r="I28" s="3">
        <v>14</v>
      </c>
      <c r="J28" s="3">
        <v>0</v>
      </c>
      <c r="K28" s="3">
        <f t="shared" si="0"/>
        <v>454</v>
      </c>
      <c r="L28" s="3">
        <f t="shared" si="1"/>
        <v>36</v>
      </c>
      <c r="M28" s="12">
        <f t="shared" si="2"/>
        <v>7.9295154185022032E-2</v>
      </c>
      <c r="N28" s="12">
        <f>M28-'5-9'!L39</f>
        <v>0</v>
      </c>
    </row>
    <row r="29" spans="1:14" x14ac:dyDescent="0.25">
      <c r="A29" s="3" t="s">
        <v>75</v>
      </c>
      <c r="B29" s="3">
        <v>4</v>
      </c>
      <c r="C29" s="3">
        <v>1188</v>
      </c>
      <c r="D29" s="3">
        <v>25</v>
      </c>
      <c r="E29" s="3">
        <v>1</v>
      </c>
      <c r="F29" s="3">
        <v>6</v>
      </c>
      <c r="G29" s="3">
        <v>0</v>
      </c>
      <c r="H29" s="3">
        <v>0</v>
      </c>
      <c r="I29" s="3">
        <v>26</v>
      </c>
      <c r="J29" s="3">
        <v>4</v>
      </c>
      <c r="K29" s="3">
        <f t="shared" si="0"/>
        <v>1250</v>
      </c>
      <c r="L29" s="3">
        <f t="shared" si="1"/>
        <v>62</v>
      </c>
      <c r="M29" s="12">
        <f t="shared" si="2"/>
        <v>4.9599999999999998E-2</v>
      </c>
      <c r="N29" s="12">
        <f>M29-'5-9'!L40</f>
        <v>0</v>
      </c>
    </row>
    <row r="30" spans="1:14" x14ac:dyDescent="0.25">
      <c r="A30" s="3" t="s">
        <v>75</v>
      </c>
      <c r="B30" s="3">
        <v>5</v>
      </c>
      <c r="C30" s="3">
        <v>1582</v>
      </c>
      <c r="D30" s="3">
        <v>44</v>
      </c>
      <c r="E30" s="3">
        <v>1</v>
      </c>
      <c r="F30" s="3">
        <v>19</v>
      </c>
      <c r="G30" s="3">
        <v>0</v>
      </c>
      <c r="H30" s="3">
        <v>0</v>
      </c>
      <c r="I30" s="3">
        <v>70</v>
      </c>
      <c r="J30" s="3">
        <v>2</v>
      </c>
      <c r="K30" s="3">
        <f t="shared" si="0"/>
        <v>1718</v>
      </c>
      <c r="L30" s="3">
        <f t="shared" si="1"/>
        <v>136</v>
      </c>
      <c r="M30" s="12">
        <f t="shared" si="2"/>
        <v>7.9161816065192084E-2</v>
      </c>
      <c r="N30" s="12">
        <f>M30-'5-9'!L41</f>
        <v>0</v>
      </c>
    </row>
    <row r="31" spans="1:14" x14ac:dyDescent="0.25">
      <c r="A31" s="3" t="s">
        <v>75</v>
      </c>
      <c r="B31" s="3">
        <v>6</v>
      </c>
      <c r="C31" s="3">
        <v>424</v>
      </c>
      <c r="D31" s="3">
        <v>22</v>
      </c>
      <c r="E31" s="3">
        <v>1</v>
      </c>
      <c r="F31" s="3">
        <v>5</v>
      </c>
      <c r="G31" s="3">
        <v>0</v>
      </c>
      <c r="H31" s="3">
        <v>0</v>
      </c>
      <c r="I31" s="3">
        <v>12</v>
      </c>
      <c r="J31" s="3">
        <v>0</v>
      </c>
      <c r="K31" s="3">
        <f t="shared" si="0"/>
        <v>464</v>
      </c>
      <c r="L31" s="3">
        <f t="shared" si="1"/>
        <v>40</v>
      </c>
      <c r="M31" s="12">
        <f t="shared" si="2"/>
        <v>8.6206896551724144E-2</v>
      </c>
      <c r="N31" s="12">
        <f>M31-'5-9'!L42</f>
        <v>0</v>
      </c>
    </row>
    <row r="32" spans="1:14" x14ac:dyDescent="0.25">
      <c r="A32" s="3" t="s">
        <v>75</v>
      </c>
      <c r="B32" s="3">
        <v>7</v>
      </c>
      <c r="C32" s="3">
        <v>447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21</v>
      </c>
      <c r="J32" s="3">
        <v>0</v>
      </c>
      <c r="K32" s="3">
        <f t="shared" si="0"/>
        <v>486</v>
      </c>
      <c r="L32" s="3">
        <f t="shared" si="1"/>
        <v>39</v>
      </c>
      <c r="M32" s="12">
        <f t="shared" si="2"/>
        <v>8.0246913580246909E-2</v>
      </c>
      <c r="N32" s="12">
        <f>M32-'5-9'!L43</f>
        <v>0</v>
      </c>
    </row>
    <row r="33" spans="1:14" x14ac:dyDescent="0.25">
      <c r="A33" s="3" t="s">
        <v>75</v>
      </c>
      <c r="B33" s="3">
        <v>8</v>
      </c>
      <c r="C33" s="3">
        <v>7003</v>
      </c>
      <c r="D33" s="3">
        <v>103</v>
      </c>
      <c r="E33" s="3">
        <v>5</v>
      </c>
      <c r="F33" s="3">
        <v>3</v>
      </c>
      <c r="G33" s="3">
        <v>0</v>
      </c>
      <c r="H33" s="3">
        <v>0</v>
      </c>
      <c r="I33" s="3">
        <v>145</v>
      </c>
      <c r="J33" s="3">
        <v>2</v>
      </c>
      <c r="K33" s="3">
        <f t="shared" si="0"/>
        <v>7261</v>
      </c>
      <c r="L33" s="3">
        <f t="shared" si="1"/>
        <v>258</v>
      </c>
      <c r="M33" s="12">
        <f t="shared" si="2"/>
        <v>3.5532295827021068E-2</v>
      </c>
      <c r="N33" s="12">
        <f>M33-'5-9'!L44</f>
        <v>0</v>
      </c>
    </row>
    <row r="34" spans="1:14" x14ac:dyDescent="0.25">
      <c r="A34" s="3" t="s">
        <v>75</v>
      </c>
      <c r="B34" s="3">
        <v>9</v>
      </c>
      <c r="C34" s="3">
        <v>1250</v>
      </c>
      <c r="D34" s="3">
        <v>27</v>
      </c>
      <c r="E34" s="3">
        <v>5</v>
      </c>
      <c r="F34" s="3">
        <v>4</v>
      </c>
      <c r="G34" s="3">
        <v>1</v>
      </c>
      <c r="H34" s="3">
        <v>0</v>
      </c>
      <c r="I34" s="3">
        <v>44</v>
      </c>
      <c r="J34" s="3">
        <v>5</v>
      </c>
      <c r="K34" s="3">
        <f t="shared" si="0"/>
        <v>1336</v>
      </c>
      <c r="L34" s="3">
        <f t="shared" si="1"/>
        <v>86</v>
      </c>
      <c r="M34" s="12">
        <f t="shared" si="2"/>
        <v>6.4371257485029934E-2</v>
      </c>
      <c r="N34" s="12">
        <f>M34-'5-9'!L45</f>
        <v>0</v>
      </c>
    </row>
    <row r="35" spans="1:14" x14ac:dyDescent="0.25">
      <c r="A35" s="3" t="s">
        <v>75</v>
      </c>
      <c r="B35" s="3">
        <v>10</v>
      </c>
      <c r="C35" s="3">
        <v>2168</v>
      </c>
      <c r="D35" s="3">
        <v>62</v>
      </c>
      <c r="E35" s="3">
        <v>0</v>
      </c>
      <c r="F35" s="3">
        <v>8</v>
      </c>
      <c r="G35" s="3">
        <v>0</v>
      </c>
      <c r="H35" s="3">
        <v>0</v>
      </c>
      <c r="I35" s="3">
        <v>42</v>
      </c>
      <c r="J35" s="3">
        <v>2</v>
      </c>
      <c r="K35" s="3">
        <f t="shared" si="0"/>
        <v>2282</v>
      </c>
      <c r="L35" s="3">
        <f t="shared" si="1"/>
        <v>114</v>
      </c>
      <c r="M35" s="12">
        <f t="shared" si="2"/>
        <v>4.9956178790534621E-2</v>
      </c>
      <c r="N35" s="12">
        <f>M35-'5-9'!L46</f>
        <v>0</v>
      </c>
    </row>
    <row r="36" spans="1:14" x14ac:dyDescent="0.25">
      <c r="A36" s="3" t="s">
        <v>75</v>
      </c>
      <c r="B36" s="3">
        <v>11</v>
      </c>
      <c r="C36" s="3">
        <v>2853</v>
      </c>
      <c r="D36" s="3">
        <v>48</v>
      </c>
      <c r="E36" s="3">
        <v>1</v>
      </c>
      <c r="F36" s="3">
        <v>7</v>
      </c>
      <c r="G36" s="3">
        <v>0</v>
      </c>
      <c r="H36" s="3">
        <v>0</v>
      </c>
      <c r="I36" s="3">
        <v>51</v>
      </c>
      <c r="J36" s="3">
        <v>3</v>
      </c>
      <c r="K36" s="3">
        <f t="shared" si="0"/>
        <v>2963</v>
      </c>
      <c r="L36" s="3">
        <f t="shared" si="1"/>
        <v>110</v>
      </c>
      <c r="M36" s="12">
        <f t="shared" si="2"/>
        <v>3.7124535943300709E-2</v>
      </c>
      <c r="N36" s="12">
        <f>M36-'5-9'!L47</f>
        <v>0</v>
      </c>
    </row>
    <row r="37" spans="1:14" x14ac:dyDescent="0.25">
      <c r="A37" s="3" t="s">
        <v>75</v>
      </c>
      <c r="B37" s="3">
        <v>12</v>
      </c>
      <c r="C37" s="3">
        <v>10906</v>
      </c>
      <c r="D37" s="3">
        <v>239</v>
      </c>
      <c r="E37" s="3">
        <v>1</v>
      </c>
      <c r="F37" s="3">
        <v>24</v>
      </c>
      <c r="G37" s="3">
        <v>0</v>
      </c>
      <c r="H37" s="3">
        <v>0</v>
      </c>
      <c r="I37" s="3">
        <v>317</v>
      </c>
      <c r="J37" s="3">
        <v>23</v>
      </c>
      <c r="K37" s="3">
        <f t="shared" si="0"/>
        <v>11510</v>
      </c>
      <c r="L37" s="3">
        <f t="shared" si="1"/>
        <v>604</v>
      </c>
      <c r="M37" s="12">
        <f t="shared" si="2"/>
        <v>5.2476107732406602E-2</v>
      </c>
      <c r="N37" s="12">
        <f>M37-'5-9'!L48</f>
        <v>0</v>
      </c>
    </row>
    <row r="38" spans="1:14" x14ac:dyDescent="0.25">
      <c r="A38" s="3" t="s">
        <v>75</v>
      </c>
      <c r="B38" s="3">
        <v>13</v>
      </c>
      <c r="C38" s="3">
        <v>2518</v>
      </c>
      <c r="D38" s="3">
        <v>103</v>
      </c>
      <c r="E38" s="3">
        <v>2</v>
      </c>
      <c r="F38" s="3">
        <v>24</v>
      </c>
      <c r="G38" s="3">
        <v>0</v>
      </c>
      <c r="H38" s="3">
        <v>0</v>
      </c>
      <c r="I38" s="3">
        <v>83</v>
      </c>
      <c r="J38" s="3">
        <v>3</v>
      </c>
      <c r="K38" s="3">
        <f t="shared" si="0"/>
        <v>2733</v>
      </c>
      <c r="L38" s="3">
        <f t="shared" si="1"/>
        <v>215</v>
      </c>
      <c r="M38" s="12">
        <f t="shared" si="2"/>
        <v>7.8668130259787777E-2</v>
      </c>
      <c r="N38" s="12">
        <f>M38-'5-9'!L49</f>
        <v>0</v>
      </c>
    </row>
    <row r="39" spans="1:14" x14ac:dyDescent="0.25">
      <c r="A39" s="3" t="s">
        <v>75</v>
      </c>
      <c r="B39" s="3">
        <v>14</v>
      </c>
      <c r="C39" s="3">
        <v>4990</v>
      </c>
      <c r="D39" s="3">
        <v>51</v>
      </c>
      <c r="E39" s="3">
        <v>0</v>
      </c>
      <c r="F39" s="3">
        <v>6</v>
      </c>
      <c r="G39" s="3">
        <v>0</v>
      </c>
      <c r="H39" s="3">
        <v>0</v>
      </c>
      <c r="I39" s="3">
        <v>74</v>
      </c>
      <c r="J39" s="3">
        <v>1</v>
      </c>
      <c r="K39" s="3">
        <f t="shared" si="0"/>
        <v>5122</v>
      </c>
      <c r="L39" s="3">
        <f t="shared" si="1"/>
        <v>132</v>
      </c>
      <c r="M39" s="12">
        <f t="shared" si="2"/>
        <v>2.5771183131589222E-2</v>
      </c>
      <c r="N39" s="12">
        <f>M39-'5-9'!L50</f>
        <v>0</v>
      </c>
    </row>
    <row r="40" spans="1:14" x14ac:dyDescent="0.25">
      <c r="A40" s="3" t="s">
        <v>75</v>
      </c>
      <c r="B40" s="3">
        <v>15</v>
      </c>
      <c r="C40" s="3">
        <v>6393</v>
      </c>
      <c r="D40" s="3">
        <v>69</v>
      </c>
      <c r="E40" s="3">
        <v>0</v>
      </c>
      <c r="F40" s="3">
        <v>9</v>
      </c>
      <c r="G40" s="3">
        <v>0</v>
      </c>
      <c r="H40" s="3">
        <v>0</v>
      </c>
      <c r="I40" s="3">
        <v>122</v>
      </c>
      <c r="J40" s="3">
        <v>5</v>
      </c>
      <c r="K40" s="3">
        <f t="shared" si="0"/>
        <v>6598</v>
      </c>
      <c r="L40" s="3">
        <f t="shared" si="1"/>
        <v>205</v>
      </c>
      <c r="M40" s="12">
        <f t="shared" si="2"/>
        <v>3.1070021218551076E-2</v>
      </c>
      <c r="N40" s="12">
        <f>M40-'5-9'!L51</f>
        <v>0</v>
      </c>
    </row>
    <row r="41" spans="1:14" x14ac:dyDescent="0.25">
      <c r="A41" s="3" t="s">
        <v>75</v>
      </c>
      <c r="B41" s="3">
        <v>16</v>
      </c>
      <c r="C41" s="3">
        <v>2441</v>
      </c>
      <c r="D41" s="3">
        <v>51</v>
      </c>
      <c r="E41" s="3">
        <v>2</v>
      </c>
      <c r="F41" s="3">
        <v>4</v>
      </c>
      <c r="G41" s="3">
        <v>0</v>
      </c>
      <c r="H41" s="3">
        <v>0</v>
      </c>
      <c r="I41" s="3">
        <v>50</v>
      </c>
      <c r="J41" s="3">
        <v>1</v>
      </c>
      <c r="K41" s="3">
        <f t="shared" si="0"/>
        <v>2549</v>
      </c>
      <c r="L41" s="3">
        <f t="shared" si="1"/>
        <v>108</v>
      </c>
      <c r="M41" s="12">
        <f t="shared" si="2"/>
        <v>4.2369556688897608E-2</v>
      </c>
      <c r="N41" s="12">
        <f>M41-'5-9'!L52</f>
        <v>0</v>
      </c>
    </row>
    <row r="42" spans="1:14" x14ac:dyDescent="0.25">
      <c r="A42" s="3" t="s">
        <v>75</v>
      </c>
      <c r="B42" s="3">
        <v>17</v>
      </c>
      <c r="C42" s="3">
        <v>2189</v>
      </c>
      <c r="D42" s="3">
        <v>51</v>
      </c>
      <c r="E42" s="3">
        <v>1</v>
      </c>
      <c r="F42" s="3">
        <v>5</v>
      </c>
      <c r="G42" s="3">
        <v>0</v>
      </c>
      <c r="H42" s="3">
        <v>0</v>
      </c>
      <c r="I42" s="3">
        <v>93</v>
      </c>
      <c r="J42" s="3">
        <v>11</v>
      </c>
      <c r="K42" s="3">
        <f t="shared" si="0"/>
        <v>2350</v>
      </c>
      <c r="L42" s="3">
        <f t="shared" si="1"/>
        <v>161</v>
      </c>
      <c r="M42" s="12">
        <f t="shared" si="2"/>
        <v>6.8510638297872337E-2</v>
      </c>
      <c r="N42" s="12">
        <f>M42-'5-9'!L53</f>
        <v>0</v>
      </c>
    </row>
    <row r="43" spans="1:14" x14ac:dyDescent="0.25">
      <c r="A43" s="3" t="s">
        <v>75</v>
      </c>
      <c r="B43" s="3">
        <v>18</v>
      </c>
      <c r="C43" s="3">
        <v>4015</v>
      </c>
      <c r="D43" s="3">
        <v>63</v>
      </c>
      <c r="E43" s="3">
        <v>3</v>
      </c>
      <c r="F43" s="3">
        <v>2</v>
      </c>
      <c r="G43" s="3">
        <v>0</v>
      </c>
      <c r="H43" s="3">
        <v>0</v>
      </c>
      <c r="I43" s="3">
        <v>57</v>
      </c>
      <c r="J43" s="3">
        <v>6</v>
      </c>
      <c r="K43" s="3">
        <f t="shared" si="0"/>
        <v>4146</v>
      </c>
      <c r="L43" s="3">
        <f t="shared" si="1"/>
        <v>131</v>
      </c>
      <c r="M43" s="12">
        <f t="shared" si="2"/>
        <v>3.1596719729860105E-2</v>
      </c>
      <c r="N43" s="12">
        <f>M43-'5-9'!L54</f>
        <v>0</v>
      </c>
    </row>
    <row r="44" spans="1:14" x14ac:dyDescent="0.25">
      <c r="A44" s="3" t="s">
        <v>75</v>
      </c>
      <c r="B44" s="3">
        <v>19</v>
      </c>
      <c r="C44" s="3">
        <v>806</v>
      </c>
      <c r="D44" s="3">
        <v>71</v>
      </c>
      <c r="E44" s="3">
        <v>5</v>
      </c>
      <c r="F44" s="3">
        <v>10</v>
      </c>
      <c r="G44" s="3">
        <v>0</v>
      </c>
      <c r="H44" s="3">
        <v>0</v>
      </c>
      <c r="I44" s="3">
        <v>38</v>
      </c>
      <c r="J44" s="3">
        <v>11</v>
      </c>
      <c r="K44" s="3">
        <f t="shared" si="0"/>
        <v>941</v>
      </c>
      <c r="L44" s="3">
        <f t="shared" si="1"/>
        <v>135</v>
      </c>
      <c r="M44" s="12">
        <f t="shared" si="2"/>
        <v>0.1434643995749203</v>
      </c>
      <c r="N44" s="12">
        <f>M44-'5-9'!L55</f>
        <v>0</v>
      </c>
    </row>
    <row r="45" spans="1:14" x14ac:dyDescent="0.25">
      <c r="A45" s="3" t="s">
        <v>75</v>
      </c>
      <c r="B45" s="3">
        <v>20</v>
      </c>
      <c r="C45" s="3">
        <v>2834</v>
      </c>
      <c r="D45" s="3">
        <v>49</v>
      </c>
      <c r="E45" s="3">
        <v>3</v>
      </c>
      <c r="F45" s="3">
        <v>5</v>
      </c>
      <c r="G45" s="3">
        <v>0</v>
      </c>
      <c r="H45" s="3">
        <v>0</v>
      </c>
      <c r="I45" s="3">
        <v>40</v>
      </c>
      <c r="J45" s="3">
        <v>4</v>
      </c>
      <c r="K45" s="3">
        <f t="shared" si="0"/>
        <v>2935</v>
      </c>
      <c r="L45" s="3">
        <f t="shared" si="1"/>
        <v>101</v>
      </c>
      <c r="M45" s="12">
        <f t="shared" si="2"/>
        <v>3.4412265758091996E-2</v>
      </c>
      <c r="N45" s="12">
        <f>M45-'5-9'!L56</f>
        <v>0</v>
      </c>
    </row>
    <row r="46" spans="1:14" x14ac:dyDescent="0.25">
      <c r="A46" s="3" t="s">
        <v>75</v>
      </c>
      <c r="B46" s="3">
        <v>21</v>
      </c>
      <c r="C46" s="3">
        <v>7414</v>
      </c>
      <c r="D46" s="3">
        <v>105</v>
      </c>
      <c r="E46" s="3">
        <v>3</v>
      </c>
      <c r="F46" s="3">
        <v>5</v>
      </c>
      <c r="G46" s="3">
        <v>0</v>
      </c>
      <c r="H46" s="3">
        <v>0</v>
      </c>
      <c r="I46" s="3">
        <v>141</v>
      </c>
      <c r="J46" s="3">
        <v>12</v>
      </c>
      <c r="K46" s="3">
        <f t="shared" si="0"/>
        <v>7680</v>
      </c>
      <c r="L46" s="3">
        <f t="shared" si="1"/>
        <v>266</v>
      </c>
      <c r="M46" s="12">
        <f t="shared" si="2"/>
        <v>3.4635416666666669E-2</v>
      </c>
      <c r="N46" s="12">
        <f>M46-'5-9'!L57</f>
        <v>0</v>
      </c>
    </row>
    <row r="47" spans="1:14" x14ac:dyDescent="0.25">
      <c r="A47" s="3" t="s">
        <v>75</v>
      </c>
      <c r="B47" s="3">
        <v>22</v>
      </c>
      <c r="C47" s="3">
        <v>8583</v>
      </c>
      <c r="D47" s="3">
        <v>190</v>
      </c>
      <c r="E47" s="3">
        <v>2</v>
      </c>
      <c r="F47" s="3">
        <v>23</v>
      </c>
      <c r="G47" s="3">
        <v>0</v>
      </c>
      <c r="H47" s="3">
        <v>0</v>
      </c>
      <c r="I47" s="3">
        <v>356</v>
      </c>
      <c r="J47" s="3">
        <v>31</v>
      </c>
      <c r="K47" s="3">
        <f t="shared" si="0"/>
        <v>9185</v>
      </c>
      <c r="L47" s="3">
        <f t="shared" si="1"/>
        <v>602</v>
      </c>
      <c r="M47" s="12">
        <f t="shared" si="2"/>
        <v>6.5541643984757758E-2</v>
      </c>
      <c r="N47" s="12">
        <f>M47-'5-9'!L58</f>
        <v>0</v>
      </c>
    </row>
    <row r="48" spans="1:14" x14ac:dyDescent="0.25">
      <c r="A48" s="3" t="s">
        <v>75</v>
      </c>
      <c r="B48" s="3">
        <v>23</v>
      </c>
      <c r="C48" s="3">
        <v>12878</v>
      </c>
      <c r="D48" s="3">
        <v>353</v>
      </c>
      <c r="E48" s="3">
        <v>2</v>
      </c>
      <c r="F48" s="3">
        <v>74</v>
      </c>
      <c r="G48" s="3">
        <v>0</v>
      </c>
      <c r="H48" s="3">
        <v>0</v>
      </c>
      <c r="I48" s="3">
        <v>881</v>
      </c>
      <c r="J48" s="3">
        <v>78</v>
      </c>
      <c r="K48" s="3">
        <f t="shared" si="0"/>
        <v>14266</v>
      </c>
      <c r="L48" s="3">
        <f t="shared" si="1"/>
        <v>1388</v>
      </c>
      <c r="M48" s="12">
        <f t="shared" si="2"/>
        <v>9.7294266087200335E-2</v>
      </c>
      <c r="N48" s="12">
        <f>M48-'5-9'!L59</f>
        <v>0</v>
      </c>
    </row>
    <row r="49" spans="1:14" x14ac:dyDescent="0.25">
      <c r="A49" s="3" t="s">
        <v>75</v>
      </c>
      <c r="B49" s="3">
        <v>24</v>
      </c>
      <c r="C49" s="3">
        <v>6773</v>
      </c>
      <c r="D49" s="3">
        <v>109</v>
      </c>
      <c r="E49" s="3">
        <v>4</v>
      </c>
      <c r="F49" s="3">
        <v>0</v>
      </c>
      <c r="G49" s="3">
        <v>0</v>
      </c>
      <c r="H49" s="3">
        <v>0</v>
      </c>
      <c r="I49" s="3">
        <v>88</v>
      </c>
      <c r="J49" s="3">
        <v>4</v>
      </c>
      <c r="K49" s="3">
        <f t="shared" si="0"/>
        <v>6978</v>
      </c>
      <c r="L49" s="3">
        <f t="shared" si="1"/>
        <v>205</v>
      </c>
      <c r="M49" s="12">
        <f t="shared" si="2"/>
        <v>2.9378045285182001E-2</v>
      </c>
      <c r="N49" s="12">
        <f>M49-'5-9'!L60</f>
        <v>0</v>
      </c>
    </row>
    <row r="50" spans="1:14" x14ac:dyDescent="0.25">
      <c r="A50" s="3" t="s">
        <v>76</v>
      </c>
      <c r="B50" s="3">
        <v>1</v>
      </c>
      <c r="C50" s="3">
        <v>1768</v>
      </c>
      <c r="D50" s="3">
        <v>53</v>
      </c>
      <c r="E50" s="3">
        <v>6</v>
      </c>
      <c r="F50" s="3">
        <v>7</v>
      </c>
      <c r="G50" s="3">
        <v>0</v>
      </c>
      <c r="H50" s="3">
        <v>0</v>
      </c>
      <c r="I50" s="3">
        <v>64</v>
      </c>
      <c r="J50" s="3">
        <v>2</v>
      </c>
      <c r="K50" s="3">
        <f t="shared" si="0"/>
        <v>1900</v>
      </c>
      <c r="L50" s="3">
        <f t="shared" si="1"/>
        <v>132</v>
      </c>
      <c r="M50" s="12">
        <f t="shared" si="2"/>
        <v>6.9473684210526312E-2</v>
      </c>
      <c r="N50" s="12">
        <f>M50-'10-25'!L37</f>
        <v>0</v>
      </c>
    </row>
    <row r="51" spans="1:14" x14ac:dyDescent="0.25">
      <c r="A51" s="3" t="s">
        <v>76</v>
      </c>
      <c r="B51" s="3">
        <v>2</v>
      </c>
      <c r="C51" s="3">
        <v>1395</v>
      </c>
      <c r="D51" s="3">
        <v>61</v>
      </c>
      <c r="E51" s="3">
        <v>3</v>
      </c>
      <c r="F51" s="3">
        <v>7</v>
      </c>
      <c r="G51" s="3">
        <v>0</v>
      </c>
      <c r="H51" s="3">
        <v>0</v>
      </c>
      <c r="I51" s="3">
        <v>50</v>
      </c>
      <c r="J51" s="3">
        <v>4</v>
      </c>
      <c r="K51" s="3">
        <f t="shared" si="0"/>
        <v>1520</v>
      </c>
      <c r="L51" s="3">
        <f t="shared" si="1"/>
        <v>125</v>
      </c>
      <c r="M51" s="12">
        <f t="shared" si="2"/>
        <v>8.2236842105263164E-2</v>
      </c>
      <c r="N51" s="12">
        <f>M51-'10-25'!L38</f>
        <v>0</v>
      </c>
    </row>
    <row r="52" spans="1:14" x14ac:dyDescent="0.25">
      <c r="A52" s="3" t="s">
        <v>76</v>
      </c>
      <c r="B52" s="3">
        <v>3</v>
      </c>
      <c r="C52" s="3">
        <v>297</v>
      </c>
      <c r="D52" s="3">
        <v>24</v>
      </c>
      <c r="E52" s="3">
        <v>2</v>
      </c>
      <c r="F52" s="3">
        <v>5</v>
      </c>
      <c r="G52" s="3">
        <v>0</v>
      </c>
      <c r="H52" s="3">
        <v>0</v>
      </c>
      <c r="I52" s="3">
        <v>18</v>
      </c>
      <c r="J52" s="3">
        <v>3</v>
      </c>
      <c r="K52" s="3">
        <f t="shared" si="0"/>
        <v>349</v>
      </c>
      <c r="L52" s="3">
        <f t="shared" si="1"/>
        <v>52</v>
      </c>
      <c r="M52" s="12">
        <f t="shared" si="2"/>
        <v>0.14899713467048711</v>
      </c>
      <c r="N52" s="12">
        <f>M52-'10-25'!L39</f>
        <v>0</v>
      </c>
    </row>
    <row r="53" spans="1:14" x14ac:dyDescent="0.25">
      <c r="A53" s="3" t="s">
        <v>76</v>
      </c>
      <c r="B53" s="3">
        <v>4</v>
      </c>
      <c r="C53" s="3">
        <v>978</v>
      </c>
      <c r="D53" s="3">
        <v>33</v>
      </c>
      <c r="E53" s="3">
        <v>3</v>
      </c>
      <c r="F53" s="3">
        <v>4</v>
      </c>
      <c r="G53" s="3">
        <v>0</v>
      </c>
      <c r="H53" s="3">
        <v>0</v>
      </c>
      <c r="I53" s="3">
        <v>39</v>
      </c>
      <c r="J53" s="3">
        <v>2</v>
      </c>
      <c r="K53" s="3">
        <f t="shared" si="0"/>
        <v>1059</v>
      </c>
      <c r="L53" s="3">
        <f t="shared" si="1"/>
        <v>81</v>
      </c>
      <c r="M53" s="12">
        <f t="shared" si="2"/>
        <v>7.6487252124645896E-2</v>
      </c>
      <c r="N53" s="12">
        <f>M53-'10-25'!L40</f>
        <v>0</v>
      </c>
    </row>
    <row r="54" spans="1:14" x14ac:dyDescent="0.25">
      <c r="A54" s="3" t="s">
        <v>76</v>
      </c>
      <c r="B54" s="3">
        <v>5</v>
      </c>
      <c r="C54" s="3">
        <v>1514</v>
      </c>
      <c r="D54" s="3">
        <v>62</v>
      </c>
      <c r="E54" s="3">
        <v>4</v>
      </c>
      <c r="F54" s="3">
        <v>6</v>
      </c>
      <c r="G54" s="3">
        <v>0</v>
      </c>
      <c r="H54" s="3">
        <v>0</v>
      </c>
      <c r="I54" s="3">
        <v>82</v>
      </c>
      <c r="J54" s="3">
        <v>2</v>
      </c>
      <c r="K54" s="3">
        <f t="shared" si="0"/>
        <v>1670</v>
      </c>
      <c r="L54" s="3">
        <f t="shared" si="1"/>
        <v>156</v>
      </c>
      <c r="M54" s="12">
        <f t="shared" si="2"/>
        <v>9.3413173652694609E-2</v>
      </c>
      <c r="N54" s="12">
        <f>M54-'10-25'!L41</f>
        <v>0</v>
      </c>
    </row>
    <row r="55" spans="1:14" x14ac:dyDescent="0.25">
      <c r="A55" s="3" t="s">
        <v>76</v>
      </c>
      <c r="B55" s="3">
        <v>6</v>
      </c>
      <c r="C55" s="3">
        <v>317</v>
      </c>
      <c r="D55" s="3">
        <v>29</v>
      </c>
      <c r="E55" s="3">
        <v>1</v>
      </c>
      <c r="F55" s="3">
        <v>6</v>
      </c>
      <c r="G55" s="3">
        <v>0</v>
      </c>
      <c r="H55" s="3">
        <v>0</v>
      </c>
      <c r="I55" s="3">
        <v>11</v>
      </c>
      <c r="J55" s="3">
        <v>3</v>
      </c>
      <c r="K55" s="3">
        <f t="shared" si="0"/>
        <v>367</v>
      </c>
      <c r="L55" s="3">
        <f t="shared" si="1"/>
        <v>50</v>
      </c>
      <c r="M55" s="12">
        <f t="shared" si="2"/>
        <v>0.13623978201634879</v>
      </c>
      <c r="N55" s="12">
        <f>M55-'10-25'!L42</f>
        <v>0</v>
      </c>
    </row>
    <row r="56" spans="1:14" x14ac:dyDescent="0.25">
      <c r="A56" s="3" t="s">
        <v>76</v>
      </c>
      <c r="B56" s="3">
        <v>7</v>
      </c>
      <c r="C56" s="3">
        <v>382</v>
      </c>
      <c r="D56" s="3">
        <v>25</v>
      </c>
      <c r="E56" s="3">
        <v>1</v>
      </c>
      <c r="F56" s="3">
        <v>2</v>
      </c>
      <c r="G56" s="3">
        <v>0</v>
      </c>
      <c r="H56" s="3">
        <v>0</v>
      </c>
      <c r="I56" s="3">
        <v>19</v>
      </c>
      <c r="J56" s="3">
        <v>1</v>
      </c>
      <c r="K56" s="3">
        <f t="shared" si="0"/>
        <v>430</v>
      </c>
      <c r="L56" s="3">
        <f t="shared" si="1"/>
        <v>48</v>
      </c>
      <c r="M56" s="12">
        <f t="shared" si="2"/>
        <v>0.11162790697674418</v>
      </c>
      <c r="N56" s="12">
        <f>M56-'10-25'!L43</f>
        <v>0</v>
      </c>
    </row>
    <row r="57" spans="1:14" x14ac:dyDescent="0.25">
      <c r="A57" s="3" t="s">
        <v>76</v>
      </c>
      <c r="B57" s="3">
        <v>8</v>
      </c>
      <c r="C57" s="3">
        <v>6806</v>
      </c>
      <c r="D57" s="3">
        <v>123</v>
      </c>
      <c r="E57" s="3">
        <v>9</v>
      </c>
      <c r="F57" s="3">
        <v>33</v>
      </c>
      <c r="G57" s="3">
        <v>0</v>
      </c>
      <c r="H57" s="3">
        <v>0</v>
      </c>
      <c r="I57" s="3">
        <v>222</v>
      </c>
      <c r="J57" s="3">
        <v>3</v>
      </c>
      <c r="K57" s="3">
        <f t="shared" si="0"/>
        <v>7196</v>
      </c>
      <c r="L57" s="3">
        <f t="shared" si="1"/>
        <v>390</v>
      </c>
      <c r="M57" s="12">
        <f t="shared" si="2"/>
        <v>5.4196775986659257E-2</v>
      </c>
      <c r="N57" s="12">
        <f>M57-'10-25'!L44</f>
        <v>0</v>
      </c>
    </row>
    <row r="58" spans="1:14" x14ac:dyDescent="0.25">
      <c r="A58" s="3" t="s">
        <v>76</v>
      </c>
      <c r="B58" s="3">
        <v>9</v>
      </c>
      <c r="C58" s="3">
        <v>1220</v>
      </c>
      <c r="D58" s="3">
        <v>57</v>
      </c>
      <c r="E58" s="3">
        <v>3</v>
      </c>
      <c r="F58" s="3">
        <v>6</v>
      </c>
      <c r="G58" s="3">
        <v>2</v>
      </c>
      <c r="H58" s="3">
        <v>0</v>
      </c>
      <c r="I58" s="3">
        <v>48</v>
      </c>
      <c r="J58" s="3">
        <v>4</v>
      </c>
      <c r="K58" s="3">
        <f t="shared" si="0"/>
        <v>1340</v>
      </c>
      <c r="L58" s="3">
        <f t="shared" si="1"/>
        <v>120</v>
      </c>
      <c r="M58" s="12">
        <f t="shared" si="2"/>
        <v>8.9552238805970144E-2</v>
      </c>
      <c r="N58" s="12">
        <f>M58-'10-25'!L45</f>
        <v>0</v>
      </c>
    </row>
    <row r="59" spans="1:14" x14ac:dyDescent="0.25">
      <c r="A59" s="3" t="s">
        <v>76</v>
      </c>
      <c r="B59" s="3">
        <v>10</v>
      </c>
      <c r="C59" s="3">
        <v>1820</v>
      </c>
      <c r="D59" s="3">
        <v>81</v>
      </c>
      <c r="E59" s="3">
        <v>3</v>
      </c>
      <c r="F59" s="3">
        <v>2</v>
      </c>
      <c r="G59" s="3">
        <v>0</v>
      </c>
      <c r="H59" s="3">
        <v>0</v>
      </c>
      <c r="I59" s="3">
        <v>47</v>
      </c>
      <c r="J59" s="3">
        <v>3</v>
      </c>
      <c r="K59" s="3">
        <f t="shared" si="0"/>
        <v>1956</v>
      </c>
      <c r="L59" s="3">
        <f t="shared" si="1"/>
        <v>136</v>
      </c>
      <c r="M59" s="12">
        <f t="shared" si="2"/>
        <v>6.9529652351738247E-2</v>
      </c>
      <c r="N59" s="12">
        <f>M59-'10-25'!L46</f>
        <v>0</v>
      </c>
    </row>
    <row r="60" spans="1:14" x14ac:dyDescent="0.25">
      <c r="A60" s="3" t="s">
        <v>76</v>
      </c>
      <c r="B60" s="3">
        <v>11</v>
      </c>
      <c r="C60" s="3">
        <v>2273</v>
      </c>
      <c r="D60" s="3">
        <v>59</v>
      </c>
      <c r="E60" s="3">
        <v>1</v>
      </c>
      <c r="F60" s="3">
        <v>13</v>
      </c>
      <c r="G60" s="3">
        <v>1</v>
      </c>
      <c r="H60" s="3">
        <v>0</v>
      </c>
      <c r="I60" s="3">
        <v>56</v>
      </c>
      <c r="J60" s="3">
        <v>2</v>
      </c>
      <c r="K60" s="3">
        <f t="shared" si="0"/>
        <v>2405</v>
      </c>
      <c r="L60" s="3">
        <f t="shared" si="1"/>
        <v>132</v>
      </c>
      <c r="M60" s="12">
        <f t="shared" si="2"/>
        <v>5.4885654885654889E-2</v>
      </c>
      <c r="N60" s="12">
        <f>M60-'10-25'!L47</f>
        <v>0</v>
      </c>
    </row>
    <row r="61" spans="1:14" x14ac:dyDescent="0.25">
      <c r="A61" s="3" t="s">
        <v>76</v>
      </c>
      <c r="B61" s="3">
        <v>12</v>
      </c>
      <c r="C61" s="3">
        <v>10320</v>
      </c>
      <c r="D61" s="3">
        <v>285</v>
      </c>
      <c r="E61" s="3">
        <v>6</v>
      </c>
      <c r="F61" s="3">
        <v>23</v>
      </c>
      <c r="G61" s="3">
        <v>0</v>
      </c>
      <c r="H61" s="3">
        <v>0</v>
      </c>
      <c r="I61" s="3">
        <v>373</v>
      </c>
      <c r="J61" s="3">
        <v>18</v>
      </c>
      <c r="K61" s="3">
        <f t="shared" si="0"/>
        <v>11025</v>
      </c>
      <c r="L61" s="3">
        <f t="shared" si="1"/>
        <v>705</v>
      </c>
      <c r="M61" s="12">
        <f t="shared" si="2"/>
        <v>6.3945578231292516E-2</v>
      </c>
      <c r="N61" s="12">
        <f>M61-'10-25'!L48</f>
        <v>0</v>
      </c>
    </row>
    <row r="62" spans="1:14" x14ac:dyDescent="0.25">
      <c r="A62" s="3" t="s">
        <v>76</v>
      </c>
      <c r="B62" s="3">
        <v>13</v>
      </c>
      <c r="C62" s="3">
        <v>2094</v>
      </c>
      <c r="D62" s="3">
        <v>125</v>
      </c>
      <c r="E62" s="3">
        <v>5</v>
      </c>
      <c r="F62" s="3">
        <v>32</v>
      </c>
      <c r="G62" s="3">
        <v>0</v>
      </c>
      <c r="H62" s="3">
        <v>0</v>
      </c>
      <c r="I62" s="3">
        <v>102</v>
      </c>
      <c r="J62" s="3">
        <v>4</v>
      </c>
      <c r="K62" s="3">
        <f t="shared" si="0"/>
        <v>2362</v>
      </c>
      <c r="L62" s="3">
        <f t="shared" si="1"/>
        <v>268</v>
      </c>
      <c r="M62" s="12">
        <f t="shared" si="2"/>
        <v>0.11346316680779001</v>
      </c>
      <c r="N62" s="12">
        <f>M62-'10-25'!L49</f>
        <v>0</v>
      </c>
    </row>
    <row r="63" spans="1:14" x14ac:dyDescent="0.25">
      <c r="A63" s="3" t="s">
        <v>76</v>
      </c>
      <c r="B63" s="3">
        <v>14</v>
      </c>
      <c r="C63" s="3">
        <v>4341</v>
      </c>
      <c r="D63" s="3">
        <v>59</v>
      </c>
      <c r="E63" s="3">
        <v>0</v>
      </c>
      <c r="F63" s="3">
        <v>2</v>
      </c>
      <c r="G63" s="3">
        <v>0</v>
      </c>
      <c r="H63" s="3">
        <v>0</v>
      </c>
      <c r="I63" s="3">
        <v>76</v>
      </c>
      <c r="J63" s="3">
        <v>2</v>
      </c>
      <c r="K63" s="3">
        <f t="shared" si="0"/>
        <v>4480</v>
      </c>
      <c r="L63" s="3">
        <f t="shared" si="1"/>
        <v>139</v>
      </c>
      <c r="M63" s="12">
        <f t="shared" si="2"/>
        <v>3.1026785714285715E-2</v>
      </c>
      <c r="N63" s="12">
        <f>M63-'10-25'!L50</f>
        <v>0</v>
      </c>
    </row>
    <row r="64" spans="1:14" x14ac:dyDescent="0.25">
      <c r="A64" s="3" t="s">
        <v>76</v>
      </c>
      <c r="B64" s="3">
        <v>15</v>
      </c>
      <c r="C64" s="3">
        <v>6259</v>
      </c>
      <c r="D64" s="3">
        <v>85</v>
      </c>
      <c r="E64" s="3">
        <v>2</v>
      </c>
      <c r="F64" s="3">
        <v>10</v>
      </c>
      <c r="G64" s="3">
        <v>0</v>
      </c>
      <c r="H64" s="3">
        <v>0</v>
      </c>
      <c r="I64" s="3">
        <v>121</v>
      </c>
      <c r="J64" s="3">
        <v>1</v>
      </c>
      <c r="K64" s="3">
        <f t="shared" si="0"/>
        <v>6478</v>
      </c>
      <c r="L64" s="3">
        <f t="shared" si="1"/>
        <v>219</v>
      </c>
      <c r="M64" s="12">
        <f t="shared" si="2"/>
        <v>3.3806730472368013E-2</v>
      </c>
      <c r="N64" s="12">
        <f>M64-'10-25'!L51</f>
        <v>0</v>
      </c>
    </row>
    <row r="65" spans="1:14" x14ac:dyDescent="0.25">
      <c r="A65" s="3" t="s">
        <v>76</v>
      </c>
      <c r="B65" s="3">
        <v>16</v>
      </c>
      <c r="C65" s="3">
        <v>2052</v>
      </c>
      <c r="D65" s="3">
        <v>60</v>
      </c>
      <c r="E65" s="3">
        <v>4</v>
      </c>
      <c r="F65" s="3">
        <v>9</v>
      </c>
      <c r="G65" s="3">
        <v>0</v>
      </c>
      <c r="H65" s="3">
        <v>0</v>
      </c>
      <c r="I65" s="3">
        <v>68</v>
      </c>
      <c r="J65" s="3">
        <v>5</v>
      </c>
      <c r="K65" s="3">
        <f t="shared" si="0"/>
        <v>2198</v>
      </c>
      <c r="L65" s="3">
        <f t="shared" si="1"/>
        <v>146</v>
      </c>
      <c r="M65" s="12">
        <f t="shared" si="2"/>
        <v>6.6424021838034572E-2</v>
      </c>
      <c r="N65" s="12">
        <f>M65-'10-25'!L52</f>
        <v>0</v>
      </c>
    </row>
    <row r="66" spans="1:14" x14ac:dyDescent="0.25">
      <c r="A66" s="3" t="s">
        <v>76</v>
      </c>
      <c r="B66" s="3">
        <v>17</v>
      </c>
      <c r="C66" s="3">
        <v>1984</v>
      </c>
      <c r="D66" s="3">
        <v>55</v>
      </c>
      <c r="E66" s="3">
        <v>2</v>
      </c>
      <c r="F66" s="3">
        <v>1</v>
      </c>
      <c r="G66" s="3">
        <v>0</v>
      </c>
      <c r="H66" s="3">
        <v>0</v>
      </c>
      <c r="I66" s="3">
        <v>117</v>
      </c>
      <c r="J66" s="3">
        <v>16</v>
      </c>
      <c r="K66" s="3">
        <f t="shared" si="0"/>
        <v>2175</v>
      </c>
      <c r="L66" s="3">
        <f t="shared" si="1"/>
        <v>191</v>
      </c>
      <c r="M66" s="12">
        <f t="shared" si="2"/>
        <v>8.7816091954022985E-2</v>
      </c>
      <c r="N66" s="12">
        <f>M66-'10-25'!L53</f>
        <v>0</v>
      </c>
    </row>
    <row r="67" spans="1:14" x14ac:dyDescent="0.25">
      <c r="A67" s="3" t="s">
        <v>76</v>
      </c>
      <c r="B67" s="3">
        <v>18</v>
      </c>
      <c r="C67" s="3">
        <v>3543</v>
      </c>
      <c r="D67" s="3">
        <v>37</v>
      </c>
      <c r="E67" s="3">
        <v>0</v>
      </c>
      <c r="F67" s="3">
        <v>7</v>
      </c>
      <c r="G67" s="3">
        <v>0</v>
      </c>
      <c r="H67" s="3">
        <v>0</v>
      </c>
      <c r="I67" s="3">
        <v>65</v>
      </c>
      <c r="J67" s="3">
        <v>4</v>
      </c>
      <c r="K67" s="3">
        <f t="shared" ref="K67:K121" si="3">SUM(C67:J67)</f>
        <v>3656</v>
      </c>
      <c r="L67" s="3">
        <f t="shared" ref="L67:L121" si="4">SUM(D67:J67)</f>
        <v>113</v>
      </c>
      <c r="M67" s="12">
        <f t="shared" ref="M67:M122" si="5">L67/K67</f>
        <v>3.0908096280087529E-2</v>
      </c>
      <c r="N67" s="12">
        <f>M67-'10-25'!L54</f>
        <v>0</v>
      </c>
    </row>
    <row r="68" spans="1:14" x14ac:dyDescent="0.25">
      <c r="A68" s="3" t="s">
        <v>76</v>
      </c>
      <c r="B68" s="3">
        <v>19</v>
      </c>
      <c r="C68" s="3">
        <v>639</v>
      </c>
      <c r="D68" s="3">
        <v>83</v>
      </c>
      <c r="E68" s="3">
        <v>1</v>
      </c>
      <c r="F68" s="3">
        <v>9</v>
      </c>
      <c r="G68" s="3">
        <v>0</v>
      </c>
      <c r="H68" s="3">
        <v>0</v>
      </c>
      <c r="I68" s="3">
        <v>44</v>
      </c>
      <c r="J68" s="3">
        <v>4</v>
      </c>
      <c r="K68" s="3">
        <f t="shared" si="3"/>
        <v>780</v>
      </c>
      <c r="L68" s="3">
        <f t="shared" si="4"/>
        <v>141</v>
      </c>
      <c r="M68" s="12">
        <f t="shared" si="5"/>
        <v>0.18076923076923077</v>
      </c>
      <c r="N68" s="12">
        <f>M68-'10-25'!L55</f>
        <v>0</v>
      </c>
    </row>
    <row r="69" spans="1:14" x14ac:dyDescent="0.25">
      <c r="A69" s="3" t="s">
        <v>76</v>
      </c>
      <c r="B69" s="3">
        <v>20</v>
      </c>
      <c r="C69" s="3">
        <v>2418</v>
      </c>
      <c r="D69" s="3">
        <v>43</v>
      </c>
      <c r="E69" s="3">
        <v>0</v>
      </c>
      <c r="F69" s="3">
        <v>9</v>
      </c>
      <c r="G69" s="3">
        <v>0</v>
      </c>
      <c r="H69" s="3">
        <v>0</v>
      </c>
      <c r="I69" s="3">
        <v>49</v>
      </c>
      <c r="J69" s="3">
        <v>3</v>
      </c>
      <c r="K69" s="3">
        <f t="shared" si="3"/>
        <v>2522</v>
      </c>
      <c r="L69" s="3">
        <f t="shared" si="4"/>
        <v>104</v>
      </c>
      <c r="M69" s="12">
        <f t="shared" si="5"/>
        <v>4.1237113402061855E-2</v>
      </c>
      <c r="N69" s="12">
        <f>M69-'10-25'!L56</f>
        <v>0</v>
      </c>
    </row>
    <row r="70" spans="1:14" x14ac:dyDescent="0.25">
      <c r="A70" s="3" t="s">
        <v>76</v>
      </c>
      <c r="B70" s="3">
        <v>21</v>
      </c>
      <c r="C70" s="3">
        <v>6481</v>
      </c>
      <c r="D70" s="3">
        <v>103</v>
      </c>
      <c r="E70" s="3">
        <v>3</v>
      </c>
      <c r="F70" s="3">
        <v>7</v>
      </c>
      <c r="G70" s="3">
        <v>0</v>
      </c>
      <c r="H70" s="3">
        <v>0</v>
      </c>
      <c r="I70" s="3">
        <v>165</v>
      </c>
      <c r="J70" s="3">
        <v>6</v>
      </c>
      <c r="K70" s="3">
        <f t="shared" si="3"/>
        <v>6765</v>
      </c>
      <c r="L70" s="3">
        <f t="shared" si="4"/>
        <v>284</v>
      </c>
      <c r="M70" s="12">
        <f t="shared" si="5"/>
        <v>4.1980783444198082E-2</v>
      </c>
      <c r="N70" s="12">
        <f>M70-'10-25'!L57</f>
        <v>0</v>
      </c>
    </row>
    <row r="71" spans="1:14" x14ac:dyDescent="0.25">
      <c r="A71" s="3" t="s">
        <v>76</v>
      </c>
      <c r="B71" s="3">
        <v>22</v>
      </c>
      <c r="C71" s="3">
        <v>7593</v>
      </c>
      <c r="D71" s="3">
        <v>232</v>
      </c>
      <c r="E71" s="3">
        <v>8</v>
      </c>
      <c r="F71" s="3">
        <v>29</v>
      </c>
      <c r="G71" s="3">
        <v>0</v>
      </c>
      <c r="H71" s="3">
        <v>0</v>
      </c>
      <c r="I71" s="3">
        <v>377</v>
      </c>
      <c r="J71" s="3">
        <v>22</v>
      </c>
      <c r="K71" s="3">
        <f t="shared" si="3"/>
        <v>8261</v>
      </c>
      <c r="L71" s="3">
        <f t="shared" si="4"/>
        <v>668</v>
      </c>
      <c r="M71" s="12">
        <f t="shared" si="5"/>
        <v>8.0861881128192717E-2</v>
      </c>
      <c r="N71" s="12">
        <f>M71-'10-25'!L58</f>
        <v>0</v>
      </c>
    </row>
    <row r="72" spans="1:14" x14ac:dyDescent="0.25">
      <c r="A72" s="3" t="s">
        <v>76</v>
      </c>
      <c r="B72" s="3">
        <v>23</v>
      </c>
      <c r="C72" s="3">
        <v>10412</v>
      </c>
      <c r="D72" s="3">
        <v>430</v>
      </c>
      <c r="E72" s="3">
        <v>13</v>
      </c>
      <c r="F72" s="3">
        <v>67</v>
      </c>
      <c r="G72" s="3">
        <v>1</v>
      </c>
      <c r="H72" s="3">
        <v>0</v>
      </c>
      <c r="I72" s="3">
        <v>771</v>
      </c>
      <c r="J72" s="3">
        <v>71</v>
      </c>
      <c r="K72" s="3">
        <f t="shared" si="3"/>
        <v>11765</v>
      </c>
      <c r="L72" s="3">
        <f t="shared" si="4"/>
        <v>1353</v>
      </c>
      <c r="M72" s="12">
        <f t="shared" si="5"/>
        <v>0.11500212494687632</v>
      </c>
      <c r="N72" s="12">
        <f>M72-'10-25'!L59</f>
        <v>0</v>
      </c>
    </row>
    <row r="73" spans="1:14" x14ac:dyDescent="0.25">
      <c r="A73" s="3" t="s">
        <v>76</v>
      </c>
      <c r="B73" s="3">
        <v>24</v>
      </c>
      <c r="C73" s="3">
        <v>5764</v>
      </c>
      <c r="D73" s="3">
        <v>60</v>
      </c>
      <c r="E73" s="3">
        <v>3</v>
      </c>
      <c r="F73" s="3">
        <v>5</v>
      </c>
      <c r="G73" s="3">
        <v>0</v>
      </c>
      <c r="H73" s="3">
        <v>0</v>
      </c>
      <c r="I73" s="3">
        <v>118</v>
      </c>
      <c r="J73" s="3">
        <v>6</v>
      </c>
      <c r="K73" s="3">
        <f t="shared" si="3"/>
        <v>5956</v>
      </c>
      <c r="L73" s="3">
        <f t="shared" si="4"/>
        <v>192</v>
      </c>
      <c r="M73" s="12">
        <f t="shared" si="5"/>
        <v>3.2236400268636667E-2</v>
      </c>
      <c r="N73" s="12">
        <f>M73-'10-25'!L60</f>
        <v>0</v>
      </c>
    </row>
    <row r="74" spans="1:14" x14ac:dyDescent="0.25">
      <c r="A74" s="3" t="s">
        <v>77</v>
      </c>
      <c r="B74" s="3">
        <v>1</v>
      </c>
      <c r="C74" s="3">
        <v>961</v>
      </c>
      <c r="D74" s="3">
        <v>44</v>
      </c>
      <c r="E74" s="3">
        <v>0</v>
      </c>
      <c r="F74" s="3">
        <v>7</v>
      </c>
      <c r="G74" s="3">
        <v>0</v>
      </c>
      <c r="H74" s="3">
        <v>0</v>
      </c>
      <c r="I74" s="3">
        <v>69</v>
      </c>
      <c r="J74" s="3">
        <v>2</v>
      </c>
      <c r="K74" s="3">
        <f t="shared" si="3"/>
        <v>1083</v>
      </c>
      <c r="L74" s="3">
        <f t="shared" si="4"/>
        <v>122</v>
      </c>
      <c r="M74" s="12">
        <f t="shared" si="5"/>
        <v>0.11265004616805172</v>
      </c>
    </row>
    <row r="75" spans="1:14" x14ac:dyDescent="0.25">
      <c r="A75" s="3" t="s">
        <v>77</v>
      </c>
      <c r="B75" s="3">
        <v>2</v>
      </c>
      <c r="C75" s="3">
        <v>596</v>
      </c>
      <c r="D75" s="3">
        <v>40</v>
      </c>
      <c r="E75" s="3">
        <v>0</v>
      </c>
      <c r="F75" s="3">
        <v>5</v>
      </c>
      <c r="G75" s="3">
        <v>1</v>
      </c>
      <c r="H75" s="3">
        <v>0</v>
      </c>
      <c r="I75" s="3">
        <v>53</v>
      </c>
      <c r="J75" s="3">
        <v>4</v>
      </c>
      <c r="K75" s="3">
        <f t="shared" si="3"/>
        <v>699</v>
      </c>
      <c r="L75" s="3">
        <f t="shared" si="4"/>
        <v>103</v>
      </c>
      <c r="M75" s="12">
        <f t="shared" si="5"/>
        <v>0.14735336194563661</v>
      </c>
    </row>
    <row r="76" spans="1:14" x14ac:dyDescent="0.25">
      <c r="A76" s="3" t="s">
        <v>77</v>
      </c>
      <c r="B76" s="3">
        <v>3</v>
      </c>
      <c r="C76" s="3">
        <v>106</v>
      </c>
      <c r="D76" s="3">
        <v>15</v>
      </c>
      <c r="E76" s="3">
        <v>1</v>
      </c>
      <c r="F76" s="3">
        <v>2</v>
      </c>
      <c r="G76" s="3">
        <v>0</v>
      </c>
      <c r="H76" s="3">
        <v>0</v>
      </c>
      <c r="I76" s="3">
        <v>11</v>
      </c>
      <c r="J76" s="3">
        <v>0</v>
      </c>
      <c r="K76" s="3">
        <f t="shared" si="3"/>
        <v>135</v>
      </c>
      <c r="L76" s="3">
        <f t="shared" si="4"/>
        <v>29</v>
      </c>
      <c r="M76" s="12">
        <f t="shared" si="5"/>
        <v>0.21481481481481482</v>
      </c>
    </row>
    <row r="77" spans="1:14" x14ac:dyDescent="0.25">
      <c r="A77" s="3" t="s">
        <v>77</v>
      </c>
      <c r="B77" s="3">
        <v>4</v>
      </c>
      <c r="C77" s="3">
        <v>426</v>
      </c>
      <c r="D77" s="3">
        <v>43</v>
      </c>
      <c r="E77" s="3">
        <v>1</v>
      </c>
      <c r="F77" s="3">
        <v>5</v>
      </c>
      <c r="G77" s="3">
        <v>0</v>
      </c>
      <c r="H77" s="3">
        <v>0</v>
      </c>
      <c r="I77" s="3">
        <v>36</v>
      </c>
      <c r="J77" s="3">
        <v>0</v>
      </c>
      <c r="K77" s="3">
        <f t="shared" si="3"/>
        <v>511</v>
      </c>
      <c r="L77" s="3">
        <f t="shared" si="4"/>
        <v>85</v>
      </c>
      <c r="M77" s="12">
        <f t="shared" si="5"/>
        <v>0.16634050880626222</v>
      </c>
    </row>
    <row r="78" spans="1:14" x14ac:dyDescent="0.25">
      <c r="A78" s="3" t="s">
        <v>77</v>
      </c>
      <c r="B78" s="3">
        <v>5</v>
      </c>
      <c r="C78" s="3">
        <v>848</v>
      </c>
      <c r="D78" s="3">
        <v>57</v>
      </c>
      <c r="E78" s="3">
        <v>3</v>
      </c>
      <c r="F78" s="3">
        <v>5</v>
      </c>
      <c r="G78" s="3">
        <v>0</v>
      </c>
      <c r="H78" s="3">
        <v>0</v>
      </c>
      <c r="I78" s="3">
        <v>90</v>
      </c>
      <c r="J78" s="3">
        <v>5</v>
      </c>
      <c r="K78" s="3">
        <f t="shared" si="3"/>
        <v>1008</v>
      </c>
      <c r="L78" s="3">
        <f t="shared" si="4"/>
        <v>160</v>
      </c>
      <c r="M78" s="12">
        <f t="shared" si="5"/>
        <v>0.15873015873015872</v>
      </c>
    </row>
    <row r="79" spans="1:14" x14ac:dyDescent="0.25">
      <c r="A79" s="3" t="s">
        <v>77</v>
      </c>
      <c r="B79" s="3">
        <v>6</v>
      </c>
      <c r="C79" s="3">
        <v>119</v>
      </c>
      <c r="D79" s="3">
        <v>18</v>
      </c>
      <c r="E79" s="3">
        <v>0</v>
      </c>
      <c r="F79" s="3">
        <v>5</v>
      </c>
      <c r="G79" s="3">
        <v>0</v>
      </c>
      <c r="H79" s="3">
        <v>0</v>
      </c>
      <c r="I79" s="3">
        <v>7</v>
      </c>
      <c r="J79" s="3">
        <v>1</v>
      </c>
      <c r="K79" s="3">
        <f t="shared" si="3"/>
        <v>150</v>
      </c>
      <c r="L79" s="3">
        <f t="shared" si="4"/>
        <v>31</v>
      </c>
      <c r="M79" s="12">
        <f t="shared" si="5"/>
        <v>0.20666666666666667</v>
      </c>
    </row>
    <row r="80" spans="1:14" x14ac:dyDescent="0.25">
      <c r="A80" s="3" t="s">
        <v>77</v>
      </c>
      <c r="B80" s="3">
        <v>7</v>
      </c>
      <c r="C80" s="3">
        <v>151</v>
      </c>
      <c r="D80" s="3">
        <v>14</v>
      </c>
      <c r="E80" s="3">
        <v>0</v>
      </c>
      <c r="F80" s="3">
        <v>0</v>
      </c>
      <c r="G80" s="3">
        <v>0</v>
      </c>
      <c r="H80" s="3">
        <v>0</v>
      </c>
      <c r="I80" s="3">
        <v>17</v>
      </c>
      <c r="J80" s="3">
        <v>0</v>
      </c>
      <c r="K80" s="3">
        <f t="shared" si="3"/>
        <v>182</v>
      </c>
      <c r="L80" s="3">
        <f t="shared" si="4"/>
        <v>31</v>
      </c>
      <c r="M80" s="12">
        <f t="shared" si="5"/>
        <v>0.17032967032967034</v>
      </c>
    </row>
    <row r="81" spans="1:13" x14ac:dyDescent="0.25">
      <c r="A81" s="3" t="s">
        <v>77</v>
      </c>
      <c r="B81" s="3">
        <v>8</v>
      </c>
      <c r="C81" s="3">
        <v>3314</v>
      </c>
      <c r="D81" s="3">
        <v>100</v>
      </c>
      <c r="E81" s="3">
        <v>1</v>
      </c>
      <c r="F81" s="3">
        <v>31</v>
      </c>
      <c r="G81" s="3">
        <v>0</v>
      </c>
      <c r="H81" s="3">
        <v>0</v>
      </c>
      <c r="I81" s="3">
        <v>168</v>
      </c>
      <c r="J81" s="3">
        <v>15</v>
      </c>
      <c r="K81" s="3">
        <f t="shared" si="3"/>
        <v>3629</v>
      </c>
      <c r="L81" s="3">
        <f t="shared" si="4"/>
        <v>315</v>
      </c>
      <c r="M81" s="12">
        <f t="shared" si="5"/>
        <v>8.6800771562413892E-2</v>
      </c>
    </row>
    <row r="82" spans="1:13" x14ac:dyDescent="0.25">
      <c r="A82" s="3" t="s">
        <v>77</v>
      </c>
      <c r="B82" s="3">
        <v>9</v>
      </c>
      <c r="C82" s="3">
        <v>567</v>
      </c>
      <c r="D82" s="3">
        <v>37</v>
      </c>
      <c r="E82" s="3">
        <v>2</v>
      </c>
      <c r="F82" s="3">
        <v>6</v>
      </c>
      <c r="G82" s="3">
        <v>0</v>
      </c>
      <c r="H82" s="3">
        <v>0</v>
      </c>
      <c r="I82" s="3">
        <v>41</v>
      </c>
      <c r="J82" s="3">
        <v>2</v>
      </c>
      <c r="K82" s="3">
        <f t="shared" si="3"/>
        <v>655</v>
      </c>
      <c r="L82" s="3">
        <f t="shared" si="4"/>
        <v>88</v>
      </c>
      <c r="M82" s="12">
        <f t="shared" si="5"/>
        <v>0.13435114503816795</v>
      </c>
    </row>
    <row r="83" spans="1:13" x14ac:dyDescent="0.25">
      <c r="A83" s="3" t="s">
        <v>77</v>
      </c>
      <c r="B83" s="3">
        <v>10</v>
      </c>
      <c r="C83" s="3">
        <v>754</v>
      </c>
      <c r="D83" s="3">
        <v>77</v>
      </c>
      <c r="E83" s="3">
        <v>2</v>
      </c>
      <c r="F83" s="3">
        <v>2</v>
      </c>
      <c r="G83" s="3">
        <v>0</v>
      </c>
      <c r="H83" s="3">
        <v>0</v>
      </c>
      <c r="I83" s="3">
        <v>30</v>
      </c>
      <c r="J83" s="3">
        <v>1</v>
      </c>
      <c r="K83" s="3">
        <f t="shared" si="3"/>
        <v>866</v>
      </c>
      <c r="L83" s="3">
        <f t="shared" si="4"/>
        <v>112</v>
      </c>
      <c r="M83" s="12">
        <f t="shared" si="5"/>
        <v>0.12933025404157045</v>
      </c>
    </row>
    <row r="84" spans="1:13" x14ac:dyDescent="0.25">
      <c r="A84" s="3" t="s">
        <v>77</v>
      </c>
      <c r="B84" s="3">
        <v>11</v>
      </c>
      <c r="C84" s="3">
        <v>1009</v>
      </c>
      <c r="D84" s="3">
        <v>53</v>
      </c>
      <c r="E84" s="3">
        <v>1</v>
      </c>
      <c r="F84" s="3">
        <v>4</v>
      </c>
      <c r="G84" s="3">
        <v>0</v>
      </c>
      <c r="H84" s="3">
        <v>0</v>
      </c>
      <c r="I84" s="3">
        <v>39</v>
      </c>
      <c r="J84" s="3">
        <v>0</v>
      </c>
      <c r="K84" s="3">
        <f t="shared" si="3"/>
        <v>1106</v>
      </c>
      <c r="L84" s="3">
        <f t="shared" si="4"/>
        <v>97</v>
      </c>
      <c r="M84" s="12">
        <f t="shared" si="5"/>
        <v>8.7703435804701621E-2</v>
      </c>
    </row>
    <row r="85" spans="1:13" x14ac:dyDescent="0.25">
      <c r="A85" s="3" t="s">
        <v>77</v>
      </c>
      <c r="B85" s="3">
        <v>12</v>
      </c>
      <c r="C85" s="3">
        <v>5876</v>
      </c>
      <c r="D85" s="3">
        <v>226</v>
      </c>
      <c r="E85" s="3">
        <v>3</v>
      </c>
      <c r="F85" s="3">
        <v>27</v>
      </c>
      <c r="G85" s="3">
        <v>0</v>
      </c>
      <c r="H85" s="3">
        <v>0</v>
      </c>
      <c r="I85" s="3">
        <v>293</v>
      </c>
      <c r="J85" s="3">
        <v>19</v>
      </c>
      <c r="K85" s="3">
        <f t="shared" si="3"/>
        <v>6444</v>
      </c>
      <c r="L85" s="3">
        <f t="shared" si="4"/>
        <v>568</v>
      </c>
      <c r="M85" s="12">
        <f t="shared" si="5"/>
        <v>8.8144009931719433E-2</v>
      </c>
    </row>
    <row r="86" spans="1:13" x14ac:dyDescent="0.25">
      <c r="A86" s="3" t="s">
        <v>77</v>
      </c>
      <c r="B86" s="3">
        <v>13</v>
      </c>
      <c r="C86" s="3">
        <v>969</v>
      </c>
      <c r="D86" s="3">
        <v>109</v>
      </c>
      <c r="E86" s="3">
        <v>4</v>
      </c>
      <c r="F86" s="3">
        <v>13</v>
      </c>
      <c r="G86" s="3">
        <v>0</v>
      </c>
      <c r="H86" s="3">
        <v>0</v>
      </c>
      <c r="I86" s="3">
        <v>88</v>
      </c>
      <c r="J86" s="3">
        <v>2</v>
      </c>
      <c r="K86" s="3">
        <f t="shared" si="3"/>
        <v>1185</v>
      </c>
      <c r="L86" s="3">
        <f t="shared" si="4"/>
        <v>216</v>
      </c>
      <c r="M86" s="12">
        <f t="shared" si="5"/>
        <v>0.18227848101265823</v>
      </c>
    </row>
    <row r="87" spans="1:13" x14ac:dyDescent="0.25">
      <c r="A87" s="3" t="s">
        <v>77</v>
      </c>
      <c r="B87" s="3">
        <v>14</v>
      </c>
      <c r="C87" s="3">
        <v>2204</v>
      </c>
      <c r="D87" s="3">
        <v>42</v>
      </c>
      <c r="E87" s="3">
        <v>0</v>
      </c>
      <c r="F87" s="3">
        <v>2</v>
      </c>
      <c r="G87" s="3">
        <v>0</v>
      </c>
      <c r="H87" s="3">
        <v>0</v>
      </c>
      <c r="I87" s="3">
        <v>57</v>
      </c>
      <c r="J87" s="3">
        <v>3</v>
      </c>
      <c r="K87" s="3">
        <f t="shared" si="3"/>
        <v>2308</v>
      </c>
      <c r="L87" s="3">
        <f t="shared" si="4"/>
        <v>104</v>
      </c>
      <c r="M87" s="12">
        <f t="shared" si="5"/>
        <v>4.5060658578856154E-2</v>
      </c>
    </row>
    <row r="88" spans="1:13" x14ac:dyDescent="0.25">
      <c r="A88" s="3" t="s">
        <v>77</v>
      </c>
      <c r="B88" s="3">
        <v>15</v>
      </c>
      <c r="C88" s="3">
        <v>3419</v>
      </c>
      <c r="D88" s="3">
        <v>69</v>
      </c>
      <c r="E88" s="3">
        <v>1</v>
      </c>
      <c r="F88" s="3">
        <v>13</v>
      </c>
      <c r="G88" s="3">
        <v>0</v>
      </c>
      <c r="H88" s="3">
        <v>0</v>
      </c>
      <c r="I88" s="3">
        <v>130</v>
      </c>
      <c r="J88" s="3">
        <v>1</v>
      </c>
      <c r="K88" s="3">
        <f t="shared" si="3"/>
        <v>3633</v>
      </c>
      <c r="L88" s="3">
        <f t="shared" si="4"/>
        <v>214</v>
      </c>
      <c r="M88" s="12">
        <f t="shared" si="5"/>
        <v>5.890448665015139E-2</v>
      </c>
    </row>
    <row r="89" spans="1:13" x14ac:dyDescent="0.25">
      <c r="A89" s="3" t="s">
        <v>77</v>
      </c>
      <c r="B89" s="3">
        <v>16</v>
      </c>
      <c r="C89" s="3">
        <v>889</v>
      </c>
      <c r="D89" s="3">
        <v>55</v>
      </c>
      <c r="E89" s="3">
        <v>2</v>
      </c>
      <c r="F89" s="3">
        <v>4</v>
      </c>
      <c r="G89" s="3">
        <v>0</v>
      </c>
      <c r="H89" s="3">
        <v>0</v>
      </c>
      <c r="I89" s="3">
        <v>41</v>
      </c>
      <c r="J89" s="3">
        <v>3</v>
      </c>
      <c r="K89" s="3">
        <f t="shared" si="3"/>
        <v>994</v>
      </c>
      <c r="L89" s="3">
        <f t="shared" si="4"/>
        <v>105</v>
      </c>
      <c r="M89" s="12">
        <f t="shared" si="5"/>
        <v>0.10563380281690141</v>
      </c>
    </row>
    <row r="90" spans="1:13" x14ac:dyDescent="0.25">
      <c r="A90" s="3" t="s">
        <v>77</v>
      </c>
      <c r="B90" s="3">
        <v>17</v>
      </c>
      <c r="C90" s="3">
        <v>966</v>
      </c>
      <c r="D90" s="3">
        <v>70</v>
      </c>
      <c r="E90" s="3">
        <v>0</v>
      </c>
      <c r="F90" s="3">
        <v>9</v>
      </c>
      <c r="G90" s="3">
        <v>0</v>
      </c>
      <c r="H90" s="3">
        <v>0</v>
      </c>
      <c r="I90" s="3">
        <v>104</v>
      </c>
      <c r="J90" s="3">
        <v>17</v>
      </c>
      <c r="K90" s="3">
        <f t="shared" si="3"/>
        <v>1166</v>
      </c>
      <c r="L90" s="3">
        <f t="shared" si="4"/>
        <v>200</v>
      </c>
      <c r="M90" s="12">
        <f t="shared" si="5"/>
        <v>0.17152658662092624</v>
      </c>
    </row>
    <row r="91" spans="1:13" x14ac:dyDescent="0.25">
      <c r="A91" s="3" t="s">
        <v>77</v>
      </c>
      <c r="B91" s="3">
        <v>18</v>
      </c>
      <c r="C91" s="3">
        <v>1754</v>
      </c>
      <c r="D91" s="3">
        <v>33</v>
      </c>
      <c r="E91" s="3">
        <v>0</v>
      </c>
      <c r="F91" s="3">
        <v>4</v>
      </c>
      <c r="G91" s="3">
        <v>0</v>
      </c>
      <c r="H91" s="3">
        <v>0</v>
      </c>
      <c r="I91" s="3">
        <v>47</v>
      </c>
      <c r="J91" s="3">
        <v>0</v>
      </c>
      <c r="K91" s="3">
        <f t="shared" si="3"/>
        <v>1838</v>
      </c>
      <c r="L91" s="3">
        <f t="shared" si="4"/>
        <v>84</v>
      </c>
      <c r="M91" s="12">
        <f t="shared" si="5"/>
        <v>4.5701849836779107E-2</v>
      </c>
    </row>
    <row r="92" spans="1:13" x14ac:dyDescent="0.25">
      <c r="A92" s="3" t="s">
        <v>77</v>
      </c>
      <c r="B92" s="3">
        <v>19</v>
      </c>
      <c r="C92" s="3">
        <v>266</v>
      </c>
      <c r="D92" s="3">
        <v>57</v>
      </c>
      <c r="E92" s="3">
        <v>0</v>
      </c>
      <c r="F92" s="3">
        <v>2</v>
      </c>
      <c r="G92" s="3">
        <v>0</v>
      </c>
      <c r="H92" s="3">
        <v>0</v>
      </c>
      <c r="I92" s="3">
        <v>21</v>
      </c>
      <c r="J92" s="3">
        <v>2</v>
      </c>
      <c r="K92" s="3">
        <f t="shared" si="3"/>
        <v>348</v>
      </c>
      <c r="L92" s="3">
        <f t="shared" si="4"/>
        <v>82</v>
      </c>
      <c r="M92" s="12">
        <f t="shared" si="5"/>
        <v>0.23563218390804597</v>
      </c>
    </row>
    <row r="93" spans="1:13" x14ac:dyDescent="0.25">
      <c r="A93" s="3" t="s">
        <v>77</v>
      </c>
      <c r="B93" s="3">
        <v>20</v>
      </c>
      <c r="C93" s="3">
        <v>1082</v>
      </c>
      <c r="D93" s="3">
        <v>59</v>
      </c>
      <c r="E93" s="3">
        <v>3</v>
      </c>
      <c r="F93" s="3">
        <v>5</v>
      </c>
      <c r="G93" s="3">
        <v>0</v>
      </c>
      <c r="H93" s="3">
        <v>0</v>
      </c>
      <c r="I93" s="3">
        <v>39</v>
      </c>
      <c r="J93" s="3">
        <v>7</v>
      </c>
      <c r="K93" s="3">
        <f t="shared" si="3"/>
        <v>1195</v>
      </c>
      <c r="L93" s="3">
        <f t="shared" si="4"/>
        <v>113</v>
      </c>
      <c r="M93" s="12">
        <f t="shared" si="5"/>
        <v>9.4560669456066948E-2</v>
      </c>
    </row>
    <row r="94" spans="1:13" x14ac:dyDescent="0.25">
      <c r="A94" s="3" t="s">
        <v>77</v>
      </c>
      <c r="B94" s="3">
        <v>21</v>
      </c>
      <c r="C94" s="3">
        <v>3261</v>
      </c>
      <c r="D94" s="3">
        <v>68</v>
      </c>
      <c r="E94" s="3">
        <v>1</v>
      </c>
      <c r="F94" s="3">
        <v>6</v>
      </c>
      <c r="G94" s="3">
        <v>0</v>
      </c>
      <c r="H94" s="3">
        <v>0</v>
      </c>
      <c r="I94" s="3">
        <v>129</v>
      </c>
      <c r="J94" s="3">
        <v>6</v>
      </c>
      <c r="K94" s="3">
        <f t="shared" si="3"/>
        <v>3471</v>
      </c>
      <c r="L94" s="3">
        <f t="shared" si="4"/>
        <v>210</v>
      </c>
      <c r="M94" s="12">
        <f t="shared" si="5"/>
        <v>6.0501296456352639E-2</v>
      </c>
    </row>
    <row r="95" spans="1:13" x14ac:dyDescent="0.25">
      <c r="A95" s="3" t="s">
        <v>77</v>
      </c>
      <c r="B95" s="3">
        <v>22</v>
      </c>
      <c r="C95" s="3">
        <v>3747</v>
      </c>
      <c r="D95" s="3">
        <v>167</v>
      </c>
      <c r="E95" s="3">
        <v>3</v>
      </c>
      <c r="F95" s="3">
        <v>18</v>
      </c>
      <c r="G95" s="3">
        <v>1</v>
      </c>
      <c r="H95" s="3">
        <v>0</v>
      </c>
      <c r="I95" s="3">
        <v>290</v>
      </c>
      <c r="J95" s="3">
        <v>15</v>
      </c>
      <c r="K95" s="3">
        <f t="shared" si="3"/>
        <v>4241</v>
      </c>
      <c r="L95" s="3">
        <f t="shared" si="4"/>
        <v>494</v>
      </c>
      <c r="M95" s="12">
        <f t="shared" si="5"/>
        <v>0.11648196180146192</v>
      </c>
    </row>
    <row r="96" spans="1:13" x14ac:dyDescent="0.25">
      <c r="A96" s="3" t="s">
        <v>77</v>
      </c>
      <c r="B96" s="3">
        <v>23</v>
      </c>
      <c r="C96" s="3">
        <v>5003</v>
      </c>
      <c r="D96" s="3">
        <v>350</v>
      </c>
      <c r="E96" s="3">
        <v>20</v>
      </c>
      <c r="F96" s="3">
        <v>77</v>
      </c>
      <c r="G96" s="3">
        <v>0</v>
      </c>
      <c r="H96" s="3">
        <v>0</v>
      </c>
      <c r="I96" s="3">
        <v>607</v>
      </c>
      <c r="J96" s="3">
        <v>38</v>
      </c>
      <c r="K96" s="3">
        <f t="shared" si="3"/>
        <v>6095</v>
      </c>
      <c r="L96" s="3">
        <f t="shared" si="4"/>
        <v>1092</v>
      </c>
      <c r="M96" s="12">
        <f t="shared" si="5"/>
        <v>0.17916324856439705</v>
      </c>
    </row>
    <row r="97" spans="1:13" x14ac:dyDescent="0.25">
      <c r="A97" s="3" t="s">
        <v>77</v>
      </c>
      <c r="B97" s="3">
        <v>24</v>
      </c>
      <c r="C97" s="3">
        <v>2840</v>
      </c>
      <c r="D97" s="3">
        <v>78</v>
      </c>
      <c r="E97" s="3">
        <v>4</v>
      </c>
      <c r="F97" s="3">
        <v>5</v>
      </c>
      <c r="G97" s="3">
        <v>0</v>
      </c>
      <c r="H97" s="3">
        <v>0</v>
      </c>
      <c r="I97" s="3">
        <v>81</v>
      </c>
      <c r="J97" s="3">
        <v>2</v>
      </c>
      <c r="K97" s="3">
        <f t="shared" si="3"/>
        <v>3010</v>
      </c>
      <c r="L97" s="3">
        <f t="shared" si="4"/>
        <v>170</v>
      </c>
      <c r="M97" s="12">
        <f t="shared" si="5"/>
        <v>5.647840531561462E-2</v>
      </c>
    </row>
    <row r="98" spans="1:13" x14ac:dyDescent="0.25">
      <c r="A98" s="3" t="s">
        <v>78</v>
      </c>
      <c r="B98" s="3">
        <v>1</v>
      </c>
      <c r="C98" s="3">
        <v>175</v>
      </c>
      <c r="D98" s="3">
        <v>34</v>
      </c>
      <c r="E98" s="3">
        <v>2</v>
      </c>
      <c r="F98" s="3">
        <v>2</v>
      </c>
      <c r="G98" s="3">
        <v>0</v>
      </c>
      <c r="H98" s="3">
        <v>0</v>
      </c>
      <c r="I98" s="3">
        <v>48</v>
      </c>
      <c r="J98" s="3">
        <v>1</v>
      </c>
      <c r="K98" s="3">
        <f t="shared" si="3"/>
        <v>262</v>
      </c>
      <c r="L98" s="3">
        <f t="shared" si="4"/>
        <v>87</v>
      </c>
      <c r="M98" s="12">
        <f t="shared" si="5"/>
        <v>0.33206106870229007</v>
      </c>
    </row>
    <row r="99" spans="1:13" x14ac:dyDescent="0.25">
      <c r="A99" s="3" t="s">
        <v>78</v>
      </c>
      <c r="B99" s="3">
        <v>2</v>
      </c>
      <c r="C99" s="3">
        <v>108</v>
      </c>
      <c r="D99" s="3">
        <v>31</v>
      </c>
      <c r="E99" s="3">
        <v>1</v>
      </c>
      <c r="F99" s="3">
        <v>0</v>
      </c>
      <c r="G99" s="3">
        <v>0</v>
      </c>
      <c r="H99" s="3">
        <v>0</v>
      </c>
      <c r="I99" s="3">
        <v>16</v>
      </c>
      <c r="J99" s="3">
        <v>2</v>
      </c>
      <c r="K99" s="3">
        <f t="shared" si="3"/>
        <v>158</v>
      </c>
      <c r="L99" s="3">
        <f t="shared" si="4"/>
        <v>50</v>
      </c>
      <c r="M99" s="12">
        <f t="shared" si="5"/>
        <v>0.31645569620253167</v>
      </c>
    </row>
    <row r="100" spans="1:13" x14ac:dyDescent="0.25">
      <c r="A100" s="3" t="s">
        <v>78</v>
      </c>
      <c r="B100" s="3">
        <v>3</v>
      </c>
      <c r="C100" s="3">
        <v>21</v>
      </c>
      <c r="D100" s="3">
        <v>14</v>
      </c>
      <c r="E100" s="3">
        <v>0</v>
      </c>
      <c r="F100" s="3">
        <v>2</v>
      </c>
      <c r="G100" s="3">
        <v>0</v>
      </c>
      <c r="H100" s="3">
        <v>0</v>
      </c>
      <c r="I100" s="3">
        <v>12</v>
      </c>
      <c r="J100" s="3">
        <v>0</v>
      </c>
      <c r="K100" s="3">
        <f t="shared" si="3"/>
        <v>49</v>
      </c>
      <c r="L100" s="3">
        <f t="shared" si="4"/>
        <v>28</v>
      </c>
      <c r="M100" s="12">
        <f t="shared" si="5"/>
        <v>0.5714285714285714</v>
      </c>
    </row>
    <row r="101" spans="1:13" x14ac:dyDescent="0.25">
      <c r="A101" s="3" t="s">
        <v>78</v>
      </c>
      <c r="B101" s="3">
        <v>4</v>
      </c>
      <c r="C101" s="3">
        <v>76</v>
      </c>
      <c r="D101" s="3">
        <v>16</v>
      </c>
      <c r="E101" s="3">
        <v>2</v>
      </c>
      <c r="F101" s="3">
        <v>1</v>
      </c>
      <c r="G101" s="3">
        <v>0</v>
      </c>
      <c r="H101" s="3">
        <v>0</v>
      </c>
      <c r="I101" s="3">
        <v>16</v>
      </c>
      <c r="J101" s="3">
        <v>0</v>
      </c>
      <c r="K101" s="3">
        <f t="shared" si="3"/>
        <v>111</v>
      </c>
      <c r="L101" s="3">
        <f t="shared" si="4"/>
        <v>35</v>
      </c>
      <c r="M101" s="12">
        <f t="shared" si="5"/>
        <v>0.31531531531531531</v>
      </c>
    </row>
    <row r="102" spans="1:13" x14ac:dyDescent="0.25">
      <c r="A102" s="3" t="s">
        <v>78</v>
      </c>
      <c r="B102" s="3">
        <v>5</v>
      </c>
      <c r="C102" s="3">
        <v>180</v>
      </c>
      <c r="D102" s="3">
        <v>36</v>
      </c>
      <c r="E102" s="3">
        <v>4</v>
      </c>
      <c r="F102" s="3">
        <v>1</v>
      </c>
      <c r="G102" s="3">
        <v>0</v>
      </c>
      <c r="H102" s="3">
        <v>0</v>
      </c>
      <c r="I102" s="3">
        <v>47</v>
      </c>
      <c r="J102" s="3">
        <v>3</v>
      </c>
      <c r="K102" s="3">
        <f t="shared" si="3"/>
        <v>271</v>
      </c>
      <c r="L102" s="3">
        <f t="shared" si="4"/>
        <v>91</v>
      </c>
      <c r="M102" s="12">
        <f t="shared" si="5"/>
        <v>0.33579335793357934</v>
      </c>
    </row>
    <row r="103" spans="1:13" x14ac:dyDescent="0.25">
      <c r="A103" s="3" t="s">
        <v>78</v>
      </c>
      <c r="B103" s="3">
        <v>6</v>
      </c>
      <c r="C103" s="3">
        <v>26</v>
      </c>
      <c r="D103" s="3">
        <v>10</v>
      </c>
      <c r="E103" s="3">
        <v>1</v>
      </c>
      <c r="F103" s="3">
        <v>0</v>
      </c>
      <c r="G103" s="3">
        <v>1</v>
      </c>
      <c r="H103" s="3">
        <v>0</v>
      </c>
      <c r="I103" s="3">
        <v>6</v>
      </c>
      <c r="J103" s="3">
        <v>1</v>
      </c>
      <c r="K103" s="3">
        <f t="shared" si="3"/>
        <v>45</v>
      </c>
      <c r="L103" s="3">
        <f t="shared" si="4"/>
        <v>19</v>
      </c>
      <c r="M103" s="12">
        <f t="shared" si="5"/>
        <v>0.42222222222222222</v>
      </c>
    </row>
    <row r="104" spans="1:13" x14ac:dyDescent="0.25">
      <c r="A104" s="3" t="s">
        <v>78</v>
      </c>
      <c r="B104" s="3">
        <v>7</v>
      </c>
      <c r="C104" s="3">
        <v>19</v>
      </c>
      <c r="D104" s="3">
        <v>21</v>
      </c>
      <c r="E104" s="3">
        <v>1</v>
      </c>
      <c r="F104" s="3">
        <v>0</v>
      </c>
      <c r="G104" s="3">
        <v>0</v>
      </c>
      <c r="H104" s="3">
        <v>0</v>
      </c>
      <c r="I104" s="3">
        <v>5</v>
      </c>
      <c r="J104" s="3">
        <v>0</v>
      </c>
      <c r="K104" s="3">
        <f t="shared" si="3"/>
        <v>46</v>
      </c>
      <c r="L104" s="3">
        <f t="shared" si="4"/>
        <v>27</v>
      </c>
      <c r="M104" s="12">
        <f t="shared" si="5"/>
        <v>0.58695652173913049</v>
      </c>
    </row>
    <row r="105" spans="1:13" x14ac:dyDescent="0.25">
      <c r="A105" s="3" t="s">
        <v>78</v>
      </c>
      <c r="B105" s="3">
        <v>8</v>
      </c>
      <c r="C105" s="3">
        <v>804</v>
      </c>
      <c r="D105" s="3">
        <v>103</v>
      </c>
      <c r="E105" s="3">
        <v>4</v>
      </c>
      <c r="F105" s="3">
        <v>8</v>
      </c>
      <c r="G105" s="3">
        <v>0</v>
      </c>
      <c r="H105" s="3">
        <v>0</v>
      </c>
      <c r="I105" s="3">
        <v>120</v>
      </c>
      <c r="J105" s="3">
        <v>1</v>
      </c>
      <c r="K105" s="3">
        <f t="shared" si="3"/>
        <v>1040</v>
      </c>
      <c r="L105" s="3">
        <f t="shared" si="4"/>
        <v>236</v>
      </c>
      <c r="M105" s="12">
        <f t="shared" si="5"/>
        <v>0.22692307692307692</v>
      </c>
    </row>
    <row r="106" spans="1:13" x14ac:dyDescent="0.25">
      <c r="A106" s="3" t="s">
        <v>78</v>
      </c>
      <c r="B106" s="3">
        <v>9</v>
      </c>
      <c r="C106" s="3">
        <v>113</v>
      </c>
      <c r="D106" s="3">
        <v>42</v>
      </c>
      <c r="E106" s="3">
        <v>2</v>
      </c>
      <c r="F106" s="3">
        <v>1</v>
      </c>
      <c r="G106" s="3">
        <v>0</v>
      </c>
      <c r="H106" s="3">
        <v>0</v>
      </c>
      <c r="I106" s="3">
        <v>20</v>
      </c>
      <c r="J106" s="3">
        <v>0</v>
      </c>
      <c r="K106" s="3">
        <f t="shared" si="3"/>
        <v>178</v>
      </c>
      <c r="L106" s="3">
        <f t="shared" si="4"/>
        <v>65</v>
      </c>
      <c r="M106" s="12">
        <f t="shared" si="5"/>
        <v>0.3651685393258427</v>
      </c>
    </row>
    <row r="107" spans="1:13" x14ac:dyDescent="0.25">
      <c r="A107" s="3" t="s">
        <v>78</v>
      </c>
      <c r="B107" s="3">
        <v>10</v>
      </c>
      <c r="C107" s="3">
        <v>122</v>
      </c>
      <c r="D107" s="3">
        <v>51</v>
      </c>
      <c r="E107" s="3">
        <v>2</v>
      </c>
      <c r="F107" s="3">
        <v>2</v>
      </c>
      <c r="G107" s="3">
        <v>0</v>
      </c>
      <c r="H107" s="3">
        <v>0</v>
      </c>
      <c r="I107" s="3">
        <v>17</v>
      </c>
      <c r="J107" s="3">
        <v>1</v>
      </c>
      <c r="K107" s="3">
        <f t="shared" si="3"/>
        <v>195</v>
      </c>
      <c r="L107" s="3">
        <f t="shared" si="4"/>
        <v>73</v>
      </c>
      <c r="M107" s="12">
        <f t="shared" si="5"/>
        <v>0.37435897435897436</v>
      </c>
    </row>
    <row r="108" spans="1:13" x14ac:dyDescent="0.25">
      <c r="A108" s="3" t="s">
        <v>78</v>
      </c>
      <c r="B108" s="3">
        <v>11</v>
      </c>
      <c r="C108" s="3">
        <v>222</v>
      </c>
      <c r="D108" s="3">
        <v>33</v>
      </c>
      <c r="E108" s="3">
        <v>0</v>
      </c>
      <c r="F108" s="3">
        <v>2</v>
      </c>
      <c r="G108" s="3">
        <v>0</v>
      </c>
      <c r="H108" s="3">
        <v>0</v>
      </c>
      <c r="I108" s="3">
        <v>31</v>
      </c>
      <c r="J108" s="3">
        <v>2</v>
      </c>
      <c r="K108" s="3">
        <f t="shared" si="3"/>
        <v>290</v>
      </c>
      <c r="L108" s="3">
        <f t="shared" si="4"/>
        <v>68</v>
      </c>
      <c r="M108" s="12">
        <f t="shared" si="5"/>
        <v>0.23448275862068965</v>
      </c>
    </row>
    <row r="109" spans="1:13" x14ac:dyDescent="0.25">
      <c r="A109" s="3" t="s">
        <v>78</v>
      </c>
      <c r="B109" s="3">
        <v>12</v>
      </c>
      <c r="C109" s="3">
        <v>1511</v>
      </c>
      <c r="D109" s="3">
        <v>216</v>
      </c>
      <c r="E109" s="3">
        <v>2</v>
      </c>
      <c r="F109" s="3">
        <v>11</v>
      </c>
      <c r="G109" s="3">
        <v>0</v>
      </c>
      <c r="H109" s="3">
        <v>0</v>
      </c>
      <c r="I109" s="3">
        <v>233</v>
      </c>
      <c r="J109" s="3">
        <v>6</v>
      </c>
      <c r="K109" s="3">
        <f t="shared" si="3"/>
        <v>1979</v>
      </c>
      <c r="L109" s="3">
        <f t="shared" si="4"/>
        <v>468</v>
      </c>
      <c r="M109" s="12">
        <f t="shared" si="5"/>
        <v>0.23648307225871654</v>
      </c>
    </row>
    <row r="110" spans="1:13" x14ac:dyDescent="0.25">
      <c r="A110" s="3" t="s">
        <v>78</v>
      </c>
      <c r="B110" s="3">
        <v>13</v>
      </c>
      <c r="C110" s="3">
        <v>203</v>
      </c>
      <c r="D110" s="3">
        <v>80</v>
      </c>
      <c r="E110" s="3">
        <v>3</v>
      </c>
      <c r="F110" s="3">
        <v>2</v>
      </c>
      <c r="G110" s="3">
        <v>0</v>
      </c>
      <c r="H110" s="3">
        <v>0</v>
      </c>
      <c r="I110" s="3">
        <v>40</v>
      </c>
      <c r="J110" s="3">
        <v>1</v>
      </c>
      <c r="K110" s="3">
        <f t="shared" si="3"/>
        <v>329</v>
      </c>
      <c r="L110" s="3">
        <f t="shared" si="4"/>
        <v>126</v>
      </c>
      <c r="M110" s="12">
        <f t="shared" si="5"/>
        <v>0.38297872340425532</v>
      </c>
    </row>
    <row r="111" spans="1:13" x14ac:dyDescent="0.25">
      <c r="A111" s="3" t="s">
        <v>78</v>
      </c>
      <c r="B111" s="3">
        <v>14</v>
      </c>
      <c r="C111" s="3">
        <v>555</v>
      </c>
      <c r="D111" s="3">
        <v>62</v>
      </c>
      <c r="E111" s="3">
        <v>1</v>
      </c>
      <c r="F111" s="3">
        <v>3</v>
      </c>
      <c r="G111" s="3">
        <v>0</v>
      </c>
      <c r="H111" s="3">
        <v>0</v>
      </c>
      <c r="I111" s="3">
        <v>68</v>
      </c>
      <c r="J111" s="3">
        <v>0</v>
      </c>
      <c r="K111" s="3">
        <f t="shared" si="3"/>
        <v>689</v>
      </c>
      <c r="L111" s="3">
        <f t="shared" si="4"/>
        <v>134</v>
      </c>
      <c r="M111" s="12">
        <f t="shared" si="5"/>
        <v>0.19448476052249636</v>
      </c>
    </row>
    <row r="112" spans="1:13" x14ac:dyDescent="0.25">
      <c r="A112" s="3" t="s">
        <v>78</v>
      </c>
      <c r="B112" s="3">
        <v>15</v>
      </c>
      <c r="C112" s="3">
        <v>955</v>
      </c>
      <c r="D112" s="3">
        <v>82</v>
      </c>
      <c r="E112" s="3">
        <v>2</v>
      </c>
      <c r="F112" s="3">
        <v>2</v>
      </c>
      <c r="G112" s="3">
        <v>0</v>
      </c>
      <c r="H112" s="3">
        <v>0</v>
      </c>
      <c r="I112" s="3">
        <v>120</v>
      </c>
      <c r="J112" s="3">
        <v>1</v>
      </c>
      <c r="K112" s="3">
        <f t="shared" si="3"/>
        <v>1162</v>
      </c>
      <c r="L112" s="3">
        <f t="shared" si="4"/>
        <v>207</v>
      </c>
      <c r="M112" s="12">
        <f t="shared" si="5"/>
        <v>0.17814113597246128</v>
      </c>
    </row>
    <row r="113" spans="1:13" x14ac:dyDescent="0.25">
      <c r="A113" s="3" t="s">
        <v>78</v>
      </c>
      <c r="B113" s="3">
        <v>16</v>
      </c>
      <c r="C113" s="3">
        <v>167</v>
      </c>
      <c r="D113" s="3">
        <v>30</v>
      </c>
      <c r="E113" s="3">
        <v>0</v>
      </c>
      <c r="F113" s="3">
        <v>1</v>
      </c>
      <c r="G113" s="3">
        <v>0</v>
      </c>
      <c r="H113" s="3">
        <v>0</v>
      </c>
      <c r="I113" s="3">
        <v>22</v>
      </c>
      <c r="J113" s="3">
        <v>2</v>
      </c>
      <c r="K113" s="3">
        <f t="shared" si="3"/>
        <v>222</v>
      </c>
      <c r="L113" s="3">
        <f t="shared" si="4"/>
        <v>55</v>
      </c>
      <c r="M113" s="12">
        <f t="shared" si="5"/>
        <v>0.24774774774774774</v>
      </c>
    </row>
    <row r="114" spans="1:13" x14ac:dyDescent="0.25">
      <c r="A114" s="3" t="s">
        <v>78</v>
      </c>
      <c r="B114" s="3">
        <v>17</v>
      </c>
      <c r="C114" s="3">
        <v>237</v>
      </c>
      <c r="D114" s="3">
        <v>51</v>
      </c>
      <c r="E114" s="3">
        <v>0</v>
      </c>
      <c r="F114" s="3">
        <v>1</v>
      </c>
      <c r="G114" s="3">
        <v>0</v>
      </c>
      <c r="H114" s="3">
        <v>0</v>
      </c>
      <c r="I114" s="3">
        <v>45</v>
      </c>
      <c r="J114" s="3">
        <v>2</v>
      </c>
      <c r="K114" s="3">
        <f t="shared" si="3"/>
        <v>336</v>
      </c>
      <c r="L114" s="3">
        <f t="shared" si="4"/>
        <v>99</v>
      </c>
      <c r="M114" s="12">
        <f t="shared" si="5"/>
        <v>0.29464285714285715</v>
      </c>
    </row>
    <row r="115" spans="1:13" x14ac:dyDescent="0.25">
      <c r="A115" s="3" t="s">
        <v>78</v>
      </c>
      <c r="B115" s="3">
        <v>18</v>
      </c>
      <c r="C115" s="3">
        <v>390</v>
      </c>
      <c r="D115" s="3">
        <v>38</v>
      </c>
      <c r="E115" s="3">
        <v>0</v>
      </c>
      <c r="F115" s="3">
        <v>0</v>
      </c>
      <c r="G115" s="3">
        <v>0</v>
      </c>
      <c r="H115" s="3">
        <v>0</v>
      </c>
      <c r="I115" s="3">
        <v>19</v>
      </c>
      <c r="J115" s="3">
        <v>2</v>
      </c>
      <c r="K115" s="3">
        <f t="shared" si="3"/>
        <v>449</v>
      </c>
      <c r="L115" s="3">
        <f t="shared" si="4"/>
        <v>59</v>
      </c>
      <c r="M115" s="12">
        <f t="shared" si="5"/>
        <v>0.13140311804008908</v>
      </c>
    </row>
    <row r="116" spans="1:13" x14ac:dyDescent="0.25">
      <c r="A116" s="3" t="s">
        <v>78</v>
      </c>
      <c r="B116" s="3">
        <v>19</v>
      </c>
      <c r="C116" s="3">
        <v>46</v>
      </c>
      <c r="D116" s="3">
        <v>23</v>
      </c>
      <c r="E116" s="3">
        <v>0</v>
      </c>
      <c r="F116" s="3">
        <v>1</v>
      </c>
      <c r="G116" s="3">
        <v>0</v>
      </c>
      <c r="H116" s="3">
        <v>0</v>
      </c>
      <c r="I116" s="3">
        <v>14</v>
      </c>
      <c r="J116" s="3">
        <v>0</v>
      </c>
      <c r="K116" s="3">
        <f t="shared" si="3"/>
        <v>84</v>
      </c>
      <c r="L116" s="3">
        <f t="shared" si="4"/>
        <v>38</v>
      </c>
      <c r="M116" s="12">
        <f t="shared" si="5"/>
        <v>0.45238095238095238</v>
      </c>
    </row>
    <row r="117" spans="1:13" x14ac:dyDescent="0.25">
      <c r="A117" s="3" t="s">
        <v>78</v>
      </c>
      <c r="B117" s="3">
        <v>20</v>
      </c>
      <c r="C117" s="3">
        <v>212</v>
      </c>
      <c r="D117" s="3">
        <v>48</v>
      </c>
      <c r="E117" s="3">
        <v>1</v>
      </c>
      <c r="F117" s="3">
        <v>2</v>
      </c>
      <c r="G117" s="3">
        <v>0</v>
      </c>
      <c r="H117" s="3">
        <v>0</v>
      </c>
      <c r="I117" s="3">
        <v>31</v>
      </c>
      <c r="J117" s="3">
        <v>1</v>
      </c>
      <c r="K117" s="3">
        <f t="shared" si="3"/>
        <v>295</v>
      </c>
      <c r="L117" s="3">
        <f t="shared" si="4"/>
        <v>83</v>
      </c>
      <c r="M117" s="12">
        <f t="shared" si="5"/>
        <v>0.28135593220338984</v>
      </c>
    </row>
    <row r="118" spans="1:13" x14ac:dyDescent="0.25">
      <c r="A118" s="3" t="s">
        <v>78</v>
      </c>
      <c r="B118" s="3">
        <v>21</v>
      </c>
      <c r="C118" s="3">
        <v>806</v>
      </c>
      <c r="D118" s="3">
        <v>83</v>
      </c>
      <c r="E118" s="3">
        <v>4</v>
      </c>
      <c r="F118" s="3">
        <v>5</v>
      </c>
      <c r="G118" s="3">
        <v>0</v>
      </c>
      <c r="H118" s="3">
        <v>0</v>
      </c>
      <c r="I118" s="3">
        <v>60</v>
      </c>
      <c r="J118" s="3">
        <v>5</v>
      </c>
      <c r="K118" s="3">
        <f t="shared" si="3"/>
        <v>963</v>
      </c>
      <c r="L118" s="3">
        <f t="shared" si="4"/>
        <v>157</v>
      </c>
      <c r="M118" s="12">
        <f t="shared" si="5"/>
        <v>0.16303219106957426</v>
      </c>
    </row>
    <row r="119" spans="1:13" x14ac:dyDescent="0.25">
      <c r="A119" s="3" t="s">
        <v>78</v>
      </c>
      <c r="B119" s="3">
        <v>22</v>
      </c>
      <c r="C119" s="3">
        <v>943</v>
      </c>
      <c r="D119" s="3">
        <v>162</v>
      </c>
      <c r="E119" s="3">
        <v>6</v>
      </c>
      <c r="F119" s="3">
        <v>5</v>
      </c>
      <c r="G119" s="3">
        <v>0</v>
      </c>
      <c r="H119" s="3">
        <v>0</v>
      </c>
      <c r="I119" s="3">
        <v>171</v>
      </c>
      <c r="J119" s="3">
        <v>4</v>
      </c>
      <c r="K119" s="3">
        <f t="shared" si="3"/>
        <v>1291</v>
      </c>
      <c r="L119" s="3">
        <f t="shared" si="4"/>
        <v>348</v>
      </c>
      <c r="M119" s="12">
        <f t="shared" si="5"/>
        <v>0.26955848179705655</v>
      </c>
    </row>
    <row r="120" spans="1:13" x14ac:dyDescent="0.25">
      <c r="A120" s="3" t="s">
        <v>78</v>
      </c>
      <c r="B120" s="3">
        <v>23</v>
      </c>
      <c r="C120" s="3">
        <v>1144</v>
      </c>
      <c r="D120" s="3">
        <v>244</v>
      </c>
      <c r="E120" s="3">
        <v>8</v>
      </c>
      <c r="F120" s="3">
        <v>22</v>
      </c>
      <c r="G120" s="3">
        <v>0</v>
      </c>
      <c r="H120" s="3">
        <v>0</v>
      </c>
      <c r="I120" s="3">
        <v>299</v>
      </c>
      <c r="J120" s="3">
        <v>12</v>
      </c>
      <c r="K120" s="3">
        <f t="shared" si="3"/>
        <v>1729</v>
      </c>
      <c r="L120" s="3">
        <f t="shared" si="4"/>
        <v>585</v>
      </c>
      <c r="M120" s="12">
        <f t="shared" si="5"/>
        <v>0.33834586466165412</v>
      </c>
    </row>
    <row r="121" spans="1:13" x14ac:dyDescent="0.25">
      <c r="A121" s="3" t="s">
        <v>78</v>
      </c>
      <c r="B121" s="3">
        <v>24</v>
      </c>
      <c r="C121" s="3">
        <v>589</v>
      </c>
      <c r="D121" s="3">
        <v>68</v>
      </c>
      <c r="E121" s="3">
        <v>2</v>
      </c>
      <c r="F121" s="3">
        <v>3</v>
      </c>
      <c r="G121" s="3">
        <v>0</v>
      </c>
      <c r="H121" s="3">
        <v>0</v>
      </c>
      <c r="I121" s="3">
        <v>51</v>
      </c>
      <c r="J121" s="3">
        <v>0</v>
      </c>
      <c r="K121" s="3">
        <f t="shared" si="3"/>
        <v>713</v>
      </c>
      <c r="L121" s="3">
        <f t="shared" si="4"/>
        <v>124</v>
      </c>
      <c r="M121" s="12">
        <f t="shared" si="5"/>
        <v>0.17391304347826086</v>
      </c>
    </row>
    <row r="122" spans="1:13" x14ac:dyDescent="0.25">
      <c r="A122" s="3" t="s">
        <v>89</v>
      </c>
      <c r="C122" s="3">
        <f>SUM(C2:C121)</f>
        <v>626607</v>
      </c>
      <c r="D122" s="3">
        <f t="shared" ref="D122:L122" si="6">SUM(D2:D121)</f>
        <v>9567</v>
      </c>
      <c r="E122" s="3">
        <f t="shared" si="6"/>
        <v>312</v>
      </c>
      <c r="F122" s="3">
        <f t="shared" si="6"/>
        <v>1280</v>
      </c>
      <c r="G122" s="3">
        <f t="shared" si="6"/>
        <v>12</v>
      </c>
      <c r="H122" s="3">
        <f t="shared" si="6"/>
        <v>0</v>
      </c>
      <c r="I122" s="3">
        <f t="shared" si="6"/>
        <v>19837</v>
      </c>
      <c r="J122" s="3">
        <f t="shared" si="6"/>
        <v>1440</v>
      </c>
      <c r="K122" s="69">
        <f t="shared" si="6"/>
        <v>659055</v>
      </c>
      <c r="L122" s="69">
        <f t="shared" si="6"/>
        <v>32448</v>
      </c>
      <c r="M122" s="12">
        <f t="shared" si="5"/>
        <v>4.9234130687120195E-2</v>
      </c>
    </row>
    <row r="126" spans="1:13" x14ac:dyDescent="0.25">
      <c r="A126" s="3" t="s">
        <v>100</v>
      </c>
      <c r="C126" s="3">
        <f>C2+C26+C50+C74+C98</f>
        <v>11258</v>
      </c>
      <c r="D126" s="3">
        <f t="shared" ref="D126:L127" si="7">D2+D26+D50+D74+D98</f>
        <v>231</v>
      </c>
      <c r="E126" s="3">
        <f t="shared" si="7"/>
        <v>10</v>
      </c>
      <c r="F126" s="3">
        <f t="shared" si="7"/>
        <v>30</v>
      </c>
      <c r="G126" s="3">
        <f t="shared" si="7"/>
        <v>0</v>
      </c>
      <c r="H126" s="3">
        <f t="shared" si="7"/>
        <v>0</v>
      </c>
      <c r="I126" s="3">
        <f t="shared" si="7"/>
        <v>366</v>
      </c>
      <c r="J126" s="3">
        <f t="shared" si="7"/>
        <v>12</v>
      </c>
      <c r="K126" s="3">
        <f t="shared" si="7"/>
        <v>11907</v>
      </c>
      <c r="L126" s="3">
        <f t="shared" si="7"/>
        <v>649</v>
      </c>
      <c r="M126" s="12">
        <f>L126/K126</f>
        <v>5.4505752918451333E-2</v>
      </c>
    </row>
    <row r="127" spans="1:13" x14ac:dyDescent="0.25">
      <c r="A127" s="3" t="s">
        <v>101</v>
      </c>
      <c r="C127" s="3">
        <f>C3+C27+C51+C75+C99</f>
        <v>8965</v>
      </c>
      <c r="D127" s="3">
        <f t="shared" si="7"/>
        <v>193</v>
      </c>
      <c r="E127" s="3">
        <f t="shared" si="7"/>
        <v>12</v>
      </c>
      <c r="F127" s="3">
        <f t="shared" si="7"/>
        <v>24</v>
      </c>
      <c r="G127" s="3">
        <f t="shared" si="7"/>
        <v>1</v>
      </c>
      <c r="H127" s="3">
        <f t="shared" si="7"/>
        <v>0</v>
      </c>
      <c r="I127" s="3">
        <f t="shared" si="7"/>
        <v>284</v>
      </c>
      <c r="J127" s="3">
        <f t="shared" si="7"/>
        <v>20</v>
      </c>
      <c r="K127" s="3">
        <f t="shared" si="7"/>
        <v>9499</v>
      </c>
      <c r="L127" s="3">
        <f t="shared" si="7"/>
        <v>534</v>
      </c>
      <c r="M127" s="12">
        <f>L127/K127</f>
        <v>5.6216443836193286E-2</v>
      </c>
    </row>
    <row r="128" spans="1:13" x14ac:dyDescent="0.25">
      <c r="A128" s="3" t="s">
        <v>102</v>
      </c>
      <c r="C128" s="3">
        <f t="shared" ref="C128:L128" si="8">C4+C28+C52+C76+C100</f>
        <v>1956</v>
      </c>
      <c r="D128" s="3">
        <f t="shared" si="8"/>
        <v>91</v>
      </c>
      <c r="E128" s="3">
        <f t="shared" si="8"/>
        <v>5</v>
      </c>
      <c r="F128" s="3">
        <f t="shared" si="8"/>
        <v>15</v>
      </c>
      <c r="G128" s="3">
        <f t="shared" si="8"/>
        <v>0</v>
      </c>
      <c r="H128" s="3">
        <f t="shared" si="8"/>
        <v>0</v>
      </c>
      <c r="I128" s="3">
        <f t="shared" si="8"/>
        <v>78</v>
      </c>
      <c r="J128" s="3">
        <f t="shared" si="8"/>
        <v>6</v>
      </c>
      <c r="K128" s="3">
        <f t="shared" si="8"/>
        <v>2151</v>
      </c>
      <c r="L128" s="3">
        <f t="shared" si="8"/>
        <v>195</v>
      </c>
      <c r="M128" s="12">
        <f t="shared" ref="M128:M150" si="9">L128/K128</f>
        <v>9.0655509065550907E-2</v>
      </c>
    </row>
    <row r="129" spans="1:13" x14ac:dyDescent="0.25">
      <c r="A129" s="3" t="s">
        <v>103</v>
      </c>
      <c r="C129" s="3">
        <f t="shared" ref="C129:L129" si="10">C5+C29+C53+C77+C101</f>
        <v>6122</v>
      </c>
      <c r="D129" s="3">
        <f t="shared" si="10"/>
        <v>145</v>
      </c>
      <c r="E129" s="3">
        <f t="shared" si="10"/>
        <v>7</v>
      </c>
      <c r="F129" s="3">
        <f t="shared" si="10"/>
        <v>25</v>
      </c>
      <c r="G129" s="3">
        <f t="shared" si="10"/>
        <v>0</v>
      </c>
      <c r="H129" s="3">
        <f t="shared" si="10"/>
        <v>0</v>
      </c>
      <c r="I129" s="3">
        <f t="shared" si="10"/>
        <v>175</v>
      </c>
      <c r="J129" s="3">
        <f t="shared" si="10"/>
        <v>21</v>
      </c>
      <c r="K129" s="3">
        <f t="shared" si="10"/>
        <v>6495</v>
      </c>
      <c r="L129" s="3">
        <f t="shared" si="10"/>
        <v>373</v>
      </c>
      <c r="M129" s="12">
        <f t="shared" si="9"/>
        <v>5.7428791377983061E-2</v>
      </c>
    </row>
    <row r="130" spans="1:13" x14ac:dyDescent="0.25">
      <c r="A130" s="3" t="s">
        <v>104</v>
      </c>
      <c r="C130" s="3">
        <f t="shared" ref="C130:L130" si="11">C6+C30+C54+C78+C102</f>
        <v>9410</v>
      </c>
      <c r="D130" s="3">
        <f t="shared" si="11"/>
        <v>232</v>
      </c>
      <c r="E130" s="3">
        <f t="shared" si="11"/>
        <v>13</v>
      </c>
      <c r="F130" s="3">
        <f t="shared" si="11"/>
        <v>44</v>
      </c>
      <c r="G130" s="3">
        <f t="shared" si="11"/>
        <v>0</v>
      </c>
      <c r="H130" s="3">
        <f t="shared" si="11"/>
        <v>0</v>
      </c>
      <c r="I130" s="3">
        <f t="shared" si="11"/>
        <v>483</v>
      </c>
      <c r="J130" s="3">
        <f t="shared" si="11"/>
        <v>15</v>
      </c>
      <c r="K130" s="3">
        <f t="shared" si="11"/>
        <v>10197</v>
      </c>
      <c r="L130" s="3">
        <f t="shared" si="11"/>
        <v>787</v>
      </c>
      <c r="M130" s="12">
        <f t="shared" si="9"/>
        <v>7.7179562616455824E-2</v>
      </c>
    </row>
    <row r="131" spans="1:13" x14ac:dyDescent="0.25">
      <c r="A131" s="3" t="s">
        <v>105</v>
      </c>
      <c r="C131" s="3">
        <f t="shared" ref="C131:L131" si="12">C7+C31+C55+C79+C103</f>
        <v>2100</v>
      </c>
      <c r="D131" s="3">
        <f t="shared" si="12"/>
        <v>97</v>
      </c>
      <c r="E131" s="3">
        <f t="shared" si="12"/>
        <v>4</v>
      </c>
      <c r="F131" s="3">
        <f t="shared" si="12"/>
        <v>20</v>
      </c>
      <c r="G131" s="3">
        <f t="shared" si="12"/>
        <v>1</v>
      </c>
      <c r="H131" s="3">
        <f t="shared" si="12"/>
        <v>0</v>
      </c>
      <c r="I131" s="3">
        <f t="shared" si="12"/>
        <v>66</v>
      </c>
      <c r="J131" s="3">
        <f t="shared" si="12"/>
        <v>8</v>
      </c>
      <c r="K131" s="3">
        <f t="shared" si="12"/>
        <v>2296</v>
      </c>
      <c r="L131" s="3">
        <f t="shared" si="12"/>
        <v>196</v>
      </c>
      <c r="M131" s="12">
        <f t="shared" si="9"/>
        <v>8.5365853658536592E-2</v>
      </c>
    </row>
    <row r="132" spans="1:13" x14ac:dyDescent="0.25">
      <c r="A132" s="3" t="s">
        <v>106</v>
      </c>
      <c r="C132" s="3">
        <f t="shared" ref="C132:L132" si="13">C8+C32+C56+C80+C104</f>
        <v>2186</v>
      </c>
      <c r="D132" s="3">
        <f t="shared" si="13"/>
        <v>91</v>
      </c>
      <c r="E132" s="3">
        <f t="shared" si="13"/>
        <v>2</v>
      </c>
      <c r="F132" s="3">
        <f t="shared" si="13"/>
        <v>4</v>
      </c>
      <c r="G132" s="3">
        <f t="shared" si="13"/>
        <v>0</v>
      </c>
      <c r="H132" s="3">
        <f t="shared" si="13"/>
        <v>0</v>
      </c>
      <c r="I132" s="3">
        <f t="shared" si="13"/>
        <v>94</v>
      </c>
      <c r="J132" s="3">
        <f t="shared" si="13"/>
        <v>2</v>
      </c>
      <c r="K132" s="3">
        <f t="shared" si="13"/>
        <v>2379</v>
      </c>
      <c r="L132" s="3">
        <f t="shared" si="13"/>
        <v>193</v>
      </c>
      <c r="M132" s="12">
        <f t="shared" si="9"/>
        <v>8.1126523749474572E-2</v>
      </c>
    </row>
    <row r="133" spans="1:13" x14ac:dyDescent="0.25">
      <c r="A133" s="3" t="s">
        <v>107</v>
      </c>
      <c r="C133" s="3">
        <f t="shared" ref="C133:L133" si="14">C9+C33+C57+C81+C105</f>
        <v>44572</v>
      </c>
      <c r="D133" s="3">
        <f t="shared" si="14"/>
        <v>536</v>
      </c>
      <c r="E133" s="3">
        <f t="shared" si="14"/>
        <v>25</v>
      </c>
      <c r="F133" s="3">
        <f t="shared" si="14"/>
        <v>106</v>
      </c>
      <c r="G133" s="3">
        <f t="shared" si="14"/>
        <v>0</v>
      </c>
      <c r="H133" s="3">
        <f t="shared" si="14"/>
        <v>0</v>
      </c>
      <c r="I133" s="3">
        <f t="shared" si="14"/>
        <v>1145</v>
      </c>
      <c r="J133" s="3">
        <f t="shared" si="14"/>
        <v>30</v>
      </c>
      <c r="K133" s="3">
        <f t="shared" si="14"/>
        <v>46414</v>
      </c>
      <c r="L133" s="3">
        <f t="shared" si="14"/>
        <v>1842</v>
      </c>
      <c r="M133" s="12">
        <f t="shared" si="9"/>
        <v>3.9686301546947043E-2</v>
      </c>
    </row>
    <row r="134" spans="1:13" x14ac:dyDescent="0.25">
      <c r="A134" s="3" t="s">
        <v>108</v>
      </c>
      <c r="C134" s="3">
        <f t="shared" ref="C134:L134" si="15">C10+C34+C58+C82+C106</f>
        <v>7309</v>
      </c>
      <c r="D134" s="3">
        <f t="shared" si="15"/>
        <v>202</v>
      </c>
      <c r="E134" s="3">
        <f t="shared" si="15"/>
        <v>44</v>
      </c>
      <c r="F134" s="3">
        <f t="shared" si="15"/>
        <v>19</v>
      </c>
      <c r="G134" s="3">
        <f t="shared" si="15"/>
        <v>3</v>
      </c>
      <c r="H134" s="3">
        <f t="shared" si="15"/>
        <v>0</v>
      </c>
      <c r="I134" s="3">
        <f t="shared" si="15"/>
        <v>273</v>
      </c>
      <c r="J134" s="3">
        <f t="shared" si="15"/>
        <v>22</v>
      </c>
      <c r="K134" s="3">
        <f t="shared" si="15"/>
        <v>7872</v>
      </c>
      <c r="L134" s="3">
        <f t="shared" si="15"/>
        <v>563</v>
      </c>
      <c r="M134" s="12">
        <f t="shared" si="9"/>
        <v>7.151930894308943E-2</v>
      </c>
    </row>
    <row r="135" spans="1:13" x14ac:dyDescent="0.25">
      <c r="A135" s="3" t="s">
        <v>109</v>
      </c>
      <c r="C135" s="3">
        <f t="shared" ref="C135:L135" si="16">C11+C35+C59+C83+C107</f>
        <v>12196</v>
      </c>
      <c r="D135" s="3">
        <f t="shared" si="16"/>
        <v>330</v>
      </c>
      <c r="E135" s="3">
        <f t="shared" si="16"/>
        <v>10</v>
      </c>
      <c r="F135" s="3">
        <f t="shared" si="16"/>
        <v>18</v>
      </c>
      <c r="G135" s="3">
        <f t="shared" si="16"/>
        <v>0</v>
      </c>
      <c r="H135" s="3">
        <f t="shared" si="16"/>
        <v>0</v>
      </c>
      <c r="I135" s="3">
        <f t="shared" si="16"/>
        <v>267</v>
      </c>
      <c r="J135" s="3">
        <f t="shared" si="16"/>
        <v>17</v>
      </c>
      <c r="K135" s="3">
        <f t="shared" si="16"/>
        <v>12838</v>
      </c>
      <c r="L135" s="3">
        <f t="shared" si="16"/>
        <v>642</v>
      </c>
      <c r="M135" s="12">
        <f t="shared" si="9"/>
        <v>5.00077893752921E-2</v>
      </c>
    </row>
    <row r="136" spans="1:13" x14ac:dyDescent="0.25">
      <c r="A136" s="3" t="s">
        <v>110</v>
      </c>
      <c r="C136" s="3">
        <f t="shared" ref="C136:L136" si="17">C12+C36+C60+C84+C108</f>
        <v>16773</v>
      </c>
      <c r="D136" s="3">
        <f t="shared" si="17"/>
        <v>235</v>
      </c>
      <c r="E136" s="3">
        <f t="shared" si="17"/>
        <v>6</v>
      </c>
      <c r="F136" s="3">
        <f t="shared" si="17"/>
        <v>36</v>
      </c>
      <c r="G136" s="3">
        <f t="shared" si="17"/>
        <v>1</v>
      </c>
      <c r="H136" s="3">
        <f t="shared" si="17"/>
        <v>0</v>
      </c>
      <c r="I136" s="3">
        <f t="shared" si="17"/>
        <v>285</v>
      </c>
      <c r="J136" s="3">
        <f t="shared" si="17"/>
        <v>12</v>
      </c>
      <c r="K136" s="3">
        <f t="shared" si="17"/>
        <v>17348</v>
      </c>
      <c r="L136" s="3">
        <f t="shared" si="17"/>
        <v>575</v>
      </c>
      <c r="M136" s="12">
        <f t="shared" si="9"/>
        <v>3.3145031127507496E-2</v>
      </c>
    </row>
    <row r="137" spans="1:13" x14ac:dyDescent="0.25">
      <c r="A137" s="3" t="s">
        <v>111</v>
      </c>
      <c r="C137" s="3">
        <f t="shared" ref="C137:L137" si="18">C13+C37+C61+C85+C109</f>
        <v>73584</v>
      </c>
      <c r="D137" s="3">
        <f t="shared" si="18"/>
        <v>1146</v>
      </c>
      <c r="E137" s="3">
        <f t="shared" si="18"/>
        <v>15</v>
      </c>
      <c r="F137" s="3">
        <f t="shared" si="18"/>
        <v>120</v>
      </c>
      <c r="G137" s="3">
        <f t="shared" si="18"/>
        <v>0</v>
      </c>
      <c r="H137" s="3">
        <f t="shared" si="18"/>
        <v>0</v>
      </c>
      <c r="I137" s="3">
        <f t="shared" si="18"/>
        <v>2393</v>
      </c>
      <c r="J137" s="3">
        <f t="shared" si="18"/>
        <v>160</v>
      </c>
      <c r="K137" s="3">
        <f t="shared" si="18"/>
        <v>77418</v>
      </c>
      <c r="L137" s="3">
        <f t="shared" si="18"/>
        <v>3834</v>
      </c>
      <c r="M137" s="12">
        <f t="shared" si="9"/>
        <v>4.9523366658916532E-2</v>
      </c>
    </row>
    <row r="138" spans="1:13" x14ac:dyDescent="0.25">
      <c r="A138" s="3" t="s">
        <v>112</v>
      </c>
      <c r="C138" s="3">
        <f t="shared" ref="C138:L138" si="19">C14+C38+C62+C86+C110</f>
        <v>15198</v>
      </c>
      <c r="D138" s="3">
        <f t="shared" si="19"/>
        <v>482</v>
      </c>
      <c r="E138" s="3">
        <f t="shared" si="19"/>
        <v>18</v>
      </c>
      <c r="F138" s="3">
        <f t="shared" si="19"/>
        <v>101</v>
      </c>
      <c r="G138" s="3">
        <f t="shared" si="19"/>
        <v>1</v>
      </c>
      <c r="H138" s="3">
        <f t="shared" si="19"/>
        <v>0</v>
      </c>
      <c r="I138" s="3">
        <f t="shared" si="19"/>
        <v>573</v>
      </c>
      <c r="J138" s="3">
        <f t="shared" si="19"/>
        <v>25</v>
      </c>
      <c r="K138" s="3">
        <f t="shared" si="19"/>
        <v>16398</v>
      </c>
      <c r="L138" s="3">
        <f t="shared" si="19"/>
        <v>1200</v>
      </c>
      <c r="M138" s="12">
        <f t="shared" si="9"/>
        <v>7.3179656055616535E-2</v>
      </c>
    </row>
    <row r="139" spans="1:13" x14ac:dyDescent="0.25">
      <c r="A139" s="3" t="s">
        <v>113</v>
      </c>
      <c r="C139" s="3">
        <f t="shared" ref="C139:L139" si="20">C15+C39+C63+C87+C111</f>
        <v>33328</v>
      </c>
      <c r="D139" s="3">
        <f t="shared" si="20"/>
        <v>244</v>
      </c>
      <c r="E139" s="3">
        <f t="shared" si="20"/>
        <v>1</v>
      </c>
      <c r="F139" s="3">
        <f t="shared" si="20"/>
        <v>18</v>
      </c>
      <c r="G139" s="3">
        <f t="shared" si="20"/>
        <v>0</v>
      </c>
      <c r="H139" s="3">
        <f t="shared" si="20"/>
        <v>0</v>
      </c>
      <c r="I139" s="3">
        <f t="shared" si="20"/>
        <v>494</v>
      </c>
      <c r="J139" s="3">
        <f t="shared" si="20"/>
        <v>13</v>
      </c>
      <c r="K139" s="3">
        <f t="shared" si="20"/>
        <v>34098</v>
      </c>
      <c r="L139" s="3">
        <f t="shared" si="20"/>
        <v>770</v>
      </c>
      <c r="M139" s="12">
        <f t="shared" si="9"/>
        <v>2.2581969616986334E-2</v>
      </c>
    </row>
    <row r="140" spans="1:13" x14ac:dyDescent="0.25">
      <c r="A140" s="3" t="s">
        <v>114</v>
      </c>
      <c r="C140" s="3">
        <f t="shared" ref="C140:L140" si="21">C16+C40+C64+C88+C112</f>
        <v>42987</v>
      </c>
      <c r="D140" s="3">
        <f t="shared" si="21"/>
        <v>358</v>
      </c>
      <c r="E140" s="3">
        <f t="shared" si="21"/>
        <v>5</v>
      </c>
      <c r="F140" s="3">
        <f t="shared" si="21"/>
        <v>48</v>
      </c>
      <c r="G140" s="3">
        <f t="shared" si="21"/>
        <v>0</v>
      </c>
      <c r="H140" s="3">
        <f t="shared" si="21"/>
        <v>0</v>
      </c>
      <c r="I140" s="3">
        <f t="shared" si="21"/>
        <v>993</v>
      </c>
      <c r="J140" s="3">
        <f t="shared" si="21"/>
        <v>37</v>
      </c>
      <c r="K140" s="3">
        <f t="shared" si="21"/>
        <v>44428</v>
      </c>
      <c r="L140" s="3">
        <f t="shared" si="21"/>
        <v>1441</v>
      </c>
      <c r="M140" s="12">
        <f t="shared" si="9"/>
        <v>3.2434500765283154E-2</v>
      </c>
    </row>
    <row r="141" spans="1:13" x14ac:dyDescent="0.25">
      <c r="A141" s="3" t="s">
        <v>115</v>
      </c>
      <c r="C141" s="3">
        <f t="shared" ref="C141:L141" si="22">C17+C41+C65+C89+C113</f>
        <v>14743</v>
      </c>
      <c r="D141" s="3">
        <f t="shared" si="22"/>
        <v>258</v>
      </c>
      <c r="E141" s="3">
        <f t="shared" si="22"/>
        <v>8</v>
      </c>
      <c r="F141" s="3">
        <f t="shared" si="22"/>
        <v>22</v>
      </c>
      <c r="G141" s="3">
        <f t="shared" si="22"/>
        <v>0</v>
      </c>
      <c r="H141" s="3">
        <f t="shared" si="22"/>
        <v>0</v>
      </c>
      <c r="I141" s="3">
        <f t="shared" si="22"/>
        <v>292</v>
      </c>
      <c r="J141" s="3">
        <f t="shared" si="22"/>
        <v>26</v>
      </c>
      <c r="K141" s="3">
        <f t="shared" si="22"/>
        <v>15349</v>
      </c>
      <c r="L141" s="3">
        <f t="shared" si="22"/>
        <v>606</v>
      </c>
      <c r="M141" s="12">
        <f t="shared" si="9"/>
        <v>3.9481399439702913E-2</v>
      </c>
    </row>
    <row r="142" spans="1:13" x14ac:dyDescent="0.25">
      <c r="A142" s="3" t="s">
        <v>116</v>
      </c>
      <c r="C142" s="3">
        <f t="shared" ref="C142:L142" si="23">C18+C42+C66+C90+C114</f>
        <v>12980</v>
      </c>
      <c r="D142" s="3">
        <f t="shared" si="23"/>
        <v>277</v>
      </c>
      <c r="E142" s="3">
        <f t="shared" si="23"/>
        <v>4</v>
      </c>
      <c r="F142" s="3">
        <f t="shared" si="23"/>
        <v>20</v>
      </c>
      <c r="G142" s="3">
        <f t="shared" si="23"/>
        <v>0</v>
      </c>
      <c r="H142" s="3">
        <f t="shared" si="23"/>
        <v>0</v>
      </c>
      <c r="I142" s="3">
        <f t="shared" si="23"/>
        <v>578</v>
      </c>
      <c r="J142" s="3">
        <f t="shared" si="23"/>
        <v>69</v>
      </c>
      <c r="K142" s="3">
        <f t="shared" si="23"/>
        <v>13928</v>
      </c>
      <c r="L142" s="3">
        <f t="shared" si="23"/>
        <v>948</v>
      </c>
      <c r="M142" s="12">
        <f t="shared" si="9"/>
        <v>6.8064330844342338E-2</v>
      </c>
    </row>
    <row r="143" spans="1:13" x14ac:dyDescent="0.25">
      <c r="A143" s="3" t="s">
        <v>117</v>
      </c>
      <c r="C143" s="3">
        <f t="shared" ref="C143:L143" si="24">C19+C43+C67+C91+C115</f>
        <v>27156</v>
      </c>
      <c r="D143" s="3">
        <f t="shared" si="24"/>
        <v>232</v>
      </c>
      <c r="E143" s="3">
        <f t="shared" si="24"/>
        <v>5</v>
      </c>
      <c r="F143" s="3">
        <f t="shared" si="24"/>
        <v>17</v>
      </c>
      <c r="G143" s="3">
        <f t="shared" si="24"/>
        <v>0</v>
      </c>
      <c r="H143" s="3">
        <f t="shared" si="24"/>
        <v>0</v>
      </c>
      <c r="I143" s="3">
        <f t="shared" si="24"/>
        <v>348</v>
      </c>
      <c r="J143" s="3">
        <f t="shared" si="24"/>
        <v>28</v>
      </c>
      <c r="K143" s="3">
        <f t="shared" si="24"/>
        <v>27786</v>
      </c>
      <c r="L143" s="3">
        <f t="shared" si="24"/>
        <v>630</v>
      </c>
      <c r="M143" s="12">
        <f t="shared" si="9"/>
        <v>2.2673288706542862E-2</v>
      </c>
    </row>
    <row r="144" spans="1:13" x14ac:dyDescent="0.25">
      <c r="A144" s="3" t="s">
        <v>118</v>
      </c>
      <c r="C144" s="3">
        <f t="shared" ref="C144:L144" si="25">C20+C44+C68+C92+C116</f>
        <v>4087</v>
      </c>
      <c r="D144" s="3">
        <f t="shared" si="25"/>
        <v>287</v>
      </c>
      <c r="E144" s="3">
        <f t="shared" si="25"/>
        <v>8</v>
      </c>
      <c r="F144" s="3">
        <f t="shared" si="25"/>
        <v>32</v>
      </c>
      <c r="G144" s="3">
        <f t="shared" si="25"/>
        <v>0</v>
      </c>
      <c r="H144" s="3">
        <f t="shared" si="25"/>
        <v>0</v>
      </c>
      <c r="I144" s="3">
        <f t="shared" si="25"/>
        <v>213</v>
      </c>
      <c r="J144" s="3">
        <f t="shared" si="25"/>
        <v>31</v>
      </c>
      <c r="K144" s="3">
        <f t="shared" si="25"/>
        <v>4658</v>
      </c>
      <c r="L144" s="3">
        <f t="shared" si="25"/>
        <v>571</v>
      </c>
      <c r="M144" s="12">
        <f t="shared" si="9"/>
        <v>0.12258480034349506</v>
      </c>
    </row>
    <row r="145" spans="1:13" x14ac:dyDescent="0.25">
      <c r="A145" s="3" t="s">
        <v>119</v>
      </c>
      <c r="C145" s="3">
        <f t="shared" ref="C145:L145" si="26">C21+C45+C69+C93+C117</f>
        <v>17845</v>
      </c>
      <c r="D145" s="3">
        <f t="shared" si="26"/>
        <v>245</v>
      </c>
      <c r="E145" s="3">
        <f t="shared" si="26"/>
        <v>9</v>
      </c>
      <c r="F145" s="3">
        <f t="shared" si="26"/>
        <v>30</v>
      </c>
      <c r="G145" s="3">
        <f t="shared" si="26"/>
        <v>0</v>
      </c>
      <c r="H145" s="3">
        <f t="shared" si="26"/>
        <v>0</v>
      </c>
      <c r="I145" s="3">
        <f t="shared" si="26"/>
        <v>293</v>
      </c>
      <c r="J145" s="3">
        <f t="shared" si="26"/>
        <v>24</v>
      </c>
      <c r="K145" s="3">
        <f t="shared" si="26"/>
        <v>18446</v>
      </c>
      <c r="L145" s="3">
        <f t="shared" si="26"/>
        <v>601</v>
      </c>
      <c r="M145" s="12">
        <f t="shared" si="9"/>
        <v>3.2581589504499624E-2</v>
      </c>
    </row>
    <row r="146" spans="1:13" x14ac:dyDescent="0.25">
      <c r="A146" s="3" t="s">
        <v>120</v>
      </c>
      <c r="C146" s="3">
        <f t="shared" ref="C146:L146" si="27">C22+C46+C70+C94+C118</f>
        <v>56069</v>
      </c>
      <c r="D146" s="3">
        <f t="shared" si="27"/>
        <v>434</v>
      </c>
      <c r="E146" s="3">
        <f t="shared" si="27"/>
        <v>14</v>
      </c>
      <c r="F146" s="3">
        <f t="shared" si="27"/>
        <v>35</v>
      </c>
      <c r="G146" s="3">
        <f t="shared" si="27"/>
        <v>0</v>
      </c>
      <c r="H146" s="3">
        <f t="shared" si="27"/>
        <v>0</v>
      </c>
      <c r="I146" s="3">
        <f t="shared" si="27"/>
        <v>1108</v>
      </c>
      <c r="J146" s="3">
        <f t="shared" si="27"/>
        <v>94</v>
      </c>
      <c r="K146" s="3">
        <f t="shared" si="27"/>
        <v>57754</v>
      </c>
      <c r="L146" s="3">
        <f t="shared" si="27"/>
        <v>1685</v>
      </c>
      <c r="M146" s="12">
        <f t="shared" si="9"/>
        <v>2.9175468365827475E-2</v>
      </c>
    </row>
    <row r="147" spans="1:13" x14ac:dyDescent="0.25">
      <c r="A147" s="3" t="s">
        <v>121</v>
      </c>
      <c r="C147" s="3">
        <f t="shared" ref="C147:L147" si="28">C23+C47+C71+C95+C119</f>
        <v>66668</v>
      </c>
      <c r="D147" s="3">
        <f t="shared" si="28"/>
        <v>948</v>
      </c>
      <c r="E147" s="3">
        <f t="shared" si="28"/>
        <v>23</v>
      </c>
      <c r="F147" s="3">
        <f t="shared" si="28"/>
        <v>122</v>
      </c>
      <c r="G147" s="3">
        <f t="shared" si="28"/>
        <v>3</v>
      </c>
      <c r="H147" s="3">
        <f t="shared" si="28"/>
        <v>0</v>
      </c>
      <c r="I147" s="3">
        <f t="shared" si="28"/>
        <v>2553</v>
      </c>
      <c r="J147" s="3">
        <f t="shared" si="28"/>
        <v>190</v>
      </c>
      <c r="K147" s="3">
        <f t="shared" si="28"/>
        <v>70507</v>
      </c>
      <c r="L147" s="3">
        <f t="shared" si="28"/>
        <v>3839</v>
      </c>
      <c r="M147" s="12">
        <f t="shared" si="9"/>
        <v>5.4448494475725813E-2</v>
      </c>
    </row>
    <row r="148" spans="1:13" x14ac:dyDescent="0.25">
      <c r="A148" s="3" t="s">
        <v>122</v>
      </c>
      <c r="C148" s="3">
        <f t="shared" ref="C148:L148" si="29">C24+C48+C72+C96+C120</f>
        <v>96313</v>
      </c>
      <c r="D148" s="3">
        <f t="shared" si="29"/>
        <v>1868</v>
      </c>
      <c r="E148" s="3">
        <f t="shared" si="29"/>
        <v>50</v>
      </c>
      <c r="F148" s="3">
        <f t="shared" si="29"/>
        <v>353</v>
      </c>
      <c r="G148" s="3">
        <f t="shared" si="29"/>
        <v>2</v>
      </c>
      <c r="H148" s="3">
        <f t="shared" si="29"/>
        <v>0</v>
      </c>
      <c r="I148" s="3">
        <f t="shared" si="29"/>
        <v>5919</v>
      </c>
      <c r="J148" s="3">
        <f t="shared" si="29"/>
        <v>554</v>
      </c>
      <c r="K148" s="3">
        <f t="shared" si="29"/>
        <v>105059</v>
      </c>
      <c r="L148" s="3">
        <f t="shared" si="29"/>
        <v>8746</v>
      </c>
      <c r="M148" s="12">
        <f t="shared" si="9"/>
        <v>8.324846038892432E-2</v>
      </c>
    </row>
    <row r="149" spans="1:13" x14ac:dyDescent="0.25">
      <c r="A149" s="3" t="s">
        <v>123</v>
      </c>
      <c r="C149" s="3">
        <f t="shared" ref="C149:L149" si="30">C25+C49+C73+C97+C121</f>
        <v>42802</v>
      </c>
      <c r="D149" s="3">
        <f t="shared" si="30"/>
        <v>405</v>
      </c>
      <c r="E149" s="3">
        <f t="shared" si="30"/>
        <v>14</v>
      </c>
      <c r="F149" s="3">
        <f t="shared" si="30"/>
        <v>21</v>
      </c>
      <c r="G149" s="3">
        <f t="shared" si="30"/>
        <v>0</v>
      </c>
      <c r="H149" s="3">
        <f t="shared" si="30"/>
        <v>0</v>
      </c>
      <c r="I149" s="3">
        <f t="shared" si="30"/>
        <v>564</v>
      </c>
      <c r="J149" s="3">
        <f t="shared" si="30"/>
        <v>24</v>
      </c>
      <c r="K149" s="3">
        <f t="shared" si="30"/>
        <v>43830</v>
      </c>
      <c r="L149" s="3">
        <f t="shared" si="30"/>
        <v>1028</v>
      </c>
      <c r="M149" s="12">
        <f t="shared" si="9"/>
        <v>2.3454255076431667E-2</v>
      </c>
    </row>
    <row r="150" spans="1:13" x14ac:dyDescent="0.25">
      <c r="C150" s="3">
        <f>SUM(C126:C149)</f>
        <v>626607</v>
      </c>
      <c r="D150" s="3">
        <f t="shared" ref="D150:L150" si="31">SUM(D126:D149)</f>
        <v>9567</v>
      </c>
      <c r="E150" s="3">
        <f t="shared" si="31"/>
        <v>312</v>
      </c>
      <c r="F150" s="3">
        <f t="shared" si="31"/>
        <v>1280</v>
      </c>
      <c r="G150" s="3">
        <f t="shared" si="31"/>
        <v>12</v>
      </c>
      <c r="H150" s="3">
        <f t="shared" si="31"/>
        <v>0</v>
      </c>
      <c r="I150" s="3">
        <f t="shared" si="31"/>
        <v>19837</v>
      </c>
      <c r="J150" s="3">
        <f t="shared" si="31"/>
        <v>1440</v>
      </c>
      <c r="K150" s="3">
        <f t="shared" si="31"/>
        <v>659055</v>
      </c>
      <c r="L150" s="3">
        <f t="shared" si="31"/>
        <v>32448</v>
      </c>
      <c r="M150" s="12">
        <f t="shared" si="9"/>
        <v>4.9234130687120195E-2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2018-10-25T18:13:29Z</cp:lastPrinted>
  <dcterms:created xsi:type="dcterms:W3CDTF">2007-04-16T20:31:09Z</dcterms:created>
  <dcterms:modified xsi:type="dcterms:W3CDTF">2019-09-03T15:53:50Z</dcterms:modified>
</cp:coreProperties>
</file>