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mployer Market Penetration\EMP_204\"/>
    </mc:Choice>
  </mc:AlternateContent>
  <xr:revisionPtr revIDLastSave="0" documentId="13_ncr:1_{A0D5C446-9071-4CC3-82B5-F73D5615BEA5}" xr6:coauthVersionLast="45" xr6:coauthVersionMax="45" xr10:uidLastSave="{00000000-0000-0000-0000-000000000000}"/>
  <bookViews>
    <workbookView xWindow="-120" yWindow="-120" windowWidth="29040" windowHeight="15840" tabRatio="721" activeTab="1" xr2:uid="{00000000-000D-0000-FFFF-FFFF00000000}"/>
  </bookViews>
  <sheets>
    <sheet name="Intro" sheetId="17" r:id="rId1"/>
    <sheet name="Summary" sheetId="7" r:id="rId2"/>
    <sheet name="Yearly Rate" sheetId="8" r:id="rId3"/>
    <sheet name="5-9" sheetId="3" r:id="rId4"/>
    <sheet name="10-25" sheetId="11" r:id="rId5"/>
    <sheet name="26-99" sheetId="5" r:id="rId6"/>
    <sheet name="100+" sheetId="4" r:id="rId7"/>
    <sheet name="0-4" sheetId="2" r:id="rId8"/>
    <sheet name="Data" sheetId="14" r:id="rId9"/>
  </sheets>
  <definedNames>
    <definedName name="_xlnm.Print_Area" localSheetId="7">'0-4'!$A$1:$R$65</definedName>
    <definedName name="_xlnm.Print_Area" localSheetId="6">'100+'!$A$1:$R$65</definedName>
    <definedName name="_xlnm.Print_Area" localSheetId="4">'10-25'!$A$1:$R$65</definedName>
    <definedName name="_xlnm.Print_Area" localSheetId="5">'26-99'!$A$1:$R$65</definedName>
    <definedName name="_xlnm.Print_Area" localSheetId="3">'5-9'!$A$1:$R$65</definedName>
    <definedName name="_xlnm.Print_Area" localSheetId="1">Summary!$A$1:$J$38</definedName>
    <definedName name="_xlnm.Print_Area" localSheetId="2">'Yearly Rate'!$A$1:$P$41</definedName>
    <definedName name="_xlnm.Print_Titles" localSheetId="7">'0-4'!$1:$1</definedName>
    <definedName name="_xlnm.Print_Titles" localSheetId="6">'100+'!$1:$1</definedName>
    <definedName name="_xlnm.Print_Titles" localSheetId="4">'10-25'!$1:$1</definedName>
    <definedName name="_xlnm.Print_Titles" localSheetId="5">'26-99'!$1:$1</definedName>
    <definedName name="_xlnm.Print_Titles" localSheetId="3">'5-9'!$1:$1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1" i="8" l="1"/>
  <c r="L40" i="8"/>
  <c r="F40" i="8"/>
  <c r="L39" i="8" l="1"/>
  <c r="F39" i="8"/>
  <c r="F41" i="8" l="1"/>
  <c r="L38" i="8" l="1"/>
  <c r="F38" i="8"/>
  <c r="C155" i="14" l="1"/>
  <c r="D155" i="14"/>
  <c r="E155" i="14"/>
  <c r="F155" i="14"/>
  <c r="G155" i="14"/>
  <c r="H155" i="14"/>
  <c r="I155" i="14"/>
  <c r="J155" i="14"/>
  <c r="I61" i="4"/>
  <c r="H61" i="4"/>
  <c r="G61" i="4"/>
  <c r="F61" i="4"/>
  <c r="E61" i="4"/>
  <c r="D61" i="4"/>
  <c r="C61" i="4"/>
  <c r="I61" i="5"/>
  <c r="H61" i="5"/>
  <c r="G61" i="5"/>
  <c r="F61" i="5"/>
  <c r="E61" i="5"/>
  <c r="D61" i="5"/>
  <c r="C61" i="5"/>
  <c r="B61" i="5"/>
  <c r="I61" i="11"/>
  <c r="H61" i="11"/>
  <c r="G61" i="11"/>
  <c r="F61" i="11"/>
  <c r="E61" i="11"/>
  <c r="D61" i="11"/>
  <c r="C61" i="11"/>
  <c r="B61" i="11"/>
  <c r="I61" i="3"/>
  <c r="H61" i="3"/>
  <c r="G61" i="3"/>
  <c r="F61" i="3"/>
  <c r="E61" i="3"/>
  <c r="D61" i="3"/>
  <c r="C61" i="3"/>
  <c r="B61" i="3"/>
  <c r="D127" i="14"/>
  <c r="E127" i="14"/>
  <c r="F127" i="14"/>
  <c r="G127" i="14"/>
  <c r="H127" i="14"/>
  <c r="I127" i="14"/>
  <c r="J127" i="14"/>
  <c r="C127" i="14"/>
  <c r="B61" i="4"/>
  <c r="I60" i="4"/>
  <c r="H60" i="4"/>
  <c r="G60" i="4"/>
  <c r="F60" i="4"/>
  <c r="E60" i="4"/>
  <c r="D60" i="4"/>
  <c r="C60" i="4"/>
  <c r="B60" i="4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60" i="5"/>
  <c r="H60" i="5"/>
  <c r="G60" i="5"/>
  <c r="F60" i="5"/>
  <c r="E60" i="5"/>
  <c r="D60" i="5"/>
  <c r="C60" i="5"/>
  <c r="B60" i="5"/>
  <c r="I59" i="5"/>
  <c r="H59" i="5"/>
  <c r="G59" i="5"/>
  <c r="F59" i="5"/>
  <c r="E59" i="5"/>
  <c r="D59" i="5"/>
  <c r="C59" i="5"/>
  <c r="B59" i="5"/>
  <c r="I58" i="5"/>
  <c r="H58" i="5"/>
  <c r="G58" i="5"/>
  <c r="F58" i="5"/>
  <c r="E58" i="5"/>
  <c r="D58" i="5"/>
  <c r="C58" i="5"/>
  <c r="B58" i="5"/>
  <c r="I57" i="5"/>
  <c r="H57" i="5"/>
  <c r="G57" i="5"/>
  <c r="F57" i="5"/>
  <c r="E57" i="5"/>
  <c r="D57" i="5"/>
  <c r="C57" i="5"/>
  <c r="B57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G53" i="5"/>
  <c r="F53" i="5"/>
  <c r="E53" i="5"/>
  <c r="D53" i="5"/>
  <c r="C53" i="5"/>
  <c r="B53" i="5"/>
  <c r="I52" i="5"/>
  <c r="H52" i="5"/>
  <c r="G52" i="5"/>
  <c r="F52" i="5"/>
  <c r="E52" i="5"/>
  <c r="D52" i="5"/>
  <c r="C52" i="5"/>
  <c r="B52" i="5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E48" i="5"/>
  <c r="D48" i="5"/>
  <c r="C48" i="5"/>
  <c r="B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H37" i="5"/>
  <c r="G37" i="5"/>
  <c r="F37" i="5"/>
  <c r="E37" i="5"/>
  <c r="D37" i="5"/>
  <c r="D62" i="5" s="1"/>
  <c r="C37" i="5"/>
  <c r="B37" i="5"/>
  <c r="B62" i="5" s="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D62" i="11" s="1"/>
  <c r="C37" i="11"/>
  <c r="B37" i="11"/>
  <c r="B62" i="11" s="1"/>
  <c r="I60" i="3"/>
  <c r="H60" i="3"/>
  <c r="G60" i="3"/>
  <c r="F60" i="3"/>
  <c r="E60" i="3"/>
  <c r="D60" i="3"/>
  <c r="C60" i="3"/>
  <c r="B60" i="3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60" i="2"/>
  <c r="H60" i="2"/>
  <c r="G60" i="2"/>
  <c r="F60" i="2"/>
  <c r="E60" i="2"/>
  <c r="D60" i="2"/>
  <c r="C60" i="2"/>
  <c r="B60" i="2"/>
  <c r="I59" i="2"/>
  <c r="H59" i="2"/>
  <c r="G59" i="2"/>
  <c r="F59" i="2"/>
  <c r="E59" i="2"/>
  <c r="D59" i="2"/>
  <c r="C59" i="2"/>
  <c r="B59" i="2"/>
  <c r="I58" i="2"/>
  <c r="H58" i="2"/>
  <c r="G58" i="2"/>
  <c r="F58" i="2"/>
  <c r="E58" i="2"/>
  <c r="D58" i="2"/>
  <c r="C58" i="2"/>
  <c r="B58" i="2"/>
  <c r="I57" i="2"/>
  <c r="H57" i="2"/>
  <c r="G57" i="2"/>
  <c r="F57" i="2"/>
  <c r="E57" i="2"/>
  <c r="D57" i="2"/>
  <c r="C57" i="2"/>
  <c r="B57" i="2"/>
  <c r="I56" i="2"/>
  <c r="H56" i="2"/>
  <c r="G56" i="2"/>
  <c r="F56" i="2"/>
  <c r="E56" i="2"/>
  <c r="D56" i="2"/>
  <c r="C56" i="2"/>
  <c r="B56" i="2"/>
  <c r="I55" i="2"/>
  <c r="H55" i="2"/>
  <c r="G55" i="2"/>
  <c r="F55" i="2"/>
  <c r="E55" i="2"/>
  <c r="D55" i="2"/>
  <c r="C55" i="2"/>
  <c r="B55" i="2"/>
  <c r="I54" i="2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61" i="2"/>
  <c r="H61" i="2"/>
  <c r="G61" i="2"/>
  <c r="F61" i="2"/>
  <c r="E61" i="2"/>
  <c r="D61" i="2"/>
  <c r="C61" i="2"/>
  <c r="B61" i="2"/>
  <c r="K126" i="14"/>
  <c r="L126" i="14"/>
  <c r="M126" i="14" s="1"/>
  <c r="K101" i="14"/>
  <c r="L101" i="14"/>
  <c r="K76" i="14"/>
  <c r="L76" i="14"/>
  <c r="K51" i="14"/>
  <c r="L51" i="14"/>
  <c r="K26" i="14"/>
  <c r="L26" i="14"/>
  <c r="M26" i="14" s="1"/>
  <c r="F62" i="11" l="1"/>
  <c r="H62" i="11"/>
  <c r="H62" i="5"/>
  <c r="M76" i="14"/>
  <c r="B62" i="4"/>
  <c r="H62" i="4"/>
  <c r="C62" i="2"/>
  <c r="G62" i="2"/>
  <c r="E62" i="11"/>
  <c r="I62" i="11"/>
  <c r="D62" i="2"/>
  <c r="H62" i="2"/>
  <c r="I62" i="5"/>
  <c r="K155" i="14"/>
  <c r="I62" i="2"/>
  <c r="M51" i="14"/>
  <c r="M101" i="14"/>
  <c r="C62" i="3"/>
  <c r="C62" i="11"/>
  <c r="G62" i="11"/>
  <c r="L155" i="14"/>
  <c r="E62" i="3"/>
  <c r="I62" i="3"/>
  <c r="B62" i="3"/>
  <c r="F62" i="3"/>
  <c r="G62" i="3"/>
  <c r="D62" i="3"/>
  <c r="H62" i="3"/>
  <c r="E62" i="5"/>
  <c r="C62" i="5"/>
  <c r="G62" i="5"/>
  <c r="E62" i="4"/>
  <c r="I62" i="4"/>
  <c r="F62" i="4"/>
  <c r="E62" i="2"/>
  <c r="B62" i="2"/>
  <c r="F62" i="2"/>
  <c r="J61" i="4"/>
  <c r="D62" i="4"/>
  <c r="F62" i="5"/>
  <c r="J61" i="5"/>
  <c r="L61" i="5"/>
  <c r="J61" i="11"/>
  <c r="L61" i="11"/>
  <c r="J61" i="3"/>
  <c r="L61" i="3"/>
  <c r="G62" i="4"/>
  <c r="L61" i="4"/>
  <c r="C62" i="4"/>
  <c r="J61" i="2"/>
  <c r="L61" i="2"/>
  <c r="F37" i="8"/>
  <c r="F30" i="8"/>
  <c r="F31" i="8"/>
  <c r="F32" i="8"/>
  <c r="F33" i="8"/>
  <c r="F34" i="8"/>
  <c r="F35" i="8"/>
  <c r="N61" i="11" l="1"/>
  <c r="N61" i="2"/>
  <c r="N61" i="4"/>
  <c r="N61" i="5"/>
  <c r="N61" i="3"/>
  <c r="F36" i="8"/>
  <c r="C133" i="14" l="1"/>
  <c r="D133" i="14"/>
  <c r="E133" i="14"/>
  <c r="F133" i="14"/>
  <c r="G133" i="14"/>
  <c r="H133" i="14"/>
  <c r="I133" i="14"/>
  <c r="J133" i="14"/>
  <c r="C134" i="14"/>
  <c r="D134" i="14"/>
  <c r="E134" i="14"/>
  <c r="F134" i="14"/>
  <c r="G134" i="14"/>
  <c r="H134" i="14"/>
  <c r="I134" i="14"/>
  <c r="J134" i="14"/>
  <c r="C135" i="14"/>
  <c r="D135" i="14"/>
  <c r="E135" i="14"/>
  <c r="F135" i="14"/>
  <c r="G135" i="14"/>
  <c r="H135" i="14"/>
  <c r="I135" i="14"/>
  <c r="J135" i="14"/>
  <c r="C136" i="14"/>
  <c r="D136" i="14"/>
  <c r="E136" i="14"/>
  <c r="F136" i="14"/>
  <c r="G136" i="14"/>
  <c r="H136" i="14"/>
  <c r="I136" i="14"/>
  <c r="J136" i="14"/>
  <c r="C137" i="14"/>
  <c r="D137" i="14"/>
  <c r="E137" i="14"/>
  <c r="F137" i="14"/>
  <c r="G137" i="14"/>
  <c r="H137" i="14"/>
  <c r="I137" i="14"/>
  <c r="J137" i="14"/>
  <c r="C138" i="14"/>
  <c r="D138" i="14"/>
  <c r="E138" i="14"/>
  <c r="F138" i="14"/>
  <c r="G138" i="14"/>
  <c r="H138" i="14"/>
  <c r="I138" i="14"/>
  <c r="J138" i="14"/>
  <c r="C139" i="14"/>
  <c r="D139" i="14"/>
  <c r="E139" i="14"/>
  <c r="F139" i="14"/>
  <c r="G139" i="14"/>
  <c r="H139" i="14"/>
  <c r="I139" i="14"/>
  <c r="J139" i="14"/>
  <c r="C140" i="14"/>
  <c r="D140" i="14"/>
  <c r="E140" i="14"/>
  <c r="F140" i="14"/>
  <c r="G140" i="14"/>
  <c r="H140" i="14"/>
  <c r="I140" i="14"/>
  <c r="J140" i="14"/>
  <c r="C141" i="14"/>
  <c r="D141" i="14"/>
  <c r="E141" i="14"/>
  <c r="F141" i="14"/>
  <c r="G141" i="14"/>
  <c r="H141" i="14"/>
  <c r="I141" i="14"/>
  <c r="J141" i="14"/>
  <c r="C142" i="14"/>
  <c r="D142" i="14"/>
  <c r="E142" i="14"/>
  <c r="F142" i="14"/>
  <c r="G142" i="14"/>
  <c r="H142" i="14"/>
  <c r="I142" i="14"/>
  <c r="J142" i="14"/>
  <c r="C143" i="14"/>
  <c r="D143" i="14"/>
  <c r="E143" i="14"/>
  <c r="F143" i="14"/>
  <c r="G143" i="14"/>
  <c r="H143" i="14"/>
  <c r="I143" i="14"/>
  <c r="J143" i="14"/>
  <c r="C144" i="14"/>
  <c r="D144" i="14"/>
  <c r="E144" i="14"/>
  <c r="F144" i="14"/>
  <c r="G144" i="14"/>
  <c r="H144" i="14"/>
  <c r="I144" i="14"/>
  <c r="J144" i="14"/>
  <c r="C145" i="14"/>
  <c r="D145" i="14"/>
  <c r="E145" i="14"/>
  <c r="F145" i="14"/>
  <c r="G145" i="14"/>
  <c r="H145" i="14"/>
  <c r="I145" i="14"/>
  <c r="J145" i="14"/>
  <c r="C146" i="14"/>
  <c r="D146" i="14"/>
  <c r="E146" i="14"/>
  <c r="F146" i="14"/>
  <c r="G146" i="14"/>
  <c r="H146" i="14"/>
  <c r="I146" i="14"/>
  <c r="J146" i="14"/>
  <c r="C147" i="14"/>
  <c r="D147" i="14"/>
  <c r="E147" i="14"/>
  <c r="F147" i="14"/>
  <c r="G147" i="14"/>
  <c r="H147" i="14"/>
  <c r="I147" i="14"/>
  <c r="J147" i="14"/>
  <c r="C148" i="14"/>
  <c r="D148" i="14"/>
  <c r="E148" i="14"/>
  <c r="F148" i="14"/>
  <c r="G148" i="14"/>
  <c r="H148" i="14"/>
  <c r="I148" i="14"/>
  <c r="J148" i="14"/>
  <c r="C149" i="14"/>
  <c r="D149" i="14"/>
  <c r="E149" i="14"/>
  <c r="F149" i="14"/>
  <c r="G149" i="14"/>
  <c r="H149" i="14"/>
  <c r="I149" i="14"/>
  <c r="J149" i="14"/>
  <c r="C150" i="14"/>
  <c r="D150" i="14"/>
  <c r="E150" i="14"/>
  <c r="F150" i="14"/>
  <c r="G150" i="14"/>
  <c r="H150" i="14"/>
  <c r="I150" i="14"/>
  <c r="J150" i="14"/>
  <c r="C151" i="14"/>
  <c r="D151" i="14"/>
  <c r="E151" i="14"/>
  <c r="F151" i="14"/>
  <c r="G151" i="14"/>
  <c r="H151" i="14"/>
  <c r="I151" i="14"/>
  <c r="J151" i="14"/>
  <c r="C152" i="14"/>
  <c r="D152" i="14"/>
  <c r="E152" i="14"/>
  <c r="F152" i="14"/>
  <c r="G152" i="14"/>
  <c r="H152" i="14"/>
  <c r="I152" i="14"/>
  <c r="J152" i="14"/>
  <c r="C153" i="14"/>
  <c r="D153" i="14"/>
  <c r="E153" i="14"/>
  <c r="F153" i="14"/>
  <c r="G153" i="14"/>
  <c r="H153" i="14"/>
  <c r="I153" i="14"/>
  <c r="J153" i="14"/>
  <c r="C154" i="14"/>
  <c r="D154" i="14"/>
  <c r="E154" i="14"/>
  <c r="F154" i="14"/>
  <c r="G154" i="14"/>
  <c r="H154" i="14"/>
  <c r="I154" i="14"/>
  <c r="J154" i="14"/>
  <c r="C132" i="14"/>
  <c r="D132" i="14"/>
  <c r="E132" i="14"/>
  <c r="F132" i="14"/>
  <c r="G132" i="14"/>
  <c r="H132" i="14"/>
  <c r="I132" i="14"/>
  <c r="J132" i="14"/>
  <c r="D131" i="14"/>
  <c r="E131" i="14"/>
  <c r="F131" i="14"/>
  <c r="G131" i="14"/>
  <c r="H131" i="14"/>
  <c r="I131" i="14"/>
  <c r="J131" i="14"/>
  <c r="C131" i="14"/>
  <c r="E156" i="14" l="1"/>
  <c r="I156" i="14"/>
  <c r="D156" i="14"/>
  <c r="G156" i="14"/>
  <c r="C156" i="14"/>
  <c r="J156" i="14"/>
  <c r="F156" i="14"/>
  <c r="H156" i="14"/>
  <c r="J39" i="11"/>
  <c r="J59" i="11"/>
  <c r="J55" i="11"/>
  <c r="J41" i="11"/>
  <c r="L51" i="11"/>
  <c r="L47" i="11"/>
  <c r="L43" i="11"/>
  <c r="J53" i="11"/>
  <c r="L49" i="11"/>
  <c r="L45" i="11"/>
  <c r="L39" i="11"/>
  <c r="L57" i="11"/>
  <c r="L41" i="11"/>
  <c r="J37" i="11"/>
  <c r="J57" i="11"/>
  <c r="L53" i="11"/>
  <c r="L60" i="11"/>
  <c r="J58" i="11"/>
  <c r="J56" i="11"/>
  <c r="J54" i="11"/>
  <c r="J52" i="11"/>
  <c r="J50" i="11"/>
  <c r="J48" i="11"/>
  <c r="J46" i="11"/>
  <c r="J44" i="11"/>
  <c r="J60" i="11"/>
  <c r="L55" i="11"/>
  <c r="J51" i="11"/>
  <c r="J49" i="11"/>
  <c r="J47" i="11"/>
  <c r="J45" i="11"/>
  <c r="J43" i="11"/>
  <c r="L59" i="11"/>
  <c r="L58" i="11"/>
  <c r="L56" i="11"/>
  <c r="L54" i="11"/>
  <c r="L52" i="11"/>
  <c r="L50" i="11"/>
  <c r="L48" i="11"/>
  <c r="L46" i="11"/>
  <c r="L44" i="11"/>
  <c r="J42" i="11"/>
  <c r="J40" i="11"/>
  <c r="J38" i="11"/>
  <c r="L37" i="11"/>
  <c r="L42" i="11"/>
  <c r="L40" i="11"/>
  <c r="L38" i="11"/>
  <c r="K3" i="14" l="1"/>
  <c r="L3" i="14"/>
  <c r="K4" i="14"/>
  <c r="L4" i="14"/>
  <c r="K5" i="14"/>
  <c r="L5" i="14"/>
  <c r="K6" i="14"/>
  <c r="L6" i="14"/>
  <c r="K7" i="14"/>
  <c r="L7" i="14"/>
  <c r="K8" i="14"/>
  <c r="L8" i="14"/>
  <c r="K9" i="14"/>
  <c r="L9" i="14"/>
  <c r="K10" i="14"/>
  <c r="L10" i="14"/>
  <c r="K11" i="14"/>
  <c r="L11" i="14"/>
  <c r="K12" i="14"/>
  <c r="L12" i="14"/>
  <c r="K13" i="14"/>
  <c r="L13" i="14"/>
  <c r="K14" i="14"/>
  <c r="L14" i="14"/>
  <c r="K15" i="14"/>
  <c r="L15" i="14"/>
  <c r="K16" i="14"/>
  <c r="L16" i="14"/>
  <c r="K17" i="14"/>
  <c r="L17" i="14"/>
  <c r="K18" i="14"/>
  <c r="L18" i="14"/>
  <c r="K19" i="14"/>
  <c r="L19" i="14"/>
  <c r="K20" i="14"/>
  <c r="L20" i="14"/>
  <c r="K21" i="14"/>
  <c r="L21" i="14"/>
  <c r="K22" i="14"/>
  <c r="L22" i="14"/>
  <c r="K23" i="14"/>
  <c r="L23" i="14"/>
  <c r="K24" i="14"/>
  <c r="L24" i="14"/>
  <c r="K25" i="14"/>
  <c r="L25" i="14"/>
  <c r="K27" i="14"/>
  <c r="L27" i="14"/>
  <c r="K28" i="14"/>
  <c r="L28" i="14"/>
  <c r="K29" i="14"/>
  <c r="L29" i="14"/>
  <c r="K30" i="14"/>
  <c r="L30" i="14"/>
  <c r="K31" i="14"/>
  <c r="L31" i="14"/>
  <c r="K32" i="14"/>
  <c r="L32" i="14"/>
  <c r="K33" i="14"/>
  <c r="L33" i="14"/>
  <c r="K34" i="14"/>
  <c r="L34" i="14"/>
  <c r="K35" i="14"/>
  <c r="L35" i="14"/>
  <c r="K36" i="14"/>
  <c r="L36" i="14"/>
  <c r="K37" i="14"/>
  <c r="L37" i="14"/>
  <c r="K38" i="14"/>
  <c r="L38" i="14"/>
  <c r="K39" i="14"/>
  <c r="L39" i="14"/>
  <c r="K40" i="14"/>
  <c r="L40" i="14"/>
  <c r="K41" i="14"/>
  <c r="L41" i="14"/>
  <c r="K42" i="14"/>
  <c r="L42" i="14"/>
  <c r="K43" i="14"/>
  <c r="L43" i="14"/>
  <c r="K44" i="14"/>
  <c r="L44" i="14"/>
  <c r="K45" i="14"/>
  <c r="L45" i="14"/>
  <c r="K46" i="14"/>
  <c r="L46" i="14"/>
  <c r="K47" i="14"/>
  <c r="L47" i="14"/>
  <c r="K48" i="14"/>
  <c r="L48" i="14"/>
  <c r="K49" i="14"/>
  <c r="L49" i="14"/>
  <c r="K50" i="14"/>
  <c r="L50" i="14"/>
  <c r="K52" i="14"/>
  <c r="L52" i="14"/>
  <c r="K53" i="14"/>
  <c r="L53" i="14"/>
  <c r="K54" i="14"/>
  <c r="L54" i="14"/>
  <c r="K55" i="14"/>
  <c r="L55" i="14"/>
  <c r="K56" i="14"/>
  <c r="L56" i="14"/>
  <c r="K57" i="14"/>
  <c r="L57" i="14"/>
  <c r="K58" i="14"/>
  <c r="L58" i="14"/>
  <c r="K59" i="14"/>
  <c r="L59" i="14"/>
  <c r="K60" i="14"/>
  <c r="L60" i="14"/>
  <c r="K61" i="14"/>
  <c r="L61" i="14"/>
  <c r="K62" i="14"/>
  <c r="L62" i="14"/>
  <c r="K63" i="14"/>
  <c r="L63" i="14"/>
  <c r="K64" i="14"/>
  <c r="L64" i="14"/>
  <c r="K65" i="14"/>
  <c r="L65" i="14"/>
  <c r="K66" i="14"/>
  <c r="L66" i="14"/>
  <c r="K67" i="14"/>
  <c r="L67" i="14"/>
  <c r="K68" i="14"/>
  <c r="L68" i="14"/>
  <c r="K69" i="14"/>
  <c r="L69" i="14"/>
  <c r="K70" i="14"/>
  <c r="L70" i="14"/>
  <c r="K71" i="14"/>
  <c r="L71" i="14"/>
  <c r="K72" i="14"/>
  <c r="L72" i="14"/>
  <c r="K73" i="14"/>
  <c r="L73" i="14"/>
  <c r="K74" i="14"/>
  <c r="L74" i="14"/>
  <c r="K75" i="14"/>
  <c r="L75" i="14"/>
  <c r="K77" i="14"/>
  <c r="L77" i="14"/>
  <c r="K78" i="14"/>
  <c r="L78" i="14"/>
  <c r="K79" i="14"/>
  <c r="L79" i="14"/>
  <c r="K80" i="14"/>
  <c r="L80" i="14"/>
  <c r="K81" i="14"/>
  <c r="L81" i="14"/>
  <c r="K82" i="14"/>
  <c r="L82" i="14"/>
  <c r="K83" i="14"/>
  <c r="L83" i="14"/>
  <c r="K84" i="14"/>
  <c r="L84" i="14"/>
  <c r="K85" i="14"/>
  <c r="L85" i="14"/>
  <c r="K86" i="14"/>
  <c r="L86" i="14"/>
  <c r="K87" i="14"/>
  <c r="L87" i="14"/>
  <c r="K88" i="14"/>
  <c r="L88" i="14"/>
  <c r="K89" i="14"/>
  <c r="L89" i="14"/>
  <c r="K90" i="14"/>
  <c r="L90" i="14"/>
  <c r="K91" i="14"/>
  <c r="L91" i="14"/>
  <c r="K92" i="14"/>
  <c r="L92" i="14"/>
  <c r="K93" i="14"/>
  <c r="L93" i="14"/>
  <c r="K94" i="14"/>
  <c r="L94" i="14"/>
  <c r="K95" i="14"/>
  <c r="L95" i="14"/>
  <c r="K96" i="14"/>
  <c r="L96" i="14"/>
  <c r="K97" i="14"/>
  <c r="L97" i="14"/>
  <c r="K98" i="14"/>
  <c r="L98" i="14"/>
  <c r="K99" i="14"/>
  <c r="L99" i="14"/>
  <c r="K100" i="14"/>
  <c r="L100" i="14"/>
  <c r="K102" i="14"/>
  <c r="L102" i="14"/>
  <c r="K103" i="14"/>
  <c r="L103" i="14"/>
  <c r="K104" i="14"/>
  <c r="L104" i="14"/>
  <c r="K105" i="14"/>
  <c r="L105" i="14"/>
  <c r="K106" i="14"/>
  <c r="L106" i="14"/>
  <c r="K107" i="14"/>
  <c r="L107" i="14"/>
  <c r="K108" i="14"/>
  <c r="L108" i="14"/>
  <c r="K109" i="14"/>
  <c r="L109" i="14"/>
  <c r="K110" i="14"/>
  <c r="L110" i="14"/>
  <c r="K111" i="14"/>
  <c r="L111" i="14"/>
  <c r="K112" i="14"/>
  <c r="L112" i="14"/>
  <c r="K113" i="14"/>
  <c r="L113" i="14"/>
  <c r="K114" i="14"/>
  <c r="L114" i="14"/>
  <c r="K115" i="14"/>
  <c r="L115" i="14"/>
  <c r="K116" i="14"/>
  <c r="L116" i="14"/>
  <c r="K117" i="14"/>
  <c r="L117" i="14"/>
  <c r="K118" i="14"/>
  <c r="L118" i="14"/>
  <c r="K119" i="14"/>
  <c r="L119" i="14"/>
  <c r="K120" i="14"/>
  <c r="L120" i="14"/>
  <c r="K121" i="14"/>
  <c r="L121" i="14"/>
  <c r="K122" i="14"/>
  <c r="L122" i="14"/>
  <c r="K123" i="14"/>
  <c r="L123" i="14"/>
  <c r="K124" i="14"/>
  <c r="L124" i="14"/>
  <c r="K125" i="14"/>
  <c r="L125" i="14"/>
  <c r="L2" i="14"/>
  <c r="K2" i="14"/>
  <c r="K127" i="14" l="1"/>
  <c r="L127" i="14"/>
  <c r="K131" i="14"/>
  <c r="M100" i="14"/>
  <c r="M92" i="14"/>
  <c r="M84" i="14"/>
  <c r="M71" i="14"/>
  <c r="M67" i="14"/>
  <c r="M65" i="14"/>
  <c r="M59" i="14"/>
  <c r="M57" i="14"/>
  <c r="M50" i="14"/>
  <c r="M46" i="14"/>
  <c r="L153" i="14"/>
  <c r="L149" i="14"/>
  <c r="L145" i="14"/>
  <c r="L141" i="14"/>
  <c r="L137" i="14"/>
  <c r="L131" i="14"/>
  <c r="K153" i="14"/>
  <c r="K149" i="14"/>
  <c r="K145" i="14"/>
  <c r="K141" i="14"/>
  <c r="K139" i="14"/>
  <c r="K135" i="14"/>
  <c r="K133" i="14"/>
  <c r="L154" i="14"/>
  <c r="L152" i="14"/>
  <c r="M21" i="14"/>
  <c r="L150" i="14"/>
  <c r="L148" i="14"/>
  <c r="M17" i="14"/>
  <c r="L146" i="14"/>
  <c r="L144" i="14"/>
  <c r="M13" i="14"/>
  <c r="L142" i="14"/>
  <c r="L140" i="14"/>
  <c r="M9" i="14"/>
  <c r="L138" i="14"/>
  <c r="L136" i="14"/>
  <c r="L134" i="14"/>
  <c r="L132" i="14"/>
  <c r="L151" i="14"/>
  <c r="L147" i="14"/>
  <c r="L143" i="14"/>
  <c r="L139" i="14"/>
  <c r="L135" i="14"/>
  <c r="L133" i="14"/>
  <c r="K151" i="14"/>
  <c r="K147" i="14"/>
  <c r="K143" i="14"/>
  <c r="K137" i="14"/>
  <c r="K154" i="14"/>
  <c r="K152" i="14"/>
  <c r="K150" i="14"/>
  <c r="K148" i="14"/>
  <c r="K146" i="14"/>
  <c r="K144" i="14"/>
  <c r="K142" i="14"/>
  <c r="K140" i="14"/>
  <c r="K138" i="14"/>
  <c r="K136" i="14"/>
  <c r="K134" i="14"/>
  <c r="K132" i="14"/>
  <c r="M124" i="14"/>
  <c r="M122" i="14"/>
  <c r="M120" i="14"/>
  <c r="M118" i="14"/>
  <c r="M116" i="14"/>
  <c r="M114" i="14"/>
  <c r="M112" i="14"/>
  <c r="M110" i="14"/>
  <c r="M62" i="14"/>
  <c r="M45" i="14"/>
  <c r="M41" i="14"/>
  <c r="M37" i="14"/>
  <c r="M4" i="14"/>
  <c r="M29" i="14"/>
  <c r="M113" i="14"/>
  <c r="M88" i="14"/>
  <c r="M80" i="14"/>
  <c r="M25" i="14"/>
  <c r="M117" i="14"/>
  <c r="M109" i="14"/>
  <c r="M107" i="14"/>
  <c r="M103" i="14"/>
  <c r="M91" i="14"/>
  <c r="M89" i="14"/>
  <c r="M87" i="14"/>
  <c r="M85" i="14"/>
  <c r="M83" i="14"/>
  <c r="M81" i="14"/>
  <c r="M79" i="14"/>
  <c r="M77" i="14"/>
  <c r="M74" i="14"/>
  <c r="M125" i="14"/>
  <c r="M98" i="14"/>
  <c r="M94" i="14"/>
  <c r="M33" i="14"/>
  <c r="M63" i="14"/>
  <c r="M105" i="14"/>
  <c r="M123" i="14"/>
  <c r="M119" i="14"/>
  <c r="M108" i="14"/>
  <c r="M106" i="14"/>
  <c r="M104" i="14"/>
  <c r="M102" i="14"/>
  <c r="M96" i="14"/>
  <c r="M90" i="14"/>
  <c r="M86" i="14"/>
  <c r="M70" i="14"/>
  <c r="M68" i="14"/>
  <c r="M66" i="14"/>
  <c r="M55" i="14"/>
  <c r="M42" i="14"/>
  <c r="M38" i="14"/>
  <c r="M19" i="14"/>
  <c r="M15" i="14"/>
  <c r="M115" i="14"/>
  <c r="M111" i="14"/>
  <c r="M99" i="14"/>
  <c r="M97" i="14"/>
  <c r="M95" i="14"/>
  <c r="M93" i="14"/>
  <c r="M82" i="14"/>
  <c r="M75" i="14"/>
  <c r="M73" i="14"/>
  <c r="M60" i="14"/>
  <c r="M58" i="14"/>
  <c r="M54" i="14"/>
  <c r="M49" i="14"/>
  <c r="M34" i="14"/>
  <c r="M30" i="14"/>
  <c r="M16" i="14"/>
  <c r="M14" i="14"/>
  <c r="M2" i="14"/>
  <c r="M24" i="14"/>
  <c r="M22" i="14"/>
  <c r="M8" i="14"/>
  <c r="M6" i="14"/>
  <c r="M78" i="14"/>
  <c r="M72" i="14"/>
  <c r="M69" i="14"/>
  <c r="M64" i="14"/>
  <c r="M61" i="14"/>
  <c r="M56" i="14"/>
  <c r="M53" i="14"/>
  <c r="M47" i="14"/>
  <c r="M44" i="14"/>
  <c r="M39" i="14"/>
  <c r="M36" i="14"/>
  <c r="M31" i="14"/>
  <c r="M28" i="14"/>
  <c r="M20" i="14"/>
  <c r="M18" i="14"/>
  <c r="M11" i="14"/>
  <c r="M121" i="14"/>
  <c r="M52" i="14"/>
  <c r="M48" i="14"/>
  <c r="M43" i="14"/>
  <c r="M40" i="14"/>
  <c r="M35" i="14"/>
  <c r="M32" i="14"/>
  <c r="M27" i="14"/>
  <c r="M23" i="14"/>
  <c r="M12" i="14"/>
  <c r="M10" i="14"/>
  <c r="M7" i="14"/>
  <c r="M5" i="14"/>
  <c r="M3" i="14"/>
  <c r="L156" i="14" l="1"/>
  <c r="K156" i="14"/>
  <c r="M133" i="14"/>
  <c r="M147" i="14"/>
  <c r="M136" i="14"/>
  <c r="M152" i="14"/>
  <c r="M139" i="14"/>
  <c r="M145" i="14"/>
  <c r="M134" i="14"/>
  <c r="M141" i="14"/>
  <c r="M146" i="14"/>
  <c r="M151" i="14"/>
  <c r="M140" i="14"/>
  <c r="M142" i="14"/>
  <c r="M138" i="14"/>
  <c r="M148" i="14"/>
  <c r="M154" i="14"/>
  <c r="M156" i="14"/>
  <c r="M131" i="14"/>
  <c r="M149" i="14"/>
  <c r="M135" i="14"/>
  <c r="M143" i="14"/>
  <c r="M132" i="14"/>
  <c r="M144" i="14"/>
  <c r="M150" i="14"/>
  <c r="M137" i="14"/>
  <c r="M153" i="14"/>
  <c r="M127" i="14"/>
  <c r="J58" i="5"/>
  <c r="J44" i="5"/>
  <c r="J48" i="5"/>
  <c r="J52" i="5"/>
  <c r="J56" i="5"/>
  <c r="J37" i="5"/>
  <c r="J39" i="5"/>
  <c r="J40" i="5"/>
  <c r="J41" i="5"/>
  <c r="J42" i="5"/>
  <c r="J43" i="5"/>
  <c r="J45" i="5"/>
  <c r="J46" i="5"/>
  <c r="J47" i="5"/>
  <c r="J49" i="5"/>
  <c r="J50" i="5"/>
  <c r="J51" i="5"/>
  <c r="J53" i="5"/>
  <c r="J54" i="5"/>
  <c r="J55" i="5"/>
  <c r="J57" i="5"/>
  <c r="J59" i="5"/>
  <c r="J60" i="5"/>
  <c r="J38" i="5"/>
  <c r="L38" i="5"/>
  <c r="L39" i="5"/>
  <c r="L40" i="5"/>
  <c r="L42" i="5"/>
  <c r="L43" i="5"/>
  <c r="L44" i="5"/>
  <c r="L46" i="5"/>
  <c r="L47" i="5"/>
  <c r="L48" i="5"/>
  <c r="L50" i="5"/>
  <c r="L51" i="5"/>
  <c r="L52" i="5"/>
  <c r="L53" i="5"/>
  <c r="L54" i="5"/>
  <c r="L55" i="5"/>
  <c r="L56" i="5"/>
  <c r="L57" i="5"/>
  <c r="L58" i="5"/>
  <c r="L59" i="5"/>
  <c r="L60" i="5"/>
  <c r="L37" i="5"/>
  <c r="L41" i="5"/>
  <c r="L45" i="5"/>
  <c r="L49" i="5"/>
  <c r="L62" i="5" l="1"/>
  <c r="J62" i="5"/>
  <c r="J52" i="2"/>
  <c r="L44" i="2"/>
  <c r="J42" i="2"/>
  <c r="L42" i="2"/>
  <c r="J40" i="2"/>
  <c r="L49" i="2"/>
  <c r="J54" i="2"/>
  <c r="J48" i="2"/>
  <c r="J57" i="4"/>
  <c r="L56" i="4"/>
  <c r="J54" i="4"/>
  <c r="J56" i="4"/>
  <c r="L60" i="4"/>
  <c r="L54" i="4"/>
  <c r="L58" i="4"/>
  <c r="J59" i="4"/>
  <c r="L55" i="4"/>
  <c r="J55" i="4"/>
  <c r="J53" i="4"/>
  <c r="J58" i="4"/>
  <c r="J60" i="4"/>
  <c r="L53" i="4"/>
  <c r="L59" i="4"/>
  <c r="L37" i="2"/>
  <c r="J41" i="2"/>
  <c r="J45" i="2"/>
  <c r="J50" i="2"/>
  <c r="J53" i="2"/>
  <c r="L54" i="2"/>
  <c r="J58" i="2"/>
  <c r="L59" i="2"/>
  <c r="J46" i="2"/>
  <c r="L47" i="2"/>
  <c r="J59" i="2"/>
  <c r="L60" i="2"/>
  <c r="J39" i="2"/>
  <c r="L40" i="2"/>
  <c r="J43" i="2"/>
  <c r="L45" i="2"/>
  <c r="J51" i="2"/>
  <c r="L52" i="2"/>
  <c r="L58" i="2"/>
  <c r="J44" i="2"/>
  <c r="J47" i="2"/>
  <c r="J56" i="2"/>
  <c r="L38" i="2"/>
  <c r="J38" i="2" s="1"/>
  <c r="N38" i="2" s="1"/>
  <c r="L50" i="2"/>
  <c r="J60" i="2"/>
  <c r="L43" i="2"/>
  <c r="J49" i="2"/>
  <c r="L55" i="2"/>
  <c r="J55" i="2" s="1"/>
  <c r="N55" i="2" s="1"/>
  <c r="L46" i="2"/>
  <c r="L56" i="2"/>
  <c r="L39" i="2"/>
  <c r="L51" i="2"/>
  <c r="L41" i="2"/>
  <c r="L53" i="2"/>
  <c r="N49" i="2" l="1"/>
  <c r="N47" i="2"/>
  <c r="J37" i="2"/>
  <c r="N53" i="2"/>
  <c r="N40" i="2"/>
  <c r="N42" i="2"/>
  <c r="N46" i="2"/>
  <c r="N45" i="2"/>
  <c r="N53" i="4"/>
  <c r="N54" i="4"/>
  <c r="N58" i="4"/>
  <c r="N50" i="2"/>
  <c r="N56" i="2"/>
  <c r="N39" i="2"/>
  <c r="J47" i="4"/>
  <c r="N55" i="4"/>
  <c r="N44" i="2"/>
  <c r="N43" i="2"/>
  <c r="N51" i="2"/>
  <c r="N52" i="2"/>
  <c r="N59" i="2"/>
  <c r="N41" i="2"/>
  <c r="N54" i="2"/>
  <c r="N60" i="2"/>
  <c r="N58" i="2"/>
  <c r="L49" i="4"/>
  <c r="N56" i="4"/>
  <c r="L47" i="4"/>
  <c r="J52" i="4"/>
  <c r="J51" i="4"/>
  <c r="N60" i="4"/>
  <c r="J49" i="4"/>
  <c r="J48" i="4"/>
  <c r="N59" i="4"/>
  <c r="L51" i="4"/>
  <c r="L48" i="4"/>
  <c r="L52" i="4"/>
  <c r="A8" i="3"/>
  <c r="N37" i="2" l="1"/>
  <c r="N52" i="4"/>
  <c r="N49" i="4"/>
  <c r="N48" i="4"/>
  <c r="N47" i="4"/>
  <c r="N51" i="4"/>
  <c r="J42" i="3"/>
  <c r="J41" i="4"/>
  <c r="L49" i="3"/>
  <c r="J48" i="3"/>
  <c r="J55" i="3"/>
  <c r="J60" i="3"/>
  <c r="J47" i="3"/>
  <c r="J50" i="3"/>
  <c r="L56" i="3"/>
  <c r="J46" i="4"/>
  <c r="J43" i="4"/>
  <c r="J40" i="4"/>
  <c r="J44" i="4"/>
  <c r="J39" i="4"/>
  <c r="J38" i="4"/>
  <c r="J45" i="4"/>
  <c r="J42" i="4"/>
  <c r="L46" i="4"/>
  <c r="L43" i="4"/>
  <c r="L38" i="4"/>
  <c r="L40" i="4"/>
  <c r="L45" i="4"/>
  <c r="L37" i="4"/>
  <c r="L39" i="4"/>
  <c r="L41" i="4"/>
  <c r="J37" i="4"/>
  <c r="N42" i="11"/>
  <c r="L50" i="3"/>
  <c r="L57" i="3"/>
  <c r="J40" i="3"/>
  <c r="L54" i="3"/>
  <c r="J46" i="3"/>
  <c r="J44" i="3"/>
  <c r="L48" i="3"/>
  <c r="L40" i="3"/>
  <c r="J45" i="3"/>
  <c r="J59" i="3"/>
  <c r="L38" i="3"/>
  <c r="L41" i="3"/>
  <c r="J52" i="3"/>
  <c r="J53" i="3"/>
  <c r="J38" i="3"/>
  <c r="J41" i="3"/>
  <c r="J43" i="3"/>
  <c r="J57" i="3"/>
  <c r="J58" i="3"/>
  <c r="L59" i="3"/>
  <c r="J51" i="3"/>
  <c r="J39" i="3"/>
  <c r="L47" i="3"/>
  <c r="J56" i="3"/>
  <c r="J49" i="3"/>
  <c r="J54" i="3"/>
  <c r="L46" i="3"/>
  <c r="L58" i="3"/>
  <c r="L53" i="3"/>
  <c r="L45" i="3"/>
  <c r="L55" i="3"/>
  <c r="J37" i="3"/>
  <c r="L39" i="3"/>
  <c r="N57" i="14" l="1"/>
  <c r="N49" i="3"/>
  <c r="N55" i="11"/>
  <c r="N40" i="11"/>
  <c r="N58" i="5"/>
  <c r="N38" i="5"/>
  <c r="N38" i="11"/>
  <c r="N57" i="11"/>
  <c r="N56" i="11"/>
  <c r="N38" i="3"/>
  <c r="N41" i="4"/>
  <c r="N56" i="3"/>
  <c r="N58" i="3"/>
  <c r="N55" i="3"/>
  <c r="N44" i="11"/>
  <c r="N49" i="11"/>
  <c r="N59" i="5"/>
  <c r="N52" i="5"/>
  <c r="N45" i="5"/>
  <c r="N49" i="5"/>
  <c r="N53" i="5"/>
  <c r="N40" i="4"/>
  <c r="N45" i="4"/>
  <c r="N46" i="4"/>
  <c r="N43" i="5"/>
  <c r="N47" i="5"/>
  <c r="N56" i="5"/>
  <c r="N60" i="5"/>
  <c r="N37" i="5"/>
  <c r="N50" i="5"/>
  <c r="N44" i="5"/>
  <c r="N48" i="5"/>
  <c r="D4" i="5"/>
  <c r="N42" i="5"/>
  <c r="N55" i="5"/>
  <c r="N54" i="11"/>
  <c r="N51" i="11"/>
  <c r="N43" i="11"/>
  <c r="N53" i="11"/>
  <c r="N52" i="11"/>
  <c r="N48" i="11"/>
  <c r="N46" i="11"/>
  <c r="N59" i="11"/>
  <c r="N41" i="11"/>
  <c r="N50" i="11"/>
  <c r="N41" i="3"/>
  <c r="N59" i="3"/>
  <c r="N54" i="3"/>
  <c r="N39" i="3"/>
  <c r="N47" i="3"/>
  <c r="N45" i="3"/>
  <c r="N50" i="3"/>
  <c r="N48" i="3"/>
  <c r="N53" i="3"/>
  <c r="N39" i="4"/>
  <c r="N38" i="4"/>
  <c r="N43" i="4"/>
  <c r="J62" i="11"/>
  <c r="L62" i="11"/>
  <c r="D4" i="11" s="1"/>
  <c r="N39" i="11"/>
  <c r="J62" i="3"/>
  <c r="N40" i="3"/>
  <c r="L62" i="3"/>
  <c r="N46" i="3"/>
  <c r="N57" i="3"/>
  <c r="N37" i="4"/>
  <c r="N64" i="4"/>
  <c r="D3" i="4" s="1"/>
  <c r="N51" i="5"/>
  <c r="N57" i="5"/>
  <c r="N64" i="5"/>
  <c r="D3" i="5" s="1"/>
  <c r="N64" i="11"/>
  <c r="D3" i="11" s="1"/>
  <c r="E7" i="7" s="1"/>
  <c r="N58" i="11"/>
  <c r="N47" i="11"/>
  <c r="N60" i="11"/>
  <c r="N45" i="11"/>
  <c r="N37" i="11"/>
  <c r="N52" i="14" l="1"/>
  <c r="N74" i="14"/>
  <c r="N37" i="14"/>
  <c r="N31" i="14"/>
  <c r="N61" i="14"/>
  <c r="N58" i="14"/>
  <c r="N45" i="14"/>
  <c r="N28" i="14"/>
  <c r="N39" i="14"/>
  <c r="N30" i="14"/>
  <c r="N75" i="14"/>
  <c r="N47" i="14"/>
  <c r="N29" i="14"/>
  <c r="N66" i="14"/>
  <c r="N48" i="14"/>
  <c r="N71" i="14"/>
  <c r="N73" i="14"/>
  <c r="N35" i="14"/>
  <c r="N49" i="14"/>
  <c r="N68" i="14"/>
  <c r="N59" i="14"/>
  <c r="N53" i="14"/>
  <c r="N70" i="14"/>
  <c r="N60" i="14"/>
  <c r="N43" i="14"/>
  <c r="N38" i="14"/>
  <c r="N65" i="14"/>
  <c r="N63" i="14"/>
  <c r="N62" i="14"/>
  <c r="N36" i="14"/>
  <c r="N54" i="14"/>
  <c r="N40" i="14"/>
  <c r="N44" i="14"/>
  <c r="N56" i="14"/>
  <c r="N67" i="14"/>
  <c r="N69" i="14"/>
  <c r="N64" i="14"/>
  <c r="N46" i="14"/>
  <c r="N72" i="14"/>
  <c r="N55" i="14"/>
  <c r="O46" i="11"/>
  <c r="O42" i="11"/>
  <c r="O58" i="11"/>
  <c r="O59" i="11"/>
  <c r="O55" i="11"/>
  <c r="O47" i="11"/>
  <c r="O39" i="11"/>
  <c r="O41" i="11"/>
  <c r="O54" i="11"/>
  <c r="O40" i="11"/>
  <c r="O60" i="11"/>
  <c r="O50" i="11"/>
  <c r="O51" i="11"/>
  <c r="O45" i="11"/>
  <c r="O43" i="11"/>
  <c r="O37" i="11"/>
  <c r="O53" i="11"/>
  <c r="O44" i="11"/>
  <c r="O38" i="11"/>
  <c r="O52" i="11"/>
  <c r="O49" i="11"/>
  <c r="O57" i="11"/>
  <c r="O48" i="11"/>
  <c r="O56" i="11"/>
  <c r="N62" i="11"/>
  <c r="N76" i="14" s="1"/>
  <c r="N62" i="3"/>
  <c r="N51" i="14" s="1"/>
  <c r="E9" i="7"/>
  <c r="N62" i="5"/>
  <c r="E8" i="7"/>
  <c r="N65" i="5"/>
  <c r="D5" i="5" s="1"/>
  <c r="C8" i="7" s="1"/>
  <c r="N65" i="11"/>
  <c r="D5" i="11" s="1"/>
  <c r="C7" i="7" s="1"/>
  <c r="J57" i="2"/>
  <c r="L48" i="2"/>
  <c r="L57" i="2"/>
  <c r="N64" i="2" l="1"/>
  <c r="J62" i="2"/>
  <c r="D3" i="2" s="1"/>
  <c r="E38" i="7" s="1"/>
  <c r="L62" i="2"/>
  <c r="D4" i="2" s="1"/>
  <c r="C38" i="7" s="1"/>
  <c r="C32" i="11"/>
  <c r="C28" i="11"/>
  <c r="C24" i="11"/>
  <c r="C20" i="11"/>
  <c r="C16" i="11"/>
  <c r="C12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C31" i="11"/>
  <c r="C27" i="11"/>
  <c r="C23" i="11"/>
  <c r="C19" i="11"/>
  <c r="C15" i="11"/>
  <c r="C11" i="11"/>
  <c r="B32" i="11"/>
  <c r="B28" i="11"/>
  <c r="B24" i="11"/>
  <c r="B20" i="11"/>
  <c r="B16" i="11"/>
  <c r="B12" i="11"/>
  <c r="N48" i="2"/>
  <c r="G8" i="7"/>
  <c r="G7" i="7"/>
  <c r="N57" i="2"/>
  <c r="N62" i="2" l="1"/>
  <c r="N65" i="2"/>
  <c r="D5" i="2" s="1"/>
  <c r="O48" i="2"/>
  <c r="O58" i="2"/>
  <c r="O42" i="2"/>
  <c r="O53" i="2"/>
  <c r="O50" i="2"/>
  <c r="O46" i="2"/>
  <c r="O52" i="2"/>
  <c r="O40" i="2"/>
  <c r="O60" i="2"/>
  <c r="O37" i="2"/>
  <c r="O39" i="2"/>
  <c r="O55" i="2"/>
  <c r="O51" i="2"/>
  <c r="O41" i="2"/>
  <c r="O54" i="2"/>
  <c r="O38" i="2"/>
  <c r="O45" i="2"/>
  <c r="O47" i="2"/>
  <c r="O56" i="2"/>
  <c r="O49" i="2"/>
  <c r="O44" i="2"/>
  <c r="O59" i="2"/>
  <c r="O43" i="2"/>
  <c r="O57" i="2"/>
  <c r="G38" i="7"/>
  <c r="K64" i="3"/>
  <c r="D4" i="3"/>
  <c r="C6" i="7" s="1"/>
  <c r="L37" i="3"/>
  <c r="N37" i="3" s="1"/>
  <c r="L60" i="3"/>
  <c r="N60" i="3" s="1"/>
  <c r="L44" i="3"/>
  <c r="N44" i="3" s="1"/>
  <c r="L42" i="3"/>
  <c r="N42" i="3" s="1"/>
  <c r="L51" i="3"/>
  <c r="N51" i="3" s="1"/>
  <c r="L52" i="3"/>
  <c r="N52" i="3" s="1"/>
  <c r="L43" i="3"/>
  <c r="N43" i="3" s="1"/>
  <c r="N32" i="14" l="1"/>
  <c r="N33" i="14"/>
  <c r="N42" i="14"/>
  <c r="N50" i="14"/>
  <c r="N34" i="14"/>
  <c r="N41" i="14"/>
  <c r="N27" i="14"/>
  <c r="D3" i="3"/>
  <c r="E6" i="7" s="1"/>
  <c r="O44" i="3"/>
  <c r="O37" i="3"/>
  <c r="O49" i="3"/>
  <c r="O56" i="3"/>
  <c r="O38" i="3"/>
  <c r="O54" i="3"/>
  <c r="O47" i="3"/>
  <c r="O46" i="3"/>
  <c r="O50" i="3"/>
  <c r="O48" i="3"/>
  <c r="O39" i="3"/>
  <c r="O59" i="3"/>
  <c r="O57" i="3"/>
  <c r="O53" i="3"/>
  <c r="O41" i="3"/>
  <c r="O45" i="3"/>
  <c r="O40" i="3"/>
  <c r="O55" i="3"/>
  <c r="O58" i="3"/>
  <c r="O42" i="3"/>
  <c r="O51" i="3"/>
  <c r="O52" i="3"/>
  <c r="O43" i="3"/>
  <c r="O60" i="3"/>
  <c r="C12" i="2"/>
  <c r="B12" i="2"/>
  <c r="B20" i="2"/>
  <c r="B28" i="2"/>
  <c r="B11" i="2"/>
  <c r="B19" i="2"/>
  <c r="B27" i="2"/>
  <c r="B10" i="2"/>
  <c r="B18" i="2"/>
  <c r="B26" i="2"/>
  <c r="B17" i="2"/>
  <c r="B25" i="2"/>
  <c r="B9" i="2"/>
  <c r="B16" i="2"/>
  <c r="B24" i="2"/>
  <c r="B32" i="2"/>
  <c r="B15" i="2"/>
  <c r="B23" i="2"/>
  <c r="B31" i="2"/>
  <c r="B14" i="2"/>
  <c r="B22" i="2"/>
  <c r="B30" i="2"/>
  <c r="B13" i="2"/>
  <c r="B21" i="2"/>
  <c r="B29" i="2"/>
  <c r="C19" i="2"/>
  <c r="C31" i="2"/>
  <c r="C29" i="2"/>
  <c r="C21" i="2"/>
  <c r="C32" i="2"/>
  <c r="C10" i="2"/>
  <c r="C9" i="2"/>
  <c r="C20" i="2"/>
  <c r="C11" i="2"/>
  <c r="C14" i="2"/>
  <c r="C24" i="2"/>
  <c r="C17" i="2"/>
  <c r="C22" i="2"/>
  <c r="C28" i="2"/>
  <c r="C30" i="2"/>
  <c r="C27" i="2"/>
  <c r="C26" i="2"/>
  <c r="C15" i="2"/>
  <c r="C13" i="2"/>
  <c r="C16" i="2"/>
  <c r="C18" i="2"/>
  <c r="C25" i="2"/>
  <c r="C23" i="2"/>
  <c r="K65" i="3"/>
  <c r="D5" i="3" s="1"/>
  <c r="E10" i="7" l="1"/>
  <c r="G6" i="7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32" i="3"/>
  <c r="B28" i="3"/>
  <c r="B24" i="3"/>
  <c r="B20" i="3"/>
  <c r="B16" i="3"/>
  <c r="B12" i="3"/>
  <c r="C32" i="3"/>
  <c r="C28" i="3"/>
  <c r="C24" i="3"/>
  <c r="C20" i="3"/>
  <c r="C16" i="3"/>
  <c r="C12" i="3"/>
  <c r="B29" i="3"/>
  <c r="B25" i="3"/>
  <c r="B21" i="3"/>
  <c r="B17" i="3"/>
  <c r="B13" i="3"/>
  <c r="B9" i="3"/>
  <c r="C29" i="3"/>
  <c r="C25" i="3"/>
  <c r="C21" i="3"/>
  <c r="C17" i="3"/>
  <c r="C13" i="3"/>
  <c r="C9" i="3"/>
  <c r="N40" i="5"/>
  <c r="N39" i="5"/>
  <c r="N41" i="5"/>
  <c r="N54" i="5"/>
  <c r="N46" i="5"/>
  <c r="L44" i="4"/>
  <c r="N44" i="4" s="1"/>
  <c r="L42" i="4"/>
  <c r="L57" i="4"/>
  <c r="N57" i="4" s="1"/>
  <c r="J50" i="4"/>
  <c r="J62" i="4" s="1"/>
  <c r="L50" i="4"/>
  <c r="N42" i="4" l="1"/>
  <c r="L62" i="4"/>
  <c r="O46" i="5"/>
  <c r="O39" i="5"/>
  <c r="O38" i="5"/>
  <c r="O52" i="5"/>
  <c r="O50" i="5"/>
  <c r="O47" i="5"/>
  <c r="O51" i="5"/>
  <c r="O42" i="5"/>
  <c r="O58" i="5"/>
  <c r="O59" i="5"/>
  <c r="O53" i="5"/>
  <c r="O43" i="5"/>
  <c r="O37" i="5"/>
  <c r="O48" i="5"/>
  <c r="O45" i="5"/>
  <c r="O49" i="5"/>
  <c r="O44" i="5"/>
  <c r="O56" i="5"/>
  <c r="O60" i="5"/>
  <c r="O57" i="5"/>
  <c r="O55" i="5"/>
  <c r="O41" i="5"/>
  <c r="O40" i="5"/>
  <c r="O54" i="5"/>
  <c r="N50" i="4"/>
  <c r="D4" i="4" l="1"/>
  <c r="N65" i="4"/>
  <c r="D5" i="4" s="1"/>
  <c r="N62" i="4"/>
  <c r="O50" i="4"/>
  <c r="O53" i="4"/>
  <c r="O51" i="4"/>
  <c r="O60" i="4"/>
  <c r="O39" i="4"/>
  <c r="O44" i="4"/>
  <c r="O52" i="4"/>
  <c r="O55" i="4"/>
  <c r="O45" i="4"/>
  <c r="O43" i="4"/>
  <c r="O49" i="4"/>
  <c r="O47" i="4"/>
  <c r="O41" i="4"/>
  <c r="O37" i="4"/>
  <c r="O54" i="4"/>
  <c r="O46" i="4"/>
  <c r="O38" i="4"/>
  <c r="O58" i="4"/>
  <c r="O40" i="4"/>
  <c r="O42" i="4"/>
  <c r="O48" i="4"/>
  <c r="O57" i="4"/>
  <c r="O59" i="4"/>
  <c r="O56" i="4"/>
  <c r="B31" i="5"/>
  <c r="B27" i="5"/>
  <c r="B23" i="5"/>
  <c r="B19" i="5"/>
  <c r="B15" i="5"/>
  <c r="B11" i="5"/>
  <c r="C31" i="5"/>
  <c r="C27" i="5"/>
  <c r="C23" i="5"/>
  <c r="C19" i="5"/>
  <c r="C15" i="5"/>
  <c r="C11" i="5"/>
  <c r="B32" i="5"/>
  <c r="B28" i="5"/>
  <c r="B24" i="5"/>
  <c r="B20" i="5"/>
  <c r="B16" i="5"/>
  <c r="B12" i="5"/>
  <c r="C32" i="5"/>
  <c r="C28" i="5"/>
  <c r="C24" i="5"/>
  <c r="C20" i="5"/>
  <c r="C16" i="5"/>
  <c r="C12" i="5"/>
  <c r="B29" i="5"/>
  <c r="B25" i="5"/>
  <c r="B21" i="5"/>
  <c r="B17" i="5"/>
  <c r="B13" i="5"/>
  <c r="B9" i="5"/>
  <c r="C29" i="5"/>
  <c r="C25" i="5"/>
  <c r="C21" i="5"/>
  <c r="C17" i="5"/>
  <c r="C13" i="5"/>
  <c r="C9" i="5"/>
  <c r="B30" i="5"/>
  <c r="B26" i="5"/>
  <c r="B22" i="5"/>
  <c r="B18" i="5"/>
  <c r="B14" i="5"/>
  <c r="B10" i="5"/>
  <c r="C30" i="5"/>
  <c r="C26" i="5"/>
  <c r="C22" i="5"/>
  <c r="C18" i="5"/>
  <c r="C14" i="5"/>
  <c r="C10" i="5"/>
  <c r="C9" i="7" l="1"/>
  <c r="G9" i="7" s="1"/>
  <c r="B29" i="4"/>
  <c r="C10" i="4"/>
  <c r="B18" i="4"/>
  <c r="C30" i="4"/>
  <c r="B16" i="4"/>
  <c r="C21" i="4"/>
  <c r="C23" i="4"/>
  <c r="C17" i="4"/>
  <c r="B25" i="4"/>
  <c r="B12" i="4"/>
  <c r="C19" i="4"/>
  <c r="B31" i="4"/>
  <c r="B14" i="4"/>
  <c r="C13" i="4"/>
  <c r="B21" i="4"/>
  <c r="C32" i="4"/>
  <c r="B24" i="4"/>
  <c r="B27" i="4"/>
  <c r="B10" i="4"/>
  <c r="C25" i="4"/>
  <c r="C12" i="4"/>
  <c r="B20" i="4"/>
  <c r="C27" i="4"/>
  <c r="B26" i="4"/>
  <c r="C29" i="4"/>
  <c r="C16" i="4"/>
  <c r="C31" i="4"/>
  <c r="C14" i="4"/>
  <c r="B22" i="4"/>
  <c r="C9" i="4"/>
  <c r="C11" i="4"/>
  <c r="B19" i="4"/>
  <c r="C26" i="4"/>
  <c r="B23" i="4"/>
  <c r="B17" i="4"/>
  <c r="B13" i="4"/>
  <c r="C24" i="4"/>
  <c r="B32" i="4"/>
  <c r="B15" i="4"/>
  <c r="C22" i="4"/>
  <c r="B30" i="4"/>
  <c r="C15" i="4"/>
  <c r="C28" i="4"/>
  <c r="B9" i="4"/>
  <c r="C20" i="4"/>
  <c r="B28" i="4"/>
  <c r="B11" i="4"/>
  <c r="C18" i="4"/>
  <c r="C10" i="7" l="1"/>
  <c r="G10" i="7" s="1"/>
</calcChain>
</file>

<file path=xl/sharedStrings.xml><?xml version="1.0" encoding="utf-8"?>
<sst xmlns="http://schemas.openxmlformats.org/spreadsheetml/2006/main" count="430" uniqueCount="128">
  <si>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</si>
  <si>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</si>
  <si>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</si>
  <si>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</si>
  <si>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</si>
  <si>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</si>
  <si>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</si>
  <si>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</si>
  <si>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</si>
  <si>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</si>
  <si>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</si>
  <si>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</si>
  <si>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</si>
  <si>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</si>
  <si>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</si>
  <si>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</si>
  <si>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</si>
  <si>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</si>
  <si>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</si>
  <si>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</si>
  <si>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</si>
  <si>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</si>
  <si>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</si>
  <si>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</si>
  <si>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</si>
  <si>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</si>
  <si>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</si>
  <si>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</si>
  <si>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</si>
  <si>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</si>
  <si>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</si>
  <si>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</si>
  <si>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</si>
  <si>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</si>
  <si>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</si>
  <si>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</si>
  <si>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</si>
  <si>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</si>
  <si>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</si>
  <si>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Rate</t>
  </si>
  <si>
    <t>Rank</t>
  </si>
  <si>
    <t>Statewide Employer Penetration Rate:</t>
  </si>
  <si>
    <t>Total Employers Served:</t>
  </si>
  <si>
    <t># of Employers Served:</t>
  </si>
  <si>
    <t>Statewide Penetration Rate:</t>
  </si>
  <si>
    <t># of Employers Total: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</si>
  <si>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</si>
  <si>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</si>
  <si>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</si>
  <si>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</si>
  <si>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</si>
  <si>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</si>
  <si>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Trade and Phone</t>
  </si>
  <si>
    <t>Statewide*</t>
  </si>
  <si>
    <t xml:space="preserve"> </t>
  </si>
  <si>
    <t>Employer Market Penetration Summary</t>
  </si>
  <si>
    <t>Qtr Period</t>
  </si>
  <si>
    <t>Emp Served</t>
  </si>
  <si>
    <t>Total Emp</t>
  </si>
  <si>
    <t>10-25</t>
  </si>
  <si>
    <t>26-99</t>
  </si>
  <si>
    <t>Yearly Rate</t>
  </si>
  <si>
    <t>empSize</t>
  </si>
  <si>
    <t>grp1_0-4</t>
  </si>
  <si>
    <t>grp2_5-9</t>
  </si>
  <si>
    <t>grp3_10-25</t>
  </si>
  <si>
    <t>grp4_26-99</t>
  </si>
  <si>
    <t>grp5_100-more</t>
  </si>
  <si>
    <t>Matches are made between State of Florida employers from Labor Market Statistics (LMS) and Employ Florida employers served.</t>
  </si>
  <si>
    <t xml:space="preserve">Matching Priority Order - </t>
  </si>
  <si>
    <t>YesNo0</t>
  </si>
  <si>
    <t>YesNo1</t>
  </si>
  <si>
    <t>YesNo2</t>
  </si>
  <si>
    <t>YesNo3</t>
  </si>
  <si>
    <t>YesNo4</t>
  </si>
  <si>
    <t>YesNo5</t>
  </si>
  <si>
    <t>YesNo6</t>
  </si>
  <si>
    <t>YesNo7</t>
  </si>
  <si>
    <t>total</t>
  </si>
  <si>
    <t>served</t>
  </si>
  <si>
    <t>Employer Market Penetration Rates (Employer Size 5-9)</t>
  </si>
  <si>
    <t>Employer Market Penetration Rates (Employer Size 10-25)</t>
  </si>
  <si>
    <t>Employer Market Penetration Rates (Employer Size 26-99)</t>
  </si>
  <si>
    <t>Employer Market Penetration Rates (Employer Size 100+)</t>
  </si>
  <si>
    <t>Employer Market Penetration Rates (Employer Size &lt;5)</t>
  </si>
  <si>
    <t>Qtrly Rate</t>
  </si>
  <si>
    <t>Jan-Mar 2018</t>
  </si>
  <si>
    <t>reg 1</t>
  </si>
  <si>
    <t>reg 2</t>
  </si>
  <si>
    <t>reg 3</t>
  </si>
  <si>
    <t>reg 4</t>
  </si>
  <si>
    <t>reg 5</t>
  </si>
  <si>
    <t>reg 6</t>
  </si>
  <si>
    <t>reg 7</t>
  </si>
  <si>
    <t>reg 8</t>
  </si>
  <si>
    <t>reg 9</t>
  </si>
  <si>
    <t>reg 10</t>
  </si>
  <si>
    <t>reg 11</t>
  </si>
  <si>
    <t>reg 12</t>
  </si>
  <si>
    <t>reg 13</t>
  </si>
  <si>
    <t>reg 14</t>
  </si>
  <si>
    <t>reg 15</t>
  </si>
  <si>
    <t>reg 16</t>
  </si>
  <si>
    <t>reg 17</t>
  </si>
  <si>
    <t>reg 18</t>
  </si>
  <si>
    <t>reg 19</t>
  </si>
  <si>
    <t>reg 20</t>
  </si>
  <si>
    <t>reg 21</t>
  </si>
  <si>
    <t>reg 22</t>
  </si>
  <si>
    <t>reg 23</t>
  </si>
  <si>
    <t>reg 24</t>
  </si>
  <si>
    <t>Apr-Jun 2018</t>
  </si>
  <si>
    <t>Jul-Sep 2018</t>
  </si>
  <si>
    <t>Oct-Dec 2018</t>
  </si>
  <si>
    <t>Jan-Mar 2019</t>
  </si>
  <si>
    <t>Apr-Jun 2019</t>
  </si>
  <si>
    <t xml:space="preserve">*Employer Size 0-4 is not included in Statewide calculations. </t>
  </si>
  <si>
    <t>Jul-Sep 2019</t>
  </si>
  <si>
    <t>This is provided for informational purposes only.</t>
  </si>
  <si>
    <t>Oct-Dec 2019</t>
  </si>
  <si>
    <t>n/a</t>
  </si>
  <si>
    <t>LWDB</t>
  </si>
  <si>
    <t>Total Served</t>
  </si>
  <si>
    <t>Total Employers</t>
  </si>
  <si>
    <t>Jan-Mar 2020</t>
  </si>
  <si>
    <t>Apr-Jun 2020</t>
  </si>
  <si>
    <t>Jul-Sep 2020</t>
  </si>
  <si>
    <t>Oct - Dec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</si>
</sst>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9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rgb="FF0061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7" applyNumberFormat="0" applyFont="0" applyAlignment="0" applyProtection="0"/>
  </cellStyleXfs>
  <cellXfs count="10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0" fontId="8" fillId="0" borderId="0" xfId="0" applyNumberFormat="1" applyFont="1"/>
    <xf numFmtId="0" fontId="7" fillId="0" borderId="0" xfId="0" applyFont="1" applyFill="1" applyBorder="1"/>
    <xf numFmtId="10" fontId="8" fillId="0" borderId="0" xfId="0" applyNumberFormat="1" applyFont="1" applyFill="1" applyBorder="1"/>
    <xf numFmtId="10" fontId="7" fillId="0" borderId="0" xfId="0" applyNumberFormat="1" applyFont="1" applyFill="1" applyBorder="1"/>
    <xf numFmtId="0" fontId="8" fillId="0" borderId="0" xfId="0" applyFont="1" applyFill="1"/>
    <xf numFmtId="3" fontId="7" fillId="0" borderId="0" xfId="0" applyNumberFormat="1" applyFont="1" applyBorder="1"/>
    <xf numFmtId="0" fontId="8" fillId="0" borderId="0" xfId="0" quotePrefix="1" applyNumberFormat="1" applyFont="1"/>
    <xf numFmtId="0" fontId="8" fillId="2" borderId="0" xfId="0" applyFont="1" applyFill="1"/>
    <xf numFmtId="0" fontId="8" fillId="0" borderId="0" xfId="1" applyFont="1"/>
    <xf numFmtId="0" fontId="8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5" xfId="0" applyFont="1" applyBorder="1"/>
    <xf numFmtId="0" fontId="8" fillId="0" borderId="0" xfId="0" applyFont="1" applyFill="1" applyBorder="1"/>
    <xf numFmtId="1" fontId="8" fillId="0" borderId="0" xfId="0" applyNumberFormat="1" applyFont="1"/>
    <xf numFmtId="10" fontId="4" fillId="0" borderId="0" xfId="2" applyNumberFormat="1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10" fontId="9" fillId="0" borderId="0" xfId="2" applyNumberFormat="1" applyFont="1" applyFill="1" applyBorder="1"/>
    <xf numFmtId="10" fontId="7" fillId="0" borderId="0" xfId="2" applyNumberFormat="1" applyFont="1" applyFill="1" applyBorder="1"/>
    <xf numFmtId="10" fontId="7" fillId="0" borderId="0" xfId="0" applyNumberFormat="1" applyFont="1"/>
    <xf numFmtId="1" fontId="7" fillId="0" borderId="0" xfId="0" applyNumberFormat="1" applyFont="1"/>
    <xf numFmtId="0" fontId="10" fillId="0" borderId="0" xfId="0" applyFont="1"/>
    <xf numFmtId="10" fontId="10" fillId="0" borderId="0" xfId="0" applyNumberFormat="1" applyFont="1"/>
    <xf numFmtId="1" fontId="10" fillId="0" borderId="0" xfId="0" applyNumberFormat="1" applyFont="1"/>
    <xf numFmtId="0" fontId="7" fillId="0" borderId="0" xfId="0" applyFont="1" applyAlignment="1"/>
    <xf numFmtId="3" fontId="8" fillId="0" borderId="0" xfId="0" applyNumberFormat="1" applyFont="1"/>
    <xf numFmtId="10" fontId="8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8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/>
    <xf numFmtId="0" fontId="12" fillId="0" borderId="0" xfId="0" quotePrefix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10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/>
    <xf numFmtId="10" fontId="13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11" fillId="0" borderId="0" xfId="0" applyFont="1"/>
    <xf numFmtId="0" fontId="14" fillId="0" borderId="0" xfId="0" applyFont="1" applyBorder="1"/>
    <xf numFmtId="0" fontId="5" fillId="0" borderId="0" xfId="0" applyFont="1"/>
    <xf numFmtId="0" fontId="15" fillId="0" borderId="0" xfId="0" applyFont="1"/>
    <xf numFmtId="0" fontId="16" fillId="0" borderId="0" xfId="0" applyFont="1"/>
    <xf numFmtId="0" fontId="7" fillId="3" borderId="0" xfId="0" applyFont="1" applyFill="1"/>
    <xf numFmtId="0" fontId="10" fillId="0" borderId="0" xfId="0" applyFont="1" applyAlignment="1"/>
    <xf numFmtId="1" fontId="8" fillId="0" borderId="0" xfId="0" applyNumberFormat="1" applyFont="1" applyFill="1"/>
    <xf numFmtId="10" fontId="8" fillId="0" borderId="0" xfId="0" applyNumberFormat="1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7" fillId="0" borderId="1" xfId="0" applyNumberFormat="1" applyFont="1" applyFill="1" applyBorder="1"/>
    <xf numFmtId="0" fontId="17" fillId="4" borderId="1" xfId="3" applyBorder="1" applyAlignment="1">
      <alignment horizontal="center"/>
    </xf>
    <xf numFmtId="0" fontId="17" fillId="4" borderId="2" xfId="3" applyBorder="1" applyAlignment="1">
      <alignment horizontal="center"/>
    </xf>
    <xf numFmtId="3" fontId="8" fillId="0" borderId="1" xfId="0" applyNumberFormat="1" applyFont="1" applyFill="1" applyBorder="1"/>
    <xf numFmtId="164" fontId="8" fillId="0" borderId="4" xfId="0" applyNumberFormat="1" applyFont="1" applyFill="1" applyBorder="1" applyAlignment="1">
      <alignment horizontal="center"/>
    </xf>
    <xf numFmtId="10" fontId="7" fillId="0" borderId="0" xfId="0" applyNumberFormat="1" applyFont="1" applyFill="1"/>
    <xf numFmtId="0" fontId="17" fillId="4" borderId="1" xfId="3" applyBorder="1"/>
    <xf numFmtId="0" fontId="17" fillId="4" borderId="1" xfId="3" applyBorder="1" applyAlignment="1">
      <alignment horizontal="right"/>
    </xf>
    <xf numFmtId="0" fontId="17" fillId="4" borderId="6" xfId="3" applyBorder="1" applyAlignment="1">
      <alignment horizontal="center"/>
    </xf>
    <xf numFmtId="0" fontId="17" fillId="4" borderId="3" xfId="3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3" fontId="17" fillId="4" borderId="2" xfId="3" applyNumberFormat="1" applyBorder="1"/>
    <xf numFmtId="10" fontId="17" fillId="4" borderId="1" xfId="3" applyNumberFormat="1" applyBorder="1"/>
    <xf numFmtId="0" fontId="8" fillId="0" borderId="0" xfId="0" applyFont="1" applyBorder="1" applyAlignment="1">
      <alignment horizontal="left" vertical="center" wrapText="1"/>
    </xf>
    <xf numFmtId="0" fontId="8" fillId="5" borderId="7" xfId="4" applyFont="1" applyAlignment="1">
      <alignment horizontal="left" vertical="center" wrapText="1"/>
    </xf>
    <xf numFmtId="0" fontId="16" fillId="0" borderId="8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0" fontId="16" fillId="0" borderId="8" xfId="0" applyNumberFormat="1" applyFont="1" applyBorder="1" applyAlignment="1">
      <alignment horizontal="center"/>
    </xf>
    <xf numFmtId="10" fontId="16" fillId="0" borderId="2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0" fontId="18" fillId="4" borderId="1" xfId="3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7" fillId="4" borderId="10" xfId="3" applyBorder="1" applyAlignment="1">
      <alignment horizontal="center"/>
    </xf>
    <xf numFmtId="0" fontId="17" fillId="4" borderId="9" xfId="3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17" fillId="4" borderId="8" xfId="3" applyNumberFormat="1" applyBorder="1" applyAlignment="1">
      <alignment horizontal="center"/>
    </xf>
    <xf numFmtId="3" fontId="17" fillId="4" borderId="2" xfId="3" applyNumberFormat="1" applyBorder="1" applyAlignment="1">
      <alignment horizontal="center"/>
    </xf>
  </cellXfs>
  <cellStyles count="5">
    <cellStyle name="Good" xfId="3" builtinId="26"/>
    <cellStyle name="Normal" xfId="0" builtinId="0"/>
    <cellStyle name="Normal 2" xfId="1" xr:uid="{00000000-0005-0000-0000-000002000000}"/>
    <cellStyle name="Note" xfId="4" builtinId="1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
by Employer Size</a:t>
            </a:r>
          </a:p>
          <a:p>
            <a:pPr>
              <a:defRPr/>
            </a:pPr>
            <a:r>
              <a:rPr lang="en-US" baseline="0"/>
              <a:t>Oct - Dec 2020</a:t>
            </a:r>
            <a:endParaRPr lang="en-US"/>
          </a:p>
        </c:rich>
      </c:tx>
      <c:layout>
        <c:manualLayout>
          <c:xMode val="edge"/>
          <c:yMode val="edge"/>
          <c:x val="0.33032451785918066"/>
          <c:y val="3.8804604869935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05239857066058"/>
          <c:y val="0.20341826600168628"/>
          <c:w val="0.69525419376925712"/>
          <c:h val="0.64785839156675284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49-4853-803D-2DF2268DF23C}"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49-4853-803D-2DF2268DF23C}"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Summary!$C$6:$C$9</c:f>
              <c:numCache>
                <c:formatCode>#,##0</c:formatCode>
                <c:ptCount val="4"/>
                <c:pt idx="0">
                  <c:v>103887</c:v>
                </c:pt>
                <c:pt idx="1">
                  <c:v>91026</c:v>
                </c:pt>
                <c:pt idx="2">
                  <c:v>44674</c:v>
                </c:pt>
                <c:pt idx="3">
                  <c:v>12621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49-4853-803D-2DF2268DF23C}"/>
            </c:ext>
          </c:extLst>
        </c:ser>
        <c:ser>
          <c:idx val="0"/>
          <c:order val="1"/>
          <c:tx>
            <c:v>Employers Served</c:v>
          </c:tx>
          <c:spPr>
            <a:solidFill>
              <a:schemeClr val="accent2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49-4853-803D-2DF2268DF23C}"/>
                </c:ext>
              </c:extLst>
            </c:dLbl>
            <c:dLbl>
              <c:idx val="1"/>
              <c:layout>
                <c:manualLayout>
                  <c:x val="3.2714253109664975E-3"/>
                  <c:y val="4.216623557264053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49-4853-803D-2DF2268DF23C}"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49-4853-803D-2DF2268DF23C}"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Summary!$E$6:$E$9</c:f>
              <c:numCache>
                <c:formatCode>#,##0</c:formatCode>
                <c:ptCount val="4"/>
                <c:pt idx="0">
                  <c:v>4220</c:v>
                </c:pt>
                <c:pt idx="1">
                  <c:v>5055</c:v>
                </c:pt>
                <c:pt idx="2">
                  <c:v>4036</c:v>
                </c:pt>
                <c:pt idx="3">
                  <c:v>2554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56125672"/>
        <c:axId val="556126064"/>
      </c:barChart>
      <c:lineChart>
        <c:grouping val="standard"/>
        <c:varyColors val="0"/>
        <c:ser>
          <c:idx val="2"/>
          <c:order val="2"/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>
                    <a:tint val="6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6.4655369165810793E-3"/>
                  <c:y val="-3.9618541330246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49-4853-803D-2DF2268DF23C}"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49-4853-803D-2DF2268DF23C}"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Summary!$G$6:$G$9</c:f>
              <c:numCache>
                <c:formatCode>0.00%</c:formatCode>
                <c:ptCount val="4"/>
                <c:pt idx="0">
                  <c:v>4.0621059420331708E-2</c:v>
                </c:pt>
                <c:pt idx="1">
                  <c:v>5.553358381121877E-2</c:v>
                </c:pt>
                <c:pt idx="2">
                  <c:v>9.0343376460581104E-2</c:v>
                </c:pt>
                <c:pt idx="3">
                  <c:v>0.20236114412487125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6128416"/>
        <c:axId val="556127632"/>
      </c:lineChart>
      <c:catAx>
        <c:axId val="556125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Employer Size</a:t>
                </a:r>
              </a:p>
            </c:rich>
          </c:tx>
          <c:layout>
            <c:manualLayout>
              <c:xMode val="edge"/>
              <c:yMode val="edge"/>
              <c:x val="0.78610806801323752"/>
              <c:y val="0.91227422343531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6126064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5672"/>
        <c:crosses val="autoZero"/>
        <c:crossBetween val="between"/>
        <c:majorUnit val="20000"/>
      </c:valAx>
      <c:catAx>
        <c:axId val="556128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6127632"/>
        <c:crosses val="autoZero"/>
        <c:auto val="0"/>
        <c:lblAlgn val="ctr"/>
        <c:lblOffset val="100"/>
        <c:noMultiLvlLbl val="0"/>
      </c:catAx>
      <c:valAx>
        <c:axId val="5561276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94899406595914659"/>
              <c:y val="0.39627701982796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8416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8757175054205181"/>
          <c:y val="0.91650685225145401"/>
          <c:w val="0.41761012210430221"/>
          <c:h val="4.9615349805412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Rates
by Quarter for last 3 years</a:t>
            </a:r>
          </a:p>
        </c:rich>
      </c:tx>
      <c:layout>
        <c:manualLayout>
          <c:xMode val="edge"/>
          <c:yMode val="edge"/>
          <c:x val="0.31386670611893763"/>
          <c:y val="3.1746108072368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100751898229868E-2"/>
          <c:y val="0.17345274588768009"/>
          <c:w val="0.93344151575448553"/>
          <c:h val="0.64387423805230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Rate'!$F$29</c:f>
              <c:strCache>
                <c:ptCount val="1"/>
                <c:pt idx="0">
                  <c:v>Qtrly Rate</c:v>
                </c:pt>
              </c:strCache>
            </c:strRef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8-470D-86B0-36010187205D}"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8-470D-86B0-36010187205D}"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48-470D-86B0-36010187205D}"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48-470D-86B0-36010187205D}"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48-470D-86B0-36010187205D}"/>
                </c:ext>
              </c:extLst>
            </c:dLbl>
            <c:dLbl>
              <c:idx val="5"/>
              <c:layout>
                <c:manualLayout>
                  <c:x val="1.7836464432914973E-3"/>
                  <c:y val="-1.2242172236051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48-470D-86B0-36010187205D}"/>
                </c:ext>
              </c:extLst>
            </c:dLbl>
            <c:dLbl>
              <c:idx val="6"/>
              <c:layout>
                <c:manualLayout>
                  <c:x val="5.353346114820052E-3"/>
                  <c:y val="6.33240932924304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48-470D-86B0-36010187205D}"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48-470D-86B0-36010187205D}"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48-470D-86B0-36010187205D}"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48-470D-86B0-36010187205D}"/>
                </c:ext>
              </c:extLst>
            </c:dLbl>
            <c:dLbl>
              <c:idx val="10"/>
              <c:layout>
                <c:manualLayout>
                  <c:x val="2.7733820524952616E-3"/>
                  <c:y val="-6.19742619432752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48-470D-86B0-36010187205D}"/>
                </c:ext>
              </c:extLst>
            </c:dLbl>
            <c:dLbl>
              <c:idx val="11"/>
              <c:layout>
                <c:manualLayout>
                  <c:x val="2.3056999778466388E-3"/>
                  <c:y val="-1.0007490002486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48-470D-86B0-360101872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'Yearly Rate'!#REF!</c:f>
            </c:multiLvlStrRef>
          </c:cat>
          <c:val>
            <c:numRef>
              <c:f>'Yearly Rate'!$F$30:$F$41</c:f>
              <c:numCache>
                <c:formatCode>0.00%</c:formatCode>
                <c:ptCount val="12"/>
                <c:pt idx="0">
                  <c:v>6.3306387427347149E-2</c:v>
                </c:pt>
                <c:pt idx="1">
                  <c:v>6.4378421920971124E-2</c:v>
                </c:pt>
                <c:pt idx="2">
                  <c:v>5.4363851121246344E-2</c:v>
                </c:pt>
                <c:pt idx="3">
                  <c:v>8.7234590142838755E-2</c:v>
                </c:pt>
                <c:pt idx="4">
                  <c:v>7.8588410948010737E-2</c:v>
                </c:pt>
                <c:pt idx="5">
                  <c:v>6.2787191702345771E-2</c:v>
                </c:pt>
                <c:pt idx="6">
                  <c:v>5.6002067868076481E-2</c:v>
                </c:pt>
                <c:pt idx="7">
                  <c:v>5.7978665527538553E-2</c:v>
                </c:pt>
                <c:pt idx="8">
                  <c:v>7.6435513404385189E-2</c:v>
                </c:pt>
                <c:pt idx="9">
                  <c:v>7.6056886494730774E-2</c:v>
                </c:pt>
                <c:pt idx="10">
                  <c:v>6.9334529492807023E-2</c:v>
                </c:pt>
                <c:pt idx="11">
                  <c:v>6.2904428091099404E-2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49136248"/>
        <c:axId val="549135072"/>
      </c:barChart>
      <c:lineChart>
        <c:grouping val="standard"/>
        <c:varyColors val="0"/>
        <c:ser>
          <c:idx val="1"/>
          <c:order val="1"/>
          <c:tx>
            <c:strRef>
              <c:f>'Yearly Rate'!$L$29</c:f>
              <c:strCache>
                <c:ptCount val="1"/>
                <c:pt idx="0">
                  <c:v>Yearly Rate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'Yearly Rate'!$D$30:$D$41</c:f>
              <c:strCache>
                <c:ptCount val="12"/>
                <c:pt idx="0">
                  <c:v>Jan-Mar 2018</c:v>
                </c:pt>
                <c:pt idx="1">
                  <c:v>Apr-Jun 2018</c:v>
                </c:pt>
                <c:pt idx="2">
                  <c:v>Jul-Sep 2018</c:v>
                </c:pt>
                <c:pt idx="3">
                  <c:v>Oct-Dec 2018</c:v>
                </c:pt>
                <c:pt idx="4">
                  <c:v>Jan-Mar 2019</c:v>
                </c:pt>
                <c:pt idx="5">
                  <c:v>Apr-Jun 2019</c:v>
                </c:pt>
                <c:pt idx="6">
                  <c:v>Jul-Sep 2019</c:v>
                </c:pt>
                <c:pt idx="7">
                  <c:v>Oct-Dec 2019</c:v>
                </c:pt>
                <c:pt idx="8">
                  <c:v>Jan-Mar 2020</c:v>
                </c:pt>
                <c:pt idx="9">
                  <c:v>Apr-Jun 2020</c:v>
                </c:pt>
                <c:pt idx="10">
                  <c:v>Jul-Sep 2020</c:v>
                </c:pt>
                <c:pt idx="11">
                  <c:v>Oct - Dec 2020</c:v>
                </c:pt>
              </c:strCache>
            </c:strRef>
          </c:cat>
          <c:val>
            <c:numRef>
              <c:f>'Yearly Rate'!$L$30:$L$41</c:f>
              <c:numCache>
                <c:formatCode>0.00%</c:formatCode>
                <c:ptCount val="12"/>
                <c:pt idx="0">
                  <c:v>6.3306387427347149E-2</c:v>
                </c:pt>
                <c:pt idx="1">
                  <c:v>6.3842060854441829E-2</c:v>
                </c:pt>
                <c:pt idx="2">
                  <c:v>6.0685542338182893E-2</c:v>
                </c:pt>
                <c:pt idx="3">
                  <c:v>6.734302260543322E-2</c:v>
                </c:pt>
                <c:pt idx="4">
                  <c:v>7.8588410948010737E-2</c:v>
                </c:pt>
                <c:pt idx="5">
                  <c:v>7.0651570315355433E-2</c:v>
                </c:pt>
                <c:pt idx="6">
                  <c:v>6.5768554031477466E-2</c:v>
                </c:pt>
                <c:pt idx="7">
                  <c:v>6.3817913942036009E-2</c:v>
                </c:pt>
                <c:pt idx="8">
                  <c:v>7.6435513404385189E-2</c:v>
                </c:pt>
                <c:pt idx="9">
                  <c:v>7.6249616620926719E-2</c:v>
                </c:pt>
                <c:pt idx="10">
                  <c:v>6.8003328824996448E-2</c:v>
                </c:pt>
                <c:pt idx="11">
                  <c:v>7.1177577912570594E-2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9136248"/>
        <c:axId val="549135072"/>
      </c:lineChart>
      <c:catAx>
        <c:axId val="54913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9135072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6248"/>
        <c:crosses val="autoZero"/>
        <c:crossBetween val="between"/>
        <c:majorUnit val="2.0000000000000011E-2"/>
        <c:minorUnit val="1.0000000000000005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1578659475485"/>
          <c:y val="0.92746460900087668"/>
          <c:w val="0.28294896795420543"/>
          <c:h val="5.0500868975618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5D0-4AFA-B80E-007C42AAFDA5}"/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D0-4AFA-B80E-007C42AAFDA5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49137424"/>
        <c:axId val="24170989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709504"/>
        <c:axId val="241708720"/>
      </c:lineChart>
      <c:catAx>
        <c:axId val="54913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1709896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137424"/>
        <c:crosses val="autoZero"/>
        <c:crossBetween val="between"/>
      </c:valAx>
      <c:catAx>
        <c:axId val="24170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1708720"/>
        <c:crosses val="autoZero"/>
        <c:auto val="0"/>
        <c:lblAlgn val="ctr"/>
        <c:lblOffset val="100"/>
        <c:noMultiLvlLbl val="0"/>
      </c:catAx>
      <c:valAx>
        <c:axId val="2417087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50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(5-9 employees)
Oct - Dec 2020</a:t>
            </a:r>
          </a:p>
        </c:rich>
      </c:tx>
      <c:layout>
        <c:manualLayout>
          <c:xMode val="edge"/>
          <c:yMode val="edge"/>
          <c:x val="0.27027701988755237"/>
          <c:y val="4.2509886264216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8017897693349"/>
          <c:y val="0.14550352804734573"/>
          <c:w val="0.87470862061526089"/>
          <c:h val="0.65157248925761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'5-9'!$A$9:$B$32</c:f>
              <c:multiLvlStrCache>
                <c:ptCount val="24"/>
                <c:lvl>
                  <c:pt idx="0">
                    <c:v>01</c:v>
                  </c:pt>
                  <c:pt idx="1">
                    <c:v>19</c:v>
                  </c:pt>
                  <c:pt idx="2">
                    <c:v>13</c:v>
                  </c:pt>
                  <c:pt idx="3">
                    <c:v>06</c:v>
                  </c:pt>
                  <c:pt idx="4">
                    <c:v>07</c:v>
                  </c:pt>
                  <c:pt idx="5">
                    <c:v>23</c:v>
                  </c:pt>
                  <c:pt idx="6">
                    <c:v>10</c:v>
                  </c:pt>
                  <c:pt idx="7">
                    <c:v>03</c:v>
                  </c:pt>
                  <c:pt idx="8">
                    <c:v>16</c:v>
                  </c:pt>
                  <c:pt idx="9">
                    <c:v>04</c:v>
                  </c:pt>
                  <c:pt idx="10">
                    <c:v>09</c:v>
                  </c:pt>
                  <c:pt idx="11">
                    <c:v>02</c:v>
                  </c:pt>
                  <c:pt idx="12">
                    <c:v>05</c:v>
                  </c:pt>
                  <c:pt idx="13">
                    <c:v>22</c:v>
                  </c:pt>
                  <c:pt idx="14">
                    <c:v>11</c:v>
                  </c:pt>
                  <c:pt idx="15">
                    <c:v>17</c:v>
                  </c:pt>
                  <c:pt idx="16">
                    <c:v>12</c:v>
                  </c:pt>
                  <c:pt idx="17">
                    <c:v>08</c:v>
                  </c:pt>
                  <c:pt idx="18">
                    <c:v>21</c:v>
                  </c:pt>
                  <c:pt idx="19">
                    <c:v>15</c:v>
                  </c:pt>
                  <c:pt idx="20">
                    <c:v>18</c:v>
                  </c:pt>
                  <c:pt idx="21">
                    <c:v>24</c:v>
                  </c:pt>
                  <c:pt idx="22">
                    <c:v>14</c:v>
                  </c:pt>
                  <c:pt idx="23">
                    <c:v>20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'5-9'!$C$9:$C$32</c:f>
              <c:numCache>
                <c:formatCode>0.00%</c:formatCode>
                <c:ptCount val="24"/>
                <c:pt idx="0">
                  <c:v>0.12915301824988301</c:v>
                </c:pt>
                <c:pt idx="1">
                  <c:v>0.12431842966194111</c:v>
                </c:pt>
                <c:pt idx="2">
                  <c:v>0.11448427212874908</c:v>
                </c:pt>
                <c:pt idx="3">
                  <c:v>9.7510373443983403E-2</c:v>
                </c:pt>
                <c:pt idx="4">
                  <c:v>7.3852295409181631E-2</c:v>
                </c:pt>
                <c:pt idx="5">
                  <c:v>6.2747035573122528E-2</c:v>
                </c:pt>
                <c:pt idx="6">
                  <c:v>5.9559775571860166E-2</c:v>
                </c:pt>
                <c:pt idx="7">
                  <c:v>5.8951965065502182E-2</c:v>
                </c:pt>
                <c:pt idx="8">
                  <c:v>5.8042488619119877E-2</c:v>
                </c:pt>
                <c:pt idx="9">
                  <c:v>5.4330708661417322E-2</c:v>
                </c:pt>
                <c:pt idx="10">
                  <c:v>5.1840721262208865E-2</c:v>
                </c:pt>
                <c:pt idx="11">
                  <c:v>4.1838538597525045E-2</c:v>
                </c:pt>
                <c:pt idx="12">
                  <c:v>4.1567695961995249E-2</c:v>
                </c:pt>
                <c:pt idx="13">
                  <c:v>4.0021175224986764E-2</c:v>
                </c:pt>
                <c:pt idx="14">
                  <c:v>3.6690896503980615E-2</c:v>
                </c:pt>
                <c:pt idx="15">
                  <c:v>3.4152436484798002E-2</c:v>
                </c:pt>
                <c:pt idx="16">
                  <c:v>3.1961544948557935E-2</c:v>
                </c:pt>
                <c:pt idx="17">
                  <c:v>2.7565903920781482E-2</c:v>
                </c:pt>
                <c:pt idx="18">
                  <c:v>2.5550215026562104E-2</c:v>
                </c:pt>
                <c:pt idx="19">
                  <c:v>2.5492811619979249E-2</c:v>
                </c:pt>
                <c:pt idx="20">
                  <c:v>2.3854511100614078E-2</c:v>
                </c:pt>
                <c:pt idx="21">
                  <c:v>1.8772765480526758E-2</c:v>
                </c:pt>
                <c:pt idx="22">
                  <c:v>1.8272744758607424E-2</c:v>
                </c:pt>
                <c:pt idx="23">
                  <c:v>1.5830245874031659E-2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8-4ECB-A312-CD49F2E41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8328"/>
        <c:axId val="241710288"/>
      </c:barChart>
      <c:catAx>
        <c:axId val="241708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40333780541526643"/>
              <c:y val="0.9221693191045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10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1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0407720412261063E-2"/>
              <c:y val="0.389803849518810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(10-25 employees)</a:t>
            </a:r>
          </a:p>
          <a:p>
            <a:pPr>
              <a:defRPr/>
            </a:pPr>
            <a:r>
              <a:rPr lang="en-US" baseline="0"/>
              <a:t>Oct - Dec 2020</a:t>
            </a:r>
            <a:endParaRPr lang="en-US"/>
          </a:p>
        </c:rich>
      </c:tx>
      <c:layout>
        <c:manualLayout>
          <c:xMode val="edge"/>
          <c:yMode val="edge"/>
          <c:x val="0.24711204779699933"/>
          <c:y val="3.733817079209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76834746618213"/>
          <c:y val="0.13833361814748116"/>
          <c:w val="0.86006194355175403"/>
          <c:h val="0.67213755208812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'10-25'!$A$9:$B$32</c:f>
              <c:multiLvlStrCache>
                <c:ptCount val="24"/>
                <c:lvl>
                  <c:pt idx="0">
                    <c:v>01</c:v>
                  </c:pt>
                  <c:pt idx="1">
                    <c:v>03</c:v>
                  </c:pt>
                  <c:pt idx="2">
                    <c:v>13</c:v>
                  </c:pt>
                  <c:pt idx="3">
                    <c:v>19</c:v>
                  </c:pt>
                  <c:pt idx="4">
                    <c:v>06</c:v>
                  </c:pt>
                  <c:pt idx="5">
                    <c:v>10</c:v>
                  </c:pt>
                  <c:pt idx="6">
                    <c:v>07</c:v>
                  </c:pt>
                  <c:pt idx="7">
                    <c:v>23</c:v>
                  </c:pt>
                  <c:pt idx="8">
                    <c:v>04</c:v>
                  </c:pt>
                  <c:pt idx="9">
                    <c:v>02</c:v>
                  </c:pt>
                  <c:pt idx="10">
                    <c:v>09</c:v>
                  </c:pt>
                  <c:pt idx="11">
                    <c:v>16</c:v>
                  </c:pt>
                  <c:pt idx="12">
                    <c:v>17</c:v>
                  </c:pt>
                  <c:pt idx="13">
                    <c:v>05</c:v>
                  </c:pt>
                  <c:pt idx="14">
                    <c:v>22</c:v>
                  </c:pt>
                  <c:pt idx="15">
                    <c:v>08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21</c:v>
                  </c:pt>
                  <c:pt idx="19">
                    <c:v>15</c:v>
                  </c:pt>
                  <c:pt idx="20">
                    <c:v>14</c:v>
                  </c:pt>
                  <c:pt idx="21">
                    <c:v>18</c:v>
                  </c:pt>
                  <c:pt idx="22">
                    <c:v>20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'10-25'!$C$9:$C$32</c:f>
              <c:numCache>
                <c:formatCode>0.00%</c:formatCode>
                <c:ptCount val="24"/>
                <c:pt idx="0">
                  <c:v>0.16641528406234288</c:v>
                </c:pt>
                <c:pt idx="1">
                  <c:v>0.14958448753462603</c:v>
                </c:pt>
                <c:pt idx="2">
                  <c:v>0.14267676767676768</c:v>
                </c:pt>
                <c:pt idx="3">
                  <c:v>0.1367741935483871</c:v>
                </c:pt>
                <c:pt idx="4">
                  <c:v>0.11979166666666667</c:v>
                </c:pt>
                <c:pt idx="5">
                  <c:v>9.3034825870646765E-2</c:v>
                </c:pt>
                <c:pt idx="6">
                  <c:v>9.2760180995475117E-2</c:v>
                </c:pt>
                <c:pt idx="7">
                  <c:v>7.8647749167980383E-2</c:v>
                </c:pt>
                <c:pt idx="8">
                  <c:v>7.7396657871591903E-2</c:v>
                </c:pt>
                <c:pt idx="9">
                  <c:v>7.052561543579508E-2</c:v>
                </c:pt>
                <c:pt idx="10">
                  <c:v>6.3028439661798621E-2</c:v>
                </c:pt>
                <c:pt idx="11">
                  <c:v>6.2642889803383631E-2</c:v>
                </c:pt>
                <c:pt idx="12">
                  <c:v>5.9909909909909909E-2</c:v>
                </c:pt>
                <c:pt idx="13">
                  <c:v>5.5296856810244467E-2</c:v>
                </c:pt>
                <c:pt idx="14">
                  <c:v>5.4850746268656714E-2</c:v>
                </c:pt>
                <c:pt idx="15">
                  <c:v>5.2609486497831259E-2</c:v>
                </c:pt>
                <c:pt idx="16">
                  <c:v>4.8173424327579283E-2</c:v>
                </c:pt>
                <c:pt idx="17">
                  <c:v>3.8739623315183436E-2</c:v>
                </c:pt>
                <c:pt idx="18">
                  <c:v>3.4585569469290402E-2</c:v>
                </c:pt>
                <c:pt idx="19">
                  <c:v>3.4503816793893131E-2</c:v>
                </c:pt>
                <c:pt idx="20">
                  <c:v>3.2444444444444442E-2</c:v>
                </c:pt>
                <c:pt idx="21">
                  <c:v>3.2046014790468362E-2</c:v>
                </c:pt>
                <c:pt idx="22">
                  <c:v>3.1965272296764012E-2</c:v>
                </c:pt>
                <c:pt idx="23">
                  <c:v>2.9542828849645156E-2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F-428D-94F3-04F1482B8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9112"/>
        <c:axId val="241706760"/>
      </c:barChart>
      <c:catAx>
        <c:axId val="241709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6188312892115254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6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06760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692080557238037E-2"/>
              <c:y val="0.36437351841871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911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(26-99 employees)
Oct - Dec 2020</a:t>
            </a:r>
          </a:p>
        </c:rich>
      </c:tx>
      <c:layout>
        <c:manualLayout>
          <c:xMode val="edge"/>
          <c:yMode val="edge"/>
          <c:x val="0.25208628803056421"/>
          <c:y val="3.721653324219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30778549131062"/>
          <c:y val="0.14501141447469318"/>
          <c:w val="0.8567429380733349"/>
          <c:h val="0.65655602732463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'26-99'!$A$9:$B$32</c:f>
              <c:multiLvlStrCache>
                <c:ptCount val="24"/>
                <c:lvl>
                  <c:pt idx="0">
                    <c:v>03</c:v>
                  </c:pt>
                  <c:pt idx="1">
                    <c:v>19</c:v>
                  </c:pt>
                  <c:pt idx="2">
                    <c:v>01</c:v>
                  </c:pt>
                  <c:pt idx="3">
                    <c:v>13</c:v>
                  </c:pt>
                  <c:pt idx="4">
                    <c:v>06</c:v>
                  </c:pt>
                  <c:pt idx="5">
                    <c:v>04</c:v>
                  </c:pt>
                  <c:pt idx="6">
                    <c:v>23</c:v>
                  </c:pt>
                  <c:pt idx="7">
                    <c:v>16</c:v>
                  </c:pt>
                  <c:pt idx="8">
                    <c:v>10</c:v>
                  </c:pt>
                  <c:pt idx="9">
                    <c:v>02</c:v>
                  </c:pt>
                  <c:pt idx="10">
                    <c:v>09</c:v>
                  </c:pt>
                  <c:pt idx="11">
                    <c:v>17</c:v>
                  </c:pt>
                  <c:pt idx="12">
                    <c:v>07</c:v>
                  </c:pt>
                  <c:pt idx="13">
                    <c:v>22</c:v>
                  </c:pt>
                  <c:pt idx="14">
                    <c:v>05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21</c:v>
                  </c:pt>
                  <c:pt idx="18">
                    <c:v>08</c:v>
                  </c:pt>
                  <c:pt idx="19">
                    <c:v>20</c:v>
                  </c:pt>
                  <c:pt idx="20">
                    <c:v>18</c:v>
                  </c:pt>
                  <c:pt idx="21">
                    <c:v>24</c:v>
                  </c:pt>
                  <c:pt idx="22">
                    <c:v>15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'26-99'!$C$9:$C$32</c:f>
              <c:numCache>
                <c:formatCode>0.00%</c:formatCode>
                <c:ptCount val="24"/>
                <c:pt idx="0">
                  <c:v>0.30597014925373134</c:v>
                </c:pt>
                <c:pt idx="1">
                  <c:v>0.24223602484472051</c:v>
                </c:pt>
                <c:pt idx="2">
                  <c:v>0.23426911907066797</c:v>
                </c:pt>
                <c:pt idx="3">
                  <c:v>0.21409455842997324</c:v>
                </c:pt>
                <c:pt idx="4">
                  <c:v>0.21019108280254778</c:v>
                </c:pt>
                <c:pt idx="5">
                  <c:v>0.14531548757170173</c:v>
                </c:pt>
                <c:pt idx="6">
                  <c:v>0.1233362910381544</c:v>
                </c:pt>
                <c:pt idx="7">
                  <c:v>0.12223393045310854</c:v>
                </c:pt>
                <c:pt idx="8">
                  <c:v>0.10558252427184465</c:v>
                </c:pt>
                <c:pt idx="9">
                  <c:v>0.10511363636363637</c:v>
                </c:pt>
                <c:pt idx="10">
                  <c:v>0.1040268456375839</c:v>
                </c:pt>
                <c:pt idx="11">
                  <c:v>0.10095735422106179</c:v>
                </c:pt>
                <c:pt idx="12">
                  <c:v>9.7826086956521743E-2</c:v>
                </c:pt>
                <c:pt idx="13">
                  <c:v>9.6920747097425541E-2</c:v>
                </c:pt>
                <c:pt idx="14">
                  <c:v>9.361233480176212E-2</c:v>
                </c:pt>
                <c:pt idx="15">
                  <c:v>8.1308411214953275E-2</c:v>
                </c:pt>
                <c:pt idx="16">
                  <c:v>7.3463268365817097E-2</c:v>
                </c:pt>
                <c:pt idx="17">
                  <c:v>7.2648245886370699E-2</c:v>
                </c:pt>
                <c:pt idx="18">
                  <c:v>7.0701357466063347E-2</c:v>
                </c:pt>
                <c:pt idx="19">
                  <c:v>6.3683304647160072E-2</c:v>
                </c:pt>
                <c:pt idx="20">
                  <c:v>5.5878928987194411E-2</c:v>
                </c:pt>
                <c:pt idx="21">
                  <c:v>5.5729710902124696E-2</c:v>
                </c:pt>
                <c:pt idx="22">
                  <c:v>5.4790590935169248E-2</c:v>
                </c:pt>
                <c:pt idx="23">
                  <c:v>4.8072562358276644E-2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4-40D2-8D63-9D43BDC27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3928"/>
        <c:axId val="243063144"/>
      </c:barChart>
      <c:catAx>
        <c:axId val="243063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633572412359349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31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9135867585929753E-2"/>
              <c:y val="0.37995504318220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928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(100+ employees)
Oct - Dec</a:t>
            </a:r>
            <a:r>
              <a:rPr lang="en-US" baseline="0"/>
              <a:t> 2020</a:t>
            </a:r>
            <a:endParaRPr lang="en-US"/>
          </a:p>
        </c:rich>
      </c:tx>
      <c:layout>
        <c:manualLayout>
          <c:xMode val="edge"/>
          <c:yMode val="edge"/>
          <c:x val="0.24012878215876809"/>
          <c:y val="3.0444973448086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24803966751975"/>
          <c:y val="0.14213130335452254"/>
          <c:w val="0.86149223875035541"/>
          <c:h val="0.66746592722421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'100+'!$A$9:$B$32</c:f>
              <c:multiLvlStrCache>
                <c:ptCount val="24"/>
                <c:lvl>
                  <c:pt idx="0">
                    <c:v>06</c:v>
                  </c:pt>
                  <c:pt idx="1">
                    <c:v>13</c:v>
                  </c:pt>
                  <c:pt idx="2">
                    <c:v>04</c:v>
                  </c:pt>
                  <c:pt idx="3">
                    <c:v>01</c:v>
                  </c:pt>
                  <c:pt idx="4">
                    <c:v>19</c:v>
                  </c:pt>
                  <c:pt idx="5">
                    <c:v>10</c:v>
                  </c:pt>
                  <c:pt idx="6">
                    <c:v>03</c:v>
                  </c:pt>
                  <c:pt idx="7">
                    <c:v>09</c:v>
                  </c:pt>
                  <c:pt idx="8">
                    <c:v>02</c:v>
                  </c:pt>
                  <c:pt idx="9">
                    <c:v>07</c:v>
                  </c:pt>
                  <c:pt idx="10">
                    <c:v>16</c:v>
                  </c:pt>
                  <c:pt idx="11">
                    <c:v>11</c:v>
                  </c:pt>
                  <c:pt idx="12">
                    <c:v>17</c:v>
                  </c:pt>
                  <c:pt idx="13">
                    <c:v>17</c:v>
                  </c:pt>
                  <c:pt idx="14">
                    <c:v>05</c:v>
                  </c:pt>
                  <c:pt idx="15">
                    <c:v>08</c:v>
                  </c:pt>
                  <c:pt idx="16">
                    <c:v>12</c:v>
                  </c:pt>
                  <c:pt idx="17">
                    <c:v>22</c:v>
                  </c:pt>
                  <c:pt idx="18">
                    <c:v>24</c:v>
                  </c:pt>
                  <c:pt idx="19">
                    <c:v>20</c:v>
                  </c:pt>
                  <c:pt idx="20">
                    <c:v>14</c:v>
                  </c:pt>
                  <c:pt idx="21">
                    <c:v>18</c:v>
                  </c:pt>
                  <c:pt idx="22">
                    <c:v>21</c:v>
                  </c:pt>
                  <c:pt idx="23">
                    <c:v>15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'100+'!$C$9:$C$32</c:f>
              <c:numCache>
                <c:formatCode>0.00%</c:formatCode>
                <c:ptCount val="24"/>
                <c:pt idx="0">
                  <c:v>0.45454545454545453</c:v>
                </c:pt>
                <c:pt idx="1">
                  <c:v>0.43450479233226835</c:v>
                </c:pt>
                <c:pt idx="2">
                  <c:v>0.40952380952380951</c:v>
                </c:pt>
                <c:pt idx="3">
                  <c:v>0.40163934426229508</c:v>
                </c:pt>
                <c:pt idx="4">
                  <c:v>0.39189189189189189</c:v>
                </c:pt>
                <c:pt idx="5">
                  <c:v>0.37894736842105264</c:v>
                </c:pt>
                <c:pt idx="6">
                  <c:v>0.35416666666666669</c:v>
                </c:pt>
                <c:pt idx="7">
                  <c:v>0.31764705882352939</c:v>
                </c:pt>
                <c:pt idx="8">
                  <c:v>0.30573248407643311</c:v>
                </c:pt>
                <c:pt idx="9">
                  <c:v>0.2608695652173913</c:v>
                </c:pt>
                <c:pt idx="10">
                  <c:v>0.25321888412017168</c:v>
                </c:pt>
                <c:pt idx="11">
                  <c:v>0.2446043165467626</c:v>
                </c:pt>
                <c:pt idx="12">
                  <c:v>0.22443181818181818</c:v>
                </c:pt>
                <c:pt idx="13">
                  <c:v>0.22443181818181818</c:v>
                </c:pt>
                <c:pt idx="14">
                  <c:v>0.20992366412213739</c:v>
                </c:pt>
                <c:pt idx="15">
                  <c:v>0.19812206572769953</c:v>
                </c:pt>
                <c:pt idx="16">
                  <c:v>0.19000549148819329</c:v>
                </c:pt>
                <c:pt idx="17">
                  <c:v>0.18614718614718614</c:v>
                </c:pt>
                <c:pt idx="18">
                  <c:v>0.1761006289308176</c:v>
                </c:pt>
                <c:pt idx="19">
                  <c:v>0.17472118959107807</c:v>
                </c:pt>
                <c:pt idx="20">
                  <c:v>0.17289719626168223</c:v>
                </c:pt>
                <c:pt idx="21">
                  <c:v>0.17006802721088435</c:v>
                </c:pt>
                <c:pt idx="22">
                  <c:v>0.15271493212669685</c:v>
                </c:pt>
                <c:pt idx="23">
                  <c:v>0.12642669007901669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8-478F-BA48-103CF39FA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2752"/>
        <c:axId val="243061576"/>
      </c:barChart>
      <c:catAx>
        <c:axId val="243062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767708363976297"/>
              <c:y val="0.92859968085384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7852214301356785E-2"/>
              <c:y val="0.39176672683356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(&lt;5 employees)
Oct - Dec</a:t>
            </a:r>
            <a:r>
              <a:rPr lang="en-US" baseline="0"/>
              <a:t> 2020</a:t>
            </a:r>
            <a:endParaRPr lang="en-US"/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6473647315824"/>
          <c:y val="0.1389964902133477"/>
          <c:w val="0.85958650820821314"/>
          <c:h val="0.68628852111349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'0-4'!$A$9:$B$32</c:f>
              <c:multiLvlStrCache>
                <c:ptCount val="24"/>
                <c:lvl>
                  <c:pt idx="0">
                    <c:v>19</c:v>
                  </c:pt>
                  <c:pt idx="1">
                    <c:v>01</c:v>
                  </c:pt>
                  <c:pt idx="2">
                    <c:v>13</c:v>
                  </c:pt>
                  <c:pt idx="3">
                    <c:v>06</c:v>
                  </c:pt>
                  <c:pt idx="4">
                    <c:v>07</c:v>
                  </c:pt>
                  <c:pt idx="5">
                    <c:v>03</c:v>
                  </c:pt>
                  <c:pt idx="6">
                    <c:v>23</c:v>
                  </c:pt>
                  <c:pt idx="7">
                    <c:v>05</c:v>
                  </c:pt>
                  <c:pt idx="8">
                    <c:v>10</c:v>
                  </c:pt>
                  <c:pt idx="9">
                    <c:v>09</c:v>
                  </c:pt>
                  <c:pt idx="10">
                    <c:v>04</c:v>
                  </c:pt>
                  <c:pt idx="11">
                    <c:v>16</c:v>
                  </c:pt>
                  <c:pt idx="12">
                    <c:v>02</c:v>
                  </c:pt>
                  <c:pt idx="13">
                    <c:v>22</c:v>
                  </c:pt>
                  <c:pt idx="14">
                    <c:v>08</c:v>
                  </c:pt>
                  <c:pt idx="15">
                    <c:v>17</c:v>
                  </c:pt>
                  <c:pt idx="16">
                    <c:v>12</c:v>
                  </c:pt>
                  <c:pt idx="17">
                    <c:v>11</c:v>
                  </c:pt>
                  <c:pt idx="18">
                    <c:v>15</c:v>
                  </c:pt>
                  <c:pt idx="19">
                    <c:v>21</c:v>
                  </c:pt>
                  <c:pt idx="20">
                    <c:v>14</c:v>
                  </c:pt>
                  <c:pt idx="21">
                    <c:v>18</c:v>
                  </c:pt>
                  <c:pt idx="22">
                    <c:v>24</c:v>
                  </c:pt>
                  <c:pt idx="23">
                    <c:v>20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'0-4'!$C$9:$C$32</c:f>
              <c:numCache>
                <c:formatCode>0.00%</c:formatCode>
                <c:ptCount val="24"/>
                <c:pt idx="0">
                  <c:v>8.0931263858093128E-2</c:v>
                </c:pt>
                <c:pt idx="1">
                  <c:v>6.6730479967181733E-2</c:v>
                </c:pt>
                <c:pt idx="2">
                  <c:v>5.8717339667458429E-2</c:v>
                </c:pt>
                <c:pt idx="3">
                  <c:v>4.7688921496698462E-2</c:v>
                </c:pt>
                <c:pt idx="4">
                  <c:v>4.3346007604562739E-2</c:v>
                </c:pt>
                <c:pt idx="5">
                  <c:v>4.1500399042298484E-2</c:v>
                </c:pt>
                <c:pt idx="6">
                  <c:v>3.8596276335129839E-2</c:v>
                </c:pt>
                <c:pt idx="7">
                  <c:v>3.4913933095160769E-2</c:v>
                </c:pt>
                <c:pt idx="8">
                  <c:v>3.3064014916096958E-2</c:v>
                </c:pt>
                <c:pt idx="9">
                  <c:v>3.2067510548523206E-2</c:v>
                </c:pt>
                <c:pt idx="10">
                  <c:v>2.9177718832891247E-2</c:v>
                </c:pt>
                <c:pt idx="11">
                  <c:v>2.896180121235447E-2</c:v>
                </c:pt>
                <c:pt idx="12">
                  <c:v>2.7274211987587785E-2</c:v>
                </c:pt>
                <c:pt idx="13">
                  <c:v>2.7054800919265334E-2</c:v>
                </c:pt>
                <c:pt idx="14">
                  <c:v>2.362153130426236E-2</c:v>
                </c:pt>
                <c:pt idx="15">
                  <c:v>2.3186154870201908E-2</c:v>
                </c:pt>
                <c:pt idx="16">
                  <c:v>1.9849584674100126E-2</c:v>
                </c:pt>
                <c:pt idx="17">
                  <c:v>1.9537275064267352E-2</c:v>
                </c:pt>
                <c:pt idx="18">
                  <c:v>1.8171122295574875E-2</c:v>
                </c:pt>
                <c:pt idx="19">
                  <c:v>1.5342629116594808E-2</c:v>
                </c:pt>
                <c:pt idx="20">
                  <c:v>1.2487829657537145E-2</c:v>
                </c:pt>
                <c:pt idx="21">
                  <c:v>1.18423704898206E-2</c:v>
                </c:pt>
                <c:pt idx="22">
                  <c:v>1.1489724903158033E-2</c:v>
                </c:pt>
                <c:pt idx="23">
                  <c:v>1.0726203718417289E-2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8-41FA-A1E9-C25AD19B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1184"/>
        <c:axId val="243064320"/>
      </c:barChart>
      <c:catAx>
        <c:axId val="243061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7290673448427641"/>
              <c:y val="0.934068241469816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4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4320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791266199638716E-2"/>
              <c:y val="0.37656356394515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18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161925</xdr:rowOff>
    </xdr:from>
    <xdr:to>
      <xdr:col>9</xdr:col>
      <xdr:colOff>552450</xdr:colOff>
      <xdr:row>33</xdr:row>
      <xdr:rowOff>152400</xdr:rowOff>
    </xdr:to>
    <xdr:graphicFrame macro="">
      <xdr:nvGraphicFramePr>
        <xdr:cNvPr id="6163" name="Chart 10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66675</xdr:rowOff>
    </xdr:from>
    <xdr:to>
      <xdr:col>15</xdr:col>
      <xdr:colOff>495301</xdr:colOff>
      <xdr:row>25</xdr:row>
      <xdr:rowOff>9525</xdr:rowOff>
    </xdr:to>
    <xdr:graphicFrame macro="">
      <xdr:nvGraphicFramePr>
        <xdr:cNvPr id="8211" name="Chart 1">
          <a:extLst>
            <a:ext uri="{FF2B5EF4-FFF2-40B4-BE49-F238E27FC236}">
              <a16:creationId xmlns:a16="http://schemas.microsoft.com/office/drawing/2014/main" id="{00000000-0008-0000-0200-00001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>
          <a:extLst>
            <a:ext uri="{FF2B5EF4-FFF2-40B4-BE49-F238E27FC236}">
              <a16:creationId xmlns:a16="http://schemas.microsoft.com/office/drawing/2014/main" id="{00000000-0008-0000-0200-00001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7</xdr:row>
      <xdr:rowOff>1</xdr:rowOff>
    </xdr:from>
    <xdr:to>
      <xdr:col>17</xdr:col>
      <xdr:colOff>514350</xdr:colOff>
      <xdr:row>32</xdr:row>
      <xdr:rowOff>1</xdr:rowOff>
    </xdr:to>
    <xdr:graphicFrame macro="">
      <xdr:nvGraphicFramePr>
        <xdr:cNvPr id="1035" name="Chart 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9525</xdr:rowOff>
    </xdr:from>
    <xdr:to>
      <xdr:col>17</xdr:col>
      <xdr:colOff>476250</xdr:colOff>
      <xdr:row>32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19050</xdr:rowOff>
    </xdr:from>
    <xdr:to>
      <xdr:col>17</xdr:col>
      <xdr:colOff>485775</xdr:colOff>
      <xdr:row>32</xdr:row>
      <xdr:rowOff>9525</xdr:rowOff>
    </xdr:to>
    <xdr:graphicFrame macro="">
      <xdr:nvGraphicFramePr>
        <xdr:cNvPr id="3083" name="Chart 2">
          <a:extLst>
            <a:ext uri="{FF2B5EF4-FFF2-40B4-BE49-F238E27FC236}">
              <a16:creationId xmlns:a16="http://schemas.microsoft.com/office/drawing/2014/main" id="{00000000-0008-0000-0500-00000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266701</xdr:colOff>
      <xdr:row>7</xdr:row>
      <xdr:rowOff>0</xdr:rowOff>
    </xdr:from>
    <xdr:to>
      <xdr:col>17</xdr:col>
      <xdr:colOff>466725</xdr:colOff>
      <xdr:row>32</xdr:row>
      <xdr:rowOff>19050</xdr:rowOff>
    </xdr:to>
    <xdr:graphicFrame macro="">
      <xdr:nvGraphicFramePr>
        <xdr:cNvPr id="2058" name="Chart 1">
          <a:extLst>
            <a:ext uri="{FF2B5EF4-FFF2-40B4-BE49-F238E27FC236}">
              <a16:creationId xmlns:a16="http://schemas.microsoft.com/office/drawing/2014/main" id="{00000000-0008-0000-0600-00000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285751</xdr:colOff>
      <xdr:row>7</xdr:row>
      <xdr:rowOff>19050</xdr:rowOff>
    </xdr:from>
    <xdr:to>
      <xdr:col>17</xdr:col>
      <xdr:colOff>495301</xdr:colOff>
      <xdr:row>32</xdr:row>
      <xdr:rowOff>9525</xdr:rowOff>
    </xdr:to>
    <xdr:graphicFrame macro="">
      <xdr:nvGraphicFramePr>
        <xdr:cNvPr id="4108" name="Chart 2">
          <a:extLst>
            <a:ext uri="{FF2B5EF4-FFF2-40B4-BE49-F238E27FC236}">
              <a16:creationId xmlns:a16="http://schemas.microsoft.com/office/drawing/2014/main" id="{00000000-0008-0000-0700-00000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workbookViewId="0">
      <selection activeCell="M14" sqref="M14"/>
    </sheetView>
  </sheetViews>
  <sheetFormatPr defaultRowHeight="15" x14ac:dyDescent="0.25"/>
  <cols>
    <col min="1" max="1" width="5.85546875" style="3" customWidth="1"/>
    <col min="2" max="16384" width="9.140625" style="3"/>
  </cols>
  <sheetData>
    <row r="1" spans="1:9" ht="21" x14ac:dyDescent="0.35">
      <c r="A1" s="67" t="s">
        <v>49</v>
      </c>
    </row>
    <row r="2" spans="1:9" ht="20.100000000000001" customHeight="1" x14ac:dyDescent="0.3">
      <c r="A2" s="68"/>
    </row>
    <row r="3" spans="1:9" ht="20.100000000000001" customHeight="1" x14ac:dyDescent="0.25"/>
    <row r="4" spans="1:9" ht="20.100000000000001" customHeight="1" x14ac:dyDescent="0.25">
      <c r="A4" s="89" t="s">
        <v>68</v>
      </c>
      <c r="B4" s="89"/>
      <c r="C4" s="89"/>
      <c r="D4" s="89"/>
      <c r="E4" s="89"/>
      <c r="F4" s="89"/>
      <c r="G4" s="89"/>
      <c r="H4" s="89"/>
      <c r="I4" s="89"/>
    </row>
    <row r="5" spans="1:9" ht="20.100000000000001" customHeight="1" x14ac:dyDescent="0.25">
      <c r="A5" s="89"/>
      <c r="B5" s="89"/>
      <c r="C5" s="89"/>
      <c r="D5" s="89"/>
      <c r="E5" s="89"/>
      <c r="F5" s="89"/>
      <c r="G5" s="89"/>
      <c r="H5" s="89"/>
      <c r="I5" s="89"/>
    </row>
    <row r="6" spans="1:9" ht="20.100000000000001" customHeight="1" x14ac:dyDescent="0.25">
      <c r="A6" s="88"/>
      <c r="B6" s="88"/>
      <c r="C6" s="88"/>
      <c r="D6" s="88"/>
      <c r="E6" s="88"/>
      <c r="F6" s="88"/>
      <c r="G6" s="88"/>
      <c r="H6" s="88"/>
      <c r="I6" s="88"/>
    </row>
    <row r="7" spans="1:9" ht="20.100000000000001" customHeight="1" x14ac:dyDescent="0.25">
      <c r="A7" s="4"/>
    </row>
    <row r="8" spans="1:9" ht="20.100000000000001" customHeight="1" x14ac:dyDescent="0.25">
      <c r="A8" s="70" t="s">
        <v>69</v>
      </c>
    </row>
    <row r="9" spans="1:9" ht="20.100000000000001" customHeight="1" x14ac:dyDescent="0.25">
      <c r="A9" s="2">
        <v>0</v>
      </c>
      <c r="B9" s="3" t="s">
        <v>38</v>
      </c>
    </row>
    <row r="10" spans="1:9" ht="20.100000000000001" customHeight="1" x14ac:dyDescent="0.25">
      <c r="A10" s="2">
        <v>1</v>
      </c>
      <c r="B10" s="3" t="s">
        <v>47</v>
      </c>
    </row>
    <row r="11" spans="1:9" ht="20.100000000000001" customHeight="1" x14ac:dyDescent="0.25">
      <c r="A11" s="2">
        <v>2</v>
      </c>
      <c r="B11" s="3" t="s">
        <v>46</v>
      </c>
    </row>
    <row r="12" spans="1:9" ht="20.100000000000001" customHeight="1" x14ac:dyDescent="0.25">
      <c r="A12" s="2"/>
      <c r="B12" s="3" t="s">
        <v>50</v>
      </c>
    </row>
    <row r="13" spans="1:9" ht="20.100000000000001" customHeight="1" x14ac:dyDescent="0.25">
      <c r="A13" s="2">
        <v>3</v>
      </c>
      <c r="B13" s="3" t="s">
        <v>0</v>
      </c>
    </row>
    <row r="14" spans="1:9" ht="20.100000000000001" customHeight="1" x14ac:dyDescent="0.25">
      <c r="A14" s="2">
        <v>4</v>
      </c>
      <c r="B14" s="3" t="s">
        <v>1</v>
      </c>
    </row>
    <row r="15" spans="1:9" ht="20.100000000000001" customHeight="1" x14ac:dyDescent="0.25">
      <c r="A15" s="2">
        <v>5</v>
      </c>
      <c r="B15" s="3" t="s">
        <v>52</v>
      </c>
    </row>
    <row r="16" spans="1:9" ht="20.100000000000001" customHeight="1" x14ac:dyDescent="0.25">
      <c r="A16" s="2">
        <v>6</v>
      </c>
      <c r="B16" s="3" t="s">
        <v>48</v>
      </c>
    </row>
    <row r="17" spans="1:2" ht="20.100000000000001" customHeight="1" x14ac:dyDescent="0.25">
      <c r="A17" s="2">
        <v>7</v>
      </c>
      <c r="B17" s="3" t="s">
        <v>2</v>
      </c>
    </row>
    <row r="18" spans="1:2" ht="20.100000000000001" customHeight="1" x14ac:dyDescent="0.25"/>
    <row r="19" spans="1:2" ht="20.100000000000001" customHeight="1" x14ac:dyDescent="0.25"/>
    <row r="20" spans="1:2" ht="20.100000000000001" customHeight="1" x14ac:dyDescent="0.25"/>
    <row r="21" spans="1:2" ht="20.100000000000001" customHeight="1" x14ac:dyDescent="0.25"/>
  </sheetData>
  <mergeCells count="1">
    <mergeCell ref="A4:I5"/>
  </mergeCells>
  <printOptions horizontalCentered="1"/>
  <pageMargins left="1" right="1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K70"/>
  <sheetViews>
    <sheetView tabSelected="1" view="pageBreakPreview" zoomScaleNormal="100" zoomScaleSheetLayoutView="100" workbookViewId="0">
      <selection activeCell="E10" sqref="E10"/>
    </sheetView>
  </sheetViews>
  <sheetFormatPr defaultRowHeight="15" x14ac:dyDescent="0.25"/>
  <cols>
    <col min="1" max="1" width="14.28515625" style="3" customWidth="1"/>
    <col min="2" max="2" width="9.42578125" style="3" customWidth="1"/>
    <col min="3" max="3" width="12.42578125" style="3" customWidth="1"/>
    <col min="4" max="4" width="11.85546875" style="3" customWidth="1"/>
    <col min="5" max="5" width="11.42578125" style="3" customWidth="1"/>
    <col min="6" max="6" width="10" style="3" customWidth="1"/>
    <col min="7" max="16384" width="9.140625" style="3"/>
  </cols>
  <sheetData>
    <row r="1" spans="1:10" ht="20.100000000000001" customHeight="1" x14ac:dyDescent="0.3">
      <c r="A1" s="66" t="s">
        <v>55</v>
      </c>
    </row>
    <row r="2" spans="1:10" ht="18" customHeight="1" x14ac:dyDescent="0.25">
      <c r="A2" s="51" t="s">
        <v>127</v>
      </c>
    </row>
    <row r="3" spans="1:10" ht="18" customHeight="1" x14ac:dyDescent="0.25">
      <c r="A3" s="25"/>
      <c r="B3" s="25"/>
      <c r="C3" s="25"/>
      <c r="D3" s="25"/>
      <c r="E3" s="25"/>
      <c r="F3" s="25"/>
      <c r="G3" s="25"/>
      <c r="H3" s="25" t="s">
        <v>54</v>
      </c>
      <c r="I3" s="25"/>
    </row>
    <row r="4" spans="1:10" ht="18" customHeight="1" x14ac:dyDescent="0.25"/>
    <row r="5" spans="1:10" ht="18" customHeight="1" x14ac:dyDescent="0.25">
      <c r="A5" s="55" t="s">
        <v>30</v>
      </c>
      <c r="B5" s="55"/>
      <c r="C5" s="53" t="s">
        <v>31</v>
      </c>
      <c r="D5" s="1"/>
      <c r="E5" s="55" t="s">
        <v>32</v>
      </c>
      <c r="F5" s="55"/>
      <c r="G5" s="1" t="s">
        <v>33</v>
      </c>
      <c r="H5" s="1"/>
      <c r="I5" s="51"/>
      <c r="J5" s="51"/>
    </row>
    <row r="6" spans="1:10" ht="18" customHeight="1" x14ac:dyDescent="0.25">
      <c r="A6" s="56" t="s">
        <v>35</v>
      </c>
      <c r="B6" s="51"/>
      <c r="C6" s="57">
        <f>'5-9'!$D$4</f>
        <v>103887</v>
      </c>
      <c r="D6" s="51"/>
      <c r="E6" s="58">
        <f>'5-9'!$D$3</f>
        <v>4220</v>
      </c>
      <c r="F6" s="51"/>
      <c r="G6" s="59">
        <f>E6/C6</f>
        <v>4.0621059420331708E-2</v>
      </c>
      <c r="H6" s="51"/>
      <c r="I6" s="51"/>
      <c r="J6" s="51"/>
    </row>
    <row r="7" spans="1:10" ht="18" customHeight="1" x14ac:dyDescent="0.25">
      <c r="A7" s="56" t="s">
        <v>59</v>
      </c>
      <c r="B7" s="51"/>
      <c r="C7" s="57">
        <f>'10-25'!$D$4</f>
        <v>91026</v>
      </c>
      <c r="D7" s="51"/>
      <c r="E7" s="58">
        <f>'10-25'!$D$3</f>
        <v>5055</v>
      </c>
      <c r="F7" s="51"/>
      <c r="G7" s="59">
        <f>E7/C7</f>
        <v>5.553358381121877E-2</v>
      </c>
      <c r="H7" s="51"/>
      <c r="I7" s="51"/>
      <c r="J7" s="51"/>
    </row>
    <row r="8" spans="1:10" ht="18" customHeight="1" x14ac:dyDescent="0.25">
      <c r="A8" s="56" t="s">
        <v>60</v>
      </c>
      <c r="B8" s="51"/>
      <c r="C8" s="57">
        <f>'26-99'!$D$4</f>
        <v>44674</v>
      </c>
      <c r="D8" s="51"/>
      <c r="E8" s="58">
        <f>'26-99'!$D$3</f>
        <v>4036</v>
      </c>
      <c r="F8" s="51"/>
      <c r="G8" s="59">
        <f>E8/C8</f>
        <v>9.0343376460581104E-2</v>
      </c>
      <c r="H8" s="51"/>
      <c r="I8" s="51"/>
      <c r="J8" s="51"/>
    </row>
    <row r="9" spans="1:10" ht="18" customHeight="1" x14ac:dyDescent="0.25">
      <c r="A9" s="52" t="s">
        <v>36</v>
      </c>
      <c r="B9" s="51"/>
      <c r="C9" s="60">
        <f>'100+'!$D$4</f>
        <v>12621</v>
      </c>
      <c r="D9" s="51"/>
      <c r="E9" s="61">
        <f>'100+'!$D$3</f>
        <v>2554</v>
      </c>
      <c r="F9" s="51"/>
      <c r="G9" s="62">
        <f>E9/C9</f>
        <v>0.20236114412487125</v>
      </c>
      <c r="H9" s="51"/>
      <c r="I9" s="51"/>
      <c r="J9" s="51"/>
    </row>
    <row r="10" spans="1:10" ht="18" customHeight="1" x14ac:dyDescent="0.25">
      <c r="A10" s="1" t="s">
        <v>53</v>
      </c>
      <c r="B10" s="1"/>
      <c r="C10" s="54">
        <f>SUM(C6:C9)</f>
        <v>252208</v>
      </c>
      <c r="D10" s="1"/>
      <c r="E10" s="54">
        <f>SUM(E6:E9)</f>
        <v>15865</v>
      </c>
      <c r="F10" s="1"/>
      <c r="G10" s="63">
        <f>E10/C10</f>
        <v>6.2904428091099404E-2</v>
      </c>
      <c r="H10" s="51"/>
      <c r="I10" s="51"/>
      <c r="J10" s="51"/>
    </row>
    <row r="11" spans="1:10" ht="18" customHeight="1" x14ac:dyDescent="0.25"/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spans="1:11" ht="18" customHeight="1" x14ac:dyDescent="0.25"/>
    <row r="34" spans="1:11" ht="18" customHeight="1" x14ac:dyDescent="0.25">
      <c r="J34" s="40"/>
      <c r="K34" s="40"/>
    </row>
    <row r="35" spans="1:11" ht="18" customHeight="1" x14ac:dyDescent="0.25"/>
    <row r="36" spans="1:11" ht="18" customHeight="1" x14ac:dyDescent="0.25">
      <c r="A36" s="45" t="s">
        <v>116</v>
      </c>
      <c r="B36" s="45"/>
      <c r="C36" s="45"/>
      <c r="D36" s="45"/>
      <c r="E36" s="45"/>
      <c r="F36" s="45"/>
      <c r="G36" s="45"/>
      <c r="H36" s="45"/>
      <c r="I36" s="5"/>
      <c r="J36" s="5"/>
      <c r="K36" s="42"/>
    </row>
    <row r="37" spans="1:11" ht="18" customHeight="1" x14ac:dyDescent="0.25">
      <c r="A37" s="46" t="s">
        <v>30</v>
      </c>
      <c r="B37" s="46"/>
      <c r="C37" s="10" t="s">
        <v>31</v>
      </c>
      <c r="D37" s="46"/>
      <c r="E37" s="46" t="s">
        <v>32</v>
      </c>
      <c r="F37" s="46"/>
      <c r="G37" s="46" t="s">
        <v>33</v>
      </c>
      <c r="H37" s="45"/>
      <c r="I37" s="5"/>
      <c r="J37" s="40"/>
      <c r="K37" s="44"/>
    </row>
    <row r="38" spans="1:11" ht="18" customHeight="1" x14ac:dyDescent="0.25">
      <c r="A38" s="47" t="s">
        <v>34</v>
      </c>
      <c r="B38" s="45"/>
      <c r="C38" s="48">
        <f>'0-4'!$D$4</f>
        <v>509346</v>
      </c>
      <c r="D38" s="45"/>
      <c r="E38" s="48">
        <f>'0-4'!$D$3</f>
        <v>12071</v>
      </c>
      <c r="F38" s="45"/>
      <c r="G38" s="49">
        <f>E38/C38</f>
        <v>2.3699017956359723E-2</v>
      </c>
      <c r="H38" s="50"/>
    </row>
    <row r="65" spans="10:10" x14ac:dyDescent="0.25">
      <c r="J65" s="2"/>
    </row>
    <row r="66" spans="10:10" x14ac:dyDescent="0.25">
      <c r="J66" s="42"/>
    </row>
    <row r="67" spans="10:10" x14ac:dyDescent="0.25">
      <c r="J67" s="42"/>
    </row>
    <row r="68" spans="10:10" x14ac:dyDescent="0.25">
      <c r="J68" s="43"/>
    </row>
    <row r="69" spans="10:10" x14ac:dyDescent="0.25">
      <c r="J69" s="42"/>
    </row>
    <row r="70" spans="10:10" x14ac:dyDescent="0.25">
      <c r="J70" s="42"/>
    </row>
  </sheetData>
  <phoneticPr fontId="2" type="noConversion"/>
  <printOptions horizontalCentered="1"/>
  <pageMargins left="0.5" right="0.5" top="1" bottom="0.75" header="0.5" footer="0.5"/>
  <pageSetup scale="91" orientation="portrait" r:id="rId1"/>
  <headerFooter alignWithMargins="0"/>
  <rowBreaks count="1" manualBreakCount="1">
    <brk id="3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P156"/>
  <sheetViews>
    <sheetView view="pageBreakPreview" topLeftCell="A22" zoomScale="90" zoomScaleNormal="100" zoomScaleSheetLayoutView="90" workbookViewId="0">
      <selection activeCell="U35" sqref="U35"/>
    </sheetView>
  </sheetViews>
  <sheetFormatPr defaultRowHeight="15" x14ac:dyDescent="0.25"/>
  <cols>
    <col min="1" max="12" width="8.7109375" style="3" customWidth="1"/>
    <col min="13" max="13" width="8.7109375" style="12" customWidth="1"/>
    <col min="14" max="14" width="8.7109375" style="29" customWidth="1"/>
    <col min="15" max="19" width="8.7109375" style="3" customWidth="1"/>
    <col min="20" max="16384" width="9.140625" style="3"/>
  </cols>
  <sheetData>
    <row r="1" spans="2:8" ht="18" customHeight="1" x14ac:dyDescent="0.25">
      <c r="B1" s="46"/>
      <c r="C1" s="46"/>
      <c r="D1" s="46"/>
      <c r="E1" s="46"/>
      <c r="F1" s="46"/>
      <c r="G1" s="46"/>
      <c r="H1" s="46"/>
    </row>
    <row r="2" spans="2:8" ht="18" customHeight="1" x14ac:dyDescent="0.25"/>
    <row r="3" spans="2:8" ht="18" customHeight="1" x14ac:dyDescent="0.25"/>
    <row r="4" spans="2:8" ht="18" customHeight="1" x14ac:dyDescent="0.25"/>
    <row r="5" spans="2:8" ht="18" customHeight="1" x14ac:dyDescent="0.25"/>
    <row r="6" spans="2:8" ht="18" customHeight="1" x14ac:dyDescent="0.25"/>
    <row r="7" spans="2:8" ht="18" customHeight="1" x14ac:dyDescent="0.25"/>
    <row r="8" spans="2:8" ht="18" customHeight="1" x14ac:dyDescent="0.25"/>
    <row r="9" spans="2:8" ht="18" customHeight="1" x14ac:dyDescent="0.25"/>
    <row r="10" spans="2:8" ht="18" customHeight="1" x14ac:dyDescent="0.25"/>
    <row r="11" spans="2:8" ht="18" customHeight="1" x14ac:dyDescent="0.25"/>
    <row r="12" spans="2:8" ht="18" customHeight="1" x14ac:dyDescent="0.25"/>
    <row r="13" spans="2:8" ht="18" customHeight="1" x14ac:dyDescent="0.25"/>
    <row r="14" spans="2:8" ht="18" customHeight="1" x14ac:dyDescent="0.25"/>
    <row r="15" spans="2:8" ht="18" customHeight="1" x14ac:dyDescent="0.25"/>
    <row r="16" spans="2:8" ht="18" customHeight="1" x14ac:dyDescent="0.25"/>
    <row r="17" spans="1:16" ht="18" customHeight="1" x14ac:dyDescent="0.25"/>
    <row r="18" spans="1:16" ht="18" customHeight="1" x14ac:dyDescent="0.25"/>
    <row r="19" spans="1:16" ht="18" customHeight="1" x14ac:dyDescent="0.25"/>
    <row r="20" spans="1:16" ht="18" customHeight="1" x14ac:dyDescent="0.25"/>
    <row r="21" spans="1:16" ht="18" customHeight="1" x14ac:dyDescent="0.25"/>
    <row r="22" spans="1:16" ht="18" customHeight="1" x14ac:dyDescent="0.25"/>
    <row r="23" spans="1:16" ht="18" customHeight="1" x14ac:dyDescent="0.25"/>
    <row r="24" spans="1:16" ht="18" customHeight="1" x14ac:dyDescent="0.25"/>
    <row r="25" spans="1:16" ht="18" customHeight="1" x14ac:dyDescent="0.25"/>
    <row r="26" spans="1:16" ht="18" customHeight="1" x14ac:dyDescent="0.25"/>
    <row r="27" spans="1:16" ht="18" customHeight="1" x14ac:dyDescent="0.25"/>
    <row r="28" spans="1:16" ht="18" customHeight="1" x14ac:dyDescent="0.25"/>
    <row r="29" spans="1:16" ht="27.95" customHeight="1" x14ac:dyDescent="0.25">
      <c r="D29" s="96" t="s">
        <v>56</v>
      </c>
      <c r="E29" s="96"/>
      <c r="F29" s="96" t="s">
        <v>85</v>
      </c>
      <c r="G29" s="96"/>
      <c r="H29" s="96" t="s">
        <v>58</v>
      </c>
      <c r="I29" s="96"/>
      <c r="J29" s="96" t="s">
        <v>57</v>
      </c>
      <c r="K29" s="96"/>
      <c r="L29" s="96" t="s">
        <v>61</v>
      </c>
      <c r="M29" s="96"/>
      <c r="N29" s="3"/>
      <c r="O29" s="12"/>
      <c r="P29" s="29"/>
    </row>
    <row r="30" spans="1:16" s="2" customFormat="1" ht="27.95" customHeight="1" x14ac:dyDescent="0.3">
      <c r="D30" s="90" t="s">
        <v>86</v>
      </c>
      <c r="E30" s="91"/>
      <c r="F30" s="92">
        <f t="shared" ref="F30" si="0">J30/H30</f>
        <v>6.3306387427347149E-2</v>
      </c>
      <c r="G30" s="93"/>
      <c r="H30" s="94">
        <v>232441</v>
      </c>
      <c r="I30" s="95"/>
      <c r="J30" s="94">
        <v>14715</v>
      </c>
      <c r="K30" s="95"/>
      <c r="L30" s="92">
        <v>6.3306387427347149E-2</v>
      </c>
      <c r="M30" s="93"/>
    </row>
    <row r="31" spans="1:16" ht="27.95" customHeight="1" x14ac:dyDescent="0.3">
      <c r="D31" s="90" t="s">
        <v>111</v>
      </c>
      <c r="E31" s="91"/>
      <c r="F31" s="92">
        <f t="shared" ref="F31" si="1">J31/H31</f>
        <v>6.4378421920971124E-2</v>
      </c>
      <c r="G31" s="93"/>
      <c r="H31" s="94">
        <v>232143</v>
      </c>
      <c r="I31" s="95"/>
      <c r="J31" s="94">
        <v>14945</v>
      </c>
      <c r="K31" s="95"/>
      <c r="L31" s="92">
        <v>6.3842060854441829E-2</v>
      </c>
      <c r="M31" s="93"/>
      <c r="N31" s="3"/>
      <c r="O31" s="12"/>
      <c r="P31" s="29"/>
    </row>
    <row r="32" spans="1:16" s="2" customFormat="1" ht="27.95" customHeight="1" x14ac:dyDescent="0.3">
      <c r="A32" s="13"/>
      <c r="B32" s="13"/>
      <c r="C32" s="13"/>
      <c r="D32" s="90" t="s">
        <v>112</v>
      </c>
      <c r="E32" s="91"/>
      <c r="F32" s="92">
        <f t="shared" ref="F32" si="2">J32/H32</f>
        <v>5.4363851121246344E-2</v>
      </c>
      <c r="G32" s="93"/>
      <c r="H32" s="94">
        <v>231974</v>
      </c>
      <c r="I32" s="95"/>
      <c r="J32" s="94">
        <v>12611</v>
      </c>
      <c r="K32" s="95"/>
      <c r="L32" s="92">
        <v>6.0685542338182893E-2</v>
      </c>
      <c r="M32" s="93"/>
    </row>
    <row r="33" spans="1:16" s="2" customFormat="1" ht="27.95" customHeight="1" x14ac:dyDescent="0.3">
      <c r="A33" s="31"/>
      <c r="B33" s="31"/>
      <c r="C33" s="31"/>
      <c r="D33" s="90" t="s">
        <v>113</v>
      </c>
      <c r="E33" s="91"/>
      <c r="F33" s="92">
        <f t="shared" ref="F33" si="3">J33/H33</f>
        <v>8.7234590142838755E-2</v>
      </c>
      <c r="G33" s="93"/>
      <c r="H33" s="94">
        <v>233130</v>
      </c>
      <c r="I33" s="95"/>
      <c r="J33" s="94">
        <v>20337</v>
      </c>
      <c r="K33" s="95"/>
      <c r="L33" s="92">
        <v>6.734302260543322E-2</v>
      </c>
      <c r="M33" s="93"/>
    </row>
    <row r="34" spans="1:16" s="2" customFormat="1" ht="27.95" customHeight="1" x14ac:dyDescent="0.3">
      <c r="A34" s="13"/>
      <c r="B34" s="13"/>
      <c r="C34" s="13"/>
      <c r="D34" s="90" t="s">
        <v>114</v>
      </c>
      <c r="E34" s="91"/>
      <c r="F34" s="92">
        <f t="shared" ref="F34:F35" si="4">J34/H34</f>
        <v>7.8588410948010737E-2</v>
      </c>
      <c r="G34" s="93"/>
      <c r="H34" s="94">
        <v>246474</v>
      </c>
      <c r="I34" s="95"/>
      <c r="J34" s="94">
        <v>19370</v>
      </c>
      <c r="K34" s="95"/>
      <c r="L34" s="92">
        <v>7.8588410948010737E-2</v>
      </c>
      <c r="M34" s="93"/>
    </row>
    <row r="35" spans="1:16" s="2" customFormat="1" ht="27.95" customHeight="1" x14ac:dyDescent="0.3">
      <c r="A35" s="13"/>
      <c r="B35" s="13"/>
      <c r="C35" s="13"/>
      <c r="D35" s="90" t="s">
        <v>115</v>
      </c>
      <c r="E35" s="91"/>
      <c r="F35" s="92">
        <f t="shared" si="4"/>
        <v>6.2787191702345771E-2</v>
      </c>
      <c r="G35" s="93"/>
      <c r="H35" s="94">
        <v>248745</v>
      </c>
      <c r="I35" s="95"/>
      <c r="J35" s="94">
        <v>15618</v>
      </c>
      <c r="K35" s="95"/>
      <c r="L35" s="92">
        <v>7.0651570315355433E-2</v>
      </c>
      <c r="M35" s="93"/>
    </row>
    <row r="36" spans="1:16" s="2" customFormat="1" ht="27.95" customHeight="1" x14ac:dyDescent="0.3">
      <c r="A36" s="13"/>
      <c r="B36" s="13"/>
      <c r="C36" s="13"/>
      <c r="D36" s="90" t="s">
        <v>117</v>
      </c>
      <c r="E36" s="91"/>
      <c r="F36" s="92">
        <f>J36/H36</f>
        <v>5.6002067868076481E-2</v>
      </c>
      <c r="G36" s="93"/>
      <c r="H36" s="94">
        <v>247598</v>
      </c>
      <c r="I36" s="95"/>
      <c r="J36" s="94">
        <v>13866</v>
      </c>
      <c r="K36" s="95"/>
      <c r="L36" s="92">
        <v>6.5768554031477466E-2</v>
      </c>
      <c r="M36" s="93"/>
    </row>
    <row r="37" spans="1:16" ht="27.95" customHeight="1" x14ac:dyDescent="0.3">
      <c r="D37" s="90" t="s">
        <v>119</v>
      </c>
      <c r="E37" s="91"/>
      <c r="F37" s="92">
        <f t="shared" ref="F37" si="5">J37/H37</f>
        <v>5.7978665527538553E-2</v>
      </c>
      <c r="G37" s="93"/>
      <c r="H37" s="94">
        <v>248143</v>
      </c>
      <c r="I37" s="95"/>
      <c r="J37" s="94">
        <v>14387</v>
      </c>
      <c r="K37" s="95"/>
      <c r="L37" s="92">
        <v>6.3817913942036009E-2</v>
      </c>
      <c r="M37" s="93"/>
      <c r="N37" s="3"/>
      <c r="O37" s="12"/>
      <c r="P37" s="29"/>
    </row>
    <row r="38" spans="1:16" s="2" customFormat="1" ht="27.95" customHeight="1" x14ac:dyDescent="0.3">
      <c r="A38" s="13"/>
      <c r="B38" s="13"/>
      <c r="C38" s="13"/>
      <c r="D38" s="90" t="s">
        <v>124</v>
      </c>
      <c r="E38" s="91"/>
      <c r="F38" s="92">
        <f t="shared" ref="F38:F41" si="6">J38/H38</f>
        <v>7.6435513404385189E-2</v>
      </c>
      <c r="G38" s="93"/>
      <c r="H38" s="94">
        <v>255588</v>
      </c>
      <c r="I38" s="95"/>
      <c r="J38" s="94">
        <v>19536</v>
      </c>
      <c r="K38" s="95"/>
      <c r="L38" s="92">
        <f>J38/H38</f>
        <v>7.6435513404385189E-2</v>
      </c>
      <c r="M38" s="93"/>
    </row>
    <row r="39" spans="1:16" s="2" customFormat="1" ht="27.95" customHeight="1" x14ac:dyDescent="0.3">
      <c r="A39" s="13"/>
      <c r="B39" s="13"/>
      <c r="C39" s="13"/>
      <c r="D39" s="90" t="s">
        <v>125</v>
      </c>
      <c r="E39" s="91"/>
      <c r="F39" s="92">
        <f t="shared" ref="F39:F40" si="7">J39/H39</f>
        <v>7.6056886494730774E-2</v>
      </c>
      <c r="G39" s="93"/>
      <c r="H39" s="94">
        <v>246526</v>
      </c>
      <c r="I39" s="95"/>
      <c r="J39" s="94">
        <v>18750</v>
      </c>
      <c r="K39" s="95"/>
      <c r="L39" s="92">
        <f>(J38+J39)/(H38+H39)</f>
        <v>7.6249616620926719E-2</v>
      </c>
      <c r="M39" s="93"/>
    </row>
    <row r="40" spans="1:16" s="2" customFormat="1" ht="27.95" customHeight="1" x14ac:dyDescent="0.3">
      <c r="A40" s="13"/>
      <c r="B40" s="13"/>
      <c r="C40" s="13"/>
      <c r="D40" s="90" t="s">
        <v>126</v>
      </c>
      <c r="E40" s="91"/>
      <c r="F40" s="92">
        <f t="shared" si="7"/>
        <v>6.9334529492807023E-2</v>
      </c>
      <c r="G40" s="93"/>
      <c r="H40" s="94">
        <v>249688</v>
      </c>
      <c r="I40" s="95"/>
      <c r="J40" s="94">
        <v>17312</v>
      </c>
      <c r="K40" s="95"/>
      <c r="L40" s="92">
        <f>(J37+J38+J40)/(H37+H38+H40)</f>
        <v>6.8003328824996448E-2</v>
      </c>
      <c r="M40" s="93"/>
    </row>
    <row r="41" spans="1:16" s="2" customFormat="1" ht="27.95" customHeight="1" x14ac:dyDescent="0.3">
      <c r="A41" s="13"/>
      <c r="B41" s="13"/>
      <c r="C41" s="13"/>
      <c r="D41" s="90" t="s">
        <v>127</v>
      </c>
      <c r="E41" s="91"/>
      <c r="F41" s="92">
        <f t="shared" si="6"/>
        <v>6.2904428091099404E-2</v>
      </c>
      <c r="G41" s="93"/>
      <c r="H41" s="94">
        <v>252208</v>
      </c>
      <c r="I41" s="95"/>
      <c r="J41" s="94">
        <v>15865</v>
      </c>
      <c r="K41" s="95"/>
      <c r="L41" s="92">
        <f>(J38+J39+J40+J41)/(H38+H39+H40+H41)</f>
        <v>7.1177577912570594E-2</v>
      </c>
      <c r="M41" s="93"/>
    </row>
    <row r="42" spans="1:16" s="2" customFormat="1" ht="27.95" customHeight="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6" s="2" customFormat="1" ht="27.95" customHeight="1" x14ac:dyDescent="0.25">
      <c r="A43" s="13"/>
      <c r="B43" s="13"/>
      <c r="C43" s="13"/>
      <c r="D43" s="13"/>
      <c r="E43" s="13"/>
      <c r="F43" s="13"/>
      <c r="G43" s="13"/>
      <c r="H43" s="13"/>
      <c r="I43" s="33"/>
      <c r="J43" s="13"/>
      <c r="K43" s="8"/>
    </row>
    <row r="44" spans="1:16" s="2" customFormat="1" ht="27.95" customHeight="1" x14ac:dyDescent="0.25">
      <c r="A44" s="13"/>
      <c r="B44" s="13"/>
      <c r="C44" s="13"/>
      <c r="D44" s="34"/>
      <c r="E44" s="13"/>
      <c r="F44" s="13"/>
      <c r="G44" s="13"/>
      <c r="H44" s="13"/>
      <c r="I44" s="13"/>
      <c r="J44" s="13"/>
      <c r="K44" s="8"/>
    </row>
    <row r="45" spans="1:16" s="2" customFormat="1" ht="27.9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6" s="2" customFormat="1" ht="27.95" customHeigh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6" s="2" customFormat="1" ht="27.95" customHeight="1" x14ac:dyDescent="0.25">
      <c r="A47" s="13"/>
      <c r="B47" s="13"/>
      <c r="C47" s="13"/>
      <c r="D47" s="13"/>
      <c r="E47" s="13"/>
      <c r="F47" s="13"/>
      <c r="G47" s="13"/>
      <c r="H47" s="13"/>
      <c r="I47" s="33"/>
      <c r="J47" s="13"/>
    </row>
    <row r="48" spans="1:16" s="2" customFormat="1" ht="27.95" customHeight="1" x14ac:dyDescent="0.25">
      <c r="A48" s="13"/>
      <c r="B48" s="13"/>
      <c r="C48" s="13"/>
      <c r="D48" s="34"/>
      <c r="E48" s="13"/>
      <c r="F48" s="13"/>
      <c r="G48" s="13"/>
      <c r="H48" s="13"/>
      <c r="I48" s="13"/>
      <c r="J48" s="13"/>
    </row>
    <row r="49" spans="1:14" s="2" customFormat="1" ht="27.9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4" s="2" customFormat="1" ht="27.9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4" s="2" customFormat="1" ht="27.95" customHeight="1" x14ac:dyDescent="0.25">
      <c r="A51" s="13"/>
      <c r="B51" s="13"/>
      <c r="C51" s="13"/>
      <c r="D51" s="13"/>
      <c r="E51" s="13"/>
      <c r="F51" s="13"/>
      <c r="G51" s="13"/>
      <c r="H51" s="13"/>
      <c r="I51" s="33"/>
      <c r="J51" s="13"/>
    </row>
    <row r="52" spans="1:14" s="2" customFormat="1" ht="11.25" customHeight="1" x14ac:dyDescent="0.25">
      <c r="A52" s="13"/>
      <c r="B52" s="13"/>
      <c r="C52" s="13"/>
      <c r="D52" s="34"/>
      <c r="E52" s="13"/>
      <c r="F52" s="13"/>
      <c r="G52" s="13"/>
      <c r="H52" s="13"/>
      <c r="I52" s="13"/>
      <c r="J52" s="13"/>
    </row>
    <row r="53" spans="1:14" s="2" customFormat="1" ht="11.25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4" s="2" customFormat="1" ht="12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4" s="2" customFormat="1" ht="11.25" customHeight="1" x14ac:dyDescent="0.25">
      <c r="A55" s="13"/>
      <c r="B55" s="13"/>
      <c r="C55" s="13"/>
      <c r="D55" s="13"/>
      <c r="E55" s="13"/>
      <c r="F55" s="13"/>
      <c r="G55" s="13"/>
      <c r="H55" s="13"/>
      <c r="I55" s="33"/>
      <c r="J55" s="13"/>
    </row>
    <row r="56" spans="1:14" s="2" customFormat="1" x14ac:dyDescent="0.25">
      <c r="A56" s="13"/>
      <c r="B56" s="13"/>
      <c r="C56" s="15"/>
      <c r="D56" s="34"/>
      <c r="E56" s="13"/>
      <c r="F56" s="13"/>
      <c r="G56" s="13"/>
      <c r="H56" s="15"/>
      <c r="I56" s="13"/>
      <c r="M56" s="35"/>
    </row>
    <row r="57" spans="1:14" s="2" customFormat="1" x14ac:dyDescent="0.25">
      <c r="A57" s="13"/>
      <c r="B57" s="13"/>
      <c r="C57" s="13"/>
      <c r="D57" s="28"/>
      <c r="E57" s="28"/>
      <c r="F57" s="28"/>
      <c r="G57" s="28"/>
      <c r="H57" s="28"/>
      <c r="I57" s="11"/>
      <c r="M57" s="35"/>
      <c r="N57" s="36"/>
    </row>
    <row r="58" spans="1:14" s="2" customFormat="1" x14ac:dyDescent="0.25">
      <c r="A58" s="13"/>
      <c r="B58" s="13"/>
      <c r="C58" s="13"/>
      <c r="D58" s="3"/>
      <c r="E58" s="3"/>
      <c r="F58" s="3"/>
      <c r="G58" s="3"/>
      <c r="H58" s="3"/>
      <c r="I58" s="13"/>
      <c r="J58" s="37"/>
      <c r="K58" s="37"/>
      <c r="L58" s="37"/>
      <c r="M58" s="38"/>
      <c r="N58" s="36"/>
    </row>
    <row r="59" spans="1:14" s="37" customFormat="1" x14ac:dyDescent="0.25">
      <c r="A59" s="13"/>
      <c r="B59" s="13"/>
      <c r="C59" s="13"/>
      <c r="D59" s="3"/>
      <c r="E59" s="3"/>
      <c r="F59" s="3"/>
      <c r="G59" s="3"/>
      <c r="H59" s="3"/>
      <c r="I59" s="32"/>
      <c r="J59" s="2"/>
      <c r="K59" s="2"/>
      <c r="L59" s="2"/>
      <c r="M59" s="35"/>
      <c r="N59" s="39"/>
    </row>
    <row r="60" spans="1:14" s="2" customFormat="1" x14ac:dyDescent="0.25">
      <c r="A60" s="13"/>
      <c r="B60" s="13"/>
      <c r="C60" s="13"/>
      <c r="D60" s="3"/>
      <c r="E60" s="3"/>
      <c r="F60" s="3"/>
      <c r="G60" s="3"/>
      <c r="H60" s="3"/>
      <c r="I60" s="13"/>
      <c r="M60" s="35"/>
      <c r="N60" s="36"/>
    </row>
    <row r="61" spans="1:14" s="2" customFormat="1" x14ac:dyDescent="0.25">
      <c r="A61" s="13"/>
      <c r="B61" s="13"/>
      <c r="C61" s="13"/>
      <c r="D61" s="3"/>
      <c r="E61" s="3"/>
      <c r="F61" s="3"/>
      <c r="G61" s="3"/>
      <c r="H61" s="3"/>
      <c r="I61" s="30"/>
      <c r="M61" s="35"/>
      <c r="N61" s="36"/>
    </row>
    <row r="62" spans="1:14" s="2" customFormat="1" x14ac:dyDescent="0.25">
      <c r="A62" s="13"/>
      <c r="B62" s="13"/>
      <c r="C62" s="13"/>
      <c r="D62" s="3"/>
      <c r="E62" s="3"/>
      <c r="F62" s="3"/>
      <c r="G62" s="3"/>
      <c r="H62" s="3"/>
      <c r="I62" s="13"/>
      <c r="J62" s="3"/>
      <c r="K62" s="3"/>
      <c r="L62" s="3"/>
      <c r="M62" s="3"/>
      <c r="N62" s="36"/>
    </row>
    <row r="63" spans="1:14" x14ac:dyDescent="0.25">
      <c r="A63" s="13"/>
      <c r="B63" s="13"/>
      <c r="C63" s="13"/>
      <c r="I63" s="13"/>
      <c r="M63" s="3"/>
      <c r="N63" s="3"/>
    </row>
    <row r="64" spans="1:14" x14ac:dyDescent="0.25">
      <c r="A64" s="13"/>
      <c r="B64" s="13"/>
      <c r="C64" s="13"/>
      <c r="I64" s="13"/>
      <c r="M64" s="3"/>
      <c r="N64" s="3"/>
    </row>
    <row r="65" spans="1:14" x14ac:dyDescent="0.25">
      <c r="A65" s="13"/>
      <c r="B65" s="13"/>
      <c r="C65" s="13"/>
      <c r="I65" s="30"/>
      <c r="M65" s="3"/>
      <c r="N65" s="3"/>
    </row>
    <row r="66" spans="1:14" x14ac:dyDescent="0.25">
      <c r="A66" s="13"/>
      <c r="B66" s="13"/>
      <c r="C66" s="13"/>
      <c r="I66" s="13"/>
      <c r="M66" s="3"/>
      <c r="N66" s="3"/>
    </row>
    <row r="67" spans="1:14" x14ac:dyDescent="0.25">
      <c r="A67" s="13"/>
      <c r="B67" s="13"/>
      <c r="C67" s="13"/>
      <c r="I67" s="13"/>
      <c r="M67" s="3"/>
      <c r="N67" s="3"/>
    </row>
    <row r="68" spans="1:14" x14ac:dyDescent="0.25">
      <c r="A68" s="13"/>
      <c r="B68" s="13"/>
      <c r="C68" s="13"/>
      <c r="I68" s="13"/>
      <c r="M68" s="3"/>
      <c r="N68" s="3"/>
    </row>
    <row r="69" spans="1:14" x14ac:dyDescent="0.25">
      <c r="A69" s="13"/>
      <c r="B69" s="13"/>
      <c r="C69" s="13"/>
      <c r="I69" s="30"/>
      <c r="M69" s="3"/>
      <c r="N69" s="3"/>
    </row>
    <row r="70" spans="1:14" x14ac:dyDescent="0.25">
      <c r="A70" s="13"/>
      <c r="B70" s="13"/>
      <c r="C70" s="13"/>
      <c r="I70" s="13"/>
      <c r="M70" s="3"/>
      <c r="N70" s="3"/>
    </row>
    <row r="71" spans="1:14" x14ac:dyDescent="0.25">
      <c r="A71" s="13"/>
      <c r="B71" s="13"/>
      <c r="C71" s="13"/>
      <c r="I71" s="13"/>
      <c r="M71" s="3"/>
      <c r="N71" s="3"/>
    </row>
    <row r="72" spans="1:14" x14ac:dyDescent="0.25">
      <c r="A72" s="13"/>
      <c r="B72" s="13"/>
      <c r="C72" s="13"/>
      <c r="I72" s="13"/>
      <c r="M72" s="3"/>
      <c r="N72" s="3"/>
    </row>
    <row r="73" spans="1:14" x14ac:dyDescent="0.25">
      <c r="A73" s="13"/>
      <c r="B73" s="13"/>
      <c r="C73" s="13"/>
      <c r="I73" s="30"/>
      <c r="M73" s="3"/>
      <c r="N73" s="3"/>
    </row>
    <row r="74" spans="1:14" x14ac:dyDescent="0.25">
      <c r="A74" s="13"/>
      <c r="B74" s="13"/>
      <c r="C74" s="13"/>
      <c r="I74" s="13"/>
      <c r="M74" s="3"/>
      <c r="N74" s="3"/>
    </row>
    <row r="75" spans="1:14" x14ac:dyDescent="0.25">
      <c r="A75" s="13"/>
      <c r="B75" s="13"/>
      <c r="C75" s="13"/>
      <c r="I75" s="13"/>
      <c r="M75" s="3"/>
      <c r="N75" s="3"/>
    </row>
    <row r="76" spans="1:14" x14ac:dyDescent="0.25">
      <c r="A76" s="13"/>
      <c r="B76" s="13"/>
      <c r="C76" s="13"/>
      <c r="I76" s="13"/>
      <c r="M76" s="3"/>
      <c r="N76" s="3"/>
    </row>
    <row r="77" spans="1:14" x14ac:dyDescent="0.25">
      <c r="A77" s="13"/>
      <c r="B77" s="13"/>
      <c r="C77" s="13"/>
      <c r="I77" s="30"/>
      <c r="M77" s="3"/>
      <c r="N77" s="3"/>
    </row>
    <row r="78" spans="1:14" x14ac:dyDescent="0.25">
      <c r="A78" s="13"/>
      <c r="B78" s="13"/>
      <c r="C78" s="15"/>
      <c r="N78" s="3"/>
    </row>
    <row r="134" spans="6:14" x14ac:dyDescent="0.25">
      <c r="F134" s="28"/>
      <c r="G134" s="28"/>
      <c r="H134" s="28"/>
      <c r="M134" s="3"/>
    </row>
    <row r="135" spans="6:14" x14ac:dyDescent="0.25">
      <c r="N135" s="3"/>
    </row>
    <row r="154" spans="9:14" x14ac:dyDescent="0.25">
      <c r="J154" s="28"/>
      <c r="M154" s="3"/>
    </row>
    <row r="155" spans="9:14" x14ac:dyDescent="0.25">
      <c r="I155" s="28"/>
      <c r="M155" s="3"/>
      <c r="N155" s="3"/>
    </row>
    <row r="156" spans="9:14" x14ac:dyDescent="0.25">
      <c r="N156" s="3"/>
    </row>
  </sheetData>
  <mergeCells count="65">
    <mergeCell ref="D40:E40"/>
    <mergeCell ref="F40:G40"/>
    <mergeCell ref="H40:I40"/>
    <mergeCell ref="J40:K40"/>
    <mergeCell ref="L40:M40"/>
    <mergeCell ref="L41:M41"/>
    <mergeCell ref="D41:E41"/>
    <mergeCell ref="F41:G41"/>
    <mergeCell ref="H41:I41"/>
    <mergeCell ref="J41:K41"/>
    <mergeCell ref="D30:E30"/>
    <mergeCell ref="L30:M30"/>
    <mergeCell ref="J36:K36"/>
    <mergeCell ref="L36:M36"/>
    <mergeCell ref="J35:K35"/>
    <mergeCell ref="L35:M35"/>
    <mergeCell ref="F34:G34"/>
    <mergeCell ref="L34:M34"/>
    <mergeCell ref="D31:E31"/>
    <mergeCell ref="F31:G31"/>
    <mergeCell ref="H31:I31"/>
    <mergeCell ref="J31:K31"/>
    <mergeCell ref="L31:M31"/>
    <mergeCell ref="D33:E33"/>
    <mergeCell ref="F33:G33"/>
    <mergeCell ref="H33:I33"/>
    <mergeCell ref="J33:K33"/>
    <mergeCell ref="L33:M33"/>
    <mergeCell ref="D34:E34"/>
    <mergeCell ref="J32:K32"/>
    <mergeCell ref="L32:M32"/>
    <mergeCell ref="J30:K30"/>
    <mergeCell ref="D29:E29"/>
    <mergeCell ref="F29:G29"/>
    <mergeCell ref="H29:I29"/>
    <mergeCell ref="L29:M29"/>
    <mergeCell ref="J29:K29"/>
    <mergeCell ref="F36:G36"/>
    <mergeCell ref="H36:I36"/>
    <mergeCell ref="D32:E32"/>
    <mergeCell ref="F32:G32"/>
    <mergeCell ref="H32:I32"/>
    <mergeCell ref="F30:G30"/>
    <mergeCell ref="H30:I30"/>
    <mergeCell ref="J34:K34"/>
    <mergeCell ref="D35:E35"/>
    <mergeCell ref="F35:G35"/>
    <mergeCell ref="H35:I35"/>
    <mergeCell ref="D36:E36"/>
    <mergeCell ref="H34:I34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9:E39"/>
    <mergeCell ref="F39:G39"/>
    <mergeCell ref="H39:I39"/>
    <mergeCell ref="J39:K39"/>
    <mergeCell ref="L39:M39"/>
  </mergeCells>
  <phoneticPr fontId="2" type="noConversion"/>
  <printOptions horizontalCentered="1"/>
  <pageMargins left="0.75" right="0.75" top="1" bottom="1" header="0.5" footer="0.5"/>
  <pageSetup scale="62" orientation="portrait" r:id="rId1"/>
  <headerFooter alignWithMargins="0"/>
  <rowBreaks count="1" manualBreakCount="1">
    <brk id="63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W300"/>
  <sheetViews>
    <sheetView view="pageBreakPreview" zoomScaleNormal="90" zoomScaleSheetLayoutView="100" workbookViewId="0">
      <selection activeCell="V19" sqref="V19"/>
    </sheetView>
  </sheetViews>
  <sheetFormatPr defaultRowHeight="15" x14ac:dyDescent="0.25"/>
  <cols>
    <col min="1" max="1" width="10.28515625" style="3" customWidth="1"/>
    <col min="2" max="2" width="8.28515625" style="3" customWidth="1"/>
    <col min="3" max="3" width="8.28515625" style="6" customWidth="1"/>
    <col min="4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4" ht="21" customHeight="1" x14ac:dyDescent="0.35">
      <c r="A1" s="65" t="s">
        <v>80</v>
      </c>
    </row>
    <row r="2" spans="1:4" ht="18" customHeight="1" x14ac:dyDescent="0.25">
      <c r="A2" s="2"/>
    </row>
    <row r="3" spans="1:4" ht="18" customHeight="1" x14ac:dyDescent="0.25">
      <c r="A3" s="97" t="s">
        <v>43</v>
      </c>
      <c r="B3" s="97"/>
      <c r="C3" s="97"/>
      <c r="D3" s="8">
        <f>$K$64</f>
        <v>4220</v>
      </c>
    </row>
    <row r="4" spans="1:4" ht="18" customHeight="1" x14ac:dyDescent="0.25">
      <c r="A4" s="97" t="s">
        <v>45</v>
      </c>
      <c r="B4" s="97"/>
      <c r="C4" s="97"/>
      <c r="D4" s="8">
        <f>$L$62</f>
        <v>103887</v>
      </c>
    </row>
    <row r="5" spans="1:4" ht="18" customHeight="1" x14ac:dyDescent="0.25">
      <c r="B5" s="9"/>
      <c r="C5" s="10" t="s">
        <v>44</v>
      </c>
      <c r="D5" s="15">
        <f>$K$65</f>
        <v>4.0621059420331708E-2</v>
      </c>
    </row>
    <row r="6" spans="1:4" ht="18" customHeight="1" x14ac:dyDescent="0.25">
      <c r="A6" s="26"/>
    </row>
    <row r="7" spans="1:4" ht="18" customHeight="1" x14ac:dyDescent="0.25">
      <c r="B7" s="6"/>
      <c r="C7" s="3"/>
    </row>
    <row r="8" spans="1:4" ht="18" customHeight="1" x14ac:dyDescent="0.25">
      <c r="A8" s="76" t="str">
        <f>O36</f>
        <v>Rank</v>
      </c>
      <c r="B8" s="77" t="s">
        <v>121</v>
      </c>
      <c r="C8" s="76" t="s">
        <v>39</v>
      </c>
    </row>
    <row r="9" spans="1:4" ht="18" customHeight="1" x14ac:dyDescent="0.25">
      <c r="A9" s="74">
        <v>1</v>
      </c>
      <c r="B9" s="74" t="str">
        <f t="shared" ref="B9:B32" si="0">VLOOKUP(A:A,$O$37:$P$60,2,FALSE)</f>
        <v>01</v>
      </c>
      <c r="C9" s="75">
        <f t="shared" ref="C9:C32" si="1">SUMIF($O$37:$O$60,$A9,$N$37:$N$60)</f>
        <v>0.12915301824988301</v>
      </c>
    </row>
    <row r="10" spans="1:4" ht="18" customHeight="1" x14ac:dyDescent="0.25">
      <c r="A10" s="74">
        <v>2</v>
      </c>
      <c r="B10" s="74" t="str">
        <f t="shared" si="0"/>
        <v>19</v>
      </c>
      <c r="C10" s="75">
        <f t="shared" si="1"/>
        <v>0.12431842966194111</v>
      </c>
    </row>
    <row r="11" spans="1:4" ht="18" customHeight="1" x14ac:dyDescent="0.25">
      <c r="A11" s="74">
        <v>3</v>
      </c>
      <c r="B11" s="74" t="str">
        <f t="shared" si="0"/>
        <v>13</v>
      </c>
      <c r="C11" s="75">
        <f t="shared" si="1"/>
        <v>0.11448427212874908</v>
      </c>
    </row>
    <row r="12" spans="1:4" ht="18" customHeight="1" x14ac:dyDescent="0.25">
      <c r="A12" s="74">
        <v>4</v>
      </c>
      <c r="B12" s="74" t="str">
        <f t="shared" si="0"/>
        <v>06</v>
      </c>
      <c r="C12" s="75">
        <f t="shared" si="1"/>
        <v>9.7510373443983403E-2</v>
      </c>
    </row>
    <row r="13" spans="1:4" ht="18" customHeight="1" x14ac:dyDescent="0.25">
      <c r="A13" s="74">
        <v>5</v>
      </c>
      <c r="B13" s="74" t="str">
        <f t="shared" si="0"/>
        <v>07</v>
      </c>
      <c r="C13" s="75">
        <f t="shared" si="1"/>
        <v>7.3852295409181631E-2</v>
      </c>
    </row>
    <row r="14" spans="1:4" ht="18" customHeight="1" x14ac:dyDescent="0.25">
      <c r="A14" s="74">
        <v>6</v>
      </c>
      <c r="B14" s="74" t="str">
        <f t="shared" si="0"/>
        <v>23</v>
      </c>
      <c r="C14" s="75">
        <f t="shared" si="1"/>
        <v>6.2747035573122528E-2</v>
      </c>
    </row>
    <row r="15" spans="1:4" ht="18" customHeight="1" x14ac:dyDescent="0.25">
      <c r="A15" s="74">
        <v>7</v>
      </c>
      <c r="B15" s="74" t="str">
        <f t="shared" si="0"/>
        <v>10</v>
      </c>
      <c r="C15" s="75">
        <f t="shared" si="1"/>
        <v>5.9559775571860166E-2</v>
      </c>
    </row>
    <row r="16" spans="1:4" ht="18" customHeight="1" x14ac:dyDescent="0.25">
      <c r="A16" s="74">
        <v>8</v>
      </c>
      <c r="B16" s="74" t="str">
        <f t="shared" si="0"/>
        <v>03</v>
      </c>
      <c r="C16" s="75">
        <f t="shared" si="1"/>
        <v>5.8951965065502182E-2</v>
      </c>
    </row>
    <row r="17" spans="1:9" ht="18" customHeight="1" x14ac:dyDescent="0.25">
      <c r="A17" s="74">
        <v>9</v>
      </c>
      <c r="B17" s="74" t="str">
        <f t="shared" si="0"/>
        <v>16</v>
      </c>
      <c r="C17" s="75">
        <f t="shared" si="1"/>
        <v>5.8042488619119877E-2</v>
      </c>
    </row>
    <row r="18" spans="1:9" ht="18" customHeight="1" x14ac:dyDescent="0.25">
      <c r="A18" s="74">
        <v>10</v>
      </c>
      <c r="B18" s="74" t="str">
        <f t="shared" si="0"/>
        <v>04</v>
      </c>
      <c r="C18" s="75">
        <f t="shared" si="1"/>
        <v>5.4330708661417322E-2</v>
      </c>
    </row>
    <row r="19" spans="1:9" ht="18" customHeight="1" x14ac:dyDescent="0.25">
      <c r="A19" s="74">
        <v>11</v>
      </c>
      <c r="B19" s="74" t="str">
        <f t="shared" si="0"/>
        <v>09</v>
      </c>
      <c r="C19" s="75">
        <f t="shared" si="1"/>
        <v>5.1840721262208865E-2</v>
      </c>
    </row>
    <row r="20" spans="1:9" ht="18" customHeight="1" x14ac:dyDescent="0.25">
      <c r="A20" s="74">
        <v>12</v>
      </c>
      <c r="B20" s="74" t="str">
        <f t="shared" si="0"/>
        <v>02</v>
      </c>
      <c r="C20" s="75">
        <f t="shared" si="1"/>
        <v>4.1838538597525045E-2</v>
      </c>
    </row>
    <row r="21" spans="1:9" ht="18" customHeight="1" x14ac:dyDescent="0.25">
      <c r="A21" s="74">
        <v>13</v>
      </c>
      <c r="B21" s="74" t="str">
        <f t="shared" si="0"/>
        <v>05</v>
      </c>
      <c r="C21" s="75">
        <f t="shared" si="1"/>
        <v>4.1567695961995249E-2</v>
      </c>
    </row>
    <row r="22" spans="1:9" ht="18" customHeight="1" x14ac:dyDescent="0.25">
      <c r="A22" s="74">
        <v>14</v>
      </c>
      <c r="B22" s="74" t="str">
        <f t="shared" si="0"/>
        <v>22</v>
      </c>
      <c r="C22" s="75">
        <f t="shared" si="1"/>
        <v>4.0021175224986764E-2</v>
      </c>
    </row>
    <row r="23" spans="1:9" ht="18" customHeight="1" x14ac:dyDescent="0.25">
      <c r="A23" s="74">
        <v>15</v>
      </c>
      <c r="B23" s="74" t="str">
        <f t="shared" si="0"/>
        <v>11</v>
      </c>
      <c r="C23" s="75">
        <f t="shared" si="1"/>
        <v>3.6690896503980615E-2</v>
      </c>
    </row>
    <row r="24" spans="1:9" ht="18" customHeight="1" x14ac:dyDescent="0.25">
      <c r="A24" s="74">
        <v>16</v>
      </c>
      <c r="B24" s="74" t="str">
        <f t="shared" si="0"/>
        <v>17</v>
      </c>
      <c r="C24" s="75">
        <f t="shared" si="1"/>
        <v>3.4152436484798002E-2</v>
      </c>
    </row>
    <row r="25" spans="1:9" ht="18" customHeight="1" x14ac:dyDescent="0.25">
      <c r="A25" s="74">
        <v>17</v>
      </c>
      <c r="B25" s="74" t="str">
        <f t="shared" si="0"/>
        <v>12</v>
      </c>
      <c r="C25" s="75">
        <f t="shared" si="1"/>
        <v>3.1961544948557935E-2</v>
      </c>
    </row>
    <row r="26" spans="1:9" ht="18" customHeight="1" x14ac:dyDescent="0.25">
      <c r="A26" s="74">
        <v>18</v>
      </c>
      <c r="B26" s="74" t="str">
        <f t="shared" si="0"/>
        <v>08</v>
      </c>
      <c r="C26" s="75">
        <f t="shared" si="1"/>
        <v>2.7565903920781482E-2</v>
      </c>
    </row>
    <row r="27" spans="1:9" ht="18" customHeight="1" x14ac:dyDescent="0.25">
      <c r="A27" s="74">
        <v>19</v>
      </c>
      <c r="B27" s="74" t="str">
        <f t="shared" si="0"/>
        <v>21</v>
      </c>
      <c r="C27" s="75">
        <f t="shared" si="1"/>
        <v>2.5550215026562104E-2</v>
      </c>
    </row>
    <row r="28" spans="1:9" ht="18" customHeight="1" x14ac:dyDescent="0.25">
      <c r="A28" s="74">
        <v>20</v>
      </c>
      <c r="B28" s="74" t="str">
        <f t="shared" si="0"/>
        <v>15</v>
      </c>
      <c r="C28" s="75">
        <f t="shared" si="1"/>
        <v>2.5492811619979249E-2</v>
      </c>
    </row>
    <row r="29" spans="1:9" ht="18" customHeight="1" x14ac:dyDescent="0.25">
      <c r="A29" s="74">
        <v>21</v>
      </c>
      <c r="B29" s="74" t="str">
        <f t="shared" si="0"/>
        <v>18</v>
      </c>
      <c r="C29" s="75">
        <f t="shared" si="1"/>
        <v>2.3854511100614078E-2</v>
      </c>
      <c r="I29" s="6"/>
    </row>
    <row r="30" spans="1:9" ht="18" customHeight="1" x14ac:dyDescent="0.25">
      <c r="A30" s="74">
        <v>22</v>
      </c>
      <c r="B30" s="74" t="str">
        <f t="shared" si="0"/>
        <v>24</v>
      </c>
      <c r="C30" s="75">
        <f t="shared" si="1"/>
        <v>1.8772765480526758E-2</v>
      </c>
    </row>
    <row r="31" spans="1:9" ht="18" customHeight="1" x14ac:dyDescent="0.25">
      <c r="A31" s="74">
        <v>23</v>
      </c>
      <c r="B31" s="74" t="str">
        <f t="shared" si="0"/>
        <v>14</v>
      </c>
      <c r="C31" s="75">
        <f t="shared" si="1"/>
        <v>1.8272744758607424E-2</v>
      </c>
    </row>
    <row r="32" spans="1:9" ht="18" customHeight="1" x14ac:dyDescent="0.25">
      <c r="A32" s="74">
        <v>24</v>
      </c>
      <c r="B32" s="74" t="str">
        <f t="shared" si="0"/>
        <v>20</v>
      </c>
      <c r="C32" s="75">
        <f t="shared" si="1"/>
        <v>1.5830245874031659E-2</v>
      </c>
    </row>
    <row r="33" spans="1:21" ht="18" customHeight="1" x14ac:dyDescent="0.25">
      <c r="A33" s="22"/>
      <c r="B33" s="22"/>
      <c r="C33" s="15"/>
    </row>
    <row r="34" spans="1:21" ht="18" customHeight="1" x14ac:dyDescent="0.25">
      <c r="A34" s="6"/>
      <c r="J34" s="50"/>
    </row>
    <row r="35" spans="1:21" ht="18" customHeight="1" x14ac:dyDescent="0.25">
      <c r="A35" s="6" t="s">
        <v>3</v>
      </c>
      <c r="B35" s="9" t="s">
        <v>4</v>
      </c>
      <c r="J35" s="27"/>
      <c r="K35" s="27"/>
      <c r="L35" s="27"/>
      <c r="M35" s="27"/>
      <c r="N35" s="3"/>
      <c r="O35" s="6"/>
      <c r="Q35" s="28"/>
    </row>
    <row r="36" spans="1:21" ht="18" customHeight="1" x14ac:dyDescent="0.25">
      <c r="A36" s="76" t="s">
        <v>121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122</v>
      </c>
      <c r="K36" s="99"/>
      <c r="L36" s="98" t="s">
        <v>123</v>
      </c>
      <c r="M36" s="99"/>
      <c r="N36" s="77" t="s">
        <v>39</v>
      </c>
      <c r="O36" s="83" t="s">
        <v>40</v>
      </c>
      <c r="P36" s="84" t="s">
        <v>5</v>
      </c>
      <c r="Q36" s="11"/>
    </row>
    <row r="37" spans="1:21" ht="18" customHeight="1" x14ac:dyDescent="0.25">
      <c r="A37" s="73">
        <v>1</v>
      </c>
      <c r="B37" s="78">
        <f>VLOOKUP('5-9'!$A37, Data!$B$27:$J$51, 2, FALSE)</f>
        <v>1861</v>
      </c>
      <c r="C37" s="78">
        <f>VLOOKUP('5-9'!$A37, Data!$B$27:$J$51, 3, FALSE)</f>
        <v>82</v>
      </c>
      <c r="D37" s="78">
        <f>VLOOKUP('5-9'!$A37, Data!$B$27:$J$51, 4, FALSE)</f>
        <v>6</v>
      </c>
      <c r="E37" s="78">
        <f>VLOOKUP('5-9'!$A37, Data!$B$27:$J$51, 5, FALSE)</f>
        <v>17</v>
      </c>
      <c r="F37" s="78">
        <f>VLOOKUP('5-9'!$A37, Data!$B$27:$J$51, 6, FALSE)</f>
        <v>0</v>
      </c>
      <c r="G37" s="78">
        <f>VLOOKUP('5-9'!$A37, Data!$B$27:$J$51, 7, FALSE)</f>
        <v>0</v>
      </c>
      <c r="H37" s="78">
        <f>VLOOKUP('5-9'!$A37, Data!$B$27:$J$51, 8, FALSE)</f>
        <v>135</v>
      </c>
      <c r="I37" s="78">
        <f>VLOOKUP('5-9'!$A37, Data!$B$27:$J$51, 9, FALSE)</f>
        <v>36</v>
      </c>
      <c r="J37" s="100">
        <f t="shared" ref="J37:J62" si="2">SUM(C37:I37)</f>
        <v>276</v>
      </c>
      <c r="K37" s="101"/>
      <c r="L37" s="100">
        <f t="shared" ref="L37:L62" si="3">SUM(B37:I37)</f>
        <v>2137</v>
      </c>
      <c r="M37" s="101"/>
      <c r="N37" s="75">
        <f t="shared" ref="N37:N62" si="4">J37/L37</f>
        <v>0.12915301824988301</v>
      </c>
      <c r="O37" s="74">
        <f>RANK(N37,$N$37:$N$60)</f>
        <v>1</v>
      </c>
      <c r="P37" s="85" t="s">
        <v>6</v>
      </c>
      <c r="R37" s="29"/>
      <c r="S37" s="29"/>
      <c r="T37" s="12"/>
      <c r="U37" s="12"/>
    </row>
    <row r="38" spans="1:21" ht="18" customHeight="1" x14ac:dyDescent="0.25">
      <c r="A38" s="73">
        <v>2</v>
      </c>
      <c r="B38" s="78">
        <f>VLOOKUP('5-9'!$A38, Data!$B$27:$J$51, 2, FALSE)</f>
        <v>1626</v>
      </c>
      <c r="C38" s="78">
        <f>VLOOKUP('5-9'!$A38, Data!$B$27:$J$51, 3, FALSE)</f>
        <v>20</v>
      </c>
      <c r="D38" s="78">
        <f>VLOOKUP('5-9'!$A38, Data!$B$27:$J$51, 4, FALSE)</f>
        <v>1</v>
      </c>
      <c r="E38" s="78">
        <f>VLOOKUP('5-9'!$A38, Data!$B$27:$J$51, 5, FALSE)</f>
        <v>7</v>
      </c>
      <c r="F38" s="78">
        <f>VLOOKUP('5-9'!$A38, Data!$B$27:$J$51, 6, FALSE)</f>
        <v>0</v>
      </c>
      <c r="G38" s="78">
        <f>VLOOKUP('5-9'!$A38, Data!$B$27:$J$51, 7, FALSE)</f>
        <v>0</v>
      </c>
      <c r="H38" s="78">
        <f>VLOOKUP('5-9'!$A38, Data!$B$27:$J$51, 8, FALSE)</f>
        <v>29</v>
      </c>
      <c r="I38" s="78">
        <f>VLOOKUP('5-9'!$A38, Data!$B$27:$J$51, 9, FALSE)</f>
        <v>14</v>
      </c>
      <c r="J38" s="100">
        <f t="shared" si="2"/>
        <v>71</v>
      </c>
      <c r="K38" s="101"/>
      <c r="L38" s="100">
        <f t="shared" si="3"/>
        <v>1697</v>
      </c>
      <c r="M38" s="101"/>
      <c r="N38" s="75">
        <f t="shared" si="4"/>
        <v>4.1838538597525045E-2</v>
      </c>
      <c r="O38" s="74">
        <f t="shared" ref="O38:O60" si="5">RANK(N38,$N$37:$N$60)</f>
        <v>12</v>
      </c>
      <c r="P38" s="85" t="s">
        <v>7</v>
      </c>
      <c r="R38" s="29"/>
      <c r="S38" s="29"/>
      <c r="T38" s="12"/>
      <c r="U38" s="12"/>
    </row>
    <row r="39" spans="1:21" ht="18" customHeight="1" x14ac:dyDescent="0.25">
      <c r="A39" s="73">
        <v>3</v>
      </c>
      <c r="B39" s="78">
        <f>VLOOKUP('5-9'!$A39, Data!$B$27:$J$51, 2, FALSE)</f>
        <v>431</v>
      </c>
      <c r="C39" s="78">
        <f>VLOOKUP('5-9'!$A39, Data!$B$27:$J$51, 3, FALSE)</f>
        <v>13</v>
      </c>
      <c r="D39" s="78">
        <f>VLOOKUP('5-9'!$A39, Data!$B$27:$J$51, 4, FALSE)</f>
        <v>1</v>
      </c>
      <c r="E39" s="78">
        <f>VLOOKUP('5-9'!$A39, Data!$B$27:$J$51, 5, FALSE)</f>
        <v>1</v>
      </c>
      <c r="F39" s="78">
        <f>VLOOKUP('5-9'!$A39, Data!$B$27:$J$51, 6, FALSE)</f>
        <v>0</v>
      </c>
      <c r="G39" s="78">
        <f>VLOOKUP('5-9'!$A39, Data!$B$27:$J$51, 7, FALSE)</f>
        <v>0</v>
      </c>
      <c r="H39" s="78">
        <f>VLOOKUP('5-9'!$A39, Data!$B$27:$J$51, 8, FALSE)</f>
        <v>11</v>
      </c>
      <c r="I39" s="78">
        <f>VLOOKUP('5-9'!$A39, Data!$B$27:$J$51, 9, FALSE)</f>
        <v>1</v>
      </c>
      <c r="J39" s="100">
        <f t="shared" si="2"/>
        <v>27</v>
      </c>
      <c r="K39" s="101"/>
      <c r="L39" s="100">
        <f t="shared" si="3"/>
        <v>458</v>
      </c>
      <c r="M39" s="101"/>
      <c r="N39" s="75">
        <f t="shared" si="4"/>
        <v>5.8951965065502182E-2</v>
      </c>
      <c r="O39" s="74">
        <f t="shared" si="5"/>
        <v>8</v>
      </c>
      <c r="P39" s="85" t="s">
        <v>8</v>
      </c>
      <c r="R39" s="29"/>
      <c r="S39" s="29"/>
      <c r="T39" s="12"/>
      <c r="U39" s="12"/>
    </row>
    <row r="40" spans="1:21" ht="18" customHeight="1" x14ac:dyDescent="0.25">
      <c r="A40" s="73">
        <v>4</v>
      </c>
      <c r="B40" s="78">
        <f>VLOOKUP('5-9'!$A40, Data!$B$27:$J$51, 2, FALSE)</f>
        <v>1201</v>
      </c>
      <c r="C40" s="78">
        <f>VLOOKUP('5-9'!$A40, Data!$B$27:$J$51, 3, FALSE)</f>
        <v>21</v>
      </c>
      <c r="D40" s="78">
        <f>VLOOKUP('5-9'!$A40, Data!$B$27:$J$51, 4, FALSE)</f>
        <v>2</v>
      </c>
      <c r="E40" s="78">
        <f>VLOOKUP('5-9'!$A40, Data!$B$27:$J$51, 5, FALSE)</f>
        <v>5</v>
      </c>
      <c r="F40" s="78">
        <f>VLOOKUP('5-9'!$A40, Data!$B$27:$J$51, 6, FALSE)</f>
        <v>0</v>
      </c>
      <c r="G40" s="78">
        <f>VLOOKUP('5-9'!$A40, Data!$B$27:$J$51, 7, FALSE)</f>
        <v>0</v>
      </c>
      <c r="H40" s="78">
        <f>VLOOKUP('5-9'!$A40, Data!$B$27:$J$51, 8, FALSE)</f>
        <v>38</v>
      </c>
      <c r="I40" s="78">
        <f>VLOOKUP('5-9'!$A40, Data!$B$27:$J$51, 9, FALSE)</f>
        <v>3</v>
      </c>
      <c r="J40" s="100">
        <f t="shared" si="2"/>
        <v>69</v>
      </c>
      <c r="K40" s="101"/>
      <c r="L40" s="100">
        <f t="shared" si="3"/>
        <v>1270</v>
      </c>
      <c r="M40" s="101"/>
      <c r="N40" s="75">
        <f t="shared" si="4"/>
        <v>5.4330708661417322E-2</v>
      </c>
      <c r="O40" s="74">
        <f t="shared" si="5"/>
        <v>10</v>
      </c>
      <c r="P40" s="85" t="s">
        <v>9</v>
      </c>
      <c r="R40" s="29"/>
      <c r="S40" s="29"/>
      <c r="T40" s="12"/>
      <c r="U40" s="12"/>
    </row>
    <row r="41" spans="1:21" ht="18" customHeight="1" x14ac:dyDescent="0.25">
      <c r="A41" s="73">
        <v>5</v>
      </c>
      <c r="B41" s="78">
        <f>VLOOKUP('5-9'!$A41, Data!$B$27:$J$51, 2, FALSE)</f>
        <v>1614</v>
      </c>
      <c r="C41" s="78">
        <f>VLOOKUP('5-9'!$A41, Data!$B$27:$J$51, 3, FALSE)</f>
        <v>18</v>
      </c>
      <c r="D41" s="78">
        <f>VLOOKUP('5-9'!$A41, Data!$B$27:$J$51, 4, FALSE)</f>
        <v>1</v>
      </c>
      <c r="E41" s="78">
        <f>VLOOKUP('5-9'!$A41, Data!$B$27:$J$51, 5, FALSE)</f>
        <v>6</v>
      </c>
      <c r="F41" s="78">
        <f>VLOOKUP('5-9'!$A41, Data!$B$27:$J$51, 6, FALSE)</f>
        <v>0</v>
      </c>
      <c r="G41" s="78">
        <f>VLOOKUP('5-9'!$A41, Data!$B$27:$J$51, 7, FALSE)</f>
        <v>0</v>
      </c>
      <c r="H41" s="78">
        <f>VLOOKUP('5-9'!$A41, Data!$B$27:$J$51, 8, FALSE)</f>
        <v>44</v>
      </c>
      <c r="I41" s="78">
        <f>VLOOKUP('5-9'!$A41, Data!$B$27:$J$51, 9, FALSE)</f>
        <v>1</v>
      </c>
      <c r="J41" s="100">
        <f t="shared" si="2"/>
        <v>70</v>
      </c>
      <c r="K41" s="101"/>
      <c r="L41" s="100">
        <f t="shared" si="3"/>
        <v>1684</v>
      </c>
      <c r="M41" s="101"/>
      <c r="N41" s="75">
        <f t="shared" si="4"/>
        <v>4.1567695961995249E-2</v>
      </c>
      <c r="O41" s="74">
        <f t="shared" si="5"/>
        <v>13</v>
      </c>
      <c r="P41" s="85" t="s">
        <v>10</v>
      </c>
      <c r="R41" s="29"/>
      <c r="S41" s="29"/>
      <c r="T41" s="12"/>
      <c r="U41" s="12"/>
    </row>
    <row r="42" spans="1:21" ht="18" customHeight="1" x14ac:dyDescent="0.25">
      <c r="A42" s="73">
        <v>6</v>
      </c>
      <c r="B42" s="78">
        <f>VLOOKUP('5-9'!$A42, Data!$B$27:$J$51, 2, FALSE)</f>
        <v>435</v>
      </c>
      <c r="C42" s="78">
        <f>VLOOKUP('5-9'!$A42, Data!$B$27:$J$51, 3, FALSE)</f>
        <v>21</v>
      </c>
      <c r="D42" s="78">
        <f>VLOOKUP('5-9'!$A42, Data!$B$27:$J$51, 4, FALSE)</f>
        <v>2</v>
      </c>
      <c r="E42" s="78">
        <f>VLOOKUP('5-9'!$A42, Data!$B$27:$J$51, 5, FALSE)</f>
        <v>5</v>
      </c>
      <c r="F42" s="78">
        <f>VLOOKUP('5-9'!$A42, Data!$B$27:$J$51, 6, FALSE)</f>
        <v>0</v>
      </c>
      <c r="G42" s="78">
        <f>VLOOKUP('5-9'!$A42, Data!$B$27:$J$51, 7, FALSE)</f>
        <v>0</v>
      </c>
      <c r="H42" s="78">
        <f>VLOOKUP('5-9'!$A42, Data!$B$27:$J$51, 8, FALSE)</f>
        <v>18</v>
      </c>
      <c r="I42" s="78">
        <f>VLOOKUP('5-9'!$A42, Data!$B$27:$J$51, 9, FALSE)</f>
        <v>1</v>
      </c>
      <c r="J42" s="100">
        <f t="shared" si="2"/>
        <v>47</v>
      </c>
      <c r="K42" s="101"/>
      <c r="L42" s="100">
        <f t="shared" si="3"/>
        <v>482</v>
      </c>
      <c r="M42" s="101"/>
      <c r="N42" s="75">
        <f t="shared" si="4"/>
        <v>9.7510373443983403E-2</v>
      </c>
      <c r="O42" s="74">
        <f t="shared" si="5"/>
        <v>4</v>
      </c>
      <c r="P42" s="85" t="s">
        <v>11</v>
      </c>
      <c r="R42" s="29"/>
      <c r="S42" s="29"/>
      <c r="T42" s="12"/>
      <c r="U42" s="12"/>
    </row>
    <row r="43" spans="1:21" ht="18" customHeight="1" x14ac:dyDescent="0.25">
      <c r="A43" s="73">
        <v>7</v>
      </c>
      <c r="B43" s="78">
        <f>VLOOKUP('5-9'!$A43, Data!$B$27:$J$51, 2, FALSE)</f>
        <v>464</v>
      </c>
      <c r="C43" s="78">
        <f>VLOOKUP('5-9'!$A43, Data!$B$27:$J$51, 3, FALSE)</f>
        <v>18</v>
      </c>
      <c r="D43" s="78">
        <f>VLOOKUP('5-9'!$A43, Data!$B$27:$J$51, 4, FALSE)</f>
        <v>0</v>
      </c>
      <c r="E43" s="78">
        <f>VLOOKUP('5-9'!$A43, Data!$B$27:$J$51, 5, FALSE)</f>
        <v>4</v>
      </c>
      <c r="F43" s="78">
        <f>VLOOKUP('5-9'!$A43, Data!$B$27:$J$51, 6, FALSE)</f>
        <v>0</v>
      </c>
      <c r="G43" s="78">
        <f>VLOOKUP('5-9'!$A43, Data!$B$27:$J$51, 7, FALSE)</f>
        <v>0</v>
      </c>
      <c r="H43" s="78">
        <f>VLOOKUP('5-9'!$A43, Data!$B$27:$J$51, 8, FALSE)</f>
        <v>14</v>
      </c>
      <c r="I43" s="78">
        <f>VLOOKUP('5-9'!$A43, Data!$B$27:$J$51, 9, FALSE)</f>
        <v>1</v>
      </c>
      <c r="J43" s="100">
        <f t="shared" si="2"/>
        <v>37</v>
      </c>
      <c r="K43" s="101"/>
      <c r="L43" s="100">
        <f t="shared" si="3"/>
        <v>501</v>
      </c>
      <c r="M43" s="101"/>
      <c r="N43" s="75">
        <f t="shared" si="4"/>
        <v>7.3852295409181631E-2</v>
      </c>
      <c r="O43" s="74">
        <f t="shared" si="5"/>
        <v>5</v>
      </c>
      <c r="P43" s="85" t="s">
        <v>12</v>
      </c>
      <c r="R43" s="29"/>
      <c r="S43" s="29"/>
      <c r="T43" s="12"/>
      <c r="U43" s="12"/>
    </row>
    <row r="44" spans="1:21" ht="18" customHeight="1" x14ac:dyDescent="0.25">
      <c r="A44" s="73">
        <v>8</v>
      </c>
      <c r="B44" s="78">
        <f>VLOOKUP('5-9'!$A44, Data!$B$27:$J$51, 2, FALSE)</f>
        <v>7267</v>
      </c>
      <c r="C44" s="78">
        <f>VLOOKUP('5-9'!$A44, Data!$B$27:$J$51, 3, FALSE)</f>
        <v>39</v>
      </c>
      <c r="D44" s="78">
        <f>VLOOKUP('5-9'!$A44, Data!$B$27:$J$51, 4, FALSE)</f>
        <v>2</v>
      </c>
      <c r="E44" s="78">
        <f>VLOOKUP('5-9'!$A44, Data!$B$27:$J$51, 5, FALSE)</f>
        <v>18</v>
      </c>
      <c r="F44" s="78">
        <f>VLOOKUP('5-9'!$A44, Data!$B$27:$J$51, 6, FALSE)</f>
        <v>1</v>
      </c>
      <c r="G44" s="78">
        <f>VLOOKUP('5-9'!$A44, Data!$B$27:$J$51, 7, FALSE)</f>
        <v>0</v>
      </c>
      <c r="H44" s="78">
        <f>VLOOKUP('5-9'!$A44, Data!$B$27:$J$51, 8, FALSE)</f>
        <v>143</v>
      </c>
      <c r="I44" s="78">
        <f>VLOOKUP('5-9'!$A44, Data!$B$27:$J$51, 9, FALSE)</f>
        <v>3</v>
      </c>
      <c r="J44" s="100">
        <f t="shared" si="2"/>
        <v>206</v>
      </c>
      <c r="K44" s="101"/>
      <c r="L44" s="100">
        <f t="shared" si="3"/>
        <v>7473</v>
      </c>
      <c r="M44" s="101"/>
      <c r="N44" s="75">
        <f t="shared" si="4"/>
        <v>2.7565903920781482E-2</v>
      </c>
      <c r="O44" s="74">
        <f t="shared" si="5"/>
        <v>18</v>
      </c>
      <c r="P44" s="85" t="s">
        <v>13</v>
      </c>
      <c r="R44" s="29"/>
      <c r="S44" s="29"/>
      <c r="T44" s="12"/>
      <c r="U44" s="12"/>
    </row>
    <row r="45" spans="1:21" ht="18" customHeight="1" x14ac:dyDescent="0.25">
      <c r="A45" s="73">
        <v>9</v>
      </c>
      <c r="B45" s="78">
        <f>VLOOKUP('5-9'!$A45, Data!$B$27:$J$51, 2, FALSE)</f>
        <v>1262</v>
      </c>
      <c r="C45" s="78">
        <f>VLOOKUP('5-9'!$A45, Data!$B$27:$J$51, 3, FALSE)</f>
        <v>18</v>
      </c>
      <c r="D45" s="78">
        <f>VLOOKUP('5-9'!$A45, Data!$B$27:$J$51, 4, FALSE)</f>
        <v>4</v>
      </c>
      <c r="E45" s="78">
        <f>VLOOKUP('5-9'!$A45, Data!$B$27:$J$51, 5, FALSE)</f>
        <v>5</v>
      </c>
      <c r="F45" s="78">
        <f>VLOOKUP('5-9'!$A45, Data!$B$27:$J$51, 6, FALSE)</f>
        <v>1</v>
      </c>
      <c r="G45" s="78">
        <f>VLOOKUP('5-9'!$A45, Data!$B$27:$J$51, 7, FALSE)</f>
        <v>0</v>
      </c>
      <c r="H45" s="78">
        <f>VLOOKUP('5-9'!$A45, Data!$B$27:$J$51, 8, FALSE)</f>
        <v>38</v>
      </c>
      <c r="I45" s="78">
        <f>VLOOKUP('5-9'!$A45, Data!$B$27:$J$51, 9, FALSE)</f>
        <v>3</v>
      </c>
      <c r="J45" s="100">
        <f t="shared" si="2"/>
        <v>69</v>
      </c>
      <c r="K45" s="101"/>
      <c r="L45" s="100">
        <f t="shared" si="3"/>
        <v>1331</v>
      </c>
      <c r="M45" s="101"/>
      <c r="N45" s="75">
        <f t="shared" si="4"/>
        <v>5.1840721262208865E-2</v>
      </c>
      <c r="O45" s="74">
        <f t="shared" si="5"/>
        <v>11</v>
      </c>
      <c r="P45" s="85" t="s">
        <v>14</v>
      </c>
      <c r="R45" s="29"/>
      <c r="S45" s="29"/>
      <c r="T45" s="12"/>
      <c r="U45" s="12"/>
    </row>
    <row r="46" spans="1:21" ht="18" customHeight="1" x14ac:dyDescent="0.25">
      <c r="A46" s="73">
        <v>10</v>
      </c>
      <c r="B46" s="78">
        <f>VLOOKUP('5-9'!$A46, Data!$B$27:$J$51, 2, FALSE)</f>
        <v>2179</v>
      </c>
      <c r="C46" s="78">
        <f>VLOOKUP('5-9'!$A46, Data!$B$27:$J$51, 3, FALSE)</f>
        <v>40</v>
      </c>
      <c r="D46" s="78">
        <f>VLOOKUP('5-9'!$A46, Data!$B$27:$J$51, 4, FALSE)</f>
        <v>0</v>
      </c>
      <c r="E46" s="78">
        <f>VLOOKUP('5-9'!$A46, Data!$B$27:$J$51, 5, FALSE)</f>
        <v>49</v>
      </c>
      <c r="F46" s="78">
        <f>VLOOKUP('5-9'!$A46, Data!$B$27:$J$51, 6, FALSE)</f>
        <v>0</v>
      </c>
      <c r="G46" s="78">
        <f>VLOOKUP('5-9'!$A46, Data!$B$27:$J$51, 7, FALSE)</f>
        <v>0</v>
      </c>
      <c r="H46" s="78">
        <f>VLOOKUP('5-9'!$A46, Data!$B$27:$J$51, 8, FALSE)</f>
        <v>43</v>
      </c>
      <c r="I46" s="78">
        <f>VLOOKUP('5-9'!$A46, Data!$B$27:$J$51, 9, FALSE)</f>
        <v>6</v>
      </c>
      <c r="J46" s="100">
        <f t="shared" si="2"/>
        <v>138</v>
      </c>
      <c r="K46" s="101"/>
      <c r="L46" s="100">
        <f t="shared" si="3"/>
        <v>2317</v>
      </c>
      <c r="M46" s="101"/>
      <c r="N46" s="75">
        <f t="shared" si="4"/>
        <v>5.9559775571860166E-2</v>
      </c>
      <c r="O46" s="74">
        <f t="shared" si="5"/>
        <v>7</v>
      </c>
      <c r="P46" s="85" t="s">
        <v>15</v>
      </c>
      <c r="R46" s="29"/>
      <c r="S46" s="29"/>
      <c r="T46" s="12"/>
      <c r="U46" s="12"/>
    </row>
    <row r="47" spans="1:21" ht="18" customHeight="1" x14ac:dyDescent="0.25">
      <c r="A47" s="73">
        <v>11</v>
      </c>
      <c r="B47" s="78">
        <f>VLOOKUP('5-9'!$A47, Data!$B$27:$J$51, 2, FALSE)</f>
        <v>2783</v>
      </c>
      <c r="C47" s="78">
        <f>VLOOKUP('5-9'!$A47, Data!$B$27:$J$51, 3, FALSE)</f>
        <v>39</v>
      </c>
      <c r="D47" s="78">
        <f>VLOOKUP('5-9'!$A47, Data!$B$27:$J$51, 4, FALSE)</f>
        <v>2</v>
      </c>
      <c r="E47" s="78">
        <f>VLOOKUP('5-9'!$A47, Data!$B$27:$J$51, 5, FALSE)</f>
        <v>13</v>
      </c>
      <c r="F47" s="78">
        <f>VLOOKUP('5-9'!$A47, Data!$B$27:$J$51, 6, FALSE)</f>
        <v>0</v>
      </c>
      <c r="G47" s="78">
        <f>VLOOKUP('5-9'!$A47, Data!$B$27:$J$51, 7, FALSE)</f>
        <v>0</v>
      </c>
      <c r="H47" s="78">
        <f>VLOOKUP('5-9'!$A47, Data!$B$27:$J$51, 8, FALSE)</f>
        <v>45</v>
      </c>
      <c r="I47" s="78">
        <f>VLOOKUP('5-9'!$A47, Data!$B$27:$J$51, 9, FALSE)</f>
        <v>7</v>
      </c>
      <c r="J47" s="100">
        <f t="shared" si="2"/>
        <v>106</v>
      </c>
      <c r="K47" s="101"/>
      <c r="L47" s="100">
        <f t="shared" si="3"/>
        <v>2889</v>
      </c>
      <c r="M47" s="101"/>
      <c r="N47" s="75">
        <f t="shared" si="4"/>
        <v>3.6690896503980615E-2</v>
      </c>
      <c r="O47" s="74">
        <f t="shared" si="5"/>
        <v>15</v>
      </c>
      <c r="P47" s="85" t="s">
        <v>16</v>
      </c>
      <c r="R47" s="29"/>
      <c r="S47" s="29"/>
      <c r="T47" s="12"/>
      <c r="U47" s="12"/>
    </row>
    <row r="48" spans="1:21" ht="18" customHeight="1" x14ac:dyDescent="0.25">
      <c r="A48" s="73">
        <v>12</v>
      </c>
      <c r="B48" s="78">
        <f>VLOOKUP('5-9'!$A48, Data!$B$27:$J$51, 2, FALSE)</f>
        <v>11479</v>
      </c>
      <c r="C48" s="78">
        <f>VLOOKUP('5-9'!$A48, Data!$B$27:$J$51, 3, FALSE)</f>
        <v>87</v>
      </c>
      <c r="D48" s="78">
        <f>VLOOKUP('5-9'!$A48, Data!$B$27:$J$51, 4, FALSE)</f>
        <v>2</v>
      </c>
      <c r="E48" s="78">
        <f>VLOOKUP('5-9'!$A48, Data!$B$27:$J$51, 5, FALSE)</f>
        <v>23</v>
      </c>
      <c r="F48" s="78">
        <f>VLOOKUP('5-9'!$A48, Data!$B$27:$J$51, 6, FALSE)</f>
        <v>0</v>
      </c>
      <c r="G48" s="78">
        <f>VLOOKUP('5-9'!$A48, Data!$B$27:$J$51, 7, FALSE)</f>
        <v>0</v>
      </c>
      <c r="H48" s="78">
        <f>VLOOKUP('5-9'!$A48, Data!$B$27:$J$51, 8, FALSE)</f>
        <v>247</v>
      </c>
      <c r="I48" s="78">
        <f>VLOOKUP('5-9'!$A48, Data!$B$27:$J$51, 9, FALSE)</f>
        <v>20</v>
      </c>
      <c r="J48" s="100">
        <f t="shared" si="2"/>
        <v>379</v>
      </c>
      <c r="K48" s="101"/>
      <c r="L48" s="100">
        <f t="shared" si="3"/>
        <v>11858</v>
      </c>
      <c r="M48" s="101"/>
      <c r="N48" s="75">
        <f t="shared" si="4"/>
        <v>3.1961544948557935E-2</v>
      </c>
      <c r="O48" s="74">
        <f t="shared" si="5"/>
        <v>17</v>
      </c>
      <c r="P48" s="85" t="s">
        <v>17</v>
      </c>
      <c r="R48" s="29"/>
      <c r="S48" s="29"/>
      <c r="T48" s="12"/>
      <c r="U48" s="12"/>
    </row>
    <row r="49" spans="1:23" ht="18" customHeight="1" x14ac:dyDescent="0.25">
      <c r="A49" s="73">
        <v>13</v>
      </c>
      <c r="B49" s="78">
        <f>VLOOKUP('5-9'!$A49, Data!$B$27:$J$51, 2, FALSE)</f>
        <v>2421</v>
      </c>
      <c r="C49" s="78">
        <f>VLOOKUP('5-9'!$A49, Data!$B$27:$J$51, 3, FALSE)</f>
        <v>117</v>
      </c>
      <c r="D49" s="78">
        <f>VLOOKUP('5-9'!$A49, Data!$B$27:$J$51, 4, FALSE)</f>
        <v>3</v>
      </c>
      <c r="E49" s="78">
        <f>VLOOKUP('5-9'!$A49, Data!$B$27:$J$51, 5, FALSE)</f>
        <v>46</v>
      </c>
      <c r="F49" s="78">
        <f>VLOOKUP('5-9'!$A49, Data!$B$27:$J$51, 6, FALSE)</f>
        <v>0</v>
      </c>
      <c r="G49" s="78">
        <f>VLOOKUP('5-9'!$A49, Data!$B$27:$J$51, 7, FALSE)</f>
        <v>0</v>
      </c>
      <c r="H49" s="78">
        <f>VLOOKUP('5-9'!$A49, Data!$B$27:$J$51, 8, FALSE)</f>
        <v>125</v>
      </c>
      <c r="I49" s="78">
        <f>VLOOKUP('5-9'!$A49, Data!$B$27:$J$51, 9, FALSE)</f>
        <v>22</v>
      </c>
      <c r="J49" s="100">
        <f t="shared" si="2"/>
        <v>313</v>
      </c>
      <c r="K49" s="101"/>
      <c r="L49" s="100">
        <f t="shared" si="3"/>
        <v>2734</v>
      </c>
      <c r="M49" s="101"/>
      <c r="N49" s="75">
        <f t="shared" si="4"/>
        <v>0.11448427212874908</v>
      </c>
      <c r="O49" s="74">
        <f t="shared" si="5"/>
        <v>3</v>
      </c>
      <c r="P49" s="85" t="s">
        <v>18</v>
      </c>
      <c r="R49" s="29"/>
      <c r="S49" s="29"/>
      <c r="T49" s="12"/>
      <c r="U49" s="12"/>
    </row>
    <row r="50" spans="1:23" ht="18" customHeight="1" x14ac:dyDescent="0.25">
      <c r="A50" s="73">
        <v>14</v>
      </c>
      <c r="B50" s="78">
        <f>VLOOKUP('5-9'!$A50, Data!$B$27:$J$51, 2, FALSE)</f>
        <v>5104</v>
      </c>
      <c r="C50" s="78">
        <f>VLOOKUP('5-9'!$A50, Data!$B$27:$J$51, 3, FALSE)</f>
        <v>18</v>
      </c>
      <c r="D50" s="78">
        <f>VLOOKUP('5-9'!$A50, Data!$B$27:$J$51, 4, FALSE)</f>
        <v>1</v>
      </c>
      <c r="E50" s="78">
        <f>VLOOKUP('5-9'!$A50, Data!$B$27:$J$51, 5, FALSE)</f>
        <v>7</v>
      </c>
      <c r="F50" s="78">
        <f>VLOOKUP('5-9'!$A50, Data!$B$27:$J$51, 6, FALSE)</f>
        <v>0</v>
      </c>
      <c r="G50" s="78">
        <f>VLOOKUP('5-9'!$A50, Data!$B$27:$J$51, 7, FALSE)</f>
        <v>0</v>
      </c>
      <c r="H50" s="78">
        <f>VLOOKUP('5-9'!$A50, Data!$B$27:$J$51, 8, FALSE)</f>
        <v>64</v>
      </c>
      <c r="I50" s="78">
        <f>VLOOKUP('5-9'!$A50, Data!$B$27:$J$51, 9, FALSE)</f>
        <v>5</v>
      </c>
      <c r="J50" s="100">
        <f t="shared" si="2"/>
        <v>95</v>
      </c>
      <c r="K50" s="101"/>
      <c r="L50" s="100">
        <f t="shared" si="3"/>
        <v>5199</v>
      </c>
      <c r="M50" s="101"/>
      <c r="N50" s="75">
        <f t="shared" si="4"/>
        <v>1.8272744758607424E-2</v>
      </c>
      <c r="O50" s="74">
        <f t="shared" si="5"/>
        <v>23</v>
      </c>
      <c r="P50" s="85" t="s">
        <v>19</v>
      </c>
      <c r="R50" s="29"/>
      <c r="S50" s="29"/>
      <c r="T50" s="12"/>
      <c r="U50" s="12"/>
    </row>
    <row r="51" spans="1:23" ht="18" customHeight="1" x14ac:dyDescent="0.25">
      <c r="A51" s="73">
        <v>15</v>
      </c>
      <c r="B51" s="78">
        <f>VLOOKUP('5-9'!$A51, Data!$B$27:$J$51, 2, FALSE)</f>
        <v>6575</v>
      </c>
      <c r="C51" s="78">
        <f>VLOOKUP('5-9'!$A51, Data!$B$27:$J$51, 3, FALSE)</f>
        <v>32</v>
      </c>
      <c r="D51" s="78">
        <f>VLOOKUP('5-9'!$A51, Data!$B$27:$J$51, 4, FALSE)</f>
        <v>0</v>
      </c>
      <c r="E51" s="78">
        <f>VLOOKUP('5-9'!$A51, Data!$B$27:$J$51, 5, FALSE)</f>
        <v>17</v>
      </c>
      <c r="F51" s="78">
        <f>VLOOKUP('5-9'!$A51, Data!$B$27:$J$51, 6, FALSE)</f>
        <v>0</v>
      </c>
      <c r="G51" s="78">
        <f>VLOOKUP('5-9'!$A51, Data!$B$27:$J$51, 7, FALSE)</f>
        <v>0</v>
      </c>
      <c r="H51" s="78">
        <f>VLOOKUP('5-9'!$A51, Data!$B$27:$J$51, 8, FALSE)</f>
        <v>113</v>
      </c>
      <c r="I51" s="78">
        <f>VLOOKUP('5-9'!$A51, Data!$B$27:$J$51, 9, FALSE)</f>
        <v>10</v>
      </c>
      <c r="J51" s="100">
        <f t="shared" si="2"/>
        <v>172</v>
      </c>
      <c r="K51" s="101"/>
      <c r="L51" s="100">
        <f t="shared" si="3"/>
        <v>6747</v>
      </c>
      <c r="M51" s="101"/>
      <c r="N51" s="75">
        <f t="shared" si="4"/>
        <v>2.5492811619979249E-2</v>
      </c>
      <c r="O51" s="74">
        <f t="shared" si="5"/>
        <v>20</v>
      </c>
      <c r="P51" s="85" t="s">
        <v>20</v>
      </c>
      <c r="R51" s="29"/>
      <c r="S51" s="29"/>
      <c r="T51" s="12"/>
      <c r="U51" s="12"/>
    </row>
    <row r="52" spans="1:23" ht="18" customHeight="1" x14ac:dyDescent="0.25">
      <c r="A52" s="73">
        <v>16</v>
      </c>
      <c r="B52" s="78">
        <f>VLOOKUP('5-9'!$A52, Data!$B$27:$J$51, 2, FALSE)</f>
        <v>2483</v>
      </c>
      <c r="C52" s="78">
        <f>VLOOKUP('5-9'!$A52, Data!$B$27:$J$51, 3, FALSE)</f>
        <v>52</v>
      </c>
      <c r="D52" s="78">
        <f>VLOOKUP('5-9'!$A52, Data!$B$27:$J$51, 4, FALSE)</f>
        <v>3</v>
      </c>
      <c r="E52" s="78">
        <f>VLOOKUP('5-9'!$A52, Data!$B$27:$J$51, 5, FALSE)</f>
        <v>6</v>
      </c>
      <c r="F52" s="78">
        <f>VLOOKUP('5-9'!$A52, Data!$B$27:$J$51, 6, FALSE)</f>
        <v>0</v>
      </c>
      <c r="G52" s="78">
        <f>VLOOKUP('5-9'!$A52, Data!$B$27:$J$51, 7, FALSE)</f>
        <v>0</v>
      </c>
      <c r="H52" s="78">
        <f>VLOOKUP('5-9'!$A52, Data!$B$27:$J$51, 8, FALSE)</f>
        <v>67</v>
      </c>
      <c r="I52" s="78">
        <f>VLOOKUP('5-9'!$A52, Data!$B$27:$J$51, 9, FALSE)</f>
        <v>25</v>
      </c>
      <c r="J52" s="100">
        <f t="shared" si="2"/>
        <v>153</v>
      </c>
      <c r="K52" s="101"/>
      <c r="L52" s="100">
        <f t="shared" si="3"/>
        <v>2636</v>
      </c>
      <c r="M52" s="101"/>
      <c r="N52" s="75">
        <f t="shared" si="4"/>
        <v>5.8042488619119877E-2</v>
      </c>
      <c r="O52" s="74">
        <f t="shared" si="5"/>
        <v>9</v>
      </c>
      <c r="P52" s="85" t="s">
        <v>21</v>
      </c>
      <c r="R52" s="29"/>
      <c r="S52" s="29"/>
      <c r="T52" s="12"/>
      <c r="U52" s="12"/>
    </row>
    <row r="53" spans="1:23" ht="18" customHeight="1" x14ac:dyDescent="0.25">
      <c r="A53" s="73">
        <v>17</v>
      </c>
      <c r="B53" s="78">
        <f>VLOOKUP('5-9'!$A53, Data!$B$27:$J$51, 2, FALSE)</f>
        <v>2319</v>
      </c>
      <c r="C53" s="78">
        <f>VLOOKUP('5-9'!$A53, Data!$B$27:$J$51, 3, FALSE)</f>
        <v>21</v>
      </c>
      <c r="D53" s="78">
        <f>VLOOKUP('5-9'!$A53, Data!$B$27:$J$51, 4, FALSE)</f>
        <v>1</v>
      </c>
      <c r="E53" s="78">
        <f>VLOOKUP('5-9'!$A53, Data!$B$27:$J$51, 5, FALSE)</f>
        <v>3</v>
      </c>
      <c r="F53" s="78">
        <f>VLOOKUP('5-9'!$A53, Data!$B$27:$J$51, 6, FALSE)</f>
        <v>0</v>
      </c>
      <c r="G53" s="78">
        <f>VLOOKUP('5-9'!$A53, Data!$B$27:$J$51, 7, FALSE)</f>
        <v>0</v>
      </c>
      <c r="H53" s="78">
        <f>VLOOKUP('5-9'!$A53, Data!$B$27:$J$51, 8, FALSE)</f>
        <v>52</v>
      </c>
      <c r="I53" s="78">
        <f>VLOOKUP('5-9'!$A53, Data!$B$27:$J$51, 9, FALSE)</f>
        <v>5</v>
      </c>
      <c r="J53" s="100">
        <f t="shared" si="2"/>
        <v>82</v>
      </c>
      <c r="K53" s="101"/>
      <c r="L53" s="100">
        <f t="shared" si="3"/>
        <v>2401</v>
      </c>
      <c r="M53" s="101"/>
      <c r="N53" s="75">
        <f t="shared" si="4"/>
        <v>3.4152436484798002E-2</v>
      </c>
      <c r="O53" s="74">
        <f t="shared" si="5"/>
        <v>16</v>
      </c>
      <c r="P53" s="85" t="s">
        <v>22</v>
      </c>
      <c r="R53" s="29"/>
      <c r="S53" s="29"/>
      <c r="T53" s="12"/>
      <c r="U53" s="12"/>
    </row>
    <row r="54" spans="1:23" ht="18" customHeight="1" x14ac:dyDescent="0.25">
      <c r="A54" s="73">
        <v>18</v>
      </c>
      <c r="B54" s="78">
        <f>VLOOKUP('5-9'!$A54, Data!$B$27:$J$51, 2, FALSE)</f>
        <v>4133</v>
      </c>
      <c r="C54" s="78">
        <f>VLOOKUP('5-9'!$A54, Data!$B$27:$J$51, 3, FALSE)</f>
        <v>25</v>
      </c>
      <c r="D54" s="78">
        <f>VLOOKUP('5-9'!$A54, Data!$B$27:$J$51, 4, FALSE)</f>
        <v>0</v>
      </c>
      <c r="E54" s="78">
        <f>VLOOKUP('5-9'!$A54, Data!$B$27:$J$51, 5, FALSE)</f>
        <v>9</v>
      </c>
      <c r="F54" s="78">
        <f>VLOOKUP('5-9'!$A54, Data!$B$27:$J$51, 6, FALSE)</f>
        <v>0</v>
      </c>
      <c r="G54" s="78">
        <f>VLOOKUP('5-9'!$A54, Data!$B$27:$J$51, 7, FALSE)</f>
        <v>0</v>
      </c>
      <c r="H54" s="78">
        <f>VLOOKUP('5-9'!$A54, Data!$B$27:$J$51, 8, FALSE)</f>
        <v>62</v>
      </c>
      <c r="I54" s="78">
        <f>VLOOKUP('5-9'!$A54, Data!$B$27:$J$51, 9, FALSE)</f>
        <v>5</v>
      </c>
      <c r="J54" s="100">
        <f t="shared" si="2"/>
        <v>101</v>
      </c>
      <c r="K54" s="101"/>
      <c r="L54" s="100">
        <f t="shared" si="3"/>
        <v>4234</v>
      </c>
      <c r="M54" s="101"/>
      <c r="N54" s="75">
        <f t="shared" si="4"/>
        <v>2.3854511100614078E-2</v>
      </c>
      <c r="O54" s="74">
        <f t="shared" si="5"/>
        <v>21</v>
      </c>
      <c r="P54" s="85" t="s">
        <v>23</v>
      </c>
      <c r="R54" s="29"/>
      <c r="S54" s="29"/>
      <c r="T54" s="12"/>
      <c r="U54" s="12"/>
    </row>
    <row r="55" spans="1:23" ht="18" customHeight="1" x14ac:dyDescent="0.25">
      <c r="A55" s="73">
        <v>19</v>
      </c>
      <c r="B55" s="78">
        <f>VLOOKUP('5-9'!$A55, Data!$B$27:$J$51, 2, FALSE)</f>
        <v>803</v>
      </c>
      <c r="C55" s="78">
        <f>VLOOKUP('5-9'!$A55, Data!$B$27:$J$51, 3, FALSE)</f>
        <v>49</v>
      </c>
      <c r="D55" s="78">
        <f>VLOOKUP('5-9'!$A55, Data!$B$27:$J$51, 4, FALSE)</f>
        <v>2</v>
      </c>
      <c r="E55" s="78">
        <f>VLOOKUP('5-9'!$A55, Data!$B$27:$J$51, 5, FALSE)</f>
        <v>8</v>
      </c>
      <c r="F55" s="78">
        <f>VLOOKUP('5-9'!$A55, Data!$B$27:$J$51, 6, FALSE)</f>
        <v>0</v>
      </c>
      <c r="G55" s="78">
        <f>VLOOKUP('5-9'!$A55, Data!$B$27:$J$51, 7, FALSE)</f>
        <v>0</v>
      </c>
      <c r="H55" s="78">
        <f>VLOOKUP('5-9'!$A55, Data!$B$27:$J$51, 8, FALSE)</f>
        <v>48</v>
      </c>
      <c r="I55" s="78">
        <f>VLOOKUP('5-9'!$A55, Data!$B$27:$J$51, 9, FALSE)</f>
        <v>7</v>
      </c>
      <c r="J55" s="100">
        <f t="shared" si="2"/>
        <v>114</v>
      </c>
      <c r="K55" s="101"/>
      <c r="L55" s="100">
        <f t="shared" si="3"/>
        <v>917</v>
      </c>
      <c r="M55" s="101"/>
      <c r="N55" s="75">
        <f t="shared" si="4"/>
        <v>0.12431842966194111</v>
      </c>
      <c r="O55" s="74">
        <f t="shared" si="5"/>
        <v>2</v>
      </c>
      <c r="P55" s="85" t="s">
        <v>24</v>
      </c>
      <c r="R55" s="29"/>
      <c r="S55" s="29"/>
      <c r="T55" s="12"/>
      <c r="U55" s="12"/>
    </row>
    <row r="56" spans="1:23" ht="18" customHeight="1" x14ac:dyDescent="0.25">
      <c r="A56" s="73">
        <v>20</v>
      </c>
      <c r="B56" s="78">
        <f>VLOOKUP('5-9'!$A56, Data!$B$27:$J$51, 2, FALSE)</f>
        <v>2922</v>
      </c>
      <c r="C56" s="78">
        <f>VLOOKUP('5-9'!$A56, Data!$B$27:$J$51, 3, FALSE)</f>
        <v>14</v>
      </c>
      <c r="D56" s="78">
        <f>VLOOKUP('5-9'!$A56, Data!$B$27:$J$51, 4, FALSE)</f>
        <v>0</v>
      </c>
      <c r="E56" s="78">
        <f>VLOOKUP('5-9'!$A56, Data!$B$27:$J$51, 5, FALSE)</f>
        <v>9</v>
      </c>
      <c r="F56" s="78">
        <f>VLOOKUP('5-9'!$A56, Data!$B$27:$J$51, 6, FALSE)</f>
        <v>1</v>
      </c>
      <c r="G56" s="78">
        <f>VLOOKUP('5-9'!$A56, Data!$B$27:$J$51, 7, FALSE)</f>
        <v>0</v>
      </c>
      <c r="H56" s="78">
        <f>VLOOKUP('5-9'!$A56, Data!$B$27:$J$51, 8, FALSE)</f>
        <v>22</v>
      </c>
      <c r="I56" s="78">
        <f>VLOOKUP('5-9'!$A56, Data!$B$27:$J$51, 9, FALSE)</f>
        <v>1</v>
      </c>
      <c r="J56" s="100">
        <f t="shared" si="2"/>
        <v>47</v>
      </c>
      <c r="K56" s="101"/>
      <c r="L56" s="100">
        <f t="shared" si="3"/>
        <v>2969</v>
      </c>
      <c r="M56" s="101"/>
      <c r="N56" s="75">
        <f t="shared" si="4"/>
        <v>1.5830245874031659E-2</v>
      </c>
      <c r="O56" s="74">
        <f t="shared" si="5"/>
        <v>24</v>
      </c>
      <c r="P56" s="85" t="s">
        <v>25</v>
      </c>
      <c r="R56" s="71"/>
      <c r="S56" s="71"/>
      <c r="T56" s="72"/>
      <c r="U56" s="12"/>
    </row>
    <row r="57" spans="1:23" ht="18" customHeight="1" x14ac:dyDescent="0.25">
      <c r="A57" s="73">
        <v>21</v>
      </c>
      <c r="B57" s="78">
        <f>VLOOKUP('5-9'!$A57, Data!$B$27:$J$51, 2, FALSE)</f>
        <v>7704</v>
      </c>
      <c r="C57" s="78">
        <f>VLOOKUP('5-9'!$A57, Data!$B$27:$J$51, 3, FALSE)</f>
        <v>53</v>
      </c>
      <c r="D57" s="78">
        <f>VLOOKUP('5-9'!$A57, Data!$B$27:$J$51, 4, FALSE)</f>
        <v>1</v>
      </c>
      <c r="E57" s="78">
        <f>VLOOKUP('5-9'!$A57, Data!$B$27:$J$51, 5, FALSE)</f>
        <v>13</v>
      </c>
      <c r="F57" s="78">
        <f>VLOOKUP('5-9'!$A57, Data!$B$27:$J$51, 6, FALSE)</f>
        <v>0</v>
      </c>
      <c r="G57" s="78">
        <f>VLOOKUP('5-9'!$A57, Data!$B$27:$J$51, 7, FALSE)</f>
        <v>0</v>
      </c>
      <c r="H57" s="78">
        <f>VLOOKUP('5-9'!$A57, Data!$B$27:$J$51, 8, FALSE)</f>
        <v>127</v>
      </c>
      <c r="I57" s="78">
        <f>VLOOKUP('5-9'!$A57, Data!$B$27:$J$51, 9, FALSE)</f>
        <v>8</v>
      </c>
      <c r="J57" s="100">
        <f t="shared" si="2"/>
        <v>202</v>
      </c>
      <c r="K57" s="101"/>
      <c r="L57" s="100">
        <f t="shared" si="3"/>
        <v>7906</v>
      </c>
      <c r="M57" s="101"/>
      <c r="N57" s="75">
        <f t="shared" si="4"/>
        <v>2.5550215026562104E-2</v>
      </c>
      <c r="O57" s="74">
        <f t="shared" si="5"/>
        <v>19</v>
      </c>
      <c r="P57" s="85" t="s">
        <v>26</v>
      </c>
      <c r="R57" s="71"/>
      <c r="S57" s="71"/>
      <c r="T57" s="72"/>
      <c r="U57" s="12"/>
      <c r="W57" s="41"/>
    </row>
    <row r="58" spans="1:23" ht="18" customHeight="1" x14ac:dyDescent="0.25">
      <c r="A58" s="73">
        <v>22</v>
      </c>
      <c r="B58" s="78">
        <f>VLOOKUP('5-9'!$A58, Data!$B$27:$J$51, 2, FALSE)</f>
        <v>9067</v>
      </c>
      <c r="C58" s="78">
        <f>VLOOKUP('5-9'!$A58, Data!$B$27:$J$51, 3, FALSE)</f>
        <v>91</v>
      </c>
      <c r="D58" s="78">
        <f>VLOOKUP('5-9'!$A58, Data!$B$27:$J$51, 4, FALSE)</f>
        <v>5</v>
      </c>
      <c r="E58" s="78">
        <f>VLOOKUP('5-9'!$A58, Data!$B$27:$J$51, 5, FALSE)</f>
        <v>21</v>
      </c>
      <c r="F58" s="78">
        <f>VLOOKUP('5-9'!$A58, Data!$B$27:$J$51, 6, FALSE)</f>
        <v>0</v>
      </c>
      <c r="G58" s="78">
        <f>VLOOKUP('5-9'!$A58, Data!$B$27:$J$51, 7, FALSE)</f>
        <v>0</v>
      </c>
      <c r="H58" s="78">
        <f>VLOOKUP('5-9'!$A58, Data!$B$27:$J$51, 8, FALSE)</f>
        <v>248</v>
      </c>
      <c r="I58" s="78">
        <f>VLOOKUP('5-9'!$A58, Data!$B$27:$J$51, 9, FALSE)</f>
        <v>13</v>
      </c>
      <c r="J58" s="100">
        <f t="shared" si="2"/>
        <v>378</v>
      </c>
      <c r="K58" s="101"/>
      <c r="L58" s="100">
        <f t="shared" si="3"/>
        <v>9445</v>
      </c>
      <c r="M58" s="101"/>
      <c r="N58" s="75">
        <f t="shared" si="4"/>
        <v>4.0021175224986764E-2</v>
      </c>
      <c r="O58" s="74">
        <f t="shared" si="5"/>
        <v>14</v>
      </c>
      <c r="P58" s="85" t="s">
        <v>27</v>
      </c>
      <c r="R58" s="71"/>
      <c r="S58" s="71"/>
      <c r="T58" s="72"/>
      <c r="U58" s="12"/>
    </row>
    <row r="59" spans="1:23" ht="18" customHeight="1" x14ac:dyDescent="0.25">
      <c r="A59" s="73">
        <v>23</v>
      </c>
      <c r="B59" s="78">
        <f>VLOOKUP('5-9'!$A59, Data!$B$27:$J$51, 2, FALSE)</f>
        <v>13279</v>
      </c>
      <c r="C59" s="78">
        <f>VLOOKUP('5-9'!$A59, Data!$B$27:$J$51, 3, FALSE)</f>
        <v>182</v>
      </c>
      <c r="D59" s="78">
        <f>VLOOKUP('5-9'!$A59, Data!$B$27:$J$51, 4, FALSE)</f>
        <v>1</v>
      </c>
      <c r="E59" s="78">
        <f>VLOOKUP('5-9'!$A59, Data!$B$27:$J$51, 5, FALSE)</f>
        <v>43</v>
      </c>
      <c r="F59" s="78">
        <f>VLOOKUP('5-9'!$A59, Data!$B$27:$J$51, 6, FALSE)</f>
        <v>0</v>
      </c>
      <c r="G59" s="78">
        <f>VLOOKUP('5-9'!$A59, Data!$B$27:$J$51, 7, FALSE)</f>
        <v>0</v>
      </c>
      <c r="H59" s="78">
        <f>VLOOKUP('5-9'!$A59, Data!$B$27:$J$51, 8, FALSE)</f>
        <v>621</v>
      </c>
      <c r="I59" s="78">
        <f>VLOOKUP('5-9'!$A59, Data!$B$27:$J$51, 9, FALSE)</f>
        <v>42</v>
      </c>
      <c r="J59" s="100">
        <f t="shared" si="2"/>
        <v>889</v>
      </c>
      <c r="K59" s="101"/>
      <c r="L59" s="100">
        <f t="shared" si="3"/>
        <v>14168</v>
      </c>
      <c r="M59" s="101"/>
      <c r="N59" s="75">
        <f t="shared" si="4"/>
        <v>6.2747035573122528E-2</v>
      </c>
      <c r="O59" s="74">
        <f t="shared" si="5"/>
        <v>6</v>
      </c>
      <c r="P59" s="85" t="s">
        <v>28</v>
      </c>
      <c r="R59" s="29"/>
      <c r="S59" s="29"/>
      <c r="T59" s="12"/>
      <c r="U59" s="12"/>
    </row>
    <row r="60" spans="1:23" ht="18" customHeight="1" x14ac:dyDescent="0.25">
      <c r="A60" s="73">
        <v>24</v>
      </c>
      <c r="B60" s="78">
        <f>VLOOKUP('5-9'!$A60, Data!$B$27:$J$51, 2, FALSE)</f>
        <v>7004</v>
      </c>
      <c r="C60" s="78">
        <f>VLOOKUP('5-9'!$A60, Data!$B$27:$J$51, 3, FALSE)</f>
        <v>37</v>
      </c>
      <c r="D60" s="78">
        <f>VLOOKUP('5-9'!$A60, Data!$B$27:$J$51, 4, FALSE)</f>
        <v>4</v>
      </c>
      <c r="E60" s="78">
        <f>VLOOKUP('5-9'!$A60, Data!$B$27:$J$51, 5, FALSE)</f>
        <v>7</v>
      </c>
      <c r="F60" s="78">
        <f>VLOOKUP('5-9'!$A60, Data!$B$27:$J$51, 6, FALSE)</f>
        <v>0</v>
      </c>
      <c r="G60" s="78">
        <f>VLOOKUP('5-9'!$A60, Data!$B$27:$J$51, 7, FALSE)</f>
        <v>0</v>
      </c>
      <c r="H60" s="78">
        <f>VLOOKUP('5-9'!$A60, Data!$B$27:$J$51, 8, FALSE)</f>
        <v>79</v>
      </c>
      <c r="I60" s="78">
        <f>VLOOKUP('5-9'!$A60, Data!$B$27:$J$51, 9, FALSE)</f>
        <v>7</v>
      </c>
      <c r="J60" s="100">
        <f t="shared" si="2"/>
        <v>134</v>
      </c>
      <c r="K60" s="101"/>
      <c r="L60" s="100">
        <f t="shared" si="3"/>
        <v>7138</v>
      </c>
      <c r="M60" s="101"/>
      <c r="N60" s="75">
        <f t="shared" si="4"/>
        <v>1.8772765480526758E-2</v>
      </c>
      <c r="O60" s="74">
        <f t="shared" si="5"/>
        <v>22</v>
      </c>
      <c r="P60" s="79" t="s">
        <v>29</v>
      </c>
      <c r="R60" s="29"/>
      <c r="S60" s="29"/>
      <c r="T60" s="12"/>
      <c r="U60" s="12"/>
    </row>
    <row r="61" spans="1:23" ht="18" customHeight="1" x14ac:dyDescent="0.25">
      <c r="A61" s="73">
        <v>98</v>
      </c>
      <c r="B61" s="78">
        <f>VLOOKUP('5-9'!$A61, Data!$B$27:$J$51, 2, FALSE)</f>
        <v>3251</v>
      </c>
      <c r="C61" s="78">
        <f>VLOOKUP('5-9'!$A61, Data!$B$27:$J$51, 3, FALSE)</f>
        <v>11</v>
      </c>
      <c r="D61" s="78">
        <f>VLOOKUP('5-9'!$A61, Data!$B$27:$J$51, 4, FALSE)</f>
        <v>0</v>
      </c>
      <c r="E61" s="78">
        <f>VLOOKUP('5-9'!$A61, Data!$B$27:$J$51, 5, FALSE)</f>
        <v>3</v>
      </c>
      <c r="F61" s="78">
        <f>VLOOKUP('5-9'!$A61, Data!$B$27:$J$51, 6, FALSE)</f>
        <v>0</v>
      </c>
      <c r="G61" s="78">
        <f>VLOOKUP('5-9'!$A61, Data!$B$27:$J$51, 7, FALSE)</f>
        <v>0</v>
      </c>
      <c r="H61" s="78">
        <f>VLOOKUP('5-9'!$A61, Data!$B$27:$J$51, 8, FALSE)</f>
        <v>26</v>
      </c>
      <c r="I61" s="78">
        <f>VLOOKUP('5-9'!$A61, Data!$B$27:$J$51, 9, FALSE)</f>
        <v>5</v>
      </c>
      <c r="J61" s="100">
        <f t="shared" ref="J61" si="6">SUM(C61:I61)</f>
        <v>45</v>
      </c>
      <c r="K61" s="101"/>
      <c r="L61" s="100">
        <f t="shared" si="3"/>
        <v>3296</v>
      </c>
      <c r="M61" s="101"/>
      <c r="N61" s="75">
        <f t="shared" si="4"/>
        <v>1.3652912621359222E-2</v>
      </c>
      <c r="O61" s="74" t="s">
        <v>120</v>
      </c>
      <c r="P61" s="74">
        <v>98</v>
      </c>
      <c r="R61" s="29"/>
      <c r="S61" s="29"/>
      <c r="T61" s="12"/>
      <c r="U61" s="12"/>
    </row>
    <row r="62" spans="1:23" ht="18" customHeight="1" x14ac:dyDescent="0.25">
      <c r="A62" s="76" t="s">
        <v>37</v>
      </c>
      <c r="B62" s="86">
        <f>SUM(B37:B61)</f>
        <v>99667</v>
      </c>
      <c r="C62" s="86">
        <f t="shared" ref="C62:I62" si="7">SUM(C37:C61)</f>
        <v>1118</v>
      </c>
      <c r="D62" s="86">
        <f t="shared" si="7"/>
        <v>44</v>
      </c>
      <c r="E62" s="86">
        <f t="shared" si="7"/>
        <v>345</v>
      </c>
      <c r="F62" s="86">
        <f t="shared" si="7"/>
        <v>3</v>
      </c>
      <c r="G62" s="86">
        <f t="shared" si="7"/>
        <v>0</v>
      </c>
      <c r="H62" s="86">
        <f t="shared" si="7"/>
        <v>2459</v>
      </c>
      <c r="I62" s="86">
        <f t="shared" si="7"/>
        <v>251</v>
      </c>
      <c r="J62" s="102">
        <f t="shared" si="2"/>
        <v>4220</v>
      </c>
      <c r="K62" s="103"/>
      <c r="L62" s="102">
        <f t="shared" si="3"/>
        <v>103887</v>
      </c>
      <c r="M62" s="103"/>
      <c r="N62" s="87">
        <f t="shared" si="4"/>
        <v>4.0621059420331708E-2</v>
      </c>
      <c r="O62" s="76"/>
      <c r="P62" s="82" t="s">
        <v>37</v>
      </c>
      <c r="Q62" s="28"/>
      <c r="R62" s="29"/>
      <c r="S62" s="29"/>
      <c r="T62" s="12"/>
      <c r="U62" s="12"/>
    </row>
    <row r="63" spans="1:23" ht="18" customHeight="1" x14ac:dyDescent="0.25"/>
    <row r="64" spans="1:23" ht="18" customHeight="1" x14ac:dyDescent="0.25">
      <c r="J64" s="7" t="s">
        <v>42</v>
      </c>
      <c r="K64" s="8">
        <f>SUM(C62:I62)</f>
        <v>4220</v>
      </c>
    </row>
    <row r="65" spans="3:14" ht="18" customHeight="1" x14ac:dyDescent="0.25">
      <c r="I65" s="2"/>
      <c r="J65" s="7" t="s">
        <v>41</v>
      </c>
      <c r="K65" s="80">
        <f>K64/L62</f>
        <v>4.0621059420331708E-2</v>
      </c>
    </row>
    <row r="66" spans="3:14" ht="18" customHeight="1" x14ac:dyDescent="0.25">
      <c r="C66" s="3"/>
      <c r="K66" s="6"/>
      <c r="N66" s="3"/>
    </row>
    <row r="67" spans="3:14" ht="18" customHeight="1" x14ac:dyDescent="0.25">
      <c r="C67" s="3"/>
      <c r="K67" s="6"/>
      <c r="N67" s="3"/>
    </row>
    <row r="68" spans="3:14" ht="18" customHeight="1" x14ac:dyDescent="0.25">
      <c r="C68" s="3"/>
      <c r="K68" s="6"/>
      <c r="N68" s="3"/>
    </row>
    <row r="69" spans="3:14" ht="18" customHeight="1" x14ac:dyDescent="0.25">
      <c r="C69" s="3"/>
      <c r="K69" s="6"/>
      <c r="N69" s="3"/>
    </row>
    <row r="70" spans="3:14" ht="18" customHeight="1" x14ac:dyDescent="0.25">
      <c r="C70" s="3"/>
      <c r="K70" s="6"/>
      <c r="N70" s="3"/>
    </row>
    <row r="71" spans="3:14" x14ac:dyDescent="0.25">
      <c r="C71" s="3"/>
      <c r="K71" s="6"/>
      <c r="N71" s="3"/>
    </row>
    <row r="72" spans="3:14" x14ac:dyDescent="0.25">
      <c r="C72" s="3"/>
      <c r="K72" s="6"/>
      <c r="N72" s="3"/>
    </row>
    <row r="73" spans="3:14" x14ac:dyDescent="0.25">
      <c r="C73" s="3"/>
      <c r="K73" s="6"/>
      <c r="N73" s="3"/>
    </row>
    <row r="74" spans="3:14" x14ac:dyDescent="0.25">
      <c r="C74" s="3"/>
      <c r="K74" s="6"/>
      <c r="N74" s="3"/>
    </row>
    <row r="75" spans="3:14" x14ac:dyDescent="0.25">
      <c r="C75" s="3"/>
      <c r="K75" s="6"/>
      <c r="N75" s="3"/>
    </row>
    <row r="76" spans="3:14" x14ac:dyDescent="0.25">
      <c r="C76" s="3"/>
      <c r="K76" s="6"/>
      <c r="N76" s="3"/>
    </row>
    <row r="77" spans="3:14" x14ac:dyDescent="0.25">
      <c r="C77" s="3"/>
      <c r="K77" s="6"/>
      <c r="N77" s="3"/>
    </row>
    <row r="78" spans="3:14" x14ac:dyDescent="0.25">
      <c r="C78" s="3"/>
      <c r="K78" s="6"/>
      <c r="N78" s="3"/>
    </row>
    <row r="79" spans="3:14" x14ac:dyDescent="0.25">
      <c r="C79" s="3"/>
      <c r="K79" s="6"/>
      <c r="N79" s="3"/>
    </row>
    <row r="80" spans="3:14" x14ac:dyDescent="0.25">
      <c r="C80" s="3"/>
      <c r="K80" s="6"/>
      <c r="N80" s="3"/>
    </row>
    <row r="81" spans="3:14" x14ac:dyDescent="0.25">
      <c r="C81" s="3"/>
      <c r="K81" s="6"/>
      <c r="N81" s="3"/>
    </row>
    <row r="82" spans="3:14" x14ac:dyDescent="0.25">
      <c r="C82" s="3"/>
      <c r="K82" s="6"/>
      <c r="N82" s="3"/>
    </row>
    <row r="83" spans="3:14" x14ac:dyDescent="0.25">
      <c r="C83" s="3"/>
      <c r="K83" s="6"/>
      <c r="N83" s="3"/>
    </row>
    <row r="84" spans="3:14" x14ac:dyDescent="0.25">
      <c r="C84" s="3"/>
      <c r="K84" s="6"/>
      <c r="N84" s="3"/>
    </row>
    <row r="85" spans="3:14" x14ac:dyDescent="0.25">
      <c r="C85" s="3"/>
      <c r="K85" s="6"/>
      <c r="N85" s="3"/>
    </row>
    <row r="86" spans="3:14" x14ac:dyDescent="0.25">
      <c r="C86" s="3"/>
      <c r="K86" s="6"/>
      <c r="N86" s="3"/>
    </row>
    <row r="87" spans="3:14" x14ac:dyDescent="0.25">
      <c r="C87" s="3"/>
      <c r="K87" s="6"/>
      <c r="N87" s="3"/>
    </row>
    <row r="88" spans="3:14" x14ac:dyDescent="0.25">
      <c r="C88" s="3"/>
      <c r="K88" s="6"/>
      <c r="N88" s="3"/>
    </row>
    <row r="89" spans="3:14" x14ac:dyDescent="0.25">
      <c r="C89" s="3"/>
      <c r="K89" s="6"/>
      <c r="N89" s="3"/>
    </row>
    <row r="90" spans="3:14" x14ac:dyDescent="0.25">
      <c r="C90" s="3"/>
      <c r="K90" s="6"/>
      <c r="N90" s="3"/>
    </row>
    <row r="91" spans="3:14" x14ac:dyDescent="0.25">
      <c r="C91" s="3"/>
      <c r="K91" s="6"/>
      <c r="N91" s="3"/>
    </row>
    <row r="92" spans="3:14" x14ac:dyDescent="0.25">
      <c r="C92" s="3"/>
      <c r="K92" s="6"/>
      <c r="N92" s="3"/>
    </row>
    <row r="93" spans="3:14" x14ac:dyDescent="0.25">
      <c r="C93" s="3"/>
      <c r="K93" s="6"/>
      <c r="N93" s="3"/>
    </row>
    <row r="94" spans="3:14" x14ac:dyDescent="0.25">
      <c r="C94" s="3"/>
      <c r="K94" s="6"/>
      <c r="N94" s="3"/>
    </row>
    <row r="95" spans="3:14" x14ac:dyDescent="0.25">
      <c r="C95" s="3"/>
      <c r="K95" s="6"/>
      <c r="N95" s="3"/>
    </row>
    <row r="96" spans="3:14" x14ac:dyDescent="0.25">
      <c r="C96" s="3"/>
      <c r="K96" s="6"/>
      <c r="N96" s="3"/>
    </row>
    <row r="97" spans="3:14" x14ac:dyDescent="0.25">
      <c r="C97" s="3"/>
      <c r="K97" s="6"/>
      <c r="N97" s="3"/>
    </row>
    <row r="98" spans="3:14" x14ac:dyDescent="0.25">
      <c r="C98" s="3"/>
      <c r="K98" s="6"/>
      <c r="N98" s="3"/>
    </row>
    <row r="99" spans="3:14" x14ac:dyDescent="0.25">
      <c r="C99" s="3"/>
      <c r="K99" s="6"/>
      <c r="N99" s="3"/>
    </row>
    <row r="100" spans="3:14" x14ac:dyDescent="0.25">
      <c r="C100" s="3"/>
      <c r="K100" s="6"/>
      <c r="N100" s="3"/>
    </row>
    <row r="101" spans="3:14" x14ac:dyDescent="0.25">
      <c r="C101" s="3"/>
      <c r="K101" s="6"/>
      <c r="N101" s="3"/>
    </row>
    <row r="102" spans="3:14" x14ac:dyDescent="0.25">
      <c r="C102" s="3"/>
      <c r="K102" s="6"/>
      <c r="N102" s="3"/>
    </row>
    <row r="103" spans="3:14" x14ac:dyDescent="0.25">
      <c r="C103" s="3"/>
      <c r="K103" s="6"/>
      <c r="N103" s="3"/>
    </row>
    <row r="104" spans="3:14" x14ac:dyDescent="0.25">
      <c r="C104" s="3"/>
      <c r="K104" s="6"/>
      <c r="N104" s="3"/>
    </row>
    <row r="105" spans="3:14" x14ac:dyDescent="0.25">
      <c r="C105" s="3"/>
      <c r="K105" s="6"/>
      <c r="N105" s="3"/>
    </row>
    <row r="106" spans="3:14" x14ac:dyDescent="0.25">
      <c r="C106" s="3"/>
      <c r="K106" s="6"/>
      <c r="N106" s="3"/>
    </row>
    <row r="107" spans="3:14" x14ac:dyDescent="0.25">
      <c r="C107" s="3"/>
      <c r="K107" s="6"/>
      <c r="N107" s="3"/>
    </row>
    <row r="108" spans="3:14" x14ac:dyDescent="0.25">
      <c r="C108" s="3"/>
      <c r="K108" s="6"/>
      <c r="N108" s="3"/>
    </row>
    <row r="109" spans="3:14" x14ac:dyDescent="0.25">
      <c r="C109" s="3"/>
      <c r="K109" s="6"/>
      <c r="N109" s="3"/>
    </row>
    <row r="110" spans="3:14" x14ac:dyDescent="0.25">
      <c r="C110" s="3"/>
      <c r="K110" s="6"/>
      <c r="N110" s="3"/>
    </row>
    <row r="111" spans="3:14" x14ac:dyDescent="0.25">
      <c r="C111" s="3"/>
      <c r="K111" s="6"/>
      <c r="N111" s="3"/>
    </row>
    <row r="112" spans="3:14" x14ac:dyDescent="0.25">
      <c r="C112" s="3"/>
      <c r="K112" s="6"/>
      <c r="N112" s="3"/>
    </row>
    <row r="113" spans="3:14" x14ac:dyDescent="0.25">
      <c r="C113" s="3"/>
      <c r="K113" s="6"/>
      <c r="N113" s="3"/>
    </row>
    <row r="114" spans="3:14" x14ac:dyDescent="0.25">
      <c r="C114" s="3"/>
      <c r="K114" s="6"/>
      <c r="N114" s="3"/>
    </row>
    <row r="115" spans="3:14" x14ac:dyDescent="0.25">
      <c r="C115" s="3"/>
      <c r="K115" s="6"/>
      <c r="N115" s="3"/>
    </row>
    <row r="116" spans="3:14" x14ac:dyDescent="0.25">
      <c r="C116" s="3"/>
      <c r="K116" s="6"/>
      <c r="N116" s="3"/>
    </row>
    <row r="117" spans="3:14" x14ac:dyDescent="0.25">
      <c r="C117" s="3"/>
      <c r="K117" s="6"/>
      <c r="N117" s="3"/>
    </row>
    <row r="118" spans="3:14" x14ac:dyDescent="0.25">
      <c r="C118" s="3"/>
      <c r="K118" s="6"/>
      <c r="N118" s="3"/>
    </row>
    <row r="119" spans="3:14" x14ac:dyDescent="0.25">
      <c r="C119" s="3"/>
      <c r="K119" s="6"/>
      <c r="N119" s="3"/>
    </row>
    <row r="120" spans="3:14" x14ac:dyDescent="0.25">
      <c r="C120" s="3"/>
      <c r="K120" s="6"/>
      <c r="N120" s="3"/>
    </row>
    <row r="121" spans="3:14" x14ac:dyDescent="0.25">
      <c r="C121" s="3"/>
      <c r="K121" s="6"/>
      <c r="N121" s="3"/>
    </row>
    <row r="122" spans="3:14" x14ac:dyDescent="0.25">
      <c r="C122" s="3"/>
      <c r="K122" s="6"/>
      <c r="N122" s="3"/>
    </row>
    <row r="123" spans="3:14" x14ac:dyDescent="0.25">
      <c r="C123" s="3"/>
      <c r="K123" s="6"/>
      <c r="N123" s="3"/>
    </row>
    <row r="124" spans="3:14" x14ac:dyDescent="0.25">
      <c r="C124" s="3"/>
      <c r="K124" s="6"/>
      <c r="N124" s="3"/>
    </row>
    <row r="125" spans="3:14" x14ac:dyDescent="0.25">
      <c r="C125" s="3"/>
      <c r="K125" s="6"/>
      <c r="N125" s="3"/>
    </row>
    <row r="126" spans="3:14" x14ac:dyDescent="0.25">
      <c r="C126" s="3"/>
      <c r="K126" s="6"/>
      <c r="N126" s="3"/>
    </row>
    <row r="127" spans="3:14" x14ac:dyDescent="0.25">
      <c r="C127" s="3"/>
      <c r="K127" s="6"/>
      <c r="N127" s="3"/>
    </row>
    <row r="128" spans="3:14" x14ac:dyDescent="0.25">
      <c r="C128" s="3"/>
      <c r="K128" s="6"/>
      <c r="N128" s="3"/>
    </row>
    <row r="129" spans="3:14" x14ac:dyDescent="0.25">
      <c r="C129" s="3"/>
      <c r="K129" s="6"/>
      <c r="N129" s="3"/>
    </row>
    <row r="130" spans="3:14" x14ac:dyDescent="0.25">
      <c r="C130" s="3"/>
      <c r="K130" s="6"/>
      <c r="N130" s="3"/>
    </row>
    <row r="131" spans="3:14" x14ac:dyDescent="0.25">
      <c r="C131" s="3"/>
      <c r="K131" s="6"/>
      <c r="N131" s="3"/>
    </row>
    <row r="132" spans="3:14" x14ac:dyDescent="0.25">
      <c r="C132" s="3"/>
      <c r="K132" s="6"/>
      <c r="N132" s="3"/>
    </row>
    <row r="133" spans="3:14" x14ac:dyDescent="0.25">
      <c r="C133" s="3"/>
      <c r="K133" s="6"/>
      <c r="N133" s="3"/>
    </row>
    <row r="134" spans="3:14" x14ac:dyDescent="0.25">
      <c r="C134" s="3"/>
      <c r="K134" s="6"/>
      <c r="N134" s="3"/>
    </row>
    <row r="135" spans="3:14" x14ac:dyDescent="0.25">
      <c r="C135" s="3"/>
      <c r="K135" s="6"/>
      <c r="N135" s="3"/>
    </row>
    <row r="136" spans="3:14" x14ac:dyDescent="0.25">
      <c r="C136" s="3"/>
      <c r="K136" s="6"/>
      <c r="N136" s="3"/>
    </row>
    <row r="137" spans="3:14" x14ac:dyDescent="0.25">
      <c r="C137" s="3"/>
      <c r="K137" s="6"/>
      <c r="N137" s="3"/>
    </row>
    <row r="138" spans="3:14" x14ac:dyDescent="0.25">
      <c r="C138" s="3"/>
      <c r="K138" s="6"/>
      <c r="N138" s="3"/>
    </row>
    <row r="139" spans="3:14" x14ac:dyDescent="0.25">
      <c r="C139" s="3"/>
      <c r="K139" s="6"/>
      <c r="N139" s="3"/>
    </row>
    <row r="140" spans="3:14" x14ac:dyDescent="0.25">
      <c r="C140" s="3"/>
      <c r="K140" s="6"/>
      <c r="N140" s="3"/>
    </row>
    <row r="141" spans="3:14" x14ac:dyDescent="0.25">
      <c r="C141" s="3"/>
      <c r="K141" s="6"/>
      <c r="N141" s="3"/>
    </row>
    <row r="142" spans="3:14" x14ac:dyDescent="0.25">
      <c r="C142" s="3"/>
      <c r="K142" s="6"/>
      <c r="N142" s="3"/>
    </row>
    <row r="143" spans="3:14" x14ac:dyDescent="0.25">
      <c r="C143" s="3"/>
      <c r="K143" s="6"/>
      <c r="N143" s="3"/>
    </row>
    <row r="144" spans="3:14" x14ac:dyDescent="0.25">
      <c r="C144" s="3"/>
      <c r="K144" s="6"/>
      <c r="N144" s="3"/>
    </row>
    <row r="145" spans="3:14" x14ac:dyDescent="0.25">
      <c r="C145" s="3"/>
      <c r="K145" s="6"/>
      <c r="N145" s="3"/>
    </row>
    <row r="146" spans="3:14" x14ac:dyDescent="0.25">
      <c r="C146" s="3"/>
      <c r="K146" s="6"/>
      <c r="N146" s="3"/>
    </row>
    <row r="147" spans="3:14" x14ac:dyDescent="0.25">
      <c r="C147" s="3"/>
      <c r="K147" s="6"/>
      <c r="N147" s="3"/>
    </row>
    <row r="148" spans="3:14" x14ac:dyDescent="0.25">
      <c r="C148" s="3"/>
      <c r="K148" s="6"/>
      <c r="N148" s="3"/>
    </row>
    <row r="149" spans="3:14" x14ac:dyDescent="0.25">
      <c r="C149" s="3"/>
      <c r="K149" s="6"/>
      <c r="N149" s="3"/>
    </row>
    <row r="150" spans="3:14" x14ac:dyDescent="0.25">
      <c r="C150" s="3"/>
      <c r="K150" s="6"/>
      <c r="N150" s="3"/>
    </row>
    <row r="151" spans="3:14" x14ac:dyDescent="0.25">
      <c r="C151" s="3"/>
      <c r="K151" s="6"/>
      <c r="N151" s="3"/>
    </row>
    <row r="152" spans="3:14" x14ac:dyDescent="0.25">
      <c r="C152" s="3"/>
      <c r="K152" s="6"/>
      <c r="N152" s="3"/>
    </row>
    <row r="153" spans="3:14" x14ac:dyDescent="0.25">
      <c r="C153" s="3"/>
      <c r="K153" s="6"/>
      <c r="N153" s="3"/>
    </row>
    <row r="154" spans="3:14" x14ac:dyDescent="0.25">
      <c r="C154" s="3"/>
      <c r="K154" s="6"/>
      <c r="N154" s="3"/>
    </row>
    <row r="155" spans="3:14" x14ac:dyDescent="0.25">
      <c r="C155" s="3"/>
      <c r="K155" s="6"/>
      <c r="N155" s="3"/>
    </row>
    <row r="156" spans="3:14" x14ac:dyDescent="0.25">
      <c r="C156" s="3"/>
      <c r="K156" s="6"/>
      <c r="N156" s="3"/>
    </row>
    <row r="157" spans="3:14" x14ac:dyDescent="0.25">
      <c r="C157" s="3"/>
      <c r="K157" s="6"/>
      <c r="N157" s="3"/>
    </row>
    <row r="158" spans="3:14" x14ac:dyDescent="0.25">
      <c r="C158" s="3"/>
      <c r="K158" s="6"/>
      <c r="N158" s="3"/>
    </row>
    <row r="159" spans="3:14" x14ac:dyDescent="0.25">
      <c r="C159" s="3"/>
      <c r="K159" s="6"/>
      <c r="N159" s="3"/>
    </row>
    <row r="160" spans="3:14" x14ac:dyDescent="0.25">
      <c r="C160" s="3"/>
      <c r="K160" s="6"/>
      <c r="N160" s="3"/>
    </row>
    <row r="161" spans="3:14" x14ac:dyDescent="0.25">
      <c r="C161" s="3"/>
      <c r="K161" s="6"/>
      <c r="N161" s="3"/>
    </row>
    <row r="162" spans="3:14" x14ac:dyDescent="0.25">
      <c r="C162" s="3"/>
      <c r="K162" s="6"/>
      <c r="N162" s="3"/>
    </row>
    <row r="163" spans="3:14" x14ac:dyDescent="0.25">
      <c r="C163" s="3"/>
      <c r="K163" s="6"/>
      <c r="N163" s="3"/>
    </row>
    <row r="164" spans="3:14" x14ac:dyDescent="0.25">
      <c r="C164" s="3"/>
      <c r="K164" s="6"/>
      <c r="N164" s="3"/>
    </row>
    <row r="165" spans="3:14" x14ac:dyDescent="0.25">
      <c r="C165" s="3"/>
      <c r="K165" s="6"/>
      <c r="N165" s="3"/>
    </row>
    <row r="166" spans="3:14" x14ac:dyDescent="0.25">
      <c r="C166" s="3"/>
      <c r="K166" s="6"/>
      <c r="N166" s="3"/>
    </row>
    <row r="167" spans="3:14" x14ac:dyDescent="0.25">
      <c r="C167" s="3"/>
      <c r="K167" s="6"/>
      <c r="N167" s="3"/>
    </row>
    <row r="168" spans="3:14" x14ac:dyDescent="0.25">
      <c r="C168" s="3"/>
      <c r="K168" s="6"/>
      <c r="N168" s="3"/>
    </row>
    <row r="169" spans="3:14" x14ac:dyDescent="0.25">
      <c r="C169" s="3"/>
      <c r="K169" s="6"/>
      <c r="N169" s="3"/>
    </row>
    <row r="170" spans="3:14" x14ac:dyDescent="0.25">
      <c r="C170" s="3"/>
      <c r="K170" s="6"/>
      <c r="N170" s="3"/>
    </row>
    <row r="171" spans="3:14" x14ac:dyDescent="0.25">
      <c r="C171" s="3"/>
      <c r="K171" s="6"/>
      <c r="N171" s="3"/>
    </row>
    <row r="172" spans="3:14" x14ac:dyDescent="0.25">
      <c r="C172" s="3"/>
      <c r="K172" s="6"/>
      <c r="N172" s="3"/>
    </row>
    <row r="173" spans="3:14" x14ac:dyDescent="0.25">
      <c r="C173" s="3"/>
      <c r="K173" s="6"/>
      <c r="N173" s="3"/>
    </row>
    <row r="174" spans="3:14" x14ac:dyDescent="0.25">
      <c r="C174" s="3"/>
      <c r="K174" s="6"/>
      <c r="N174" s="3"/>
    </row>
    <row r="175" spans="3:14" x14ac:dyDescent="0.25">
      <c r="C175" s="3"/>
      <c r="K175" s="6"/>
      <c r="N175" s="3"/>
    </row>
    <row r="176" spans="3:14" x14ac:dyDescent="0.25">
      <c r="C176" s="3"/>
      <c r="K176" s="6"/>
      <c r="N176" s="3"/>
    </row>
    <row r="177" spans="3:14" x14ac:dyDescent="0.25">
      <c r="C177" s="3"/>
      <c r="K177" s="6"/>
      <c r="N177" s="3"/>
    </row>
    <row r="178" spans="3:14" x14ac:dyDescent="0.25">
      <c r="C178" s="3"/>
      <c r="K178" s="6"/>
      <c r="N178" s="3"/>
    </row>
    <row r="179" spans="3:14" x14ac:dyDescent="0.25">
      <c r="C179" s="3"/>
      <c r="K179" s="6"/>
      <c r="N179" s="3"/>
    </row>
    <row r="180" spans="3:14" x14ac:dyDescent="0.25">
      <c r="C180" s="3"/>
      <c r="K180" s="6"/>
      <c r="N180" s="3"/>
    </row>
    <row r="181" spans="3:14" x14ac:dyDescent="0.25">
      <c r="C181" s="3"/>
      <c r="K181" s="6"/>
      <c r="N181" s="3"/>
    </row>
    <row r="182" spans="3:14" x14ac:dyDescent="0.25">
      <c r="C182" s="3"/>
      <c r="K182" s="6"/>
      <c r="N182" s="3"/>
    </row>
    <row r="183" spans="3:14" x14ac:dyDescent="0.25">
      <c r="C183" s="3"/>
      <c r="K183" s="6"/>
      <c r="N183" s="3"/>
    </row>
    <row r="184" spans="3:14" x14ac:dyDescent="0.25">
      <c r="C184" s="3"/>
      <c r="K184" s="6"/>
      <c r="N184" s="3"/>
    </row>
    <row r="185" spans="3:14" x14ac:dyDescent="0.25">
      <c r="C185" s="3"/>
      <c r="K185" s="6"/>
      <c r="N185" s="3"/>
    </row>
    <row r="186" spans="3:14" x14ac:dyDescent="0.25">
      <c r="C186" s="3"/>
      <c r="K186" s="6"/>
      <c r="N186" s="3"/>
    </row>
    <row r="187" spans="3:14" x14ac:dyDescent="0.25">
      <c r="C187" s="3"/>
      <c r="K187" s="6"/>
      <c r="N187" s="3"/>
    </row>
    <row r="188" spans="3:14" x14ac:dyDescent="0.25">
      <c r="C188" s="3"/>
      <c r="K188" s="6"/>
      <c r="N188" s="3"/>
    </row>
    <row r="189" spans="3:14" x14ac:dyDescent="0.25">
      <c r="C189" s="3"/>
      <c r="K189" s="6"/>
      <c r="N189" s="3"/>
    </row>
    <row r="190" spans="3:14" x14ac:dyDescent="0.25">
      <c r="C190" s="3"/>
      <c r="K190" s="6"/>
      <c r="N190" s="3"/>
    </row>
    <row r="191" spans="3:14" x14ac:dyDescent="0.25">
      <c r="C191" s="3"/>
      <c r="K191" s="6"/>
      <c r="N191" s="3"/>
    </row>
    <row r="192" spans="3:14" x14ac:dyDescent="0.25">
      <c r="C192" s="3"/>
      <c r="K192" s="6"/>
      <c r="N192" s="3"/>
    </row>
    <row r="193" spans="3:14" x14ac:dyDescent="0.25">
      <c r="C193" s="3"/>
      <c r="K193" s="6"/>
      <c r="N193" s="3"/>
    </row>
    <row r="194" spans="3:14" x14ac:dyDescent="0.25">
      <c r="C194" s="3"/>
      <c r="K194" s="6"/>
      <c r="N194" s="3"/>
    </row>
    <row r="195" spans="3:14" x14ac:dyDescent="0.25">
      <c r="C195" s="3"/>
      <c r="K195" s="6"/>
      <c r="N195" s="3"/>
    </row>
    <row r="196" spans="3:14" x14ac:dyDescent="0.25">
      <c r="C196" s="3"/>
      <c r="K196" s="6"/>
      <c r="N196" s="3"/>
    </row>
    <row r="197" spans="3:14" x14ac:dyDescent="0.25">
      <c r="C197" s="3"/>
      <c r="K197" s="6"/>
      <c r="N197" s="3"/>
    </row>
    <row r="198" spans="3:14" x14ac:dyDescent="0.25">
      <c r="C198" s="3"/>
      <c r="K198" s="6"/>
      <c r="N198" s="3"/>
    </row>
    <row r="199" spans="3:14" x14ac:dyDescent="0.25">
      <c r="C199" s="3"/>
      <c r="K199" s="6"/>
      <c r="N199" s="3"/>
    </row>
    <row r="200" spans="3:14" x14ac:dyDescent="0.25">
      <c r="C200" s="3"/>
      <c r="K200" s="6"/>
      <c r="N200" s="3"/>
    </row>
    <row r="201" spans="3:14" x14ac:dyDescent="0.25">
      <c r="C201" s="3"/>
      <c r="K201" s="6"/>
      <c r="N201" s="3"/>
    </row>
    <row r="202" spans="3:14" x14ac:dyDescent="0.25">
      <c r="C202" s="3"/>
      <c r="K202" s="6"/>
      <c r="N202" s="3"/>
    </row>
    <row r="203" spans="3:14" x14ac:dyDescent="0.25">
      <c r="C203" s="3"/>
      <c r="K203" s="6"/>
      <c r="N203" s="3"/>
    </row>
    <row r="204" spans="3:14" x14ac:dyDescent="0.25">
      <c r="C204" s="3"/>
      <c r="K204" s="6"/>
      <c r="N204" s="3"/>
    </row>
    <row r="205" spans="3:14" x14ac:dyDescent="0.25">
      <c r="C205" s="3"/>
      <c r="K205" s="6"/>
      <c r="N205" s="3"/>
    </row>
    <row r="206" spans="3:14" x14ac:dyDescent="0.25">
      <c r="C206" s="3"/>
      <c r="K206" s="6"/>
      <c r="N206" s="3"/>
    </row>
    <row r="207" spans="3:14" x14ac:dyDescent="0.25">
      <c r="C207" s="3"/>
      <c r="K207" s="6"/>
      <c r="N207" s="3"/>
    </row>
    <row r="208" spans="3:14" x14ac:dyDescent="0.25">
      <c r="C208" s="3"/>
      <c r="K208" s="6"/>
      <c r="N208" s="3"/>
    </row>
    <row r="209" spans="3:14" x14ac:dyDescent="0.25">
      <c r="C209" s="3"/>
      <c r="K209" s="6"/>
      <c r="N209" s="3"/>
    </row>
    <row r="210" spans="3:14" x14ac:dyDescent="0.25">
      <c r="C210" s="3"/>
      <c r="K210" s="6"/>
      <c r="N210" s="3"/>
    </row>
    <row r="211" spans="3:14" x14ac:dyDescent="0.25">
      <c r="C211" s="3"/>
      <c r="K211" s="6"/>
      <c r="N211" s="3"/>
    </row>
    <row r="212" spans="3:14" x14ac:dyDescent="0.25">
      <c r="C212" s="3"/>
      <c r="K212" s="6"/>
      <c r="N212" s="3"/>
    </row>
    <row r="213" spans="3:14" x14ac:dyDescent="0.25">
      <c r="C213" s="3"/>
      <c r="K213" s="6"/>
      <c r="N213" s="3"/>
    </row>
    <row r="214" spans="3:14" x14ac:dyDescent="0.25">
      <c r="C214" s="3"/>
      <c r="K214" s="6"/>
      <c r="N214" s="3"/>
    </row>
    <row r="215" spans="3:14" x14ac:dyDescent="0.25">
      <c r="C215" s="3"/>
      <c r="K215" s="6"/>
      <c r="N215" s="3"/>
    </row>
    <row r="216" spans="3:14" x14ac:dyDescent="0.25">
      <c r="C216" s="3"/>
      <c r="K216" s="6"/>
      <c r="N216" s="3"/>
    </row>
    <row r="217" spans="3:14" x14ac:dyDescent="0.25">
      <c r="C217" s="3"/>
      <c r="K217" s="6"/>
      <c r="N217" s="3"/>
    </row>
    <row r="218" spans="3:14" x14ac:dyDescent="0.25">
      <c r="C218" s="3"/>
      <c r="K218" s="6"/>
      <c r="N218" s="3"/>
    </row>
    <row r="219" spans="3:14" x14ac:dyDescent="0.25">
      <c r="C219" s="3"/>
      <c r="K219" s="6"/>
      <c r="N219" s="3"/>
    </row>
    <row r="220" spans="3:14" x14ac:dyDescent="0.25">
      <c r="C220" s="3"/>
      <c r="K220" s="6"/>
      <c r="N220" s="3"/>
    </row>
    <row r="221" spans="3:14" x14ac:dyDescent="0.25">
      <c r="C221" s="3"/>
      <c r="K221" s="6"/>
      <c r="N221" s="3"/>
    </row>
    <row r="222" spans="3:14" x14ac:dyDescent="0.25">
      <c r="C222" s="3"/>
      <c r="K222" s="6"/>
      <c r="N222" s="3"/>
    </row>
    <row r="223" spans="3:14" x14ac:dyDescent="0.25">
      <c r="C223" s="3"/>
      <c r="K223" s="6"/>
      <c r="N223" s="3"/>
    </row>
    <row r="224" spans="3:14" x14ac:dyDescent="0.25">
      <c r="C224" s="3"/>
      <c r="K224" s="6"/>
      <c r="N224" s="3"/>
    </row>
    <row r="225" spans="3:14" x14ac:dyDescent="0.25">
      <c r="C225" s="3"/>
      <c r="K225" s="6"/>
      <c r="N225" s="3"/>
    </row>
    <row r="226" spans="3:14" x14ac:dyDescent="0.25">
      <c r="C226" s="3"/>
      <c r="K226" s="6"/>
      <c r="N226" s="3"/>
    </row>
    <row r="227" spans="3:14" x14ac:dyDescent="0.25">
      <c r="C227" s="3"/>
      <c r="K227" s="6"/>
      <c r="N227" s="3"/>
    </row>
    <row r="228" spans="3:14" x14ac:dyDescent="0.25">
      <c r="C228" s="3"/>
      <c r="K228" s="6"/>
      <c r="N228" s="3"/>
    </row>
    <row r="229" spans="3:14" x14ac:dyDescent="0.25">
      <c r="C229" s="3"/>
      <c r="K229" s="6"/>
      <c r="N229" s="3"/>
    </row>
    <row r="230" spans="3:14" x14ac:dyDescent="0.25">
      <c r="C230" s="3"/>
      <c r="K230" s="6"/>
      <c r="N230" s="3"/>
    </row>
    <row r="231" spans="3:14" x14ac:dyDescent="0.25">
      <c r="C231" s="3"/>
      <c r="K231" s="6"/>
      <c r="N231" s="3"/>
    </row>
    <row r="232" spans="3:14" x14ac:dyDescent="0.25">
      <c r="C232" s="3"/>
      <c r="K232" s="6"/>
      <c r="N232" s="3"/>
    </row>
    <row r="233" spans="3:14" x14ac:dyDescent="0.25">
      <c r="C233" s="3"/>
      <c r="K233" s="6"/>
      <c r="N233" s="3"/>
    </row>
    <row r="234" spans="3:14" x14ac:dyDescent="0.25">
      <c r="C234" s="3"/>
      <c r="K234" s="6"/>
      <c r="N234" s="3"/>
    </row>
    <row r="235" spans="3:14" x14ac:dyDescent="0.25">
      <c r="C235" s="3"/>
      <c r="K235" s="6"/>
      <c r="N235" s="3"/>
    </row>
    <row r="236" spans="3:14" x14ac:dyDescent="0.25">
      <c r="C236" s="3"/>
      <c r="K236" s="6"/>
      <c r="N236" s="3"/>
    </row>
    <row r="237" spans="3:14" x14ac:dyDescent="0.25">
      <c r="C237" s="3"/>
      <c r="K237" s="6"/>
      <c r="N237" s="3"/>
    </row>
    <row r="238" spans="3:14" x14ac:dyDescent="0.25">
      <c r="C238" s="3"/>
      <c r="K238" s="6"/>
      <c r="N238" s="3"/>
    </row>
    <row r="239" spans="3:14" x14ac:dyDescent="0.25">
      <c r="C239" s="3"/>
      <c r="K239" s="6"/>
      <c r="N239" s="3"/>
    </row>
    <row r="240" spans="3:14" x14ac:dyDescent="0.25">
      <c r="C240" s="3"/>
      <c r="K240" s="6"/>
      <c r="N240" s="3"/>
    </row>
    <row r="241" spans="3:14" x14ac:dyDescent="0.25">
      <c r="C241" s="3"/>
      <c r="K241" s="6"/>
      <c r="N241" s="3"/>
    </row>
    <row r="242" spans="3:14" x14ac:dyDescent="0.25">
      <c r="C242" s="3"/>
      <c r="K242" s="6"/>
      <c r="N242" s="3"/>
    </row>
    <row r="243" spans="3:14" x14ac:dyDescent="0.25">
      <c r="C243" s="3"/>
      <c r="K243" s="6"/>
      <c r="N243" s="3"/>
    </row>
    <row r="244" spans="3:14" x14ac:dyDescent="0.25">
      <c r="C244" s="3"/>
      <c r="K244" s="6"/>
      <c r="N244" s="3"/>
    </row>
    <row r="245" spans="3:14" x14ac:dyDescent="0.25">
      <c r="C245" s="3"/>
      <c r="K245" s="6"/>
      <c r="N245" s="3"/>
    </row>
    <row r="246" spans="3:14" x14ac:dyDescent="0.25">
      <c r="C246" s="3"/>
      <c r="K246" s="6"/>
      <c r="N246" s="3"/>
    </row>
    <row r="247" spans="3:14" x14ac:dyDescent="0.25">
      <c r="C247" s="3"/>
      <c r="K247" s="6"/>
      <c r="N247" s="3"/>
    </row>
    <row r="248" spans="3:14" x14ac:dyDescent="0.25">
      <c r="C248" s="3"/>
      <c r="K248" s="6"/>
      <c r="N248" s="3"/>
    </row>
    <row r="249" spans="3:14" x14ac:dyDescent="0.25">
      <c r="C249" s="3"/>
      <c r="K249" s="6"/>
      <c r="N249" s="3"/>
    </row>
    <row r="250" spans="3:14" x14ac:dyDescent="0.25">
      <c r="C250" s="3"/>
      <c r="K250" s="6"/>
      <c r="N250" s="3"/>
    </row>
    <row r="251" spans="3:14" x14ac:dyDescent="0.25">
      <c r="C251" s="3"/>
      <c r="K251" s="6"/>
      <c r="N251" s="3"/>
    </row>
    <row r="252" spans="3:14" x14ac:dyDescent="0.25">
      <c r="C252" s="3"/>
      <c r="K252" s="6"/>
      <c r="N252" s="3"/>
    </row>
    <row r="253" spans="3:14" x14ac:dyDescent="0.25">
      <c r="C253" s="3"/>
      <c r="K253" s="6"/>
      <c r="N253" s="3"/>
    </row>
    <row r="254" spans="3:14" x14ac:dyDescent="0.25">
      <c r="C254" s="3"/>
      <c r="K254" s="6"/>
      <c r="N254" s="3"/>
    </row>
    <row r="255" spans="3:14" x14ac:dyDescent="0.25">
      <c r="C255" s="3"/>
      <c r="K255" s="6"/>
      <c r="N255" s="3"/>
    </row>
    <row r="256" spans="3:14" x14ac:dyDescent="0.25">
      <c r="C256" s="3"/>
      <c r="K256" s="6"/>
      <c r="N256" s="3"/>
    </row>
    <row r="257" spans="3:14" x14ac:dyDescent="0.25">
      <c r="C257" s="3"/>
      <c r="K257" s="6"/>
      <c r="N257" s="3"/>
    </row>
    <row r="258" spans="3:14" x14ac:dyDescent="0.25">
      <c r="C258" s="3"/>
      <c r="K258" s="6"/>
      <c r="N258" s="3"/>
    </row>
    <row r="259" spans="3:14" x14ac:dyDescent="0.25">
      <c r="C259" s="3"/>
      <c r="K259" s="6"/>
      <c r="N259" s="3"/>
    </row>
    <row r="260" spans="3:14" x14ac:dyDescent="0.25">
      <c r="C260" s="3"/>
      <c r="K260" s="6"/>
      <c r="N260" s="3"/>
    </row>
    <row r="261" spans="3:14" x14ac:dyDescent="0.25">
      <c r="C261" s="3"/>
      <c r="K261" s="6"/>
      <c r="N261" s="3"/>
    </row>
    <row r="262" spans="3:14" x14ac:dyDescent="0.25">
      <c r="C262" s="3"/>
      <c r="K262" s="6"/>
      <c r="N262" s="3"/>
    </row>
    <row r="263" spans="3:14" x14ac:dyDescent="0.25">
      <c r="C263" s="3"/>
      <c r="K263" s="6"/>
      <c r="N263" s="3"/>
    </row>
    <row r="264" spans="3:14" x14ac:dyDescent="0.25">
      <c r="C264" s="3"/>
      <c r="K264" s="6"/>
      <c r="N264" s="3"/>
    </row>
    <row r="265" spans="3:14" x14ac:dyDescent="0.25">
      <c r="C265" s="3"/>
      <c r="K265" s="6"/>
      <c r="N265" s="3"/>
    </row>
    <row r="266" spans="3:14" x14ac:dyDescent="0.25">
      <c r="C266" s="3"/>
      <c r="K266" s="6"/>
      <c r="N266" s="3"/>
    </row>
    <row r="267" spans="3:14" x14ac:dyDescent="0.25">
      <c r="C267" s="3"/>
      <c r="K267" s="6"/>
      <c r="N267" s="3"/>
    </row>
    <row r="268" spans="3:14" x14ac:dyDescent="0.25">
      <c r="C268" s="3"/>
      <c r="K268" s="6"/>
      <c r="N268" s="3"/>
    </row>
    <row r="269" spans="3:14" x14ac:dyDescent="0.25">
      <c r="C269" s="3"/>
      <c r="K269" s="6"/>
      <c r="N269" s="3"/>
    </row>
    <row r="270" spans="3:14" x14ac:dyDescent="0.25">
      <c r="C270" s="3"/>
      <c r="K270" s="6"/>
      <c r="N270" s="3"/>
    </row>
    <row r="271" spans="3:14" x14ac:dyDescent="0.25">
      <c r="C271" s="3"/>
      <c r="K271" s="6"/>
      <c r="N271" s="3"/>
    </row>
    <row r="272" spans="3:14" x14ac:dyDescent="0.25">
      <c r="C272" s="3"/>
      <c r="K272" s="6"/>
      <c r="N272" s="3"/>
    </row>
    <row r="273" spans="3:14" x14ac:dyDescent="0.25">
      <c r="C273" s="3"/>
      <c r="K273" s="6"/>
      <c r="N273" s="3"/>
    </row>
    <row r="274" spans="3:14" x14ac:dyDescent="0.25">
      <c r="C274" s="3"/>
      <c r="K274" s="6"/>
      <c r="N274" s="3"/>
    </row>
    <row r="275" spans="3:14" x14ac:dyDescent="0.25">
      <c r="C275" s="3"/>
      <c r="K275" s="6"/>
      <c r="N275" s="3"/>
    </row>
    <row r="276" spans="3:14" x14ac:dyDescent="0.25">
      <c r="C276" s="3"/>
      <c r="K276" s="6"/>
      <c r="N276" s="3"/>
    </row>
    <row r="277" spans="3:14" x14ac:dyDescent="0.25">
      <c r="C277" s="3"/>
      <c r="K277" s="6"/>
      <c r="N277" s="3"/>
    </row>
    <row r="278" spans="3:14" x14ac:dyDescent="0.25">
      <c r="C278" s="3"/>
      <c r="K278" s="6"/>
      <c r="N278" s="3"/>
    </row>
    <row r="279" spans="3:14" x14ac:dyDescent="0.25">
      <c r="C279" s="3"/>
      <c r="K279" s="6"/>
      <c r="N279" s="3"/>
    </row>
    <row r="280" spans="3:14" x14ac:dyDescent="0.25">
      <c r="C280" s="3"/>
      <c r="K280" s="6"/>
      <c r="N280" s="3"/>
    </row>
    <row r="281" spans="3:14" x14ac:dyDescent="0.25">
      <c r="C281" s="3"/>
      <c r="K281" s="6"/>
      <c r="N281" s="3"/>
    </row>
    <row r="282" spans="3:14" x14ac:dyDescent="0.25">
      <c r="C282" s="3"/>
      <c r="K282" s="6"/>
      <c r="N282" s="3"/>
    </row>
    <row r="283" spans="3:14" x14ac:dyDescent="0.25">
      <c r="C283" s="3"/>
      <c r="K283" s="6"/>
      <c r="N283" s="3"/>
    </row>
    <row r="284" spans="3:14" x14ac:dyDescent="0.25">
      <c r="C284" s="3"/>
      <c r="K284" s="6"/>
      <c r="N284" s="3"/>
    </row>
    <row r="285" spans="3:14" x14ac:dyDescent="0.25">
      <c r="C285" s="3"/>
      <c r="K285" s="6"/>
      <c r="N285" s="3"/>
    </row>
    <row r="286" spans="3:14" x14ac:dyDescent="0.25">
      <c r="C286" s="3"/>
      <c r="K286" s="6"/>
      <c r="N286" s="3"/>
    </row>
    <row r="287" spans="3:14" x14ac:dyDescent="0.25">
      <c r="C287" s="3"/>
      <c r="K287" s="6"/>
      <c r="N287" s="3"/>
    </row>
    <row r="288" spans="3:14" x14ac:dyDescent="0.25">
      <c r="C288" s="3"/>
      <c r="K288" s="6"/>
      <c r="N288" s="3"/>
    </row>
    <row r="289" spans="3:14" x14ac:dyDescent="0.25">
      <c r="C289" s="3"/>
      <c r="K289" s="6"/>
      <c r="N289" s="3"/>
    </row>
    <row r="290" spans="3:14" x14ac:dyDescent="0.25">
      <c r="C290" s="3"/>
      <c r="K290" s="6"/>
      <c r="N290" s="3"/>
    </row>
    <row r="291" spans="3:14" x14ac:dyDescent="0.25">
      <c r="C291" s="3"/>
      <c r="K291" s="6"/>
      <c r="N291" s="3"/>
    </row>
    <row r="292" spans="3:14" x14ac:dyDescent="0.25">
      <c r="C292" s="3"/>
      <c r="K292" s="6"/>
      <c r="N292" s="3"/>
    </row>
    <row r="293" spans="3:14" x14ac:dyDescent="0.25">
      <c r="C293" s="3"/>
      <c r="K293" s="6"/>
      <c r="N293" s="3"/>
    </row>
    <row r="294" spans="3:14" x14ac:dyDescent="0.25">
      <c r="C294" s="3"/>
      <c r="K294" s="6"/>
      <c r="N294" s="3"/>
    </row>
    <row r="295" spans="3:14" x14ac:dyDescent="0.25">
      <c r="C295" s="3"/>
      <c r="K295" s="6"/>
      <c r="N295" s="3"/>
    </row>
    <row r="296" spans="3:14" x14ac:dyDescent="0.25">
      <c r="C296" s="3"/>
      <c r="K296" s="6"/>
      <c r="N296" s="3"/>
    </row>
    <row r="297" spans="3:14" x14ac:dyDescent="0.25">
      <c r="C297" s="3"/>
      <c r="K297" s="6"/>
      <c r="N297" s="3"/>
    </row>
    <row r="298" spans="3:14" x14ac:dyDescent="0.25">
      <c r="C298" s="3"/>
      <c r="K298" s="6"/>
      <c r="N298" s="3"/>
    </row>
    <row r="299" spans="3:14" x14ac:dyDescent="0.25">
      <c r="C299" s="3"/>
      <c r="K299" s="6"/>
      <c r="N299" s="3"/>
    </row>
    <row r="300" spans="3:14" x14ac:dyDescent="0.25">
      <c r="C300" s="3"/>
      <c r="K300" s="6"/>
      <c r="N300" s="3"/>
    </row>
  </sheetData>
  <mergeCells count="56">
    <mergeCell ref="J62:K62"/>
    <mergeCell ref="L62:M62"/>
    <mergeCell ref="J59:K59"/>
    <mergeCell ref="L59:M59"/>
    <mergeCell ref="J60:K60"/>
    <mergeCell ref="L60:M60"/>
    <mergeCell ref="J61:K61"/>
    <mergeCell ref="L61:M61"/>
    <mergeCell ref="J56:K56"/>
    <mergeCell ref="L56:M56"/>
    <mergeCell ref="J57:K57"/>
    <mergeCell ref="L57:M57"/>
    <mergeCell ref="J58:K58"/>
    <mergeCell ref="L58:M58"/>
    <mergeCell ref="J53:K53"/>
    <mergeCell ref="L53:M53"/>
    <mergeCell ref="J54:K54"/>
    <mergeCell ref="L54:M54"/>
    <mergeCell ref="J55:K55"/>
    <mergeCell ref="L55:M55"/>
    <mergeCell ref="J50:K50"/>
    <mergeCell ref="L50:M50"/>
    <mergeCell ref="J51:K51"/>
    <mergeCell ref="L51:M51"/>
    <mergeCell ref="J52:K52"/>
    <mergeCell ref="L52:M52"/>
    <mergeCell ref="J47:K47"/>
    <mergeCell ref="L47:M47"/>
    <mergeCell ref="J48:K48"/>
    <mergeCell ref="L48:M48"/>
    <mergeCell ref="J49:K49"/>
    <mergeCell ref="L49:M49"/>
    <mergeCell ref="J44:K44"/>
    <mergeCell ref="L44:M44"/>
    <mergeCell ref="J45:K45"/>
    <mergeCell ref="L45:M45"/>
    <mergeCell ref="J46:K46"/>
    <mergeCell ref="L46:M46"/>
    <mergeCell ref="J41:K41"/>
    <mergeCell ref="L41:M41"/>
    <mergeCell ref="J42:K42"/>
    <mergeCell ref="L42:M42"/>
    <mergeCell ref="J43:K43"/>
    <mergeCell ref="L43:M43"/>
    <mergeCell ref="J38:K38"/>
    <mergeCell ref="L38:M38"/>
    <mergeCell ref="J39:K39"/>
    <mergeCell ref="L39:M39"/>
    <mergeCell ref="J40:K40"/>
    <mergeCell ref="L40:M40"/>
    <mergeCell ref="A3:C3"/>
    <mergeCell ref="A4:C4"/>
    <mergeCell ref="J36:K36"/>
    <mergeCell ref="L36:M36"/>
    <mergeCell ref="J37:K37"/>
    <mergeCell ref="L37:M37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U305"/>
  <sheetViews>
    <sheetView view="pageBreakPreview" zoomScaleNormal="100" zoomScaleSheetLayoutView="100" workbookViewId="0">
      <selection activeCell="Y10" sqref="Y10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81</v>
      </c>
    </row>
    <row r="2" spans="1:15" ht="18" customHeight="1" x14ac:dyDescent="0.25">
      <c r="A2" s="64"/>
    </row>
    <row r="3" spans="1:15" ht="18" customHeight="1" x14ac:dyDescent="0.25">
      <c r="A3" s="97" t="s">
        <v>43</v>
      </c>
      <c r="B3" s="97"/>
      <c r="C3" s="97"/>
      <c r="D3" s="8">
        <f>$N$64</f>
        <v>5055</v>
      </c>
    </row>
    <row r="4" spans="1:15" ht="18" customHeight="1" x14ac:dyDescent="0.25">
      <c r="A4" s="97" t="s">
        <v>45</v>
      </c>
      <c r="B4" s="97"/>
      <c r="C4" s="97"/>
      <c r="D4" s="8">
        <f>$L$62</f>
        <v>91026</v>
      </c>
    </row>
    <row r="5" spans="1:15" ht="18" customHeight="1" x14ac:dyDescent="0.25">
      <c r="B5" s="9"/>
      <c r="C5" s="10" t="s">
        <v>44</v>
      </c>
      <c r="D5" s="15">
        <f>$N$65</f>
        <v>5.553358381121877E-2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121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01</v>
      </c>
      <c r="C9" s="75">
        <f t="shared" ref="C9:C32" si="1">SUMIF($O$37:$O$60,$A9,$N$37:$N$60)</f>
        <v>0.16641528406234288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03</v>
      </c>
      <c r="C10" s="75">
        <f t="shared" si="1"/>
        <v>0.14958448753462603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13</v>
      </c>
      <c r="C11" s="75">
        <f t="shared" si="1"/>
        <v>0.14267676767676768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19</v>
      </c>
      <c r="C12" s="75">
        <f t="shared" si="1"/>
        <v>0.1367741935483871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06</v>
      </c>
      <c r="C13" s="75">
        <f t="shared" si="1"/>
        <v>0.11979166666666667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10</v>
      </c>
      <c r="C14" s="75">
        <f t="shared" si="1"/>
        <v>9.3034825870646765E-2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07</v>
      </c>
      <c r="C15" s="75">
        <f t="shared" si="1"/>
        <v>9.2760180995475117E-2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23</v>
      </c>
      <c r="C16" s="75">
        <f t="shared" si="1"/>
        <v>7.8647749167980383E-2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04</v>
      </c>
      <c r="C17" s="75">
        <f t="shared" si="1"/>
        <v>7.7396657871591903E-2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02</v>
      </c>
      <c r="C18" s="75">
        <f t="shared" si="1"/>
        <v>7.052561543579508E-2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09</v>
      </c>
      <c r="C19" s="75">
        <f t="shared" si="1"/>
        <v>6.3028439661798621E-2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16</v>
      </c>
      <c r="C20" s="75">
        <f t="shared" si="1"/>
        <v>6.2642889803383631E-2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17</v>
      </c>
      <c r="C21" s="75">
        <f t="shared" si="1"/>
        <v>5.9909909909909909E-2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05</v>
      </c>
      <c r="C22" s="75">
        <f t="shared" si="1"/>
        <v>5.5296856810244467E-2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22</v>
      </c>
      <c r="C23" s="75">
        <f t="shared" si="1"/>
        <v>5.4850746268656714E-2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08</v>
      </c>
      <c r="C24" s="75">
        <f t="shared" si="1"/>
        <v>5.2609486497831259E-2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11</v>
      </c>
      <c r="C25" s="75">
        <f t="shared" si="1"/>
        <v>4.8173424327579283E-2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12</v>
      </c>
      <c r="C26" s="75">
        <f t="shared" si="1"/>
        <v>3.8739623315183436E-2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21</v>
      </c>
      <c r="C27" s="75">
        <f t="shared" si="1"/>
        <v>3.4585569469290402E-2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15</v>
      </c>
      <c r="C28" s="75">
        <f t="shared" si="1"/>
        <v>3.4503816793893131E-2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14</v>
      </c>
      <c r="C29" s="75">
        <f t="shared" si="1"/>
        <v>3.2444444444444442E-2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18</v>
      </c>
      <c r="C30" s="75">
        <f t="shared" si="1"/>
        <v>3.2046014790468362E-2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20</v>
      </c>
      <c r="C31" s="75">
        <f t="shared" si="1"/>
        <v>3.1965272296764012E-2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24</v>
      </c>
      <c r="C32" s="75">
        <f t="shared" si="1"/>
        <v>2.9542828849645156E-2</v>
      </c>
      <c r="N32" s="15"/>
      <c r="O32" s="22"/>
    </row>
    <row r="33" spans="1:21" ht="18" customHeight="1" x14ac:dyDescent="0.25"/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121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122</v>
      </c>
      <c r="K36" s="99"/>
      <c r="L36" s="98" t="s">
        <v>123</v>
      </c>
      <c r="M36" s="99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VLOOKUP('10-25'!$A37, Data!$B$52:$J$76, 2, FALSE)</f>
        <v>1658</v>
      </c>
      <c r="C37" s="78">
        <f>VLOOKUP('10-25'!$A37, Data!$B$52:$J$76, 3, FALSE)</f>
        <v>104</v>
      </c>
      <c r="D37" s="78">
        <f>VLOOKUP('10-25'!$A37, Data!$B$52:$J$76, 4, FALSE)</f>
        <v>8</v>
      </c>
      <c r="E37" s="78">
        <f>VLOOKUP('10-25'!$A37, Data!$B$52:$J$76, 5, FALSE)</f>
        <v>21</v>
      </c>
      <c r="F37" s="78">
        <f>VLOOKUP('10-25'!$A37, Data!$B$52:$J$76, 6, FALSE)</f>
        <v>0</v>
      </c>
      <c r="G37" s="78">
        <f>VLOOKUP('10-25'!$A37, Data!$B$52:$J$76, 7, FALSE)</f>
        <v>0</v>
      </c>
      <c r="H37" s="78">
        <f>VLOOKUP('10-25'!$A37, Data!$B$52:$J$76, 8, FALSE)</f>
        <v>171</v>
      </c>
      <c r="I37" s="78">
        <f>VLOOKUP('10-25'!$A37, Data!$B$52:$J$76, 9, FALSE)</f>
        <v>27</v>
      </c>
      <c r="J37" s="100">
        <f t="shared" ref="J37:J62" si="2">SUM(C37:I37)</f>
        <v>331</v>
      </c>
      <c r="K37" s="101"/>
      <c r="L37" s="100">
        <f t="shared" ref="L37:L62" si="3">SUM(B37:I37)</f>
        <v>1989</v>
      </c>
      <c r="M37" s="101"/>
      <c r="N37" s="75">
        <f t="shared" ref="N37:N62" si="4">J37/L37</f>
        <v>0.16641528406234288</v>
      </c>
      <c r="O37" s="74">
        <f>RANK(N37,$N$37:$N$60)</f>
        <v>1</v>
      </c>
      <c r="P37" s="85" t="s">
        <v>6</v>
      </c>
      <c r="T37" s="12"/>
      <c r="U37" s="12"/>
    </row>
    <row r="38" spans="1:21" ht="18" customHeight="1" x14ac:dyDescent="0.25">
      <c r="A38" s="73">
        <v>2</v>
      </c>
      <c r="B38" s="78">
        <f>VLOOKUP('10-25'!$A38, Data!$B$52:$J$76, 2, FALSE)</f>
        <v>1397</v>
      </c>
      <c r="C38" s="78">
        <f>VLOOKUP('10-25'!$A38, Data!$B$52:$J$76, 3, FALSE)</f>
        <v>41</v>
      </c>
      <c r="D38" s="78">
        <f>VLOOKUP('10-25'!$A38, Data!$B$52:$J$76, 4, FALSE)</f>
        <v>1</v>
      </c>
      <c r="E38" s="78">
        <f>VLOOKUP('10-25'!$A38, Data!$B$52:$J$76, 5, FALSE)</f>
        <v>11</v>
      </c>
      <c r="F38" s="78">
        <f>VLOOKUP('10-25'!$A38, Data!$B$52:$J$76, 6, FALSE)</f>
        <v>0</v>
      </c>
      <c r="G38" s="78">
        <f>VLOOKUP('10-25'!$A38, Data!$B$52:$J$76, 7, FALSE)</f>
        <v>0</v>
      </c>
      <c r="H38" s="78">
        <f>VLOOKUP('10-25'!$A38, Data!$B$52:$J$76, 8, FALSE)</f>
        <v>37</v>
      </c>
      <c r="I38" s="78">
        <f>VLOOKUP('10-25'!$A38, Data!$B$52:$J$76, 9, FALSE)</f>
        <v>16</v>
      </c>
      <c r="J38" s="100">
        <f t="shared" si="2"/>
        <v>106</v>
      </c>
      <c r="K38" s="101"/>
      <c r="L38" s="100">
        <f t="shared" si="3"/>
        <v>1503</v>
      </c>
      <c r="M38" s="101"/>
      <c r="N38" s="75">
        <f t="shared" si="4"/>
        <v>7.052561543579508E-2</v>
      </c>
      <c r="O38" s="74">
        <f t="shared" ref="O38:O60" si="5">RANK(N38,$N$37:$N$60)</f>
        <v>10</v>
      </c>
      <c r="P38" s="85" t="s">
        <v>7</v>
      </c>
      <c r="T38" s="12"/>
      <c r="U38" s="12"/>
    </row>
    <row r="39" spans="1:21" ht="18" customHeight="1" x14ac:dyDescent="0.25">
      <c r="A39" s="73">
        <v>3</v>
      </c>
      <c r="B39" s="78">
        <f>VLOOKUP('10-25'!$A39, Data!$B$52:$J$76, 2, FALSE)</f>
        <v>307</v>
      </c>
      <c r="C39" s="78">
        <f>VLOOKUP('10-25'!$A39, Data!$B$52:$J$76, 3, FALSE)</f>
        <v>26</v>
      </c>
      <c r="D39" s="78">
        <f>VLOOKUP('10-25'!$A39, Data!$B$52:$J$76, 4, FALSE)</f>
        <v>0</v>
      </c>
      <c r="E39" s="78">
        <f>VLOOKUP('10-25'!$A39, Data!$B$52:$J$76, 5, FALSE)</f>
        <v>6</v>
      </c>
      <c r="F39" s="78">
        <f>VLOOKUP('10-25'!$A39, Data!$B$52:$J$76, 6, FALSE)</f>
        <v>0</v>
      </c>
      <c r="G39" s="78">
        <f>VLOOKUP('10-25'!$A39, Data!$B$52:$J$76, 7, FALSE)</f>
        <v>0</v>
      </c>
      <c r="H39" s="78">
        <f>VLOOKUP('10-25'!$A39, Data!$B$52:$J$76, 8, FALSE)</f>
        <v>21</v>
      </c>
      <c r="I39" s="78">
        <f>VLOOKUP('10-25'!$A39, Data!$B$52:$J$76, 9, FALSE)</f>
        <v>1</v>
      </c>
      <c r="J39" s="100">
        <f t="shared" si="2"/>
        <v>54</v>
      </c>
      <c r="K39" s="101"/>
      <c r="L39" s="100">
        <f t="shared" si="3"/>
        <v>361</v>
      </c>
      <c r="M39" s="101"/>
      <c r="N39" s="75">
        <f t="shared" si="4"/>
        <v>0.14958448753462603</v>
      </c>
      <c r="O39" s="74">
        <f t="shared" si="5"/>
        <v>2</v>
      </c>
      <c r="P39" s="85" t="s">
        <v>8</v>
      </c>
      <c r="T39" s="12"/>
      <c r="U39" s="12"/>
    </row>
    <row r="40" spans="1:21" ht="18" customHeight="1" x14ac:dyDescent="0.25">
      <c r="A40" s="73">
        <v>4</v>
      </c>
      <c r="B40" s="78">
        <f>VLOOKUP('10-25'!$A40, Data!$B$52:$J$76, 2, FALSE)</f>
        <v>1049</v>
      </c>
      <c r="C40" s="78">
        <f>VLOOKUP('10-25'!$A40, Data!$B$52:$J$76, 3, FALSE)</f>
        <v>33</v>
      </c>
      <c r="D40" s="78">
        <f>VLOOKUP('10-25'!$A40, Data!$B$52:$J$76, 4, FALSE)</f>
        <v>2</v>
      </c>
      <c r="E40" s="78">
        <f>VLOOKUP('10-25'!$A40, Data!$B$52:$J$76, 5, FALSE)</f>
        <v>2</v>
      </c>
      <c r="F40" s="78">
        <f>VLOOKUP('10-25'!$A40, Data!$B$52:$J$76, 6, FALSE)</f>
        <v>0</v>
      </c>
      <c r="G40" s="78">
        <f>VLOOKUP('10-25'!$A40, Data!$B$52:$J$76, 7, FALSE)</f>
        <v>0</v>
      </c>
      <c r="H40" s="78">
        <f>VLOOKUP('10-25'!$A40, Data!$B$52:$J$76, 8, FALSE)</f>
        <v>48</v>
      </c>
      <c r="I40" s="78">
        <f>VLOOKUP('10-25'!$A40, Data!$B$52:$J$76, 9, FALSE)</f>
        <v>3</v>
      </c>
      <c r="J40" s="100">
        <f t="shared" si="2"/>
        <v>88</v>
      </c>
      <c r="K40" s="101"/>
      <c r="L40" s="100">
        <f t="shared" si="3"/>
        <v>1137</v>
      </c>
      <c r="M40" s="101"/>
      <c r="N40" s="75">
        <f t="shared" si="4"/>
        <v>7.7396657871591903E-2</v>
      </c>
      <c r="O40" s="74">
        <f t="shared" si="5"/>
        <v>9</v>
      </c>
      <c r="P40" s="85" t="s">
        <v>9</v>
      </c>
      <c r="T40" s="12"/>
      <c r="U40" s="12"/>
    </row>
    <row r="41" spans="1:21" ht="18" customHeight="1" x14ac:dyDescent="0.25">
      <c r="A41" s="73">
        <v>5</v>
      </c>
      <c r="B41" s="78">
        <f>VLOOKUP('10-25'!$A41, Data!$B$52:$J$76, 2, FALSE)</f>
        <v>1623</v>
      </c>
      <c r="C41" s="78">
        <f>VLOOKUP('10-25'!$A41, Data!$B$52:$J$76, 3, FALSE)</f>
        <v>32</v>
      </c>
      <c r="D41" s="78">
        <f>VLOOKUP('10-25'!$A41, Data!$B$52:$J$76, 4, FALSE)</f>
        <v>4</v>
      </c>
      <c r="E41" s="78">
        <f>VLOOKUP('10-25'!$A41, Data!$B$52:$J$76, 5, FALSE)</f>
        <v>7</v>
      </c>
      <c r="F41" s="78">
        <f>VLOOKUP('10-25'!$A41, Data!$B$52:$J$76, 6, FALSE)</f>
        <v>0</v>
      </c>
      <c r="G41" s="78">
        <f>VLOOKUP('10-25'!$A41, Data!$B$52:$J$76, 7, FALSE)</f>
        <v>0</v>
      </c>
      <c r="H41" s="78">
        <f>VLOOKUP('10-25'!$A41, Data!$B$52:$J$76, 8, FALSE)</f>
        <v>49</v>
      </c>
      <c r="I41" s="78">
        <f>VLOOKUP('10-25'!$A41, Data!$B$52:$J$76, 9, FALSE)</f>
        <v>3</v>
      </c>
      <c r="J41" s="100">
        <f t="shared" si="2"/>
        <v>95</v>
      </c>
      <c r="K41" s="101"/>
      <c r="L41" s="100">
        <f t="shared" si="3"/>
        <v>1718</v>
      </c>
      <c r="M41" s="101"/>
      <c r="N41" s="75">
        <f t="shared" si="4"/>
        <v>5.5296856810244467E-2</v>
      </c>
      <c r="O41" s="74">
        <f t="shared" si="5"/>
        <v>14</v>
      </c>
      <c r="P41" s="85" t="s">
        <v>10</v>
      </c>
      <c r="T41" s="12"/>
      <c r="U41" s="12"/>
    </row>
    <row r="42" spans="1:21" ht="18" customHeight="1" x14ac:dyDescent="0.25">
      <c r="A42" s="73">
        <v>6</v>
      </c>
      <c r="B42" s="78">
        <f>VLOOKUP('10-25'!$A42, Data!$B$52:$J$76, 2, FALSE)</f>
        <v>338</v>
      </c>
      <c r="C42" s="78">
        <f>VLOOKUP('10-25'!$A42, Data!$B$52:$J$76, 3, FALSE)</f>
        <v>18</v>
      </c>
      <c r="D42" s="78">
        <f>VLOOKUP('10-25'!$A42, Data!$B$52:$J$76, 4, FALSE)</f>
        <v>0</v>
      </c>
      <c r="E42" s="78">
        <f>VLOOKUP('10-25'!$A42, Data!$B$52:$J$76, 5, FALSE)</f>
        <v>12</v>
      </c>
      <c r="F42" s="78">
        <f>VLOOKUP('10-25'!$A42, Data!$B$52:$J$76, 6, FALSE)</f>
        <v>0</v>
      </c>
      <c r="G42" s="78">
        <f>VLOOKUP('10-25'!$A42, Data!$B$52:$J$76, 7, FALSE)</f>
        <v>0</v>
      </c>
      <c r="H42" s="78">
        <f>VLOOKUP('10-25'!$A42, Data!$B$52:$J$76, 8, FALSE)</f>
        <v>11</v>
      </c>
      <c r="I42" s="78">
        <f>VLOOKUP('10-25'!$A42, Data!$B$52:$J$76, 9, FALSE)</f>
        <v>5</v>
      </c>
      <c r="J42" s="100">
        <f t="shared" si="2"/>
        <v>46</v>
      </c>
      <c r="K42" s="101"/>
      <c r="L42" s="100">
        <f t="shared" si="3"/>
        <v>384</v>
      </c>
      <c r="M42" s="101"/>
      <c r="N42" s="75">
        <f t="shared" si="4"/>
        <v>0.11979166666666667</v>
      </c>
      <c r="O42" s="74">
        <f t="shared" si="5"/>
        <v>5</v>
      </c>
      <c r="P42" s="85" t="s">
        <v>11</v>
      </c>
      <c r="T42" s="12"/>
      <c r="U42" s="12"/>
    </row>
    <row r="43" spans="1:21" ht="18" customHeight="1" x14ac:dyDescent="0.25">
      <c r="A43" s="73">
        <v>7</v>
      </c>
      <c r="B43" s="78">
        <f>VLOOKUP('10-25'!$A43, Data!$B$52:$J$76, 2, FALSE)</f>
        <v>401</v>
      </c>
      <c r="C43" s="78">
        <f>VLOOKUP('10-25'!$A43, Data!$B$52:$J$76, 3, FALSE)</f>
        <v>14</v>
      </c>
      <c r="D43" s="78">
        <f>VLOOKUP('10-25'!$A43, Data!$B$52:$J$76, 4, FALSE)</f>
        <v>1</v>
      </c>
      <c r="E43" s="78">
        <f>VLOOKUP('10-25'!$A43, Data!$B$52:$J$76, 5, FALSE)</f>
        <v>6</v>
      </c>
      <c r="F43" s="78">
        <f>VLOOKUP('10-25'!$A43, Data!$B$52:$J$76, 6, FALSE)</f>
        <v>1</v>
      </c>
      <c r="G43" s="78">
        <f>VLOOKUP('10-25'!$A43, Data!$B$52:$J$76, 7, FALSE)</f>
        <v>0</v>
      </c>
      <c r="H43" s="78">
        <f>VLOOKUP('10-25'!$A43, Data!$B$52:$J$76, 8, FALSE)</f>
        <v>16</v>
      </c>
      <c r="I43" s="78">
        <f>VLOOKUP('10-25'!$A43, Data!$B$52:$J$76, 9, FALSE)</f>
        <v>3</v>
      </c>
      <c r="J43" s="100">
        <f t="shared" si="2"/>
        <v>41</v>
      </c>
      <c r="K43" s="101"/>
      <c r="L43" s="100">
        <f t="shared" si="3"/>
        <v>442</v>
      </c>
      <c r="M43" s="101"/>
      <c r="N43" s="75">
        <f t="shared" si="4"/>
        <v>9.2760180995475117E-2</v>
      </c>
      <c r="O43" s="74">
        <f t="shared" si="5"/>
        <v>7</v>
      </c>
      <c r="P43" s="85" t="s">
        <v>12</v>
      </c>
      <c r="T43" s="12"/>
      <c r="U43" s="12"/>
    </row>
    <row r="44" spans="1:21" ht="18" customHeight="1" x14ac:dyDescent="0.25">
      <c r="A44" s="73">
        <v>8</v>
      </c>
      <c r="B44" s="78">
        <f>VLOOKUP('10-25'!$A44, Data!$B$52:$J$76, 2, FALSE)</f>
        <v>6771</v>
      </c>
      <c r="C44" s="78">
        <f>VLOOKUP('10-25'!$A44, Data!$B$52:$J$76, 3, FALSE)</f>
        <v>101</v>
      </c>
      <c r="D44" s="78">
        <f>VLOOKUP('10-25'!$A44, Data!$B$52:$J$76, 4, FALSE)</f>
        <v>2</v>
      </c>
      <c r="E44" s="78">
        <f>VLOOKUP('10-25'!$A44, Data!$B$52:$J$76, 5, FALSE)</f>
        <v>36</v>
      </c>
      <c r="F44" s="78">
        <f>VLOOKUP('10-25'!$A44, Data!$B$52:$J$76, 6, FALSE)</f>
        <v>0</v>
      </c>
      <c r="G44" s="78">
        <f>VLOOKUP('10-25'!$A44, Data!$B$52:$J$76, 7, FALSE)</f>
        <v>0</v>
      </c>
      <c r="H44" s="78">
        <f>VLOOKUP('10-25'!$A44, Data!$B$52:$J$76, 8, FALSE)</f>
        <v>228</v>
      </c>
      <c r="I44" s="78">
        <f>VLOOKUP('10-25'!$A44, Data!$B$52:$J$76, 9, FALSE)</f>
        <v>9</v>
      </c>
      <c r="J44" s="100">
        <f t="shared" si="2"/>
        <v>376</v>
      </c>
      <c r="K44" s="101"/>
      <c r="L44" s="100">
        <f t="shared" si="3"/>
        <v>7147</v>
      </c>
      <c r="M44" s="101"/>
      <c r="N44" s="75">
        <f t="shared" si="4"/>
        <v>5.2609486497831259E-2</v>
      </c>
      <c r="O44" s="74">
        <f t="shared" si="5"/>
        <v>16</v>
      </c>
      <c r="P44" s="85" t="s">
        <v>13</v>
      </c>
      <c r="T44" s="12"/>
      <c r="U44" s="12"/>
    </row>
    <row r="45" spans="1:21" ht="18" customHeight="1" x14ac:dyDescent="0.25">
      <c r="A45" s="73">
        <v>9</v>
      </c>
      <c r="B45" s="78">
        <f>VLOOKUP('10-25'!$A45, Data!$B$52:$J$76, 2, FALSE)</f>
        <v>1219</v>
      </c>
      <c r="C45" s="78">
        <f>VLOOKUP('10-25'!$A45, Data!$B$52:$J$76, 3, FALSE)</f>
        <v>28</v>
      </c>
      <c r="D45" s="78">
        <f>VLOOKUP('10-25'!$A45, Data!$B$52:$J$76, 4, FALSE)</f>
        <v>6</v>
      </c>
      <c r="E45" s="78">
        <f>VLOOKUP('10-25'!$A45, Data!$B$52:$J$76, 5, FALSE)</f>
        <v>11</v>
      </c>
      <c r="F45" s="78">
        <f>VLOOKUP('10-25'!$A45, Data!$B$52:$J$76, 6, FALSE)</f>
        <v>2</v>
      </c>
      <c r="G45" s="78">
        <f>VLOOKUP('10-25'!$A45, Data!$B$52:$J$76, 7, FALSE)</f>
        <v>0</v>
      </c>
      <c r="H45" s="78">
        <f>VLOOKUP('10-25'!$A45, Data!$B$52:$J$76, 8, FALSE)</f>
        <v>34</v>
      </c>
      <c r="I45" s="78">
        <f>VLOOKUP('10-25'!$A45, Data!$B$52:$J$76, 9, FALSE)</f>
        <v>1</v>
      </c>
      <c r="J45" s="100">
        <f t="shared" si="2"/>
        <v>82</v>
      </c>
      <c r="K45" s="101"/>
      <c r="L45" s="100">
        <f t="shared" si="3"/>
        <v>1301</v>
      </c>
      <c r="M45" s="101"/>
      <c r="N45" s="75">
        <f t="shared" si="4"/>
        <v>6.3028439661798621E-2</v>
      </c>
      <c r="O45" s="74">
        <f t="shared" si="5"/>
        <v>11</v>
      </c>
      <c r="P45" s="85" t="s">
        <v>14</v>
      </c>
      <c r="T45" s="12"/>
      <c r="U45" s="12"/>
    </row>
    <row r="46" spans="1:21" ht="18" customHeight="1" x14ac:dyDescent="0.25">
      <c r="A46" s="73">
        <v>10</v>
      </c>
      <c r="B46" s="78">
        <f>VLOOKUP('10-25'!$A46, Data!$B$52:$J$76, 2, FALSE)</f>
        <v>1823</v>
      </c>
      <c r="C46" s="78">
        <f>VLOOKUP('10-25'!$A46, Data!$B$52:$J$76, 3, FALSE)</f>
        <v>77</v>
      </c>
      <c r="D46" s="78">
        <f>VLOOKUP('10-25'!$A46, Data!$B$52:$J$76, 4, FALSE)</f>
        <v>1</v>
      </c>
      <c r="E46" s="78">
        <f>VLOOKUP('10-25'!$A46, Data!$B$52:$J$76, 5, FALSE)</f>
        <v>33</v>
      </c>
      <c r="F46" s="78">
        <f>VLOOKUP('10-25'!$A46, Data!$B$52:$J$76, 6, FALSE)</f>
        <v>2</v>
      </c>
      <c r="G46" s="78">
        <f>VLOOKUP('10-25'!$A46, Data!$B$52:$J$76, 7, FALSE)</f>
        <v>0</v>
      </c>
      <c r="H46" s="78">
        <f>VLOOKUP('10-25'!$A46, Data!$B$52:$J$76, 8, FALSE)</f>
        <v>65</v>
      </c>
      <c r="I46" s="78">
        <f>VLOOKUP('10-25'!$A46, Data!$B$52:$J$76, 9, FALSE)</f>
        <v>9</v>
      </c>
      <c r="J46" s="100">
        <f t="shared" si="2"/>
        <v>187</v>
      </c>
      <c r="K46" s="101"/>
      <c r="L46" s="100">
        <f t="shared" si="3"/>
        <v>2010</v>
      </c>
      <c r="M46" s="101"/>
      <c r="N46" s="75">
        <f t="shared" si="4"/>
        <v>9.3034825870646765E-2</v>
      </c>
      <c r="O46" s="74">
        <f t="shared" si="5"/>
        <v>6</v>
      </c>
      <c r="P46" s="85" t="s">
        <v>15</v>
      </c>
      <c r="T46" s="12"/>
      <c r="U46" s="12"/>
    </row>
    <row r="47" spans="1:21" ht="18" customHeight="1" x14ac:dyDescent="0.25">
      <c r="A47" s="73">
        <v>11</v>
      </c>
      <c r="B47" s="78">
        <f>VLOOKUP('10-25'!$A47, Data!$B$52:$J$76, 2, FALSE)</f>
        <v>2371</v>
      </c>
      <c r="C47" s="78">
        <f>VLOOKUP('10-25'!$A47, Data!$B$52:$J$76, 3, FALSE)</f>
        <v>41</v>
      </c>
      <c r="D47" s="78">
        <f>VLOOKUP('10-25'!$A47, Data!$B$52:$J$76, 4, FALSE)</f>
        <v>0</v>
      </c>
      <c r="E47" s="78">
        <f>VLOOKUP('10-25'!$A47, Data!$B$52:$J$76, 5, FALSE)</f>
        <v>16</v>
      </c>
      <c r="F47" s="78">
        <f>VLOOKUP('10-25'!$A47, Data!$B$52:$J$76, 6, FALSE)</f>
        <v>1</v>
      </c>
      <c r="G47" s="78">
        <f>VLOOKUP('10-25'!$A47, Data!$B$52:$J$76, 7, FALSE)</f>
        <v>0</v>
      </c>
      <c r="H47" s="78">
        <f>VLOOKUP('10-25'!$A47, Data!$B$52:$J$76, 8, FALSE)</f>
        <v>57</v>
      </c>
      <c r="I47" s="78">
        <f>VLOOKUP('10-25'!$A47, Data!$B$52:$J$76, 9, FALSE)</f>
        <v>5</v>
      </c>
      <c r="J47" s="100">
        <f t="shared" si="2"/>
        <v>120</v>
      </c>
      <c r="K47" s="101"/>
      <c r="L47" s="100">
        <f t="shared" si="3"/>
        <v>2491</v>
      </c>
      <c r="M47" s="101"/>
      <c r="N47" s="75">
        <f t="shared" si="4"/>
        <v>4.8173424327579283E-2</v>
      </c>
      <c r="O47" s="74">
        <f t="shared" si="5"/>
        <v>17</v>
      </c>
      <c r="P47" s="85" t="s">
        <v>16</v>
      </c>
      <c r="T47" s="12"/>
      <c r="U47" s="12"/>
    </row>
    <row r="48" spans="1:21" ht="18" customHeight="1" x14ac:dyDescent="0.25">
      <c r="A48" s="73">
        <v>12</v>
      </c>
      <c r="B48" s="78">
        <f>VLOOKUP('10-25'!$A48, Data!$B$52:$J$76, 2, FALSE)</f>
        <v>10769</v>
      </c>
      <c r="C48" s="78">
        <f>VLOOKUP('10-25'!$A48, Data!$B$52:$J$76, 3, FALSE)</f>
        <v>109</v>
      </c>
      <c r="D48" s="78">
        <f>VLOOKUP('10-25'!$A48, Data!$B$52:$J$76, 4, FALSE)</f>
        <v>6</v>
      </c>
      <c r="E48" s="78">
        <f>VLOOKUP('10-25'!$A48, Data!$B$52:$J$76, 5, FALSE)</f>
        <v>30</v>
      </c>
      <c r="F48" s="78">
        <f>VLOOKUP('10-25'!$A48, Data!$B$52:$J$76, 6, FALSE)</f>
        <v>0</v>
      </c>
      <c r="G48" s="78">
        <f>VLOOKUP('10-25'!$A48, Data!$B$52:$J$76, 7, FALSE)</f>
        <v>0</v>
      </c>
      <c r="H48" s="78">
        <f>VLOOKUP('10-25'!$A48, Data!$B$52:$J$76, 8, FALSE)</f>
        <v>261</v>
      </c>
      <c r="I48" s="78">
        <f>VLOOKUP('10-25'!$A48, Data!$B$52:$J$76, 9, FALSE)</f>
        <v>28</v>
      </c>
      <c r="J48" s="100">
        <f t="shared" si="2"/>
        <v>434</v>
      </c>
      <c r="K48" s="101"/>
      <c r="L48" s="100">
        <f t="shared" si="3"/>
        <v>11203</v>
      </c>
      <c r="M48" s="101"/>
      <c r="N48" s="75">
        <f t="shared" si="4"/>
        <v>3.8739623315183436E-2</v>
      </c>
      <c r="O48" s="74">
        <f t="shared" si="5"/>
        <v>18</v>
      </c>
      <c r="P48" s="85" t="s">
        <v>17</v>
      </c>
      <c r="T48" s="12"/>
      <c r="U48" s="12"/>
    </row>
    <row r="49" spans="1:21" ht="18" customHeight="1" x14ac:dyDescent="0.25">
      <c r="A49" s="73">
        <v>13</v>
      </c>
      <c r="B49" s="78">
        <f>VLOOKUP('10-25'!$A49, Data!$B$52:$J$76, 2, FALSE)</f>
        <v>2037</v>
      </c>
      <c r="C49" s="78">
        <f>VLOOKUP('10-25'!$A49, Data!$B$52:$J$76, 3, FALSE)</f>
        <v>138</v>
      </c>
      <c r="D49" s="78">
        <f>VLOOKUP('10-25'!$A49, Data!$B$52:$J$76, 4, FALSE)</f>
        <v>4</v>
      </c>
      <c r="E49" s="78">
        <f>VLOOKUP('10-25'!$A49, Data!$B$52:$J$76, 5, FALSE)</f>
        <v>40</v>
      </c>
      <c r="F49" s="78">
        <f>VLOOKUP('10-25'!$A49, Data!$B$52:$J$76, 6, FALSE)</f>
        <v>0</v>
      </c>
      <c r="G49" s="78">
        <f>VLOOKUP('10-25'!$A49, Data!$B$52:$J$76, 7, FALSE)</f>
        <v>0</v>
      </c>
      <c r="H49" s="78">
        <f>VLOOKUP('10-25'!$A49, Data!$B$52:$J$76, 8, FALSE)</f>
        <v>131</v>
      </c>
      <c r="I49" s="78">
        <f>VLOOKUP('10-25'!$A49, Data!$B$52:$J$76, 9, FALSE)</f>
        <v>26</v>
      </c>
      <c r="J49" s="100">
        <f t="shared" si="2"/>
        <v>339</v>
      </c>
      <c r="K49" s="101"/>
      <c r="L49" s="100">
        <f t="shared" si="3"/>
        <v>2376</v>
      </c>
      <c r="M49" s="101"/>
      <c r="N49" s="75">
        <f t="shared" si="4"/>
        <v>0.14267676767676768</v>
      </c>
      <c r="O49" s="74">
        <f t="shared" si="5"/>
        <v>3</v>
      </c>
      <c r="P49" s="85" t="s">
        <v>18</v>
      </c>
      <c r="T49" s="12"/>
      <c r="U49" s="12"/>
    </row>
    <row r="50" spans="1:21" ht="18" customHeight="1" x14ac:dyDescent="0.25">
      <c r="A50" s="73">
        <v>14</v>
      </c>
      <c r="B50" s="78">
        <f>VLOOKUP('10-25'!$A50, Data!$B$52:$J$76, 2, FALSE)</f>
        <v>4354</v>
      </c>
      <c r="C50" s="78">
        <f>VLOOKUP('10-25'!$A50, Data!$B$52:$J$76, 3, FALSE)</f>
        <v>39</v>
      </c>
      <c r="D50" s="78">
        <f>VLOOKUP('10-25'!$A50, Data!$B$52:$J$76, 4, FALSE)</f>
        <v>0</v>
      </c>
      <c r="E50" s="78">
        <f>VLOOKUP('10-25'!$A50, Data!$B$52:$J$76, 5, FALSE)</f>
        <v>7</v>
      </c>
      <c r="F50" s="78">
        <f>VLOOKUP('10-25'!$A50, Data!$B$52:$J$76, 6, FALSE)</f>
        <v>0</v>
      </c>
      <c r="G50" s="78">
        <f>VLOOKUP('10-25'!$A50, Data!$B$52:$J$76, 7, FALSE)</f>
        <v>0</v>
      </c>
      <c r="H50" s="78">
        <f>VLOOKUP('10-25'!$A50, Data!$B$52:$J$76, 8, FALSE)</f>
        <v>89</v>
      </c>
      <c r="I50" s="78">
        <f>VLOOKUP('10-25'!$A50, Data!$B$52:$J$76, 9, FALSE)</f>
        <v>11</v>
      </c>
      <c r="J50" s="100">
        <f t="shared" si="2"/>
        <v>146</v>
      </c>
      <c r="K50" s="101"/>
      <c r="L50" s="100">
        <f t="shared" si="3"/>
        <v>4500</v>
      </c>
      <c r="M50" s="101"/>
      <c r="N50" s="75">
        <f t="shared" si="4"/>
        <v>3.2444444444444442E-2</v>
      </c>
      <c r="O50" s="74">
        <f t="shared" si="5"/>
        <v>21</v>
      </c>
      <c r="P50" s="85" t="s">
        <v>19</v>
      </c>
      <c r="T50" s="12"/>
      <c r="U50" s="12"/>
    </row>
    <row r="51" spans="1:21" ht="18" customHeight="1" x14ac:dyDescent="0.25">
      <c r="A51" s="73">
        <v>15</v>
      </c>
      <c r="B51" s="78">
        <f>VLOOKUP('10-25'!$A51, Data!$B$52:$J$76, 2, FALSE)</f>
        <v>6324</v>
      </c>
      <c r="C51" s="78">
        <f>VLOOKUP('10-25'!$A51, Data!$B$52:$J$76, 3, FALSE)</f>
        <v>50</v>
      </c>
      <c r="D51" s="78">
        <f>VLOOKUP('10-25'!$A51, Data!$B$52:$J$76, 4, FALSE)</f>
        <v>2</v>
      </c>
      <c r="E51" s="78">
        <f>VLOOKUP('10-25'!$A51, Data!$B$52:$J$76, 5, FALSE)</f>
        <v>26</v>
      </c>
      <c r="F51" s="78">
        <f>VLOOKUP('10-25'!$A51, Data!$B$52:$J$76, 6, FALSE)</f>
        <v>0</v>
      </c>
      <c r="G51" s="78">
        <f>VLOOKUP('10-25'!$A51, Data!$B$52:$J$76, 7, FALSE)</f>
        <v>0</v>
      </c>
      <c r="H51" s="78">
        <f>VLOOKUP('10-25'!$A51, Data!$B$52:$J$76, 8, FALSE)</f>
        <v>137</v>
      </c>
      <c r="I51" s="78">
        <f>VLOOKUP('10-25'!$A51, Data!$B$52:$J$76, 9, FALSE)</f>
        <v>11</v>
      </c>
      <c r="J51" s="100">
        <f t="shared" si="2"/>
        <v>226</v>
      </c>
      <c r="K51" s="101"/>
      <c r="L51" s="100">
        <f t="shared" si="3"/>
        <v>6550</v>
      </c>
      <c r="M51" s="101"/>
      <c r="N51" s="75">
        <f t="shared" si="4"/>
        <v>3.4503816793893131E-2</v>
      </c>
      <c r="O51" s="74">
        <f t="shared" si="5"/>
        <v>20</v>
      </c>
      <c r="P51" s="85" t="s">
        <v>20</v>
      </c>
      <c r="T51" s="12"/>
      <c r="U51" s="12"/>
    </row>
    <row r="52" spans="1:21" ht="18" customHeight="1" x14ac:dyDescent="0.25">
      <c r="A52" s="73">
        <v>16</v>
      </c>
      <c r="B52" s="78">
        <f>VLOOKUP('10-25'!$A52, Data!$B$52:$J$76, 2, FALSE)</f>
        <v>2050</v>
      </c>
      <c r="C52" s="78">
        <f>VLOOKUP('10-25'!$A52, Data!$B$52:$J$76, 3, FALSE)</f>
        <v>51</v>
      </c>
      <c r="D52" s="78">
        <f>VLOOKUP('10-25'!$A52, Data!$B$52:$J$76, 4, FALSE)</f>
        <v>4</v>
      </c>
      <c r="E52" s="78">
        <f>VLOOKUP('10-25'!$A52, Data!$B$52:$J$76, 5, FALSE)</f>
        <v>6</v>
      </c>
      <c r="F52" s="78">
        <f>VLOOKUP('10-25'!$A52, Data!$B$52:$J$76, 6, FALSE)</f>
        <v>0</v>
      </c>
      <c r="G52" s="78">
        <f>VLOOKUP('10-25'!$A52, Data!$B$52:$J$76, 7, FALSE)</f>
        <v>0</v>
      </c>
      <c r="H52" s="78">
        <f>VLOOKUP('10-25'!$A52, Data!$B$52:$J$76, 8, FALSE)</f>
        <v>55</v>
      </c>
      <c r="I52" s="78">
        <f>VLOOKUP('10-25'!$A52, Data!$B$52:$J$76, 9, FALSE)</f>
        <v>21</v>
      </c>
      <c r="J52" s="100">
        <f t="shared" si="2"/>
        <v>137</v>
      </c>
      <c r="K52" s="101"/>
      <c r="L52" s="100">
        <f t="shared" si="3"/>
        <v>2187</v>
      </c>
      <c r="M52" s="101"/>
      <c r="N52" s="75">
        <f t="shared" si="4"/>
        <v>6.2642889803383631E-2</v>
      </c>
      <c r="O52" s="74">
        <f t="shared" si="5"/>
        <v>12</v>
      </c>
      <c r="P52" s="85" t="s">
        <v>21</v>
      </c>
      <c r="T52" s="12"/>
      <c r="U52" s="12"/>
    </row>
    <row r="53" spans="1:21" ht="18" customHeight="1" x14ac:dyDescent="0.25">
      <c r="A53" s="73">
        <v>17</v>
      </c>
      <c r="B53" s="78">
        <f>VLOOKUP('10-25'!$A53, Data!$B$52:$J$76, 2, FALSE)</f>
        <v>2087</v>
      </c>
      <c r="C53" s="78">
        <f>VLOOKUP('10-25'!$A53, Data!$B$52:$J$76, 3, FALSE)</f>
        <v>52</v>
      </c>
      <c r="D53" s="78">
        <f>VLOOKUP('10-25'!$A53, Data!$B$52:$J$76, 4, FALSE)</f>
        <v>1</v>
      </c>
      <c r="E53" s="78">
        <f>VLOOKUP('10-25'!$A53, Data!$B$52:$J$76, 5, FALSE)</f>
        <v>8</v>
      </c>
      <c r="F53" s="78">
        <f>VLOOKUP('10-25'!$A53, Data!$B$52:$J$76, 6, FALSE)</f>
        <v>0</v>
      </c>
      <c r="G53" s="78">
        <f>VLOOKUP('10-25'!$A53, Data!$B$52:$J$76, 7, FALSE)</f>
        <v>0</v>
      </c>
      <c r="H53" s="78">
        <f>VLOOKUP('10-25'!$A53, Data!$B$52:$J$76, 8, FALSE)</f>
        <v>70</v>
      </c>
      <c r="I53" s="78">
        <f>VLOOKUP('10-25'!$A53, Data!$B$52:$J$76, 9, FALSE)</f>
        <v>2</v>
      </c>
      <c r="J53" s="100">
        <f t="shared" si="2"/>
        <v>133</v>
      </c>
      <c r="K53" s="101"/>
      <c r="L53" s="100">
        <f t="shared" si="3"/>
        <v>2220</v>
      </c>
      <c r="M53" s="101"/>
      <c r="N53" s="75">
        <f t="shared" si="4"/>
        <v>5.9909909909909909E-2</v>
      </c>
      <c r="O53" s="74">
        <f t="shared" si="5"/>
        <v>13</v>
      </c>
      <c r="P53" s="85" t="s">
        <v>22</v>
      </c>
      <c r="T53" s="12"/>
      <c r="U53" s="12"/>
    </row>
    <row r="54" spans="1:21" ht="18" customHeight="1" x14ac:dyDescent="0.25">
      <c r="A54" s="73">
        <v>18</v>
      </c>
      <c r="B54" s="78">
        <f>VLOOKUP('10-25'!$A54, Data!$B$52:$J$76, 2, FALSE)</f>
        <v>3534</v>
      </c>
      <c r="C54" s="78">
        <f>VLOOKUP('10-25'!$A54, Data!$B$52:$J$76, 3, FALSE)</f>
        <v>47</v>
      </c>
      <c r="D54" s="78">
        <f>VLOOKUP('10-25'!$A54, Data!$B$52:$J$76, 4, FALSE)</f>
        <v>0</v>
      </c>
      <c r="E54" s="78">
        <f>VLOOKUP('10-25'!$A54, Data!$B$52:$J$76, 5, FALSE)</f>
        <v>7</v>
      </c>
      <c r="F54" s="78">
        <f>VLOOKUP('10-25'!$A54, Data!$B$52:$J$76, 6, FALSE)</f>
        <v>0</v>
      </c>
      <c r="G54" s="78">
        <f>VLOOKUP('10-25'!$A54, Data!$B$52:$J$76, 7, FALSE)</f>
        <v>0</v>
      </c>
      <c r="H54" s="78">
        <f>VLOOKUP('10-25'!$A54, Data!$B$52:$J$76, 8, FALSE)</f>
        <v>56</v>
      </c>
      <c r="I54" s="78">
        <f>VLOOKUP('10-25'!$A54, Data!$B$52:$J$76, 9, FALSE)</f>
        <v>7</v>
      </c>
      <c r="J54" s="100">
        <f t="shared" si="2"/>
        <v>117</v>
      </c>
      <c r="K54" s="101"/>
      <c r="L54" s="100">
        <f t="shared" si="3"/>
        <v>3651</v>
      </c>
      <c r="M54" s="101"/>
      <c r="N54" s="75">
        <f t="shared" si="4"/>
        <v>3.2046014790468362E-2</v>
      </c>
      <c r="O54" s="74">
        <f t="shared" si="5"/>
        <v>22</v>
      </c>
      <c r="P54" s="85" t="s">
        <v>23</v>
      </c>
      <c r="T54" s="12"/>
      <c r="U54" s="12"/>
    </row>
    <row r="55" spans="1:21" ht="18" customHeight="1" x14ac:dyDescent="0.25">
      <c r="A55" s="73">
        <v>19</v>
      </c>
      <c r="B55" s="78">
        <f>VLOOKUP('10-25'!$A55, Data!$B$52:$J$76, 2, FALSE)</f>
        <v>669</v>
      </c>
      <c r="C55" s="78">
        <f>VLOOKUP('10-25'!$A55, Data!$B$52:$J$76, 3, FALSE)</f>
        <v>46</v>
      </c>
      <c r="D55" s="78">
        <f>VLOOKUP('10-25'!$A55, Data!$B$52:$J$76, 4, FALSE)</f>
        <v>3</v>
      </c>
      <c r="E55" s="78">
        <f>VLOOKUP('10-25'!$A55, Data!$B$52:$J$76, 5, FALSE)</f>
        <v>7</v>
      </c>
      <c r="F55" s="78">
        <f>VLOOKUP('10-25'!$A55, Data!$B$52:$J$76, 6, FALSE)</f>
        <v>0</v>
      </c>
      <c r="G55" s="78">
        <f>VLOOKUP('10-25'!$A55, Data!$B$52:$J$76, 7, FALSE)</f>
        <v>0</v>
      </c>
      <c r="H55" s="78">
        <f>VLOOKUP('10-25'!$A55, Data!$B$52:$J$76, 8, FALSE)</f>
        <v>45</v>
      </c>
      <c r="I55" s="78">
        <f>VLOOKUP('10-25'!$A55, Data!$B$52:$J$76, 9, FALSE)</f>
        <v>5</v>
      </c>
      <c r="J55" s="100">
        <f t="shared" si="2"/>
        <v>106</v>
      </c>
      <c r="K55" s="101"/>
      <c r="L55" s="100">
        <f t="shared" si="3"/>
        <v>775</v>
      </c>
      <c r="M55" s="101"/>
      <c r="N55" s="75">
        <f t="shared" si="4"/>
        <v>0.1367741935483871</v>
      </c>
      <c r="O55" s="74">
        <f t="shared" si="5"/>
        <v>4</v>
      </c>
      <c r="P55" s="85" t="s">
        <v>24</v>
      </c>
      <c r="T55" s="12"/>
      <c r="U55" s="12"/>
    </row>
    <row r="56" spans="1:21" ht="18" customHeight="1" x14ac:dyDescent="0.25">
      <c r="A56" s="73">
        <v>20</v>
      </c>
      <c r="B56" s="78">
        <f>VLOOKUP('10-25'!$A56, Data!$B$52:$J$76, 2, FALSE)</f>
        <v>2453</v>
      </c>
      <c r="C56" s="78">
        <f>VLOOKUP('10-25'!$A56, Data!$B$52:$J$76, 3, FALSE)</f>
        <v>24</v>
      </c>
      <c r="D56" s="78">
        <f>VLOOKUP('10-25'!$A56, Data!$B$52:$J$76, 4, FALSE)</f>
        <v>0</v>
      </c>
      <c r="E56" s="78">
        <f>VLOOKUP('10-25'!$A56, Data!$B$52:$J$76, 5, FALSE)</f>
        <v>11</v>
      </c>
      <c r="F56" s="78">
        <f>VLOOKUP('10-25'!$A56, Data!$B$52:$J$76, 6, FALSE)</f>
        <v>0</v>
      </c>
      <c r="G56" s="78">
        <f>VLOOKUP('10-25'!$A56, Data!$B$52:$J$76, 7, FALSE)</f>
        <v>0</v>
      </c>
      <c r="H56" s="78">
        <f>VLOOKUP('10-25'!$A56, Data!$B$52:$J$76, 8, FALSE)</f>
        <v>34</v>
      </c>
      <c r="I56" s="78">
        <f>VLOOKUP('10-25'!$A56, Data!$B$52:$J$76, 9, FALSE)</f>
        <v>12</v>
      </c>
      <c r="J56" s="100">
        <f t="shared" si="2"/>
        <v>81</v>
      </c>
      <c r="K56" s="101"/>
      <c r="L56" s="100">
        <f t="shared" si="3"/>
        <v>2534</v>
      </c>
      <c r="M56" s="101"/>
      <c r="N56" s="75">
        <f t="shared" si="4"/>
        <v>3.1965272296764012E-2</v>
      </c>
      <c r="O56" s="74">
        <f t="shared" si="5"/>
        <v>23</v>
      </c>
      <c r="P56" s="85" t="s">
        <v>25</v>
      </c>
      <c r="R56" s="16"/>
      <c r="S56" s="16"/>
      <c r="T56" s="72"/>
      <c r="U56" s="72"/>
    </row>
    <row r="57" spans="1:21" ht="18" customHeight="1" x14ac:dyDescent="0.25">
      <c r="A57" s="73">
        <v>21</v>
      </c>
      <c r="B57" s="78">
        <f>VLOOKUP('10-25'!$A57, Data!$B$52:$J$76, 2, FALSE)</f>
        <v>6476</v>
      </c>
      <c r="C57" s="78">
        <f>VLOOKUP('10-25'!$A57, Data!$B$52:$J$76, 3, FALSE)</f>
        <v>60</v>
      </c>
      <c r="D57" s="78">
        <f>VLOOKUP('10-25'!$A57, Data!$B$52:$J$76, 4, FALSE)</f>
        <v>1</v>
      </c>
      <c r="E57" s="78">
        <f>VLOOKUP('10-25'!$A57, Data!$B$52:$J$76, 5, FALSE)</f>
        <v>15</v>
      </c>
      <c r="F57" s="78">
        <f>VLOOKUP('10-25'!$A57, Data!$B$52:$J$76, 6, FALSE)</f>
        <v>0</v>
      </c>
      <c r="G57" s="78">
        <f>VLOOKUP('10-25'!$A57, Data!$B$52:$J$76, 7, FALSE)</f>
        <v>0</v>
      </c>
      <c r="H57" s="78">
        <f>VLOOKUP('10-25'!$A57, Data!$B$52:$J$76, 8, FALSE)</f>
        <v>143</v>
      </c>
      <c r="I57" s="78">
        <f>VLOOKUP('10-25'!$A57, Data!$B$52:$J$76, 9, FALSE)</f>
        <v>13</v>
      </c>
      <c r="J57" s="100">
        <f t="shared" si="2"/>
        <v>232</v>
      </c>
      <c r="K57" s="101"/>
      <c r="L57" s="100">
        <f t="shared" si="3"/>
        <v>6708</v>
      </c>
      <c r="M57" s="101"/>
      <c r="N57" s="75">
        <f t="shared" si="4"/>
        <v>3.4585569469290402E-2</v>
      </c>
      <c r="O57" s="74">
        <f t="shared" si="5"/>
        <v>19</v>
      </c>
      <c r="P57" s="85" t="s">
        <v>26</v>
      </c>
      <c r="R57" s="16"/>
      <c r="S57" s="16"/>
      <c r="T57" s="72"/>
      <c r="U57" s="72"/>
    </row>
    <row r="58" spans="1:21" ht="18" customHeight="1" x14ac:dyDescent="0.25">
      <c r="A58" s="73">
        <v>22</v>
      </c>
      <c r="B58" s="78">
        <f>VLOOKUP('10-25'!$A58, Data!$B$52:$J$76, 2, FALSE)</f>
        <v>7599</v>
      </c>
      <c r="C58" s="78">
        <f>VLOOKUP('10-25'!$A58, Data!$B$52:$J$76, 3, FALSE)</f>
        <v>99</v>
      </c>
      <c r="D58" s="78">
        <f>VLOOKUP('10-25'!$A58, Data!$B$52:$J$76, 4, FALSE)</f>
        <v>6</v>
      </c>
      <c r="E58" s="78">
        <f>VLOOKUP('10-25'!$A58, Data!$B$52:$J$76, 5, FALSE)</f>
        <v>16</v>
      </c>
      <c r="F58" s="78">
        <f>VLOOKUP('10-25'!$A58, Data!$B$52:$J$76, 6, FALSE)</f>
        <v>0</v>
      </c>
      <c r="G58" s="78">
        <f>VLOOKUP('10-25'!$A58, Data!$B$52:$J$76, 7, FALSE)</f>
        <v>0</v>
      </c>
      <c r="H58" s="78">
        <f>VLOOKUP('10-25'!$A58, Data!$B$52:$J$76, 8, FALSE)</f>
        <v>301</v>
      </c>
      <c r="I58" s="78">
        <f>VLOOKUP('10-25'!$A58, Data!$B$52:$J$76, 9, FALSE)</f>
        <v>19</v>
      </c>
      <c r="J58" s="100">
        <f t="shared" si="2"/>
        <v>441</v>
      </c>
      <c r="K58" s="101"/>
      <c r="L58" s="100">
        <f t="shared" si="3"/>
        <v>8040</v>
      </c>
      <c r="M58" s="101"/>
      <c r="N58" s="75">
        <f t="shared" si="4"/>
        <v>5.4850746268656714E-2</v>
      </c>
      <c r="O58" s="74">
        <f t="shared" si="5"/>
        <v>15</v>
      </c>
      <c r="P58" s="85" t="s">
        <v>27</v>
      </c>
      <c r="R58" s="16"/>
      <c r="S58" s="16"/>
      <c r="T58" s="72"/>
      <c r="U58" s="72"/>
    </row>
    <row r="59" spans="1:21" ht="18" customHeight="1" x14ac:dyDescent="0.25">
      <c r="A59" s="73">
        <v>23</v>
      </c>
      <c r="B59" s="78">
        <f>VLOOKUP('10-25'!$A59, Data!$B$52:$J$76, 2, FALSE)</f>
        <v>10520</v>
      </c>
      <c r="C59" s="78">
        <f>VLOOKUP('10-25'!$A59, Data!$B$52:$J$76, 3, FALSE)</f>
        <v>241</v>
      </c>
      <c r="D59" s="78">
        <f>VLOOKUP('10-25'!$A59, Data!$B$52:$J$76, 4, FALSE)</f>
        <v>6</v>
      </c>
      <c r="E59" s="78">
        <f>VLOOKUP('10-25'!$A59, Data!$B$52:$J$76, 5, FALSE)</f>
        <v>50</v>
      </c>
      <c r="F59" s="78">
        <f>VLOOKUP('10-25'!$A59, Data!$B$52:$J$76, 6, FALSE)</f>
        <v>0</v>
      </c>
      <c r="G59" s="78">
        <f>VLOOKUP('10-25'!$A59, Data!$B$52:$J$76, 7, FALSE)</f>
        <v>0</v>
      </c>
      <c r="H59" s="78">
        <f>VLOOKUP('10-25'!$A59, Data!$B$52:$J$76, 8, FALSE)</f>
        <v>563</v>
      </c>
      <c r="I59" s="78">
        <f>VLOOKUP('10-25'!$A59, Data!$B$52:$J$76, 9, FALSE)</f>
        <v>38</v>
      </c>
      <c r="J59" s="100">
        <f t="shared" si="2"/>
        <v>898</v>
      </c>
      <c r="K59" s="101"/>
      <c r="L59" s="100">
        <f t="shared" si="3"/>
        <v>11418</v>
      </c>
      <c r="M59" s="101"/>
      <c r="N59" s="75">
        <f t="shared" si="4"/>
        <v>7.8647749167980383E-2</v>
      </c>
      <c r="O59" s="74">
        <f t="shared" si="5"/>
        <v>8</v>
      </c>
      <c r="P59" s="85" t="s">
        <v>28</v>
      </c>
      <c r="T59" s="12"/>
      <c r="U59" s="12"/>
    </row>
    <row r="60" spans="1:21" ht="18" customHeight="1" x14ac:dyDescent="0.25">
      <c r="A60" s="73">
        <v>24</v>
      </c>
      <c r="B60" s="78">
        <f>VLOOKUP('10-25'!$A60, Data!$B$52:$J$76, 2, FALSE)</f>
        <v>5880</v>
      </c>
      <c r="C60" s="78">
        <f>VLOOKUP('10-25'!$A60, Data!$B$52:$J$76, 3, FALSE)</f>
        <v>55</v>
      </c>
      <c r="D60" s="78">
        <f>VLOOKUP('10-25'!$A60, Data!$B$52:$J$76, 4, FALSE)</f>
        <v>1</v>
      </c>
      <c r="E60" s="78">
        <f>VLOOKUP('10-25'!$A60, Data!$B$52:$J$76, 5, FALSE)</f>
        <v>13</v>
      </c>
      <c r="F60" s="78">
        <f>VLOOKUP('10-25'!$A60, Data!$B$52:$J$76, 6, FALSE)</f>
        <v>0</v>
      </c>
      <c r="G60" s="78">
        <f>VLOOKUP('10-25'!$A60, Data!$B$52:$J$76, 7, FALSE)</f>
        <v>0</v>
      </c>
      <c r="H60" s="78">
        <f>VLOOKUP('10-25'!$A60, Data!$B$52:$J$76, 8, FALSE)</f>
        <v>103</v>
      </c>
      <c r="I60" s="78">
        <f>VLOOKUP('10-25'!$A60, Data!$B$52:$J$76, 9, FALSE)</f>
        <v>7</v>
      </c>
      <c r="J60" s="100">
        <f t="shared" si="2"/>
        <v>179</v>
      </c>
      <c r="K60" s="101"/>
      <c r="L60" s="100">
        <f t="shared" si="3"/>
        <v>6059</v>
      </c>
      <c r="M60" s="101"/>
      <c r="N60" s="75">
        <f t="shared" si="4"/>
        <v>2.9542828849645156E-2</v>
      </c>
      <c r="O60" s="74">
        <f t="shared" si="5"/>
        <v>24</v>
      </c>
      <c r="P60" s="79" t="s">
        <v>29</v>
      </c>
      <c r="T60" s="12"/>
      <c r="U60" s="12"/>
    </row>
    <row r="61" spans="1:21" ht="18" customHeight="1" x14ac:dyDescent="0.25">
      <c r="A61" s="73">
        <v>98</v>
      </c>
      <c r="B61" s="78">
        <f>VLOOKUP('10-25'!$A61, Data!$B$52:$J$76, 2, FALSE)</f>
        <v>2262</v>
      </c>
      <c r="C61" s="78">
        <f>VLOOKUP('10-25'!$A61, Data!$B$52:$J$76, 3, FALSE)</f>
        <v>21</v>
      </c>
      <c r="D61" s="78">
        <f>VLOOKUP('10-25'!$A61, Data!$B$52:$J$76, 4, FALSE)</f>
        <v>1</v>
      </c>
      <c r="E61" s="78">
        <f>VLOOKUP('10-25'!$A61, Data!$B$52:$J$76, 5, FALSE)</f>
        <v>6</v>
      </c>
      <c r="F61" s="78">
        <f>VLOOKUP('10-25'!$A61, Data!$B$52:$J$76, 6, FALSE)</f>
        <v>0</v>
      </c>
      <c r="G61" s="78">
        <f>VLOOKUP('10-25'!$A61, Data!$B$52:$J$76, 7, FALSE)</f>
        <v>0</v>
      </c>
      <c r="H61" s="78">
        <f>VLOOKUP('10-25'!$A61, Data!$B$52:$J$76, 8, FALSE)</f>
        <v>26</v>
      </c>
      <c r="I61" s="78">
        <f>VLOOKUP('10-25'!$A61, Data!$B$52:$J$76, 9, FALSE)</f>
        <v>6</v>
      </c>
      <c r="J61" s="100">
        <f t="shared" ref="J61" si="6">SUM(C61:I61)</f>
        <v>60</v>
      </c>
      <c r="K61" s="101"/>
      <c r="L61" s="100">
        <f t="shared" si="3"/>
        <v>2322</v>
      </c>
      <c r="M61" s="101"/>
      <c r="N61" s="75">
        <f t="shared" si="4"/>
        <v>2.5839793281653745E-2</v>
      </c>
      <c r="O61" s="74" t="s">
        <v>120</v>
      </c>
      <c r="P61" s="74">
        <v>98</v>
      </c>
      <c r="T61" s="12"/>
      <c r="U61" s="12"/>
    </row>
    <row r="62" spans="1:21" ht="18" customHeight="1" x14ac:dyDescent="0.25">
      <c r="A62" s="76" t="s">
        <v>37</v>
      </c>
      <c r="B62" s="86">
        <f>SUM(B37:B61)</f>
        <v>85971</v>
      </c>
      <c r="C62" s="86">
        <f t="shared" ref="C62:I62" si="7">SUM(C37:C61)</f>
        <v>1547</v>
      </c>
      <c r="D62" s="86">
        <f t="shared" si="7"/>
        <v>60</v>
      </c>
      <c r="E62" s="86">
        <f t="shared" si="7"/>
        <v>403</v>
      </c>
      <c r="F62" s="86">
        <f t="shared" si="7"/>
        <v>6</v>
      </c>
      <c r="G62" s="86">
        <f t="shared" si="7"/>
        <v>0</v>
      </c>
      <c r="H62" s="86">
        <f t="shared" si="7"/>
        <v>2751</v>
      </c>
      <c r="I62" s="86">
        <f t="shared" si="7"/>
        <v>288</v>
      </c>
      <c r="J62" s="102">
        <f t="shared" si="2"/>
        <v>5055</v>
      </c>
      <c r="K62" s="103"/>
      <c r="L62" s="102">
        <f t="shared" si="3"/>
        <v>91026</v>
      </c>
      <c r="M62" s="103"/>
      <c r="N62" s="87">
        <f t="shared" si="4"/>
        <v>5.553358381121877E-2</v>
      </c>
      <c r="O62" s="76"/>
      <c r="P62" s="82" t="s">
        <v>37</v>
      </c>
      <c r="T62" s="12"/>
      <c r="U62" s="12"/>
    </row>
    <row r="63" spans="1:21" ht="18" customHeight="1" x14ac:dyDescent="0.25"/>
    <row r="64" spans="1:21" ht="18" customHeight="1" x14ac:dyDescent="0.25">
      <c r="M64" s="7" t="s">
        <v>42</v>
      </c>
      <c r="N64" s="8">
        <f>SUM(C62:I62)</f>
        <v>5055</v>
      </c>
    </row>
    <row r="65" spans="1:14" ht="18" customHeight="1" x14ac:dyDescent="0.25">
      <c r="I65" s="2"/>
      <c r="M65" s="7" t="s">
        <v>41</v>
      </c>
      <c r="N65" s="80">
        <f>N64/L62</f>
        <v>5.553358381121877E-2</v>
      </c>
    </row>
    <row r="66" spans="1:14" ht="18" customHeight="1" x14ac:dyDescent="0.25">
      <c r="K66" s="6"/>
      <c r="N66" s="3"/>
    </row>
    <row r="67" spans="1:14" ht="18" customHeight="1" x14ac:dyDescent="0.25">
      <c r="K67" s="6"/>
      <c r="N67" s="3"/>
    </row>
    <row r="68" spans="1:14" ht="18" customHeight="1" x14ac:dyDescent="0.25">
      <c r="A68" s="18"/>
      <c r="B68" s="18"/>
      <c r="C68" s="18"/>
      <c r="K68" s="6"/>
      <c r="N68" s="3"/>
    </row>
    <row r="69" spans="1:14" ht="18" customHeight="1" x14ac:dyDescent="0.25">
      <c r="A69" s="18"/>
      <c r="B69" s="18"/>
      <c r="C69" s="18"/>
      <c r="K69" s="6"/>
      <c r="N69" s="3"/>
    </row>
    <row r="70" spans="1:14" ht="18" customHeight="1" x14ac:dyDescent="0.25">
      <c r="A70" s="18"/>
      <c r="B70" s="18"/>
      <c r="C70" s="18"/>
      <c r="K70" s="6"/>
      <c r="N70" s="3"/>
    </row>
    <row r="71" spans="1:14" ht="18" customHeight="1" x14ac:dyDescent="0.25">
      <c r="A71" s="18"/>
      <c r="B71" s="18"/>
      <c r="C71" s="18"/>
      <c r="K71" s="6"/>
      <c r="N71" s="3"/>
    </row>
    <row r="72" spans="1:14" x14ac:dyDescent="0.25">
      <c r="A72" s="18"/>
      <c r="B72" s="18"/>
      <c r="C72" s="18"/>
      <c r="K72" s="6"/>
      <c r="N72" s="3"/>
    </row>
    <row r="73" spans="1:14" x14ac:dyDescent="0.25">
      <c r="A73" s="18"/>
      <c r="B73" s="18"/>
      <c r="C73" s="18"/>
      <c r="K73" s="6"/>
      <c r="N73" s="3"/>
    </row>
    <row r="74" spans="1:14" x14ac:dyDescent="0.25">
      <c r="B74" s="18"/>
      <c r="C74" s="18"/>
      <c r="K74" s="6"/>
      <c r="N74" s="3"/>
    </row>
    <row r="75" spans="1:14" x14ac:dyDescent="0.25">
      <c r="A75" s="18"/>
      <c r="B75" s="18"/>
      <c r="C75" s="18"/>
      <c r="K75" s="6"/>
      <c r="N75" s="3"/>
    </row>
    <row r="76" spans="1:14" x14ac:dyDescent="0.25">
      <c r="A76" s="18"/>
      <c r="B76" s="18"/>
      <c r="C76" s="18"/>
      <c r="K76" s="6"/>
      <c r="N76" s="3"/>
    </row>
    <row r="77" spans="1:14" x14ac:dyDescent="0.25">
      <c r="A77" s="18"/>
      <c r="B77" s="18"/>
      <c r="C77" s="18"/>
      <c r="K77" s="6"/>
      <c r="N77" s="3"/>
    </row>
    <row r="78" spans="1:14" x14ac:dyDescent="0.25">
      <c r="A78" s="18"/>
      <c r="B78" s="18"/>
      <c r="C78" s="18"/>
      <c r="K78" s="6"/>
      <c r="N78" s="3"/>
    </row>
    <row r="79" spans="1:14" x14ac:dyDescent="0.25">
      <c r="B79" s="18"/>
      <c r="C79" s="18"/>
      <c r="K79" s="6"/>
      <c r="N79" s="3"/>
    </row>
    <row r="80" spans="1:14" x14ac:dyDescent="0.25">
      <c r="A80" s="18"/>
      <c r="B80" s="18"/>
      <c r="C80" s="18"/>
      <c r="K80" s="6"/>
      <c r="N80" s="3"/>
    </row>
    <row r="81" spans="1:14" x14ac:dyDescent="0.25">
      <c r="B81" s="18"/>
      <c r="C81" s="18"/>
      <c r="K81" s="6"/>
      <c r="N81" s="3"/>
    </row>
    <row r="82" spans="1:14" x14ac:dyDescent="0.25">
      <c r="B82" s="18"/>
      <c r="C82" s="18"/>
      <c r="K82" s="6"/>
      <c r="N82" s="3"/>
    </row>
    <row r="83" spans="1:14" x14ac:dyDescent="0.25">
      <c r="A83" s="18"/>
      <c r="B83" s="18"/>
      <c r="C83" s="18"/>
      <c r="K83" s="6"/>
      <c r="N83" s="3"/>
    </row>
    <row r="84" spans="1:14" x14ac:dyDescent="0.25">
      <c r="A84" s="18"/>
      <c r="B84" s="18"/>
      <c r="C84" s="18"/>
      <c r="K84" s="6"/>
      <c r="N84" s="3"/>
    </row>
    <row r="85" spans="1:14" x14ac:dyDescent="0.25">
      <c r="A85" s="18"/>
      <c r="B85" s="18"/>
      <c r="C85" s="18"/>
      <c r="K85" s="6"/>
      <c r="N85" s="3"/>
    </row>
    <row r="86" spans="1:14" x14ac:dyDescent="0.25">
      <c r="A86" s="18"/>
      <c r="B86" s="18"/>
      <c r="C86" s="18"/>
      <c r="K86" s="6"/>
      <c r="N86" s="3"/>
    </row>
    <row r="87" spans="1:14" x14ac:dyDescent="0.25">
      <c r="B87" s="18"/>
      <c r="C87" s="18"/>
      <c r="K87" s="6"/>
      <c r="N87" s="3"/>
    </row>
    <row r="88" spans="1:14" x14ac:dyDescent="0.25">
      <c r="A88" s="18"/>
      <c r="B88" s="18"/>
      <c r="C88" s="18"/>
      <c r="K88" s="6"/>
      <c r="N88" s="3"/>
    </row>
    <row r="89" spans="1:14" x14ac:dyDescent="0.25">
      <c r="A89" s="18"/>
      <c r="B89" s="18"/>
      <c r="C89" s="18"/>
      <c r="K89" s="6"/>
      <c r="N89" s="3"/>
    </row>
    <row r="90" spans="1:14" x14ac:dyDescent="0.25">
      <c r="B90" s="18"/>
      <c r="C90" s="18"/>
      <c r="K90" s="6"/>
      <c r="N90" s="3"/>
    </row>
    <row r="91" spans="1:14" x14ac:dyDescent="0.25">
      <c r="A91" s="18"/>
      <c r="B91" s="18"/>
      <c r="C91" s="18"/>
      <c r="K91" s="6"/>
      <c r="N91" s="3"/>
    </row>
    <row r="92" spans="1:14" x14ac:dyDescent="0.25">
      <c r="A92" s="18"/>
      <c r="B92" s="18"/>
      <c r="C92" s="18"/>
      <c r="K92" s="6"/>
      <c r="N92" s="3"/>
    </row>
    <row r="93" spans="1:14" x14ac:dyDescent="0.25">
      <c r="A93" s="18"/>
      <c r="B93" s="18"/>
      <c r="C93" s="18"/>
      <c r="K93" s="6"/>
      <c r="N93" s="3"/>
    </row>
    <row r="94" spans="1:14" x14ac:dyDescent="0.25">
      <c r="A94" s="18"/>
      <c r="B94" s="18"/>
      <c r="C94" s="18"/>
      <c r="K94" s="6"/>
      <c r="N94" s="3"/>
    </row>
    <row r="95" spans="1:14" x14ac:dyDescent="0.25">
      <c r="B95" s="18"/>
      <c r="C95" s="18"/>
      <c r="K95" s="6"/>
      <c r="N95" s="3"/>
    </row>
    <row r="96" spans="1:14" x14ac:dyDescent="0.25">
      <c r="A96" s="18"/>
      <c r="B96" s="18"/>
      <c r="C96" s="18"/>
      <c r="K96" s="6"/>
      <c r="N96" s="3"/>
    </row>
    <row r="97" spans="1:14" x14ac:dyDescent="0.25">
      <c r="B97" s="18"/>
      <c r="C97" s="18"/>
      <c r="K97" s="6"/>
      <c r="N97" s="3"/>
    </row>
    <row r="98" spans="1:14" x14ac:dyDescent="0.25">
      <c r="B98" s="18"/>
      <c r="C98" s="18"/>
      <c r="K98" s="6"/>
      <c r="N98" s="3"/>
    </row>
    <row r="99" spans="1:14" x14ac:dyDescent="0.25">
      <c r="A99" s="18"/>
      <c r="B99" s="18"/>
      <c r="C99" s="18"/>
      <c r="K99" s="6"/>
      <c r="N99" s="3"/>
    </row>
    <row r="100" spans="1:14" x14ac:dyDescent="0.25">
      <c r="A100" s="18"/>
      <c r="B100" s="18"/>
      <c r="C100" s="18"/>
      <c r="K100" s="6"/>
      <c r="N100" s="3"/>
    </row>
    <row r="101" spans="1:14" x14ac:dyDescent="0.25">
      <c r="A101" s="18"/>
      <c r="B101" s="18"/>
      <c r="C101" s="18"/>
      <c r="K101" s="6"/>
      <c r="N101" s="3"/>
    </row>
    <row r="102" spans="1:14" x14ac:dyDescent="0.25">
      <c r="A102" s="18"/>
      <c r="B102" s="18"/>
      <c r="C102" s="18"/>
      <c r="K102" s="6"/>
      <c r="N102" s="3"/>
    </row>
    <row r="103" spans="1:14" x14ac:dyDescent="0.25">
      <c r="A103" s="18"/>
      <c r="B103" s="18"/>
      <c r="C103" s="18"/>
      <c r="K103" s="6"/>
      <c r="N103" s="3"/>
    </row>
    <row r="104" spans="1:14" x14ac:dyDescent="0.25">
      <c r="A104" s="18"/>
      <c r="B104" s="18"/>
      <c r="C104" s="18"/>
      <c r="K104" s="6"/>
      <c r="N104" s="3"/>
    </row>
    <row r="105" spans="1:14" x14ac:dyDescent="0.25">
      <c r="B105" s="18"/>
      <c r="C105" s="18"/>
      <c r="K105" s="6"/>
      <c r="N105" s="3"/>
    </row>
    <row r="106" spans="1:14" x14ac:dyDescent="0.25">
      <c r="B106" s="18"/>
      <c r="C106" s="18"/>
      <c r="K106" s="6"/>
      <c r="N106" s="3"/>
    </row>
    <row r="107" spans="1:14" x14ac:dyDescent="0.25">
      <c r="A107" s="18"/>
      <c r="B107" s="18"/>
      <c r="C107" s="18"/>
      <c r="K107" s="6"/>
      <c r="N107" s="3"/>
    </row>
    <row r="108" spans="1:14" x14ac:dyDescent="0.25">
      <c r="A108" s="18"/>
      <c r="B108" s="18"/>
      <c r="C108" s="18"/>
      <c r="K108" s="6"/>
      <c r="N108" s="3"/>
    </row>
    <row r="109" spans="1:14" x14ac:dyDescent="0.25">
      <c r="A109" s="18"/>
      <c r="B109" s="18"/>
      <c r="C109" s="18"/>
      <c r="K109" s="6"/>
      <c r="N109" s="3"/>
    </row>
    <row r="110" spans="1:14" x14ac:dyDescent="0.25">
      <c r="A110" s="18"/>
      <c r="B110" s="18"/>
      <c r="C110" s="18"/>
      <c r="K110" s="6"/>
      <c r="N110" s="3"/>
    </row>
    <row r="111" spans="1:14" x14ac:dyDescent="0.25">
      <c r="A111" s="18"/>
      <c r="B111" s="18"/>
      <c r="C111" s="18"/>
      <c r="K111" s="6"/>
      <c r="N111" s="3"/>
    </row>
    <row r="112" spans="1:14" x14ac:dyDescent="0.25">
      <c r="A112" s="18"/>
      <c r="B112" s="18"/>
      <c r="C112" s="18"/>
      <c r="K112" s="6"/>
      <c r="N112" s="3"/>
    </row>
    <row r="113" spans="1:14" x14ac:dyDescent="0.25">
      <c r="B113" s="18"/>
      <c r="C113" s="18"/>
      <c r="K113" s="6"/>
      <c r="N113" s="3"/>
    </row>
    <row r="114" spans="1:14" x14ac:dyDescent="0.25">
      <c r="B114" s="18"/>
      <c r="C114" s="18"/>
      <c r="K114" s="6"/>
      <c r="N114" s="3"/>
    </row>
    <row r="115" spans="1:14" x14ac:dyDescent="0.25">
      <c r="A115" s="18"/>
      <c r="B115" s="18"/>
      <c r="C115" s="18"/>
      <c r="K115" s="6"/>
      <c r="N115" s="3"/>
    </row>
    <row r="116" spans="1:14" x14ac:dyDescent="0.25">
      <c r="A116" s="18"/>
      <c r="B116" s="18"/>
      <c r="C116" s="18"/>
      <c r="K116" s="6"/>
      <c r="N116" s="3"/>
    </row>
    <row r="117" spans="1:14" x14ac:dyDescent="0.25">
      <c r="A117" s="18"/>
      <c r="B117" s="18"/>
      <c r="C117" s="18"/>
      <c r="K117" s="6"/>
      <c r="N117" s="3"/>
    </row>
    <row r="118" spans="1:14" x14ac:dyDescent="0.25">
      <c r="A118" s="18"/>
      <c r="B118" s="18"/>
      <c r="C118" s="18"/>
      <c r="K118" s="6"/>
      <c r="N118" s="3"/>
    </row>
    <row r="119" spans="1:14" x14ac:dyDescent="0.25">
      <c r="B119" s="18"/>
      <c r="C119" s="18"/>
      <c r="K119" s="6"/>
      <c r="N119" s="3"/>
    </row>
    <row r="120" spans="1:14" x14ac:dyDescent="0.25">
      <c r="A120" s="18"/>
      <c r="B120" s="18"/>
      <c r="C120" s="18"/>
      <c r="K120" s="6"/>
      <c r="N120" s="3"/>
    </row>
    <row r="121" spans="1:14" x14ac:dyDescent="0.25">
      <c r="B121" s="18"/>
      <c r="C121" s="18"/>
      <c r="K121" s="6"/>
      <c r="N121" s="3"/>
    </row>
    <row r="122" spans="1:14" x14ac:dyDescent="0.25">
      <c r="A122" s="18"/>
      <c r="B122" s="18"/>
      <c r="C122" s="18"/>
      <c r="K122" s="6"/>
      <c r="N122" s="3"/>
    </row>
    <row r="123" spans="1:14" x14ac:dyDescent="0.25">
      <c r="A123" s="18"/>
      <c r="B123" s="18"/>
      <c r="C123" s="18"/>
      <c r="K123" s="6"/>
      <c r="N123" s="3"/>
    </row>
    <row r="124" spans="1:14" x14ac:dyDescent="0.25">
      <c r="A124" s="18"/>
      <c r="B124" s="18"/>
      <c r="C124" s="18"/>
      <c r="K124" s="6"/>
      <c r="N124" s="3"/>
    </row>
    <row r="125" spans="1:14" x14ac:dyDescent="0.25">
      <c r="A125" s="18"/>
      <c r="B125" s="18"/>
      <c r="C125" s="18"/>
      <c r="K125" s="6"/>
      <c r="N125" s="3"/>
    </row>
    <row r="126" spans="1:14" x14ac:dyDescent="0.25">
      <c r="A126" s="18"/>
      <c r="B126" s="18"/>
      <c r="C126" s="18"/>
      <c r="K126" s="6"/>
      <c r="N126" s="3"/>
    </row>
    <row r="127" spans="1:14" x14ac:dyDescent="0.25">
      <c r="A127" s="18"/>
      <c r="B127" s="18"/>
      <c r="C127" s="18"/>
      <c r="K127" s="6"/>
      <c r="N127" s="3"/>
    </row>
    <row r="128" spans="1:14" x14ac:dyDescent="0.25">
      <c r="A128" s="18"/>
      <c r="B128" s="18"/>
      <c r="C128" s="18"/>
      <c r="K128" s="6"/>
      <c r="N128" s="3"/>
    </row>
    <row r="129" spans="1:14" x14ac:dyDescent="0.25">
      <c r="A129" s="18"/>
      <c r="B129" s="18"/>
      <c r="C129" s="18"/>
      <c r="K129" s="6"/>
      <c r="N129" s="3"/>
    </row>
    <row r="130" spans="1:14" x14ac:dyDescent="0.25">
      <c r="A130" s="18"/>
      <c r="B130" s="18"/>
      <c r="C130" s="18"/>
      <c r="K130" s="6"/>
      <c r="N130" s="3"/>
    </row>
    <row r="131" spans="1:14" x14ac:dyDescent="0.25">
      <c r="A131" s="18"/>
      <c r="B131" s="18"/>
      <c r="C131" s="18"/>
      <c r="K131" s="6"/>
      <c r="N131" s="3"/>
    </row>
    <row r="132" spans="1:14" x14ac:dyDescent="0.25">
      <c r="A132" s="18"/>
      <c r="B132" s="18"/>
      <c r="C132" s="18"/>
      <c r="K132" s="6"/>
      <c r="N132" s="3"/>
    </row>
    <row r="133" spans="1:14" x14ac:dyDescent="0.25">
      <c r="A133" s="18"/>
      <c r="B133" s="18"/>
      <c r="C133" s="18"/>
      <c r="K133" s="6"/>
      <c r="N133" s="3"/>
    </row>
    <row r="134" spans="1:14" x14ac:dyDescent="0.25">
      <c r="A134" s="18"/>
      <c r="B134" s="18"/>
      <c r="C134" s="18"/>
      <c r="K134" s="6"/>
      <c r="N134" s="3"/>
    </row>
    <row r="135" spans="1:14" x14ac:dyDescent="0.25">
      <c r="B135" s="18"/>
      <c r="C135" s="18"/>
      <c r="K135" s="6"/>
      <c r="N135" s="3"/>
    </row>
    <row r="136" spans="1:14" x14ac:dyDescent="0.25">
      <c r="A136" s="18"/>
      <c r="B136" s="18"/>
      <c r="C136" s="18"/>
      <c r="K136" s="6"/>
      <c r="N136" s="3"/>
    </row>
    <row r="137" spans="1:14" x14ac:dyDescent="0.25">
      <c r="B137" s="18"/>
      <c r="C137" s="18"/>
      <c r="K137" s="6"/>
      <c r="N137" s="3"/>
    </row>
    <row r="138" spans="1:14" x14ac:dyDescent="0.25">
      <c r="B138" s="18"/>
      <c r="C138" s="18"/>
      <c r="K138" s="6"/>
      <c r="N138" s="3"/>
    </row>
    <row r="139" spans="1:14" x14ac:dyDescent="0.25">
      <c r="A139" s="18"/>
      <c r="B139" s="18"/>
      <c r="C139" s="18"/>
      <c r="K139" s="6"/>
      <c r="N139" s="3"/>
    </row>
    <row r="140" spans="1:14" x14ac:dyDescent="0.25">
      <c r="A140" s="18"/>
      <c r="B140" s="18"/>
      <c r="C140" s="18"/>
      <c r="K140" s="6"/>
      <c r="N140" s="3"/>
    </row>
    <row r="141" spans="1:14" x14ac:dyDescent="0.25">
      <c r="A141" s="18"/>
      <c r="B141" s="18"/>
      <c r="C141" s="18"/>
      <c r="K141" s="6"/>
      <c r="N141" s="3"/>
    </row>
    <row r="142" spans="1:14" x14ac:dyDescent="0.25">
      <c r="A142" s="18"/>
      <c r="B142" s="18"/>
      <c r="C142" s="18"/>
      <c r="K142" s="6"/>
      <c r="N142" s="3"/>
    </row>
    <row r="143" spans="1:14" x14ac:dyDescent="0.25">
      <c r="A143" s="18"/>
      <c r="B143" s="18"/>
      <c r="C143" s="18"/>
      <c r="K143" s="6"/>
      <c r="N143" s="3"/>
    </row>
    <row r="144" spans="1:14" x14ac:dyDescent="0.25">
      <c r="A144" s="18"/>
      <c r="B144" s="18"/>
      <c r="C144" s="18"/>
      <c r="K144" s="6"/>
      <c r="N144" s="3"/>
    </row>
    <row r="145" spans="1:14" x14ac:dyDescent="0.25">
      <c r="B145" s="18"/>
      <c r="C145" s="18"/>
      <c r="K145" s="6"/>
      <c r="N145" s="3"/>
    </row>
    <row r="146" spans="1:14" x14ac:dyDescent="0.25">
      <c r="B146" s="18"/>
      <c r="C146" s="18"/>
      <c r="K146" s="6"/>
      <c r="N146" s="3"/>
    </row>
    <row r="147" spans="1:14" x14ac:dyDescent="0.25">
      <c r="A147" s="18"/>
      <c r="B147" s="18"/>
      <c r="C147" s="18"/>
      <c r="K147" s="6"/>
      <c r="N147" s="3"/>
    </row>
    <row r="148" spans="1:14" x14ac:dyDescent="0.25">
      <c r="A148" s="18"/>
      <c r="B148" s="18"/>
      <c r="C148" s="18"/>
      <c r="K148" s="6"/>
      <c r="N148" s="3"/>
    </row>
    <row r="149" spans="1:14" x14ac:dyDescent="0.25">
      <c r="A149" s="18"/>
      <c r="B149" s="18"/>
      <c r="C149" s="18"/>
      <c r="K149" s="6"/>
      <c r="N149" s="3"/>
    </row>
    <row r="150" spans="1:14" x14ac:dyDescent="0.25">
      <c r="A150" s="18"/>
      <c r="B150" s="18"/>
      <c r="C150" s="18"/>
      <c r="K150" s="6"/>
      <c r="N150" s="3"/>
    </row>
    <row r="151" spans="1:14" x14ac:dyDescent="0.25">
      <c r="B151" s="18"/>
      <c r="C151" s="18"/>
      <c r="K151" s="6"/>
      <c r="N151" s="3"/>
    </row>
    <row r="152" spans="1:14" x14ac:dyDescent="0.25">
      <c r="A152" s="18"/>
      <c r="B152" s="18"/>
      <c r="C152" s="18"/>
      <c r="K152" s="6"/>
      <c r="N152" s="3"/>
    </row>
    <row r="153" spans="1:14" x14ac:dyDescent="0.25">
      <c r="B153" s="18"/>
      <c r="C153" s="18"/>
      <c r="K153" s="6"/>
      <c r="N153" s="3"/>
    </row>
    <row r="154" spans="1:14" x14ac:dyDescent="0.25">
      <c r="B154" s="18"/>
      <c r="C154" s="18"/>
      <c r="K154" s="6"/>
      <c r="N154" s="3"/>
    </row>
    <row r="155" spans="1:14" x14ac:dyDescent="0.25">
      <c r="A155" s="18"/>
      <c r="B155" s="18"/>
      <c r="C155" s="18"/>
      <c r="K155" s="6"/>
      <c r="N155" s="3"/>
    </row>
    <row r="156" spans="1:14" x14ac:dyDescent="0.25">
      <c r="A156" s="18"/>
      <c r="B156" s="18"/>
      <c r="C156" s="18"/>
      <c r="K156" s="6"/>
      <c r="N156" s="3"/>
    </row>
    <row r="157" spans="1:14" x14ac:dyDescent="0.25">
      <c r="A157" s="18"/>
      <c r="B157" s="18"/>
      <c r="C157" s="18"/>
      <c r="K157" s="6"/>
      <c r="N157" s="3"/>
    </row>
    <row r="158" spans="1:14" x14ac:dyDescent="0.25">
      <c r="A158" s="18"/>
      <c r="B158" s="18"/>
      <c r="C158" s="18"/>
      <c r="K158" s="6"/>
      <c r="N158" s="3"/>
    </row>
    <row r="159" spans="1:14" x14ac:dyDescent="0.25">
      <c r="A159" s="18"/>
      <c r="B159" s="18"/>
      <c r="C159" s="18"/>
      <c r="K159" s="6"/>
      <c r="N159" s="3"/>
    </row>
    <row r="160" spans="1:14" x14ac:dyDescent="0.25">
      <c r="A160" s="18"/>
      <c r="B160" s="18"/>
      <c r="C160" s="18"/>
      <c r="K160" s="6"/>
      <c r="N160" s="3"/>
    </row>
    <row r="161" spans="1:14" x14ac:dyDescent="0.25">
      <c r="B161" s="18"/>
      <c r="C161" s="18"/>
      <c r="K161" s="6"/>
      <c r="N161" s="3"/>
    </row>
    <row r="162" spans="1:14" x14ac:dyDescent="0.25">
      <c r="A162" s="18"/>
      <c r="B162" s="18"/>
      <c r="C162" s="18"/>
      <c r="K162" s="6"/>
      <c r="N162" s="3"/>
    </row>
    <row r="163" spans="1:14" x14ac:dyDescent="0.25">
      <c r="A163" s="18"/>
      <c r="B163" s="18"/>
      <c r="C163" s="18"/>
      <c r="K163" s="6"/>
      <c r="N163" s="3"/>
    </row>
    <row r="164" spans="1:14" x14ac:dyDescent="0.25">
      <c r="A164" s="18"/>
      <c r="B164" s="18"/>
      <c r="C164" s="18"/>
      <c r="K164" s="6"/>
      <c r="N164" s="3"/>
    </row>
    <row r="165" spans="1:14" x14ac:dyDescent="0.25">
      <c r="A165" s="18"/>
      <c r="B165" s="18"/>
      <c r="C165" s="18"/>
      <c r="K165" s="6"/>
      <c r="N165" s="3"/>
    </row>
    <row r="166" spans="1:14" x14ac:dyDescent="0.25">
      <c r="A166" s="18"/>
      <c r="B166" s="18"/>
      <c r="C166" s="18"/>
      <c r="K166" s="6"/>
      <c r="N166" s="3"/>
    </row>
    <row r="167" spans="1:14" x14ac:dyDescent="0.25">
      <c r="A167" s="18"/>
      <c r="B167" s="18"/>
      <c r="C167" s="18"/>
      <c r="K167" s="6"/>
      <c r="N167" s="3"/>
    </row>
    <row r="168" spans="1:14" x14ac:dyDescent="0.25">
      <c r="A168" s="18"/>
      <c r="B168" s="18"/>
      <c r="C168" s="18"/>
      <c r="K168" s="6"/>
      <c r="N168" s="3"/>
    </row>
    <row r="169" spans="1:14" x14ac:dyDescent="0.25">
      <c r="A169" s="18"/>
      <c r="B169" s="18"/>
      <c r="C169" s="18"/>
      <c r="K169" s="6"/>
      <c r="N169" s="3"/>
    </row>
    <row r="170" spans="1:14" x14ac:dyDescent="0.25">
      <c r="A170" s="18"/>
      <c r="B170" s="18"/>
      <c r="C170" s="18"/>
      <c r="K170" s="6"/>
      <c r="N170" s="3"/>
    </row>
    <row r="171" spans="1:14" x14ac:dyDescent="0.25">
      <c r="A171" s="18"/>
      <c r="B171" s="18"/>
      <c r="C171" s="18"/>
      <c r="K171" s="6"/>
      <c r="N171" s="3"/>
    </row>
    <row r="172" spans="1:14" x14ac:dyDescent="0.25">
      <c r="A172" s="18"/>
      <c r="B172" s="18"/>
      <c r="C172" s="18"/>
      <c r="K172" s="6"/>
      <c r="N172" s="3"/>
    </row>
    <row r="173" spans="1:14" x14ac:dyDescent="0.25">
      <c r="A173" s="18"/>
      <c r="B173" s="18"/>
      <c r="C173" s="18"/>
      <c r="K173" s="6"/>
      <c r="N173" s="3"/>
    </row>
    <row r="174" spans="1:14" x14ac:dyDescent="0.25">
      <c r="A174" s="18"/>
      <c r="B174" s="18"/>
      <c r="C174" s="18"/>
      <c r="K174" s="6"/>
      <c r="N174" s="3"/>
    </row>
    <row r="175" spans="1:14" x14ac:dyDescent="0.25">
      <c r="A175" s="18"/>
      <c r="B175" s="18"/>
      <c r="C175" s="18"/>
      <c r="K175" s="6"/>
      <c r="N175" s="3"/>
    </row>
    <row r="176" spans="1:14" x14ac:dyDescent="0.25">
      <c r="A176" s="18"/>
      <c r="B176" s="18"/>
      <c r="C176" s="18"/>
      <c r="K176" s="6"/>
      <c r="N176" s="3"/>
    </row>
    <row r="177" spans="1:14" x14ac:dyDescent="0.25">
      <c r="B177" s="18"/>
      <c r="C177" s="18"/>
      <c r="K177" s="6"/>
      <c r="N177" s="3"/>
    </row>
    <row r="178" spans="1:14" x14ac:dyDescent="0.25">
      <c r="A178" s="18"/>
      <c r="B178" s="18"/>
      <c r="C178" s="18"/>
      <c r="K178" s="6"/>
      <c r="N178" s="3"/>
    </row>
    <row r="179" spans="1:14" x14ac:dyDescent="0.25">
      <c r="A179" s="18"/>
      <c r="B179" s="18"/>
      <c r="C179" s="18"/>
      <c r="K179" s="6"/>
      <c r="N179" s="3"/>
    </row>
    <row r="180" spans="1:14" x14ac:dyDescent="0.25">
      <c r="A180" s="18"/>
      <c r="B180" s="18"/>
      <c r="C180" s="18"/>
      <c r="K180" s="6"/>
      <c r="N180" s="3"/>
    </row>
    <row r="181" spans="1:14" x14ac:dyDescent="0.25">
      <c r="A181" s="18"/>
      <c r="B181" s="18"/>
      <c r="C181" s="18"/>
      <c r="K181" s="6"/>
      <c r="N181" s="3"/>
    </row>
    <row r="182" spans="1:14" x14ac:dyDescent="0.25">
      <c r="A182" s="18"/>
      <c r="B182" s="18"/>
      <c r="C182" s="18"/>
      <c r="K182" s="6"/>
      <c r="N182" s="3"/>
    </row>
    <row r="183" spans="1:14" x14ac:dyDescent="0.25">
      <c r="A183" s="18"/>
      <c r="B183" s="18"/>
      <c r="C183" s="18"/>
      <c r="K183" s="6"/>
      <c r="N183" s="3"/>
    </row>
    <row r="184" spans="1:14" x14ac:dyDescent="0.25">
      <c r="A184" s="18"/>
      <c r="B184" s="18"/>
      <c r="C184" s="18"/>
      <c r="K184" s="6"/>
      <c r="N184" s="3"/>
    </row>
    <row r="185" spans="1:14" x14ac:dyDescent="0.25">
      <c r="A185" s="18"/>
      <c r="B185" s="18"/>
      <c r="C185" s="18"/>
      <c r="K185" s="6"/>
      <c r="N185" s="3"/>
    </row>
    <row r="186" spans="1:14" x14ac:dyDescent="0.25">
      <c r="B186" s="18"/>
      <c r="C186" s="18"/>
      <c r="K186" s="6"/>
      <c r="N186" s="3"/>
    </row>
    <row r="187" spans="1:14" x14ac:dyDescent="0.25">
      <c r="A187" s="18"/>
      <c r="B187" s="18"/>
      <c r="C187" s="18"/>
      <c r="K187" s="6"/>
      <c r="N187" s="3"/>
    </row>
    <row r="188" spans="1:14" x14ac:dyDescent="0.25">
      <c r="A188" s="18"/>
      <c r="B188" s="18"/>
      <c r="C188" s="18"/>
      <c r="K188" s="6"/>
      <c r="N188" s="3"/>
    </row>
    <row r="189" spans="1:14" x14ac:dyDescent="0.25">
      <c r="A189" s="18"/>
      <c r="B189" s="18"/>
      <c r="C189" s="18"/>
      <c r="K189" s="6"/>
      <c r="N189" s="3"/>
    </row>
    <row r="190" spans="1:14" x14ac:dyDescent="0.25">
      <c r="A190" s="18"/>
      <c r="B190" s="18"/>
      <c r="C190" s="18"/>
      <c r="K190" s="6"/>
      <c r="N190" s="3"/>
    </row>
    <row r="191" spans="1:14" x14ac:dyDescent="0.25">
      <c r="A191" s="18"/>
      <c r="B191" s="18"/>
      <c r="C191" s="18"/>
      <c r="K191" s="6"/>
      <c r="N191" s="3"/>
    </row>
    <row r="192" spans="1:14" x14ac:dyDescent="0.25">
      <c r="A192" s="18"/>
      <c r="B192" s="18"/>
      <c r="C192" s="18"/>
      <c r="K192" s="6"/>
      <c r="N192" s="3"/>
    </row>
    <row r="193" spans="1:14" x14ac:dyDescent="0.25">
      <c r="A193" s="18"/>
      <c r="B193" s="18"/>
      <c r="C193" s="18"/>
      <c r="K193" s="6"/>
      <c r="N193" s="3"/>
    </row>
    <row r="194" spans="1:14" x14ac:dyDescent="0.25">
      <c r="B194" s="18"/>
      <c r="C194" s="18"/>
      <c r="K194" s="6"/>
      <c r="N194" s="3"/>
    </row>
    <row r="195" spans="1:14" x14ac:dyDescent="0.25">
      <c r="A195" s="18"/>
      <c r="B195" s="18"/>
      <c r="C195" s="18"/>
      <c r="K195" s="6"/>
      <c r="N195" s="3"/>
    </row>
    <row r="196" spans="1:14" x14ac:dyDescent="0.25">
      <c r="A196" s="18"/>
      <c r="B196" s="18"/>
      <c r="C196" s="18"/>
      <c r="K196" s="6"/>
      <c r="N196" s="3"/>
    </row>
    <row r="197" spans="1:14" x14ac:dyDescent="0.25">
      <c r="A197" s="18"/>
      <c r="B197" s="18"/>
      <c r="C197" s="18"/>
      <c r="K197" s="6"/>
      <c r="N197" s="3"/>
    </row>
    <row r="198" spans="1:14" x14ac:dyDescent="0.25">
      <c r="A198" s="18"/>
      <c r="B198" s="18"/>
      <c r="C198" s="18"/>
      <c r="K198" s="6"/>
      <c r="N198" s="3"/>
    </row>
    <row r="199" spans="1:14" x14ac:dyDescent="0.25">
      <c r="A199" s="18"/>
      <c r="B199" s="18"/>
      <c r="C199" s="18"/>
      <c r="K199" s="6"/>
      <c r="N199" s="3"/>
    </row>
    <row r="200" spans="1:14" x14ac:dyDescent="0.25">
      <c r="A200" s="18"/>
      <c r="B200" s="18"/>
      <c r="C200" s="18"/>
      <c r="K200" s="6"/>
      <c r="N200" s="3"/>
    </row>
    <row r="201" spans="1:14" x14ac:dyDescent="0.25">
      <c r="B201" s="18"/>
      <c r="C201" s="18"/>
      <c r="K201" s="6"/>
      <c r="N201" s="3"/>
    </row>
    <row r="202" spans="1:14" x14ac:dyDescent="0.25">
      <c r="A202" s="18"/>
      <c r="B202" s="18"/>
      <c r="C202" s="18"/>
      <c r="K202" s="6"/>
      <c r="N202" s="3"/>
    </row>
    <row r="203" spans="1:14" x14ac:dyDescent="0.25">
      <c r="A203" s="18"/>
      <c r="B203" s="18"/>
      <c r="C203" s="18"/>
      <c r="K203" s="6"/>
      <c r="N203" s="3"/>
    </row>
    <row r="204" spans="1:14" x14ac:dyDescent="0.25">
      <c r="A204" s="18"/>
      <c r="B204" s="18"/>
      <c r="C204" s="18"/>
      <c r="K204" s="6"/>
      <c r="N204" s="3"/>
    </row>
    <row r="205" spans="1:14" x14ac:dyDescent="0.25">
      <c r="A205" s="18"/>
      <c r="B205" s="18"/>
      <c r="C205" s="18"/>
      <c r="K205" s="6"/>
      <c r="N205" s="3"/>
    </row>
    <row r="206" spans="1:14" x14ac:dyDescent="0.25">
      <c r="A206" s="18"/>
      <c r="B206" s="18"/>
      <c r="C206" s="18"/>
      <c r="K206" s="6"/>
      <c r="N206" s="3"/>
    </row>
    <row r="207" spans="1:14" x14ac:dyDescent="0.25">
      <c r="A207" s="18"/>
      <c r="B207" s="18"/>
      <c r="C207" s="18"/>
      <c r="K207" s="6"/>
      <c r="N207" s="3"/>
    </row>
    <row r="208" spans="1:14" x14ac:dyDescent="0.25">
      <c r="A208" s="18"/>
      <c r="B208" s="18"/>
      <c r="C208" s="18"/>
      <c r="K208" s="6"/>
      <c r="N208" s="3"/>
    </row>
    <row r="209" spans="1:14" x14ac:dyDescent="0.25">
      <c r="B209" s="18"/>
      <c r="C209" s="18"/>
      <c r="K209" s="6"/>
      <c r="N209" s="3"/>
    </row>
    <row r="210" spans="1:14" x14ac:dyDescent="0.25">
      <c r="B210" s="18"/>
      <c r="C210" s="18"/>
      <c r="K210" s="6"/>
      <c r="N210" s="3"/>
    </row>
    <row r="211" spans="1:14" x14ac:dyDescent="0.25">
      <c r="A211" s="18"/>
      <c r="B211" s="18"/>
      <c r="C211" s="18"/>
      <c r="K211" s="6"/>
      <c r="N211" s="3"/>
    </row>
    <row r="212" spans="1:14" x14ac:dyDescent="0.25">
      <c r="A212" s="18"/>
      <c r="B212" s="18"/>
      <c r="C212" s="18"/>
      <c r="K212" s="6"/>
      <c r="N212" s="3"/>
    </row>
    <row r="213" spans="1:14" x14ac:dyDescent="0.25">
      <c r="A213" s="18"/>
      <c r="B213" s="18"/>
      <c r="C213" s="18"/>
      <c r="K213" s="6"/>
      <c r="N213" s="3"/>
    </row>
    <row r="214" spans="1:14" x14ac:dyDescent="0.25">
      <c r="A214" s="18"/>
      <c r="B214" s="18"/>
      <c r="C214" s="18"/>
      <c r="K214" s="6"/>
      <c r="N214" s="3"/>
    </row>
    <row r="215" spans="1:14" x14ac:dyDescent="0.25">
      <c r="A215" s="18"/>
      <c r="B215" s="18"/>
      <c r="C215" s="18"/>
      <c r="K215" s="6"/>
      <c r="N215" s="3"/>
    </row>
    <row r="216" spans="1:14" x14ac:dyDescent="0.25">
      <c r="A216" s="18"/>
      <c r="B216" s="18"/>
      <c r="C216" s="18"/>
      <c r="K216" s="6"/>
      <c r="N216" s="3"/>
    </row>
    <row r="217" spans="1:14" x14ac:dyDescent="0.25">
      <c r="B217" s="18"/>
      <c r="C217" s="18"/>
      <c r="K217" s="6"/>
      <c r="N217" s="3"/>
    </row>
    <row r="218" spans="1:14" x14ac:dyDescent="0.25">
      <c r="B218" s="18"/>
      <c r="C218" s="18"/>
      <c r="K218" s="6"/>
      <c r="N218" s="3"/>
    </row>
    <row r="219" spans="1:14" x14ac:dyDescent="0.25">
      <c r="A219" s="18"/>
      <c r="B219" s="18"/>
      <c r="C219" s="18"/>
      <c r="K219" s="6"/>
      <c r="N219" s="3"/>
    </row>
    <row r="220" spans="1:14" x14ac:dyDescent="0.25">
      <c r="A220" s="18"/>
      <c r="B220" s="18"/>
      <c r="C220" s="18"/>
      <c r="K220" s="6"/>
      <c r="N220" s="3"/>
    </row>
    <row r="221" spans="1:14" x14ac:dyDescent="0.25">
      <c r="A221" s="18"/>
      <c r="B221" s="18"/>
      <c r="C221" s="18"/>
      <c r="K221" s="6"/>
      <c r="N221" s="3"/>
    </row>
    <row r="222" spans="1:14" x14ac:dyDescent="0.25">
      <c r="A222" s="18"/>
      <c r="B222" s="18"/>
      <c r="C222" s="18"/>
      <c r="K222" s="6"/>
      <c r="N222" s="3"/>
    </row>
    <row r="223" spans="1:14" x14ac:dyDescent="0.25">
      <c r="A223" s="18"/>
      <c r="B223" s="18"/>
      <c r="C223" s="18"/>
      <c r="K223" s="6"/>
      <c r="N223" s="3"/>
    </row>
    <row r="224" spans="1:14" x14ac:dyDescent="0.25">
      <c r="A224" s="18"/>
      <c r="B224" s="18"/>
      <c r="C224" s="18"/>
      <c r="K224" s="6"/>
      <c r="N224" s="3"/>
    </row>
    <row r="225" spans="1:14" x14ac:dyDescent="0.25">
      <c r="A225" s="18"/>
      <c r="B225" s="18"/>
      <c r="C225" s="18"/>
      <c r="K225" s="6"/>
      <c r="N225" s="3"/>
    </row>
    <row r="226" spans="1:14" x14ac:dyDescent="0.25">
      <c r="A226" s="18"/>
      <c r="B226" s="18"/>
      <c r="C226" s="18"/>
      <c r="K226" s="6"/>
      <c r="N226" s="3"/>
    </row>
    <row r="227" spans="1:14" x14ac:dyDescent="0.25">
      <c r="A227" s="18"/>
      <c r="B227" s="18"/>
      <c r="C227" s="18"/>
      <c r="K227" s="6"/>
      <c r="N227" s="3"/>
    </row>
    <row r="228" spans="1:14" x14ac:dyDescent="0.25">
      <c r="A228" s="18"/>
      <c r="B228" s="18"/>
      <c r="C228" s="18"/>
      <c r="K228" s="6"/>
      <c r="N228" s="3"/>
    </row>
    <row r="229" spans="1:14" x14ac:dyDescent="0.25">
      <c r="A229" s="18"/>
      <c r="B229" s="18"/>
      <c r="C229" s="18"/>
      <c r="K229" s="6"/>
      <c r="N229" s="3"/>
    </row>
    <row r="230" spans="1:14" x14ac:dyDescent="0.25">
      <c r="A230" s="18"/>
      <c r="B230" s="18"/>
      <c r="C230" s="18"/>
      <c r="K230" s="6"/>
      <c r="N230" s="3"/>
    </row>
    <row r="231" spans="1:14" x14ac:dyDescent="0.25">
      <c r="A231" s="18"/>
      <c r="B231" s="18"/>
      <c r="C231" s="18"/>
      <c r="K231" s="6"/>
      <c r="N231" s="3"/>
    </row>
    <row r="232" spans="1:14" x14ac:dyDescent="0.25">
      <c r="A232" s="18"/>
      <c r="B232" s="18"/>
      <c r="C232" s="18"/>
      <c r="K232" s="6"/>
      <c r="N232" s="3"/>
    </row>
    <row r="233" spans="1:14" x14ac:dyDescent="0.25">
      <c r="B233" s="18"/>
      <c r="C233" s="18"/>
      <c r="K233" s="6"/>
      <c r="N233" s="3"/>
    </row>
    <row r="234" spans="1:14" x14ac:dyDescent="0.25">
      <c r="A234" s="18"/>
      <c r="B234" s="18"/>
      <c r="C234" s="18"/>
      <c r="K234" s="6"/>
      <c r="N234" s="3"/>
    </row>
    <row r="235" spans="1:14" x14ac:dyDescent="0.25">
      <c r="A235" s="18"/>
      <c r="B235" s="18"/>
      <c r="C235" s="18"/>
      <c r="K235" s="6"/>
      <c r="N235" s="3"/>
    </row>
    <row r="236" spans="1:14" x14ac:dyDescent="0.25">
      <c r="A236" s="18"/>
      <c r="B236" s="18"/>
      <c r="C236" s="18"/>
      <c r="K236" s="6"/>
      <c r="N236" s="3"/>
    </row>
    <row r="237" spans="1:14" x14ac:dyDescent="0.25">
      <c r="A237" s="18"/>
      <c r="B237" s="18"/>
      <c r="C237" s="18"/>
      <c r="K237" s="6"/>
      <c r="N237" s="3"/>
    </row>
    <row r="238" spans="1:14" x14ac:dyDescent="0.25">
      <c r="A238" s="18"/>
      <c r="B238" s="18"/>
      <c r="C238" s="18"/>
      <c r="K238" s="6"/>
      <c r="N238" s="3"/>
    </row>
    <row r="239" spans="1:14" x14ac:dyDescent="0.25">
      <c r="A239" s="18"/>
      <c r="B239" s="18"/>
      <c r="C239" s="18"/>
      <c r="K239" s="6"/>
      <c r="N239" s="3"/>
    </row>
    <row r="240" spans="1:14" x14ac:dyDescent="0.25">
      <c r="A240" s="18"/>
      <c r="B240" s="18"/>
      <c r="C240" s="18"/>
      <c r="K240" s="6"/>
      <c r="N240" s="3"/>
    </row>
    <row r="241" spans="1:14" x14ac:dyDescent="0.25">
      <c r="A241" s="18"/>
      <c r="B241" s="18"/>
      <c r="C241" s="18"/>
      <c r="K241" s="6"/>
      <c r="N241" s="3"/>
    </row>
    <row r="242" spans="1:14" x14ac:dyDescent="0.25">
      <c r="A242" s="18"/>
      <c r="B242" s="18"/>
      <c r="C242" s="18"/>
      <c r="K242" s="6"/>
      <c r="N242" s="3"/>
    </row>
    <row r="243" spans="1:14" x14ac:dyDescent="0.25">
      <c r="A243" s="18"/>
      <c r="B243" s="18"/>
      <c r="C243" s="18"/>
      <c r="K243" s="6"/>
      <c r="N243" s="3"/>
    </row>
    <row r="244" spans="1:14" x14ac:dyDescent="0.25">
      <c r="A244" s="18"/>
      <c r="B244" s="18"/>
      <c r="C244" s="18"/>
      <c r="K244" s="6"/>
      <c r="N244" s="3"/>
    </row>
    <row r="245" spans="1:14" x14ac:dyDescent="0.25">
      <c r="A245" s="18"/>
      <c r="B245" s="18"/>
      <c r="C245" s="18"/>
      <c r="K245" s="6"/>
      <c r="N245" s="3"/>
    </row>
    <row r="246" spans="1:14" x14ac:dyDescent="0.25">
      <c r="A246" s="18"/>
      <c r="B246" s="18"/>
      <c r="C246" s="18"/>
      <c r="K246" s="6"/>
      <c r="N246" s="3"/>
    </row>
    <row r="247" spans="1:14" x14ac:dyDescent="0.25">
      <c r="A247" s="18"/>
      <c r="B247" s="18"/>
      <c r="C247" s="18"/>
      <c r="K247" s="6"/>
      <c r="N247" s="3"/>
    </row>
    <row r="248" spans="1:14" x14ac:dyDescent="0.25">
      <c r="A248" s="18"/>
      <c r="B248" s="18"/>
      <c r="C248" s="18"/>
      <c r="K248" s="6"/>
      <c r="N248" s="3"/>
    </row>
    <row r="249" spans="1:14" x14ac:dyDescent="0.25">
      <c r="A249" s="18"/>
      <c r="B249" s="18"/>
      <c r="C249" s="18"/>
      <c r="K249" s="6"/>
      <c r="N249" s="3"/>
    </row>
    <row r="250" spans="1:14" x14ac:dyDescent="0.25">
      <c r="A250" s="18"/>
      <c r="B250" s="18"/>
      <c r="C250" s="18"/>
      <c r="K250" s="6"/>
      <c r="N250" s="3"/>
    </row>
    <row r="251" spans="1:14" x14ac:dyDescent="0.25">
      <c r="A251" s="18"/>
      <c r="B251" s="18"/>
      <c r="C251" s="18"/>
      <c r="K251" s="6"/>
      <c r="N251" s="3"/>
    </row>
    <row r="252" spans="1:14" x14ac:dyDescent="0.25">
      <c r="A252" s="18"/>
      <c r="B252" s="18"/>
      <c r="C252" s="18"/>
      <c r="K252" s="6"/>
      <c r="N252" s="3"/>
    </row>
    <row r="253" spans="1:14" x14ac:dyDescent="0.25">
      <c r="A253" s="18"/>
      <c r="B253" s="18"/>
      <c r="C253" s="18"/>
      <c r="K253" s="6"/>
      <c r="N253" s="3"/>
    </row>
    <row r="254" spans="1:14" x14ac:dyDescent="0.25">
      <c r="A254" s="18"/>
      <c r="B254" s="18"/>
      <c r="C254" s="18"/>
      <c r="K254" s="6"/>
      <c r="N254" s="3"/>
    </row>
    <row r="255" spans="1:14" x14ac:dyDescent="0.25">
      <c r="A255" s="18"/>
      <c r="B255" s="18"/>
      <c r="C255" s="18"/>
      <c r="K255" s="6"/>
      <c r="N255" s="3"/>
    </row>
    <row r="256" spans="1:14" x14ac:dyDescent="0.25">
      <c r="A256" s="18"/>
      <c r="B256" s="18"/>
      <c r="C256" s="18"/>
      <c r="K256" s="6"/>
      <c r="N256" s="3"/>
    </row>
    <row r="257" spans="1:14" x14ac:dyDescent="0.25">
      <c r="B257" s="18"/>
      <c r="C257" s="18"/>
      <c r="K257" s="6"/>
      <c r="N257" s="3"/>
    </row>
    <row r="258" spans="1:14" x14ac:dyDescent="0.25">
      <c r="A258" s="18"/>
      <c r="B258" s="18"/>
      <c r="C258" s="18"/>
      <c r="K258" s="6"/>
      <c r="N258" s="3"/>
    </row>
    <row r="259" spans="1:14" x14ac:dyDescent="0.25">
      <c r="A259" s="18"/>
      <c r="B259" s="18"/>
      <c r="C259" s="18"/>
      <c r="K259" s="6"/>
      <c r="N259" s="3"/>
    </row>
    <row r="260" spans="1:14" x14ac:dyDescent="0.25">
      <c r="A260" s="18"/>
      <c r="B260" s="18"/>
      <c r="C260" s="18"/>
      <c r="K260" s="6"/>
      <c r="N260" s="3"/>
    </row>
    <row r="261" spans="1:14" x14ac:dyDescent="0.25">
      <c r="K261" s="6"/>
      <c r="N261" s="3"/>
    </row>
    <row r="262" spans="1:14" x14ac:dyDescent="0.25">
      <c r="K262" s="6"/>
      <c r="N262" s="3"/>
    </row>
    <row r="263" spans="1:14" x14ac:dyDescent="0.25">
      <c r="K263" s="6"/>
      <c r="N263" s="3"/>
    </row>
    <row r="264" spans="1:14" x14ac:dyDescent="0.25">
      <c r="K264" s="6"/>
      <c r="N264" s="3"/>
    </row>
    <row r="265" spans="1:14" x14ac:dyDescent="0.25">
      <c r="K265" s="6"/>
      <c r="N265" s="3"/>
    </row>
    <row r="266" spans="1:14" x14ac:dyDescent="0.25">
      <c r="K266" s="6"/>
      <c r="N266" s="3"/>
    </row>
    <row r="267" spans="1:14" x14ac:dyDescent="0.25">
      <c r="K267" s="6"/>
      <c r="N267" s="3"/>
    </row>
    <row r="268" spans="1:14" x14ac:dyDescent="0.25">
      <c r="K268" s="6"/>
      <c r="N268" s="3"/>
    </row>
    <row r="269" spans="1:14" x14ac:dyDescent="0.25">
      <c r="K269" s="6"/>
      <c r="N269" s="3"/>
    </row>
    <row r="270" spans="1:14" x14ac:dyDescent="0.25">
      <c r="K270" s="6"/>
      <c r="N270" s="3"/>
    </row>
    <row r="271" spans="1:14" x14ac:dyDescent="0.25">
      <c r="K271" s="6"/>
      <c r="N271" s="3"/>
    </row>
    <row r="272" spans="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  <row r="305" spans="11:14" x14ac:dyDescent="0.25">
      <c r="K305" s="6"/>
      <c r="N305" s="3"/>
    </row>
  </sheetData>
  <mergeCells count="56">
    <mergeCell ref="J62:K62"/>
    <mergeCell ref="L62:M62"/>
    <mergeCell ref="J58:K58"/>
    <mergeCell ref="L58:M58"/>
    <mergeCell ref="J59:K59"/>
    <mergeCell ref="L59:M59"/>
    <mergeCell ref="J60:K60"/>
    <mergeCell ref="L60:M60"/>
    <mergeCell ref="J56:K56"/>
    <mergeCell ref="L56:M56"/>
    <mergeCell ref="J57:K57"/>
    <mergeCell ref="L57:M57"/>
    <mergeCell ref="J61:K61"/>
    <mergeCell ref="L61:M61"/>
    <mergeCell ref="J53:K53"/>
    <mergeCell ref="L53:M53"/>
    <mergeCell ref="J54:K54"/>
    <mergeCell ref="L54:M54"/>
    <mergeCell ref="J55:K55"/>
    <mergeCell ref="L55:M55"/>
    <mergeCell ref="J50:K50"/>
    <mergeCell ref="L50:M50"/>
    <mergeCell ref="J51:K51"/>
    <mergeCell ref="L51:M51"/>
    <mergeCell ref="J52:K52"/>
    <mergeCell ref="L52:M52"/>
    <mergeCell ref="J47:K47"/>
    <mergeCell ref="L47:M47"/>
    <mergeCell ref="J48:K48"/>
    <mergeCell ref="L48:M48"/>
    <mergeCell ref="J49:K49"/>
    <mergeCell ref="L49:M49"/>
    <mergeCell ref="J44:K44"/>
    <mergeCell ref="L44:M44"/>
    <mergeCell ref="J45:K45"/>
    <mergeCell ref="L45:M45"/>
    <mergeCell ref="J46:K46"/>
    <mergeCell ref="L46:M46"/>
    <mergeCell ref="J41:K41"/>
    <mergeCell ref="L41:M41"/>
    <mergeCell ref="J42:K42"/>
    <mergeCell ref="L42:M42"/>
    <mergeCell ref="J43:K43"/>
    <mergeCell ref="L43:M43"/>
    <mergeCell ref="J38:K38"/>
    <mergeCell ref="L38:M38"/>
    <mergeCell ref="J39:K39"/>
    <mergeCell ref="L39:M39"/>
    <mergeCell ref="J40:K40"/>
    <mergeCell ref="L40:M40"/>
    <mergeCell ref="A3:C3"/>
    <mergeCell ref="A4:C4"/>
    <mergeCell ref="J36:K36"/>
    <mergeCell ref="L36:M36"/>
    <mergeCell ref="J37:K37"/>
    <mergeCell ref="L37:M37"/>
  </mergeCells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U305"/>
  <sheetViews>
    <sheetView view="pageBreakPreview" zoomScaleNormal="100" zoomScaleSheetLayoutView="100" workbookViewId="0">
      <selection activeCell="T15" sqref="T15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82</v>
      </c>
    </row>
    <row r="2" spans="1:15" ht="18" customHeight="1" x14ac:dyDescent="0.25">
      <c r="A2" s="64"/>
    </row>
    <row r="3" spans="1:15" ht="18" customHeight="1" x14ac:dyDescent="0.25">
      <c r="A3" s="97" t="s">
        <v>43</v>
      </c>
      <c r="B3" s="97"/>
      <c r="C3" s="97"/>
      <c r="D3" s="8">
        <f>$N$64</f>
        <v>4036</v>
      </c>
    </row>
    <row r="4" spans="1:15" ht="18" customHeight="1" x14ac:dyDescent="0.25">
      <c r="A4" s="97" t="s">
        <v>45</v>
      </c>
      <c r="B4" s="97"/>
      <c r="C4" s="97"/>
      <c r="D4" s="8">
        <f>$L$62</f>
        <v>44674</v>
      </c>
    </row>
    <row r="5" spans="1:15" ht="18" customHeight="1" x14ac:dyDescent="0.25">
      <c r="B5" s="9"/>
      <c r="C5" s="10" t="s">
        <v>44</v>
      </c>
      <c r="D5" s="15">
        <f>$N$65</f>
        <v>9.0343376460581104E-2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121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03</v>
      </c>
      <c r="C9" s="75">
        <f t="shared" ref="C9:C32" si="1">SUMIF($O$37:$O$60,$A9,$N$37:$N$60)</f>
        <v>0.30597014925373134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19</v>
      </c>
      <c r="C10" s="75">
        <f t="shared" si="1"/>
        <v>0.24223602484472051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01</v>
      </c>
      <c r="C11" s="75">
        <f t="shared" si="1"/>
        <v>0.23426911907066797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13</v>
      </c>
      <c r="C12" s="75">
        <f t="shared" si="1"/>
        <v>0.21409455842997324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06</v>
      </c>
      <c r="C13" s="75">
        <f t="shared" si="1"/>
        <v>0.21019108280254778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04</v>
      </c>
      <c r="C14" s="75">
        <f t="shared" si="1"/>
        <v>0.14531548757170173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23</v>
      </c>
      <c r="C15" s="75">
        <f t="shared" si="1"/>
        <v>0.1233362910381544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16</v>
      </c>
      <c r="C16" s="75">
        <f t="shared" si="1"/>
        <v>0.12223393045310854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10</v>
      </c>
      <c r="C17" s="75">
        <f t="shared" si="1"/>
        <v>0.10558252427184465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02</v>
      </c>
      <c r="C18" s="75">
        <f t="shared" si="1"/>
        <v>0.10511363636363637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09</v>
      </c>
      <c r="C19" s="75">
        <f t="shared" si="1"/>
        <v>0.1040268456375839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17</v>
      </c>
      <c r="C20" s="75">
        <f t="shared" si="1"/>
        <v>0.10095735422106179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07</v>
      </c>
      <c r="C21" s="75">
        <f t="shared" si="1"/>
        <v>9.7826086956521743E-2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22</v>
      </c>
      <c r="C22" s="75">
        <f t="shared" si="1"/>
        <v>9.6920747097425541E-2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05</v>
      </c>
      <c r="C23" s="75">
        <f t="shared" si="1"/>
        <v>9.361233480176212E-2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11</v>
      </c>
      <c r="C24" s="75">
        <f t="shared" si="1"/>
        <v>8.1308411214953275E-2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12</v>
      </c>
      <c r="C25" s="75">
        <f t="shared" si="1"/>
        <v>7.3463268365817097E-2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21</v>
      </c>
      <c r="C26" s="75">
        <f t="shared" si="1"/>
        <v>7.2648245886370699E-2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08</v>
      </c>
      <c r="C27" s="75">
        <f t="shared" si="1"/>
        <v>7.0701357466063347E-2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20</v>
      </c>
      <c r="C28" s="75">
        <f t="shared" si="1"/>
        <v>6.3683304647160072E-2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18</v>
      </c>
      <c r="C29" s="75">
        <f t="shared" si="1"/>
        <v>5.5878928987194411E-2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24</v>
      </c>
      <c r="C30" s="75">
        <f t="shared" si="1"/>
        <v>5.5729710902124696E-2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15</v>
      </c>
      <c r="C31" s="75">
        <f t="shared" si="1"/>
        <v>5.4790590935169248E-2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4.8072562358276644E-2</v>
      </c>
      <c r="N32" s="15"/>
      <c r="O32" s="22"/>
    </row>
    <row r="33" spans="1:21" ht="18" customHeight="1" x14ac:dyDescent="0.25"/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121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122</v>
      </c>
      <c r="K36" s="99"/>
      <c r="L36" s="98" t="s">
        <v>123</v>
      </c>
      <c r="M36" s="99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VLOOKUP('26-99'!$A37, Data!$B$77:$J$101, 2, FALSE)</f>
        <v>791</v>
      </c>
      <c r="C37" s="78">
        <f>VLOOKUP('26-99'!$A37, Data!$B$77:$J$101, 3, FALSE)</f>
        <v>87</v>
      </c>
      <c r="D37" s="78">
        <f>VLOOKUP('26-99'!$A37, Data!$B$77:$J$101, 4, FALSE)</f>
        <v>4</v>
      </c>
      <c r="E37" s="78">
        <f>VLOOKUP('26-99'!$A37, Data!$B$77:$J$101, 5, FALSE)</f>
        <v>24</v>
      </c>
      <c r="F37" s="78">
        <f>VLOOKUP('26-99'!$A37, Data!$B$77:$J$101, 6, FALSE)</f>
        <v>0</v>
      </c>
      <c r="G37" s="78">
        <f>VLOOKUP('26-99'!$A37, Data!$B$77:$J$101, 7, FALSE)</f>
        <v>0</v>
      </c>
      <c r="H37" s="78">
        <f>VLOOKUP('26-99'!$A37, Data!$B$77:$J$101, 8, FALSE)</f>
        <v>108</v>
      </c>
      <c r="I37" s="78">
        <f>VLOOKUP('26-99'!$A37, Data!$B$77:$J$101, 9, FALSE)</f>
        <v>19</v>
      </c>
      <c r="J37" s="100">
        <f t="shared" ref="J37:J60" si="2">SUM(C37:I37)</f>
        <v>242</v>
      </c>
      <c r="K37" s="101"/>
      <c r="L37" s="100">
        <f t="shared" ref="L37:L61" si="3">SUM(B37:I37)</f>
        <v>1033</v>
      </c>
      <c r="M37" s="101"/>
      <c r="N37" s="75">
        <f t="shared" ref="N37:N62" si="4">J37/L37</f>
        <v>0.23426911907066797</v>
      </c>
      <c r="O37" s="74">
        <f t="shared" ref="O37:O60" si="5">RANK(N37,$N$37:$N$60)</f>
        <v>3</v>
      </c>
      <c r="P37" s="85" t="s">
        <v>6</v>
      </c>
      <c r="T37" s="12"/>
      <c r="U37" s="12"/>
    </row>
    <row r="38" spans="1:21" ht="18" customHeight="1" x14ac:dyDescent="0.25">
      <c r="A38" s="73">
        <v>2</v>
      </c>
      <c r="B38" s="78">
        <f>VLOOKUP('26-99'!$A38, Data!$B$77:$J$101, 2, FALSE)</f>
        <v>630</v>
      </c>
      <c r="C38" s="78">
        <f>VLOOKUP('26-99'!$A38, Data!$B$77:$J$101, 3, FALSE)</f>
        <v>25</v>
      </c>
      <c r="D38" s="78">
        <f>VLOOKUP('26-99'!$A38, Data!$B$77:$J$101, 4, FALSE)</f>
        <v>2</v>
      </c>
      <c r="E38" s="78">
        <f>VLOOKUP('26-99'!$A38, Data!$B$77:$J$101, 5, FALSE)</f>
        <v>7</v>
      </c>
      <c r="F38" s="78">
        <f>VLOOKUP('26-99'!$A38, Data!$B$77:$J$101, 6, FALSE)</f>
        <v>1</v>
      </c>
      <c r="G38" s="78">
        <f>VLOOKUP('26-99'!$A38, Data!$B$77:$J$101, 7, FALSE)</f>
        <v>0</v>
      </c>
      <c r="H38" s="78">
        <f>VLOOKUP('26-99'!$A38, Data!$B$77:$J$101, 8, FALSE)</f>
        <v>29</v>
      </c>
      <c r="I38" s="78">
        <f>VLOOKUP('26-99'!$A38, Data!$B$77:$J$101, 9, FALSE)</f>
        <v>10</v>
      </c>
      <c r="J38" s="100">
        <f t="shared" si="2"/>
        <v>74</v>
      </c>
      <c r="K38" s="101"/>
      <c r="L38" s="100">
        <f t="shared" si="3"/>
        <v>704</v>
      </c>
      <c r="M38" s="101"/>
      <c r="N38" s="75">
        <f t="shared" si="4"/>
        <v>0.10511363636363637</v>
      </c>
      <c r="O38" s="74">
        <f t="shared" si="5"/>
        <v>10</v>
      </c>
      <c r="P38" s="85" t="s">
        <v>7</v>
      </c>
      <c r="T38" s="12"/>
      <c r="U38" s="12"/>
    </row>
    <row r="39" spans="1:21" ht="18" customHeight="1" x14ac:dyDescent="0.25">
      <c r="A39" s="73">
        <v>3</v>
      </c>
      <c r="B39" s="78">
        <f>VLOOKUP('26-99'!$A39, Data!$B$77:$J$101, 2, FALSE)</f>
        <v>93</v>
      </c>
      <c r="C39" s="78">
        <f>VLOOKUP('26-99'!$A39, Data!$B$77:$J$101, 3, FALSE)</f>
        <v>16</v>
      </c>
      <c r="D39" s="78">
        <f>VLOOKUP('26-99'!$A39, Data!$B$77:$J$101, 4, FALSE)</f>
        <v>2</v>
      </c>
      <c r="E39" s="78">
        <f>VLOOKUP('26-99'!$A39, Data!$B$77:$J$101, 5, FALSE)</f>
        <v>3</v>
      </c>
      <c r="F39" s="78">
        <f>VLOOKUP('26-99'!$A39, Data!$B$77:$J$101, 6, FALSE)</f>
        <v>0</v>
      </c>
      <c r="G39" s="78">
        <f>VLOOKUP('26-99'!$A39, Data!$B$77:$J$101, 7, FALSE)</f>
        <v>0</v>
      </c>
      <c r="H39" s="78">
        <f>VLOOKUP('26-99'!$A39, Data!$B$77:$J$101, 8, FALSE)</f>
        <v>13</v>
      </c>
      <c r="I39" s="78">
        <f>VLOOKUP('26-99'!$A39, Data!$B$77:$J$101, 9, FALSE)</f>
        <v>7</v>
      </c>
      <c r="J39" s="100">
        <f t="shared" si="2"/>
        <v>41</v>
      </c>
      <c r="K39" s="101"/>
      <c r="L39" s="100">
        <f t="shared" si="3"/>
        <v>134</v>
      </c>
      <c r="M39" s="101"/>
      <c r="N39" s="75">
        <f t="shared" si="4"/>
        <v>0.30597014925373134</v>
      </c>
      <c r="O39" s="74">
        <f t="shared" si="5"/>
        <v>1</v>
      </c>
      <c r="P39" s="85" t="s">
        <v>8</v>
      </c>
      <c r="T39" s="12"/>
      <c r="U39" s="12"/>
    </row>
    <row r="40" spans="1:21" ht="18" customHeight="1" x14ac:dyDescent="0.25">
      <c r="A40" s="73">
        <v>4</v>
      </c>
      <c r="B40" s="78">
        <f>VLOOKUP('26-99'!$A40, Data!$B$77:$J$101, 2, FALSE)</f>
        <v>447</v>
      </c>
      <c r="C40" s="78">
        <f>VLOOKUP('26-99'!$A40, Data!$B$77:$J$101, 3, FALSE)</f>
        <v>28</v>
      </c>
      <c r="D40" s="78">
        <f>VLOOKUP('26-99'!$A40, Data!$B$77:$J$101, 4, FALSE)</f>
        <v>1</v>
      </c>
      <c r="E40" s="78">
        <f>VLOOKUP('26-99'!$A40, Data!$B$77:$J$101, 5, FALSE)</f>
        <v>5</v>
      </c>
      <c r="F40" s="78">
        <f>VLOOKUP('26-99'!$A40, Data!$B$77:$J$101, 6, FALSE)</f>
        <v>0</v>
      </c>
      <c r="G40" s="78">
        <f>VLOOKUP('26-99'!$A40, Data!$B$77:$J$101, 7, FALSE)</f>
        <v>0</v>
      </c>
      <c r="H40" s="78">
        <f>VLOOKUP('26-99'!$A40, Data!$B$77:$J$101, 8, FALSE)</f>
        <v>38</v>
      </c>
      <c r="I40" s="78">
        <f>VLOOKUP('26-99'!$A40, Data!$B$77:$J$101, 9, FALSE)</f>
        <v>4</v>
      </c>
      <c r="J40" s="100">
        <f t="shared" si="2"/>
        <v>76</v>
      </c>
      <c r="K40" s="101"/>
      <c r="L40" s="100">
        <f t="shared" si="3"/>
        <v>523</v>
      </c>
      <c r="M40" s="101"/>
      <c r="N40" s="75">
        <f t="shared" si="4"/>
        <v>0.14531548757170173</v>
      </c>
      <c r="O40" s="74">
        <f t="shared" si="5"/>
        <v>6</v>
      </c>
      <c r="P40" s="85" t="s">
        <v>9</v>
      </c>
      <c r="T40" s="12"/>
      <c r="U40" s="12"/>
    </row>
    <row r="41" spans="1:21" ht="18" customHeight="1" x14ac:dyDescent="0.25">
      <c r="A41" s="73">
        <v>5</v>
      </c>
      <c r="B41" s="78">
        <f>VLOOKUP('26-99'!$A41, Data!$B$77:$J$101, 2, FALSE)</f>
        <v>823</v>
      </c>
      <c r="C41" s="78">
        <f>VLOOKUP('26-99'!$A41, Data!$B$77:$J$101, 3, FALSE)</f>
        <v>28</v>
      </c>
      <c r="D41" s="78">
        <f>VLOOKUP('26-99'!$A41, Data!$B$77:$J$101, 4, FALSE)</f>
        <v>0</v>
      </c>
      <c r="E41" s="78">
        <f>VLOOKUP('26-99'!$A41, Data!$B$77:$J$101, 5, FALSE)</f>
        <v>6</v>
      </c>
      <c r="F41" s="78">
        <f>VLOOKUP('26-99'!$A41, Data!$B$77:$J$101, 6, FALSE)</f>
        <v>0</v>
      </c>
      <c r="G41" s="78">
        <f>VLOOKUP('26-99'!$A41, Data!$B$77:$J$101, 7, FALSE)</f>
        <v>0</v>
      </c>
      <c r="H41" s="78">
        <f>VLOOKUP('26-99'!$A41, Data!$B$77:$J$101, 8, FALSE)</f>
        <v>48</v>
      </c>
      <c r="I41" s="78">
        <f>VLOOKUP('26-99'!$A41, Data!$B$77:$J$101, 9, FALSE)</f>
        <v>3</v>
      </c>
      <c r="J41" s="100">
        <f t="shared" si="2"/>
        <v>85</v>
      </c>
      <c r="K41" s="101"/>
      <c r="L41" s="100">
        <f t="shared" si="3"/>
        <v>908</v>
      </c>
      <c r="M41" s="101"/>
      <c r="N41" s="75">
        <f t="shared" si="4"/>
        <v>9.361233480176212E-2</v>
      </c>
      <c r="O41" s="74">
        <f t="shared" si="5"/>
        <v>15</v>
      </c>
      <c r="P41" s="85" t="s">
        <v>10</v>
      </c>
      <c r="T41" s="12"/>
      <c r="U41" s="12"/>
    </row>
    <row r="42" spans="1:21" ht="18" customHeight="1" x14ac:dyDescent="0.25">
      <c r="A42" s="73">
        <v>6</v>
      </c>
      <c r="B42" s="78">
        <f>VLOOKUP('26-99'!$A42, Data!$B$77:$J$101, 2, FALSE)</f>
        <v>124</v>
      </c>
      <c r="C42" s="78">
        <f>VLOOKUP('26-99'!$A42, Data!$B$77:$J$101, 3, FALSE)</f>
        <v>15</v>
      </c>
      <c r="D42" s="78">
        <f>VLOOKUP('26-99'!$A42, Data!$B$77:$J$101, 4, FALSE)</f>
        <v>1</v>
      </c>
      <c r="E42" s="78">
        <f>VLOOKUP('26-99'!$A42, Data!$B$77:$J$101, 5, FALSE)</f>
        <v>5</v>
      </c>
      <c r="F42" s="78">
        <f>VLOOKUP('26-99'!$A42, Data!$B$77:$J$101, 6, FALSE)</f>
        <v>0</v>
      </c>
      <c r="G42" s="78">
        <f>VLOOKUP('26-99'!$A42, Data!$B$77:$J$101, 7, FALSE)</f>
        <v>0</v>
      </c>
      <c r="H42" s="78">
        <f>VLOOKUP('26-99'!$A42, Data!$B$77:$J$101, 8, FALSE)</f>
        <v>8</v>
      </c>
      <c r="I42" s="78">
        <f>VLOOKUP('26-99'!$A42, Data!$B$77:$J$101, 9, FALSE)</f>
        <v>4</v>
      </c>
      <c r="J42" s="100">
        <f t="shared" si="2"/>
        <v>33</v>
      </c>
      <c r="K42" s="101"/>
      <c r="L42" s="100">
        <f t="shared" si="3"/>
        <v>157</v>
      </c>
      <c r="M42" s="101"/>
      <c r="N42" s="75">
        <f t="shared" si="4"/>
        <v>0.21019108280254778</v>
      </c>
      <c r="O42" s="74">
        <f t="shared" si="5"/>
        <v>5</v>
      </c>
      <c r="P42" s="85" t="s">
        <v>11</v>
      </c>
      <c r="T42" s="12"/>
      <c r="U42" s="12"/>
    </row>
    <row r="43" spans="1:21" ht="18" customHeight="1" x14ac:dyDescent="0.25">
      <c r="A43" s="73">
        <v>7</v>
      </c>
      <c r="B43" s="78">
        <f>VLOOKUP('26-99'!$A43, Data!$B$77:$J$101, 2, FALSE)</f>
        <v>166</v>
      </c>
      <c r="C43" s="78">
        <f>VLOOKUP('26-99'!$A43, Data!$B$77:$J$101, 3, FALSE)</f>
        <v>11</v>
      </c>
      <c r="D43" s="78">
        <f>VLOOKUP('26-99'!$A43, Data!$B$77:$J$101, 4, FALSE)</f>
        <v>0</v>
      </c>
      <c r="E43" s="78">
        <f>VLOOKUP('26-99'!$A43, Data!$B$77:$J$101, 5, FALSE)</f>
        <v>0</v>
      </c>
      <c r="F43" s="78">
        <f>VLOOKUP('26-99'!$A43, Data!$B$77:$J$101, 6, FALSE)</f>
        <v>0</v>
      </c>
      <c r="G43" s="78">
        <f>VLOOKUP('26-99'!$A43, Data!$B$77:$J$101, 7, FALSE)</f>
        <v>0</v>
      </c>
      <c r="H43" s="78">
        <f>VLOOKUP('26-99'!$A43, Data!$B$77:$J$101, 8, FALSE)</f>
        <v>7</v>
      </c>
      <c r="I43" s="78">
        <f>VLOOKUP('26-99'!$A43, Data!$B$77:$J$101, 9, FALSE)</f>
        <v>0</v>
      </c>
      <c r="J43" s="100">
        <f t="shared" si="2"/>
        <v>18</v>
      </c>
      <c r="K43" s="101"/>
      <c r="L43" s="100">
        <f t="shared" si="3"/>
        <v>184</v>
      </c>
      <c r="M43" s="101"/>
      <c r="N43" s="75">
        <f t="shared" si="4"/>
        <v>9.7826086956521743E-2</v>
      </c>
      <c r="O43" s="74">
        <f t="shared" si="5"/>
        <v>13</v>
      </c>
      <c r="P43" s="85" t="s">
        <v>12</v>
      </c>
      <c r="T43" s="12"/>
      <c r="U43" s="12"/>
    </row>
    <row r="44" spans="1:21" ht="18" customHeight="1" x14ac:dyDescent="0.25">
      <c r="A44" s="73">
        <v>8</v>
      </c>
      <c r="B44" s="78">
        <f>VLOOKUP('26-99'!$A44, Data!$B$77:$J$101, 2, FALSE)</f>
        <v>3286</v>
      </c>
      <c r="C44" s="78">
        <f>VLOOKUP('26-99'!$A44, Data!$B$77:$J$101, 3, FALSE)</f>
        <v>82</v>
      </c>
      <c r="D44" s="78">
        <f>VLOOKUP('26-99'!$A44, Data!$B$77:$J$101, 4, FALSE)</f>
        <v>3</v>
      </c>
      <c r="E44" s="78">
        <f>VLOOKUP('26-99'!$A44, Data!$B$77:$J$101, 5, FALSE)</f>
        <v>9</v>
      </c>
      <c r="F44" s="78">
        <f>VLOOKUP('26-99'!$A44, Data!$B$77:$J$101, 6, FALSE)</f>
        <v>0</v>
      </c>
      <c r="G44" s="78">
        <f>VLOOKUP('26-99'!$A44, Data!$B$77:$J$101, 7, FALSE)</f>
        <v>0</v>
      </c>
      <c r="H44" s="78">
        <f>VLOOKUP('26-99'!$A44, Data!$B$77:$J$101, 8, FALSE)</f>
        <v>144</v>
      </c>
      <c r="I44" s="78">
        <f>VLOOKUP('26-99'!$A44, Data!$B$77:$J$101, 9, FALSE)</f>
        <v>12</v>
      </c>
      <c r="J44" s="100">
        <f t="shared" si="2"/>
        <v>250</v>
      </c>
      <c r="K44" s="101"/>
      <c r="L44" s="100">
        <f t="shared" si="3"/>
        <v>3536</v>
      </c>
      <c r="M44" s="101"/>
      <c r="N44" s="75">
        <f t="shared" si="4"/>
        <v>7.0701357466063347E-2</v>
      </c>
      <c r="O44" s="74">
        <f t="shared" si="5"/>
        <v>19</v>
      </c>
      <c r="P44" s="85" t="s">
        <v>13</v>
      </c>
      <c r="T44" s="12"/>
      <c r="U44" s="12"/>
    </row>
    <row r="45" spans="1:21" ht="18" customHeight="1" x14ac:dyDescent="0.25">
      <c r="A45" s="73">
        <v>9</v>
      </c>
      <c r="B45" s="78">
        <f>VLOOKUP('26-99'!$A45, Data!$B$77:$J$101, 2, FALSE)</f>
        <v>534</v>
      </c>
      <c r="C45" s="78">
        <f>VLOOKUP('26-99'!$A45, Data!$B$77:$J$101, 3, FALSE)</f>
        <v>28</v>
      </c>
      <c r="D45" s="78">
        <f>VLOOKUP('26-99'!$A45, Data!$B$77:$J$101, 4, FALSE)</f>
        <v>2</v>
      </c>
      <c r="E45" s="78">
        <f>VLOOKUP('26-99'!$A45, Data!$B$77:$J$101, 5, FALSE)</f>
        <v>2</v>
      </c>
      <c r="F45" s="78">
        <f>VLOOKUP('26-99'!$A45, Data!$B$77:$J$101, 6, FALSE)</f>
        <v>0</v>
      </c>
      <c r="G45" s="78">
        <f>VLOOKUP('26-99'!$A45, Data!$B$77:$J$101, 7, FALSE)</f>
        <v>0</v>
      </c>
      <c r="H45" s="78">
        <f>VLOOKUP('26-99'!$A45, Data!$B$77:$J$101, 8, FALSE)</f>
        <v>29</v>
      </c>
      <c r="I45" s="78">
        <f>VLOOKUP('26-99'!$A45, Data!$B$77:$J$101, 9, FALSE)</f>
        <v>1</v>
      </c>
      <c r="J45" s="100">
        <f t="shared" si="2"/>
        <v>62</v>
      </c>
      <c r="K45" s="101"/>
      <c r="L45" s="100">
        <f t="shared" si="3"/>
        <v>596</v>
      </c>
      <c r="M45" s="101"/>
      <c r="N45" s="75">
        <f t="shared" si="4"/>
        <v>0.1040268456375839</v>
      </c>
      <c r="O45" s="74">
        <f t="shared" si="5"/>
        <v>11</v>
      </c>
      <c r="P45" s="85" t="s">
        <v>14</v>
      </c>
      <c r="T45" s="12"/>
      <c r="U45" s="12"/>
    </row>
    <row r="46" spans="1:21" ht="18" customHeight="1" x14ac:dyDescent="0.25">
      <c r="A46" s="73">
        <v>10</v>
      </c>
      <c r="B46" s="78">
        <f>VLOOKUP('26-99'!$A46, Data!$B$77:$J$101, 2, FALSE)</f>
        <v>737</v>
      </c>
      <c r="C46" s="78">
        <f>VLOOKUP('26-99'!$A46, Data!$B$77:$J$101, 3, FALSE)</f>
        <v>45</v>
      </c>
      <c r="D46" s="78">
        <f>VLOOKUP('26-99'!$A46, Data!$B$77:$J$101, 4, FALSE)</f>
        <v>1</v>
      </c>
      <c r="E46" s="78">
        <f>VLOOKUP('26-99'!$A46, Data!$B$77:$J$101, 5, FALSE)</f>
        <v>7</v>
      </c>
      <c r="F46" s="78">
        <f>VLOOKUP('26-99'!$A46, Data!$B$77:$J$101, 6, FALSE)</f>
        <v>0</v>
      </c>
      <c r="G46" s="78">
        <f>VLOOKUP('26-99'!$A46, Data!$B$77:$J$101, 7, FALSE)</f>
        <v>0</v>
      </c>
      <c r="H46" s="78">
        <f>VLOOKUP('26-99'!$A46, Data!$B$77:$J$101, 8, FALSE)</f>
        <v>30</v>
      </c>
      <c r="I46" s="78">
        <f>VLOOKUP('26-99'!$A46, Data!$B$77:$J$101, 9, FALSE)</f>
        <v>4</v>
      </c>
      <c r="J46" s="100">
        <f t="shared" si="2"/>
        <v>87</v>
      </c>
      <c r="K46" s="101"/>
      <c r="L46" s="100">
        <f t="shared" si="3"/>
        <v>824</v>
      </c>
      <c r="M46" s="101"/>
      <c r="N46" s="75">
        <f t="shared" si="4"/>
        <v>0.10558252427184465</v>
      </c>
      <c r="O46" s="74">
        <f t="shared" si="5"/>
        <v>9</v>
      </c>
      <c r="P46" s="85" t="s">
        <v>15</v>
      </c>
      <c r="T46" s="12"/>
      <c r="U46" s="12"/>
    </row>
    <row r="47" spans="1:21" ht="18" customHeight="1" x14ac:dyDescent="0.25">
      <c r="A47" s="73">
        <v>11</v>
      </c>
      <c r="B47" s="78">
        <f>VLOOKUP('26-99'!$A47, Data!$B$77:$J$101, 2, FALSE)</f>
        <v>983</v>
      </c>
      <c r="C47" s="78">
        <f>VLOOKUP('26-99'!$A47, Data!$B$77:$J$101, 3, FALSE)</f>
        <v>36</v>
      </c>
      <c r="D47" s="78">
        <f>VLOOKUP('26-99'!$A47, Data!$B$77:$J$101, 4, FALSE)</f>
        <v>4</v>
      </c>
      <c r="E47" s="78">
        <f>VLOOKUP('26-99'!$A47, Data!$B$77:$J$101, 5, FALSE)</f>
        <v>4</v>
      </c>
      <c r="F47" s="78">
        <f>VLOOKUP('26-99'!$A47, Data!$B$77:$J$101, 6, FALSE)</f>
        <v>0</v>
      </c>
      <c r="G47" s="78">
        <f>VLOOKUP('26-99'!$A47, Data!$B$77:$J$101, 7, FALSE)</f>
        <v>0</v>
      </c>
      <c r="H47" s="78">
        <f>VLOOKUP('26-99'!$A47, Data!$B$77:$J$101, 8, FALSE)</f>
        <v>41</v>
      </c>
      <c r="I47" s="78">
        <f>VLOOKUP('26-99'!$A47, Data!$B$77:$J$101, 9, FALSE)</f>
        <v>2</v>
      </c>
      <c r="J47" s="100">
        <f t="shared" si="2"/>
        <v>87</v>
      </c>
      <c r="K47" s="101"/>
      <c r="L47" s="100">
        <f t="shared" si="3"/>
        <v>1070</v>
      </c>
      <c r="M47" s="101"/>
      <c r="N47" s="75">
        <f t="shared" si="4"/>
        <v>8.1308411214953275E-2</v>
      </c>
      <c r="O47" s="74">
        <f t="shared" si="5"/>
        <v>16</v>
      </c>
      <c r="P47" s="85" t="s">
        <v>16</v>
      </c>
      <c r="T47" s="12"/>
      <c r="U47" s="12"/>
    </row>
    <row r="48" spans="1:21" ht="18" customHeight="1" x14ac:dyDescent="0.25">
      <c r="A48" s="73">
        <v>12</v>
      </c>
      <c r="B48" s="78">
        <f>VLOOKUP('26-99'!$A48, Data!$B$77:$J$101, 2, FALSE)</f>
        <v>5562</v>
      </c>
      <c r="C48" s="78">
        <f>VLOOKUP('26-99'!$A48, Data!$B$77:$J$101, 3, FALSE)</f>
        <v>160</v>
      </c>
      <c r="D48" s="78">
        <f>VLOOKUP('26-99'!$A48, Data!$B$77:$J$101, 4, FALSE)</f>
        <v>2</v>
      </c>
      <c r="E48" s="78">
        <f>VLOOKUP('26-99'!$A48, Data!$B$77:$J$101, 5, FALSE)</f>
        <v>33</v>
      </c>
      <c r="F48" s="78">
        <f>VLOOKUP('26-99'!$A48, Data!$B$77:$J$101, 6, FALSE)</f>
        <v>1</v>
      </c>
      <c r="G48" s="78">
        <f>VLOOKUP('26-99'!$A48, Data!$B$77:$J$101, 7, FALSE)</f>
        <v>0</v>
      </c>
      <c r="H48" s="78">
        <f>VLOOKUP('26-99'!$A48, Data!$B$77:$J$101, 8, FALSE)</f>
        <v>223</v>
      </c>
      <c r="I48" s="78">
        <f>VLOOKUP('26-99'!$A48, Data!$B$77:$J$101, 9, FALSE)</f>
        <v>22</v>
      </c>
      <c r="J48" s="100">
        <f t="shared" si="2"/>
        <v>441</v>
      </c>
      <c r="K48" s="101"/>
      <c r="L48" s="100">
        <f t="shared" si="3"/>
        <v>6003</v>
      </c>
      <c r="M48" s="101"/>
      <c r="N48" s="75">
        <f t="shared" si="4"/>
        <v>7.3463268365817097E-2</v>
      </c>
      <c r="O48" s="74">
        <f t="shared" si="5"/>
        <v>17</v>
      </c>
      <c r="P48" s="85" t="s">
        <v>17</v>
      </c>
      <c r="T48" s="12"/>
      <c r="U48" s="12"/>
    </row>
    <row r="49" spans="1:21" ht="18" customHeight="1" x14ac:dyDescent="0.25">
      <c r="A49" s="73">
        <v>13</v>
      </c>
      <c r="B49" s="78">
        <f>VLOOKUP('26-99'!$A49, Data!$B$77:$J$101, 2, FALSE)</f>
        <v>881</v>
      </c>
      <c r="C49" s="78">
        <f>VLOOKUP('26-99'!$A49, Data!$B$77:$J$101, 3, FALSE)</f>
        <v>117</v>
      </c>
      <c r="D49" s="78">
        <f>VLOOKUP('26-99'!$A49, Data!$B$77:$J$101, 4, FALSE)</f>
        <v>6</v>
      </c>
      <c r="E49" s="78">
        <f>VLOOKUP('26-99'!$A49, Data!$B$77:$J$101, 5, FALSE)</f>
        <v>17</v>
      </c>
      <c r="F49" s="78">
        <f>VLOOKUP('26-99'!$A49, Data!$B$77:$J$101, 6, FALSE)</f>
        <v>0</v>
      </c>
      <c r="G49" s="78">
        <f>VLOOKUP('26-99'!$A49, Data!$B$77:$J$101, 7, FALSE)</f>
        <v>0</v>
      </c>
      <c r="H49" s="78">
        <f>VLOOKUP('26-99'!$A49, Data!$B$77:$J$101, 8, FALSE)</f>
        <v>89</v>
      </c>
      <c r="I49" s="78">
        <f>VLOOKUP('26-99'!$A49, Data!$B$77:$J$101, 9, FALSE)</f>
        <v>11</v>
      </c>
      <c r="J49" s="100">
        <f t="shared" si="2"/>
        <v>240</v>
      </c>
      <c r="K49" s="101"/>
      <c r="L49" s="100">
        <f t="shared" si="3"/>
        <v>1121</v>
      </c>
      <c r="M49" s="101"/>
      <c r="N49" s="75">
        <f t="shared" si="4"/>
        <v>0.21409455842997324</v>
      </c>
      <c r="O49" s="74">
        <f t="shared" si="5"/>
        <v>4</v>
      </c>
      <c r="P49" s="85" t="s">
        <v>18</v>
      </c>
      <c r="T49" s="12"/>
      <c r="U49" s="12"/>
    </row>
    <row r="50" spans="1:21" ht="18" customHeight="1" x14ac:dyDescent="0.25">
      <c r="A50" s="73">
        <v>14</v>
      </c>
      <c r="B50" s="78">
        <f>VLOOKUP('26-99'!$A50, Data!$B$77:$J$101, 2, FALSE)</f>
        <v>2099</v>
      </c>
      <c r="C50" s="78">
        <f>VLOOKUP('26-99'!$A50, Data!$B$77:$J$101, 3, FALSE)</f>
        <v>31</v>
      </c>
      <c r="D50" s="78">
        <f>VLOOKUP('26-99'!$A50, Data!$B$77:$J$101, 4, FALSE)</f>
        <v>0</v>
      </c>
      <c r="E50" s="78">
        <f>VLOOKUP('26-99'!$A50, Data!$B$77:$J$101, 5, FALSE)</f>
        <v>5</v>
      </c>
      <c r="F50" s="78">
        <f>VLOOKUP('26-99'!$A50, Data!$B$77:$J$101, 6, FALSE)</f>
        <v>0</v>
      </c>
      <c r="G50" s="78">
        <f>VLOOKUP('26-99'!$A50, Data!$B$77:$J$101, 7, FALSE)</f>
        <v>0</v>
      </c>
      <c r="H50" s="78">
        <f>VLOOKUP('26-99'!$A50, Data!$B$77:$J$101, 8, FALSE)</f>
        <v>65</v>
      </c>
      <c r="I50" s="78">
        <f>VLOOKUP('26-99'!$A50, Data!$B$77:$J$101, 9, FALSE)</f>
        <v>5</v>
      </c>
      <c r="J50" s="100">
        <f t="shared" si="2"/>
        <v>106</v>
      </c>
      <c r="K50" s="101"/>
      <c r="L50" s="100">
        <f t="shared" si="3"/>
        <v>2205</v>
      </c>
      <c r="M50" s="101"/>
      <c r="N50" s="75">
        <f t="shared" si="4"/>
        <v>4.8072562358276644E-2</v>
      </c>
      <c r="O50" s="74">
        <f t="shared" si="5"/>
        <v>24</v>
      </c>
      <c r="P50" s="85" t="s">
        <v>19</v>
      </c>
      <c r="T50" s="12"/>
      <c r="U50" s="12"/>
    </row>
    <row r="51" spans="1:21" ht="18" customHeight="1" x14ac:dyDescent="0.25">
      <c r="A51" s="73">
        <v>15</v>
      </c>
      <c r="B51" s="78">
        <f>VLOOKUP('26-99'!$A51, Data!$B$77:$J$101, 2, FALSE)</f>
        <v>3295</v>
      </c>
      <c r="C51" s="78">
        <f>VLOOKUP('26-99'!$A51, Data!$B$77:$J$101, 3, FALSE)</f>
        <v>64</v>
      </c>
      <c r="D51" s="78">
        <f>VLOOKUP('26-99'!$A51, Data!$B$77:$J$101, 4, FALSE)</f>
        <v>1</v>
      </c>
      <c r="E51" s="78">
        <f>VLOOKUP('26-99'!$A51, Data!$B$77:$J$101, 5, FALSE)</f>
        <v>22</v>
      </c>
      <c r="F51" s="78">
        <f>VLOOKUP('26-99'!$A51, Data!$B$77:$J$101, 6, FALSE)</f>
        <v>0</v>
      </c>
      <c r="G51" s="78">
        <f>VLOOKUP('26-99'!$A51, Data!$B$77:$J$101, 7, FALSE)</f>
        <v>0</v>
      </c>
      <c r="H51" s="78">
        <f>VLOOKUP('26-99'!$A51, Data!$B$77:$J$101, 8, FALSE)</f>
        <v>92</v>
      </c>
      <c r="I51" s="78">
        <f>VLOOKUP('26-99'!$A51, Data!$B$77:$J$101, 9, FALSE)</f>
        <v>12</v>
      </c>
      <c r="J51" s="100">
        <f t="shared" si="2"/>
        <v>191</v>
      </c>
      <c r="K51" s="101"/>
      <c r="L51" s="100">
        <f t="shared" si="3"/>
        <v>3486</v>
      </c>
      <c r="M51" s="101"/>
      <c r="N51" s="75">
        <f t="shared" si="4"/>
        <v>5.4790590935169248E-2</v>
      </c>
      <c r="O51" s="74">
        <f t="shared" si="5"/>
        <v>23</v>
      </c>
      <c r="P51" s="85" t="s">
        <v>20</v>
      </c>
      <c r="T51" s="12"/>
      <c r="U51" s="12"/>
    </row>
    <row r="52" spans="1:21" ht="18" customHeight="1" x14ac:dyDescent="0.25">
      <c r="A52" s="73">
        <v>16</v>
      </c>
      <c r="B52" s="78">
        <f>VLOOKUP('26-99'!$A52, Data!$B$77:$J$101, 2, FALSE)</f>
        <v>833</v>
      </c>
      <c r="C52" s="78">
        <f>VLOOKUP('26-99'!$A52, Data!$B$77:$J$101, 3, FALSE)</f>
        <v>41</v>
      </c>
      <c r="D52" s="78">
        <f>VLOOKUP('26-99'!$A52, Data!$B$77:$J$101, 4, FALSE)</f>
        <v>0</v>
      </c>
      <c r="E52" s="78">
        <f>VLOOKUP('26-99'!$A52, Data!$B$77:$J$101, 5, FALSE)</f>
        <v>5</v>
      </c>
      <c r="F52" s="78">
        <f>VLOOKUP('26-99'!$A52, Data!$B$77:$J$101, 6, FALSE)</f>
        <v>0</v>
      </c>
      <c r="G52" s="78">
        <f>VLOOKUP('26-99'!$A52, Data!$B$77:$J$101, 7, FALSE)</f>
        <v>0</v>
      </c>
      <c r="H52" s="78">
        <f>VLOOKUP('26-99'!$A52, Data!$B$77:$J$101, 8, FALSE)</f>
        <v>55</v>
      </c>
      <c r="I52" s="78">
        <f>VLOOKUP('26-99'!$A52, Data!$B$77:$J$101, 9, FALSE)</f>
        <v>15</v>
      </c>
      <c r="J52" s="100">
        <f t="shared" si="2"/>
        <v>116</v>
      </c>
      <c r="K52" s="101"/>
      <c r="L52" s="100">
        <f t="shared" si="3"/>
        <v>949</v>
      </c>
      <c r="M52" s="101"/>
      <c r="N52" s="75">
        <f t="shared" si="4"/>
        <v>0.12223393045310854</v>
      </c>
      <c r="O52" s="74">
        <f t="shared" si="5"/>
        <v>8</v>
      </c>
      <c r="P52" s="85" t="s">
        <v>21</v>
      </c>
      <c r="T52" s="12"/>
      <c r="U52" s="12"/>
    </row>
    <row r="53" spans="1:21" ht="18" customHeight="1" x14ac:dyDescent="0.25">
      <c r="A53" s="73">
        <v>17</v>
      </c>
      <c r="B53" s="78">
        <f>VLOOKUP('26-99'!$A53, Data!$B$77:$J$101, 2, FALSE)</f>
        <v>1033</v>
      </c>
      <c r="C53" s="78">
        <f>VLOOKUP('26-99'!$A53, Data!$B$77:$J$101, 3, FALSE)</f>
        <v>52</v>
      </c>
      <c r="D53" s="78">
        <f>VLOOKUP('26-99'!$A53, Data!$B$77:$J$101, 4, FALSE)</f>
        <v>0</v>
      </c>
      <c r="E53" s="78">
        <f>VLOOKUP('26-99'!$A53, Data!$B$77:$J$101, 5, FALSE)</f>
        <v>8</v>
      </c>
      <c r="F53" s="78">
        <f>VLOOKUP('26-99'!$A53, Data!$B$77:$J$101, 6, FALSE)</f>
        <v>0</v>
      </c>
      <c r="G53" s="78">
        <f>VLOOKUP('26-99'!$A53, Data!$B$77:$J$101, 7, FALSE)</f>
        <v>0</v>
      </c>
      <c r="H53" s="78">
        <f>VLOOKUP('26-99'!$A53, Data!$B$77:$J$101, 8, FALSE)</f>
        <v>50</v>
      </c>
      <c r="I53" s="78">
        <f>VLOOKUP('26-99'!$A53, Data!$B$77:$J$101, 9, FALSE)</f>
        <v>6</v>
      </c>
      <c r="J53" s="100">
        <f t="shared" si="2"/>
        <v>116</v>
      </c>
      <c r="K53" s="101"/>
      <c r="L53" s="100">
        <f t="shared" si="3"/>
        <v>1149</v>
      </c>
      <c r="M53" s="101"/>
      <c r="N53" s="75">
        <f t="shared" si="4"/>
        <v>0.10095735422106179</v>
      </c>
      <c r="O53" s="74">
        <f t="shared" si="5"/>
        <v>12</v>
      </c>
      <c r="P53" s="85" t="s">
        <v>22</v>
      </c>
      <c r="T53" s="12"/>
      <c r="U53" s="12"/>
    </row>
    <row r="54" spans="1:21" ht="18" customHeight="1" x14ac:dyDescent="0.25">
      <c r="A54" s="73">
        <v>18</v>
      </c>
      <c r="B54" s="78">
        <f>VLOOKUP('26-99'!$A54, Data!$B$77:$J$101, 2, FALSE)</f>
        <v>1622</v>
      </c>
      <c r="C54" s="78">
        <f>VLOOKUP('26-99'!$A54, Data!$B$77:$J$101, 3, FALSE)</f>
        <v>34</v>
      </c>
      <c r="D54" s="78">
        <f>VLOOKUP('26-99'!$A54, Data!$B$77:$J$101, 4, FALSE)</f>
        <v>0</v>
      </c>
      <c r="E54" s="78">
        <f>VLOOKUP('26-99'!$A54, Data!$B$77:$J$101, 5, FALSE)</f>
        <v>11</v>
      </c>
      <c r="F54" s="78">
        <f>VLOOKUP('26-99'!$A54, Data!$B$77:$J$101, 6, FALSE)</f>
        <v>0</v>
      </c>
      <c r="G54" s="78">
        <f>VLOOKUP('26-99'!$A54, Data!$B$77:$J$101, 7, FALSE)</f>
        <v>0</v>
      </c>
      <c r="H54" s="78">
        <f>VLOOKUP('26-99'!$A54, Data!$B$77:$J$101, 8, FALSE)</f>
        <v>49</v>
      </c>
      <c r="I54" s="78">
        <f>VLOOKUP('26-99'!$A54, Data!$B$77:$J$101, 9, FALSE)</f>
        <v>2</v>
      </c>
      <c r="J54" s="100">
        <f t="shared" si="2"/>
        <v>96</v>
      </c>
      <c r="K54" s="101"/>
      <c r="L54" s="100">
        <f t="shared" si="3"/>
        <v>1718</v>
      </c>
      <c r="M54" s="101"/>
      <c r="N54" s="75">
        <f t="shared" si="4"/>
        <v>5.5878928987194411E-2</v>
      </c>
      <c r="O54" s="74">
        <f t="shared" si="5"/>
        <v>21</v>
      </c>
      <c r="P54" s="85" t="s">
        <v>23</v>
      </c>
      <c r="T54" s="12"/>
      <c r="U54" s="12"/>
    </row>
    <row r="55" spans="1:21" ht="18" customHeight="1" x14ac:dyDescent="0.25">
      <c r="A55" s="73">
        <v>19</v>
      </c>
      <c r="B55" s="78">
        <f>VLOOKUP('26-99'!$A55, Data!$B$77:$J$101, 2, FALSE)</f>
        <v>244</v>
      </c>
      <c r="C55" s="78">
        <f>VLOOKUP('26-99'!$A55, Data!$B$77:$J$101, 3, FALSE)</f>
        <v>50</v>
      </c>
      <c r="D55" s="78">
        <f>VLOOKUP('26-99'!$A55, Data!$B$77:$J$101, 4, FALSE)</f>
        <v>0</v>
      </c>
      <c r="E55" s="78">
        <f>VLOOKUP('26-99'!$A55, Data!$B$77:$J$101, 5, FALSE)</f>
        <v>1</v>
      </c>
      <c r="F55" s="78">
        <f>VLOOKUP('26-99'!$A55, Data!$B$77:$J$101, 6, FALSE)</f>
        <v>0</v>
      </c>
      <c r="G55" s="78">
        <f>VLOOKUP('26-99'!$A55, Data!$B$77:$J$101, 7, FALSE)</f>
        <v>0</v>
      </c>
      <c r="H55" s="78">
        <f>VLOOKUP('26-99'!$A55, Data!$B$77:$J$101, 8, FALSE)</f>
        <v>25</v>
      </c>
      <c r="I55" s="78">
        <f>VLOOKUP('26-99'!$A55, Data!$B$77:$J$101, 9, FALSE)</f>
        <v>2</v>
      </c>
      <c r="J55" s="100">
        <f t="shared" si="2"/>
        <v>78</v>
      </c>
      <c r="K55" s="101"/>
      <c r="L55" s="100">
        <f t="shared" si="3"/>
        <v>322</v>
      </c>
      <c r="M55" s="101"/>
      <c r="N55" s="75">
        <f t="shared" si="4"/>
        <v>0.24223602484472051</v>
      </c>
      <c r="O55" s="74">
        <f t="shared" si="5"/>
        <v>2</v>
      </c>
      <c r="P55" s="85" t="s">
        <v>24</v>
      </c>
      <c r="T55" s="12"/>
      <c r="U55" s="12"/>
    </row>
    <row r="56" spans="1:21" ht="18" customHeight="1" x14ac:dyDescent="0.25">
      <c r="A56" s="73">
        <v>20</v>
      </c>
      <c r="B56" s="78">
        <f>VLOOKUP('26-99'!$A56, Data!$B$77:$J$101, 2, FALSE)</f>
        <v>1088</v>
      </c>
      <c r="C56" s="78">
        <f>VLOOKUP('26-99'!$A56, Data!$B$77:$J$101, 3, FALSE)</f>
        <v>25</v>
      </c>
      <c r="D56" s="78">
        <f>VLOOKUP('26-99'!$A56, Data!$B$77:$J$101, 4, FALSE)</f>
        <v>1</v>
      </c>
      <c r="E56" s="78">
        <f>VLOOKUP('26-99'!$A56, Data!$B$77:$J$101, 5, FALSE)</f>
        <v>9</v>
      </c>
      <c r="F56" s="78">
        <f>VLOOKUP('26-99'!$A56, Data!$B$77:$J$101, 6, FALSE)</f>
        <v>0</v>
      </c>
      <c r="G56" s="78">
        <f>VLOOKUP('26-99'!$A56, Data!$B$77:$J$101, 7, FALSE)</f>
        <v>0</v>
      </c>
      <c r="H56" s="78">
        <f>VLOOKUP('26-99'!$A56, Data!$B$77:$J$101, 8, FALSE)</f>
        <v>35</v>
      </c>
      <c r="I56" s="78">
        <f>VLOOKUP('26-99'!$A56, Data!$B$77:$J$101, 9, FALSE)</f>
        <v>4</v>
      </c>
      <c r="J56" s="100">
        <f t="shared" si="2"/>
        <v>74</v>
      </c>
      <c r="K56" s="101"/>
      <c r="L56" s="100">
        <f t="shared" si="3"/>
        <v>1162</v>
      </c>
      <c r="M56" s="101"/>
      <c r="N56" s="75">
        <f t="shared" si="4"/>
        <v>6.3683304647160072E-2</v>
      </c>
      <c r="O56" s="74">
        <f t="shared" si="5"/>
        <v>20</v>
      </c>
      <c r="P56" s="85" t="s">
        <v>25</v>
      </c>
      <c r="R56" s="16"/>
      <c r="S56" s="16"/>
      <c r="T56" s="72"/>
      <c r="U56" s="12"/>
    </row>
    <row r="57" spans="1:21" ht="18" customHeight="1" x14ac:dyDescent="0.25">
      <c r="A57" s="73">
        <v>21</v>
      </c>
      <c r="B57" s="78">
        <f>VLOOKUP('26-99'!$A57, Data!$B$77:$J$101, 2, FALSE)</f>
        <v>2987</v>
      </c>
      <c r="C57" s="78">
        <f>VLOOKUP('26-99'!$A57, Data!$B$77:$J$101, 3, FALSE)</f>
        <v>62</v>
      </c>
      <c r="D57" s="78">
        <f>VLOOKUP('26-99'!$A57, Data!$B$77:$J$101, 4, FALSE)</f>
        <v>2</v>
      </c>
      <c r="E57" s="78">
        <f>VLOOKUP('26-99'!$A57, Data!$B$77:$J$101, 5, FALSE)</f>
        <v>22</v>
      </c>
      <c r="F57" s="78">
        <f>VLOOKUP('26-99'!$A57, Data!$B$77:$J$101, 6, FALSE)</f>
        <v>0</v>
      </c>
      <c r="G57" s="78">
        <f>VLOOKUP('26-99'!$A57, Data!$B$77:$J$101, 7, FALSE)</f>
        <v>0</v>
      </c>
      <c r="H57" s="78">
        <f>VLOOKUP('26-99'!$A57, Data!$B$77:$J$101, 8, FALSE)</f>
        <v>142</v>
      </c>
      <c r="I57" s="78">
        <f>VLOOKUP('26-99'!$A57, Data!$B$77:$J$101, 9, FALSE)</f>
        <v>6</v>
      </c>
      <c r="J57" s="100">
        <f t="shared" si="2"/>
        <v>234</v>
      </c>
      <c r="K57" s="101"/>
      <c r="L57" s="100">
        <f t="shared" si="3"/>
        <v>3221</v>
      </c>
      <c r="M57" s="101"/>
      <c r="N57" s="75">
        <f t="shared" si="4"/>
        <v>7.2648245886370699E-2</v>
      </c>
      <c r="O57" s="74">
        <f t="shared" si="5"/>
        <v>18</v>
      </c>
      <c r="P57" s="85" t="s">
        <v>26</v>
      </c>
      <c r="R57" s="16"/>
      <c r="S57" s="16"/>
      <c r="T57" s="72"/>
      <c r="U57" s="12"/>
    </row>
    <row r="58" spans="1:21" ht="18" customHeight="1" x14ac:dyDescent="0.25">
      <c r="A58" s="73">
        <v>22</v>
      </c>
      <c r="B58" s="78">
        <f>VLOOKUP('26-99'!$A58, Data!$B$77:$J$101, 2, FALSE)</f>
        <v>3578</v>
      </c>
      <c r="C58" s="78">
        <f>VLOOKUP('26-99'!$A58, Data!$B$77:$J$101, 3, FALSE)</f>
        <v>99</v>
      </c>
      <c r="D58" s="78">
        <f>VLOOKUP('26-99'!$A58, Data!$B$77:$J$101, 4, FALSE)</f>
        <v>3</v>
      </c>
      <c r="E58" s="78">
        <f>VLOOKUP('26-99'!$A58, Data!$B$77:$J$101, 5, FALSE)</f>
        <v>29</v>
      </c>
      <c r="F58" s="78">
        <f>VLOOKUP('26-99'!$A58, Data!$B$77:$J$101, 6, FALSE)</f>
        <v>0</v>
      </c>
      <c r="G58" s="78">
        <f>VLOOKUP('26-99'!$A58, Data!$B$77:$J$101, 7, FALSE)</f>
        <v>0</v>
      </c>
      <c r="H58" s="78">
        <f>VLOOKUP('26-99'!$A58, Data!$B$77:$J$101, 8, FALSE)</f>
        <v>243</v>
      </c>
      <c r="I58" s="78">
        <f>VLOOKUP('26-99'!$A58, Data!$B$77:$J$101, 9, FALSE)</f>
        <v>10</v>
      </c>
      <c r="J58" s="100">
        <f t="shared" si="2"/>
        <v>384</v>
      </c>
      <c r="K58" s="101"/>
      <c r="L58" s="100">
        <f t="shared" si="3"/>
        <v>3962</v>
      </c>
      <c r="M58" s="101"/>
      <c r="N58" s="75">
        <f t="shared" si="4"/>
        <v>9.6920747097425541E-2</v>
      </c>
      <c r="O58" s="74">
        <f t="shared" si="5"/>
        <v>14</v>
      </c>
      <c r="P58" s="85" t="s">
        <v>27</v>
      </c>
      <c r="R58" s="16"/>
      <c r="S58" s="16"/>
      <c r="T58" s="72"/>
      <c r="U58" s="12"/>
    </row>
    <row r="59" spans="1:21" ht="18" customHeight="1" x14ac:dyDescent="0.25">
      <c r="A59" s="73">
        <v>23</v>
      </c>
      <c r="B59" s="78">
        <f>VLOOKUP('26-99'!$A59, Data!$B$77:$J$101, 2, FALSE)</f>
        <v>4940</v>
      </c>
      <c r="C59" s="78">
        <f>VLOOKUP('26-99'!$A59, Data!$B$77:$J$101, 3, FALSE)</f>
        <v>187</v>
      </c>
      <c r="D59" s="78">
        <f>VLOOKUP('26-99'!$A59, Data!$B$77:$J$101, 4, FALSE)</f>
        <v>7</v>
      </c>
      <c r="E59" s="78">
        <f>VLOOKUP('26-99'!$A59, Data!$B$77:$J$101, 5, FALSE)</f>
        <v>43</v>
      </c>
      <c r="F59" s="78">
        <f>VLOOKUP('26-99'!$A59, Data!$B$77:$J$101, 6, FALSE)</f>
        <v>0</v>
      </c>
      <c r="G59" s="78">
        <f>VLOOKUP('26-99'!$A59, Data!$B$77:$J$101, 7, FALSE)</f>
        <v>0</v>
      </c>
      <c r="H59" s="78">
        <f>VLOOKUP('26-99'!$A59, Data!$B$77:$J$101, 8, FALSE)</f>
        <v>430</v>
      </c>
      <c r="I59" s="78">
        <f>VLOOKUP('26-99'!$A59, Data!$B$77:$J$101, 9, FALSE)</f>
        <v>28</v>
      </c>
      <c r="J59" s="100">
        <f t="shared" si="2"/>
        <v>695</v>
      </c>
      <c r="K59" s="101"/>
      <c r="L59" s="100">
        <f t="shared" si="3"/>
        <v>5635</v>
      </c>
      <c r="M59" s="101"/>
      <c r="N59" s="75">
        <f t="shared" si="4"/>
        <v>0.1233362910381544</v>
      </c>
      <c r="O59" s="74">
        <f t="shared" si="5"/>
        <v>7</v>
      </c>
      <c r="P59" s="85" t="s">
        <v>28</v>
      </c>
      <c r="T59" s="12"/>
      <c r="U59" s="12"/>
    </row>
    <row r="60" spans="1:21" ht="18" customHeight="1" x14ac:dyDescent="0.25">
      <c r="A60" s="73">
        <v>24</v>
      </c>
      <c r="B60" s="78">
        <f>VLOOKUP('26-99'!$A60, Data!$B$77:$J$101, 2, FALSE)</f>
        <v>2711</v>
      </c>
      <c r="C60" s="78">
        <f>VLOOKUP('26-99'!$A60, Data!$B$77:$J$101, 3, FALSE)</f>
        <v>66</v>
      </c>
      <c r="D60" s="78">
        <f>VLOOKUP('26-99'!$A60, Data!$B$77:$J$101, 4, FALSE)</f>
        <v>4</v>
      </c>
      <c r="E60" s="78">
        <f>VLOOKUP('26-99'!$A60, Data!$B$77:$J$101, 5, FALSE)</f>
        <v>13</v>
      </c>
      <c r="F60" s="78">
        <f>VLOOKUP('26-99'!$A60, Data!$B$77:$J$101, 6, FALSE)</f>
        <v>0</v>
      </c>
      <c r="G60" s="78">
        <f>VLOOKUP('26-99'!$A60, Data!$B$77:$J$101, 7, FALSE)</f>
        <v>0</v>
      </c>
      <c r="H60" s="78">
        <f>VLOOKUP('26-99'!$A60, Data!$B$77:$J$101, 8, FALSE)</f>
        <v>69</v>
      </c>
      <c r="I60" s="78">
        <f>VLOOKUP('26-99'!$A60, Data!$B$77:$J$101, 9, FALSE)</f>
        <v>8</v>
      </c>
      <c r="J60" s="100">
        <f t="shared" si="2"/>
        <v>160</v>
      </c>
      <c r="K60" s="101"/>
      <c r="L60" s="100">
        <f t="shared" si="3"/>
        <v>2871</v>
      </c>
      <c r="M60" s="101"/>
      <c r="N60" s="75">
        <f t="shared" si="4"/>
        <v>5.5729710902124696E-2</v>
      </c>
      <c r="O60" s="74">
        <f t="shared" si="5"/>
        <v>22</v>
      </c>
      <c r="P60" s="79" t="s">
        <v>29</v>
      </c>
      <c r="T60" s="12"/>
      <c r="U60" s="12"/>
    </row>
    <row r="61" spans="1:21" ht="18" customHeight="1" x14ac:dyDescent="0.25">
      <c r="A61" s="73">
        <v>98</v>
      </c>
      <c r="B61" s="78">
        <f>VLOOKUP('26-99'!$A61, Data!$B$77:$J$101, 2, FALSE)</f>
        <v>1151</v>
      </c>
      <c r="C61" s="78">
        <f>VLOOKUP('26-99'!$A61, Data!$B$77:$J$101, 3, FALSE)</f>
        <v>21</v>
      </c>
      <c r="D61" s="78">
        <f>VLOOKUP('26-99'!$A61, Data!$B$77:$J$101, 4, FALSE)</f>
        <v>1</v>
      </c>
      <c r="E61" s="78">
        <f>VLOOKUP('26-99'!$A61, Data!$B$77:$J$101, 5, FALSE)</f>
        <v>4</v>
      </c>
      <c r="F61" s="78">
        <f>VLOOKUP('26-99'!$A61, Data!$B$77:$J$101, 6, FALSE)</f>
        <v>0</v>
      </c>
      <c r="G61" s="78">
        <f>VLOOKUP('26-99'!$A61, Data!$B$77:$J$101, 7, FALSE)</f>
        <v>0</v>
      </c>
      <c r="H61" s="78">
        <f>VLOOKUP('26-99'!$A61, Data!$B$77:$J$101, 8, FALSE)</f>
        <v>22</v>
      </c>
      <c r="I61" s="78">
        <f>VLOOKUP('26-99'!$A61, Data!$B$77:$J$101, 9, FALSE)</f>
        <v>2</v>
      </c>
      <c r="J61" s="100">
        <f t="shared" ref="J61" si="6">SUM(C61:I61)</f>
        <v>50</v>
      </c>
      <c r="K61" s="101"/>
      <c r="L61" s="100">
        <f t="shared" si="3"/>
        <v>1201</v>
      </c>
      <c r="M61" s="101"/>
      <c r="N61" s="75">
        <f t="shared" si="4"/>
        <v>4.1631973355537054E-2</v>
      </c>
      <c r="O61" s="74" t="s">
        <v>120</v>
      </c>
      <c r="P61" s="74">
        <v>98</v>
      </c>
      <c r="T61" s="12"/>
      <c r="U61" s="12"/>
    </row>
    <row r="62" spans="1:21" ht="18" customHeight="1" x14ac:dyDescent="0.25">
      <c r="A62" s="76" t="s">
        <v>37</v>
      </c>
      <c r="B62" s="86">
        <f>SUM(B37:B61)</f>
        <v>40638</v>
      </c>
      <c r="C62" s="86">
        <f t="shared" ref="C62:L62" si="7">SUM(C37:C61)</f>
        <v>1410</v>
      </c>
      <c r="D62" s="86">
        <f t="shared" si="7"/>
        <v>47</v>
      </c>
      <c r="E62" s="86">
        <f t="shared" si="7"/>
        <v>294</v>
      </c>
      <c r="F62" s="86">
        <f t="shared" si="7"/>
        <v>2</v>
      </c>
      <c r="G62" s="86">
        <f t="shared" si="7"/>
        <v>0</v>
      </c>
      <c r="H62" s="86">
        <f t="shared" si="7"/>
        <v>2084</v>
      </c>
      <c r="I62" s="86">
        <f t="shared" si="7"/>
        <v>199</v>
      </c>
      <c r="J62" s="102">
        <f t="shared" si="7"/>
        <v>4036</v>
      </c>
      <c r="K62" s="103"/>
      <c r="L62" s="102">
        <f t="shared" si="7"/>
        <v>44674</v>
      </c>
      <c r="M62" s="103"/>
      <c r="N62" s="87">
        <f t="shared" si="4"/>
        <v>9.0343376460581104E-2</v>
      </c>
      <c r="O62" s="76"/>
      <c r="P62" s="82" t="s">
        <v>37</v>
      </c>
      <c r="T62" s="12"/>
      <c r="U62" s="12"/>
    </row>
    <row r="63" spans="1:21" ht="18" customHeight="1" x14ac:dyDescent="0.25"/>
    <row r="64" spans="1:21" ht="18" customHeight="1" x14ac:dyDescent="0.25">
      <c r="M64" s="7" t="s">
        <v>42</v>
      </c>
      <c r="N64" s="8">
        <f>SUM(C62:I62)</f>
        <v>4036</v>
      </c>
    </row>
    <row r="65" spans="8:14" ht="18" customHeight="1" x14ac:dyDescent="0.25">
      <c r="I65" s="2"/>
      <c r="M65" s="7" t="s">
        <v>41</v>
      </c>
      <c r="N65" s="80">
        <f>N64/L62</f>
        <v>9.0343376460581104E-2</v>
      </c>
    </row>
    <row r="66" spans="8:14" s="2" customFormat="1" ht="18" customHeight="1" x14ac:dyDescent="0.25">
      <c r="K66" s="24"/>
    </row>
    <row r="67" spans="8:14" s="2" customFormat="1" ht="18" customHeight="1" x14ac:dyDescent="0.25">
      <c r="H67" s="3"/>
      <c r="I67" s="3"/>
      <c r="J67" s="3"/>
      <c r="K67" s="24"/>
    </row>
    <row r="68" spans="8:14" ht="18" customHeight="1" x14ac:dyDescent="0.25">
      <c r="K68" s="6"/>
      <c r="N68" s="3"/>
    </row>
    <row r="69" spans="8:14" ht="18" customHeight="1" x14ac:dyDescent="0.25">
      <c r="K69" s="6"/>
      <c r="N69" s="3"/>
    </row>
    <row r="70" spans="8:14" ht="18" customHeight="1" x14ac:dyDescent="0.25">
      <c r="K70" s="6"/>
      <c r="N70" s="3"/>
    </row>
    <row r="71" spans="8:14" ht="18" customHeight="1" x14ac:dyDescent="0.25">
      <c r="K71" s="6"/>
      <c r="N71" s="3"/>
    </row>
    <row r="72" spans="8:14" ht="18" customHeight="1" x14ac:dyDescent="0.25">
      <c r="K72" s="6"/>
      <c r="N72" s="3"/>
    </row>
    <row r="73" spans="8:14" x14ac:dyDescent="0.25">
      <c r="K73" s="6"/>
      <c r="N73" s="3"/>
    </row>
    <row r="74" spans="8:14" x14ac:dyDescent="0.25">
      <c r="K74" s="6"/>
      <c r="N74" s="3"/>
    </row>
    <row r="75" spans="8:14" x14ac:dyDescent="0.25">
      <c r="K75" s="6"/>
      <c r="N75" s="3"/>
    </row>
    <row r="76" spans="8:14" x14ac:dyDescent="0.25">
      <c r="K76" s="6"/>
      <c r="N76" s="3"/>
    </row>
    <row r="77" spans="8:14" x14ac:dyDescent="0.25">
      <c r="K77" s="6"/>
      <c r="N77" s="3"/>
    </row>
    <row r="78" spans="8:14" x14ac:dyDescent="0.25">
      <c r="K78" s="6"/>
      <c r="N78" s="3"/>
    </row>
    <row r="79" spans="8:14" x14ac:dyDescent="0.25">
      <c r="K79" s="6"/>
      <c r="N79" s="3"/>
    </row>
    <row r="80" spans="8:14" x14ac:dyDescent="0.25">
      <c r="K80" s="6"/>
      <c r="N80" s="3"/>
    </row>
    <row r="81" spans="11:14" x14ac:dyDescent="0.25">
      <c r="K81" s="6"/>
      <c r="N81" s="3"/>
    </row>
    <row r="82" spans="11:14" x14ac:dyDescent="0.25">
      <c r="K82" s="6"/>
      <c r="N82" s="3"/>
    </row>
    <row r="83" spans="11:14" x14ac:dyDescent="0.25">
      <c r="K83" s="6"/>
      <c r="N83" s="3"/>
    </row>
    <row r="84" spans="11:14" x14ac:dyDescent="0.25">
      <c r="K84" s="6"/>
      <c r="N84" s="3"/>
    </row>
    <row r="85" spans="11:14" x14ac:dyDescent="0.25">
      <c r="K85" s="6"/>
      <c r="N85" s="3"/>
    </row>
    <row r="86" spans="11:14" x14ac:dyDescent="0.25">
      <c r="K86" s="6"/>
      <c r="N86" s="3"/>
    </row>
    <row r="87" spans="11:14" x14ac:dyDescent="0.25">
      <c r="K87" s="6"/>
      <c r="N87" s="3"/>
    </row>
    <row r="88" spans="11:14" x14ac:dyDescent="0.25">
      <c r="K88" s="6"/>
      <c r="N88" s="3"/>
    </row>
    <row r="89" spans="11:14" x14ac:dyDescent="0.25">
      <c r="K89" s="6"/>
      <c r="N89" s="3"/>
    </row>
    <row r="90" spans="11:14" x14ac:dyDescent="0.25">
      <c r="K90" s="6"/>
      <c r="N90" s="3"/>
    </row>
    <row r="91" spans="11:14" x14ac:dyDescent="0.25">
      <c r="K91" s="6"/>
      <c r="N91" s="3"/>
    </row>
    <row r="92" spans="11:14" x14ac:dyDescent="0.25">
      <c r="K92" s="6"/>
      <c r="N92" s="3"/>
    </row>
    <row r="93" spans="11:14" x14ac:dyDescent="0.25">
      <c r="K93" s="6"/>
      <c r="N93" s="3"/>
    </row>
    <row r="94" spans="11:14" x14ac:dyDescent="0.25">
      <c r="K94" s="6"/>
      <c r="N94" s="3"/>
    </row>
    <row r="95" spans="11:14" x14ac:dyDescent="0.25">
      <c r="K95" s="6"/>
      <c r="N95" s="3"/>
    </row>
    <row r="96" spans="11:14" x14ac:dyDescent="0.25">
      <c r="K96" s="6"/>
      <c r="N96" s="3"/>
    </row>
    <row r="97" spans="11:14" x14ac:dyDescent="0.25">
      <c r="K97" s="6"/>
      <c r="N97" s="3"/>
    </row>
    <row r="98" spans="11:14" x14ac:dyDescent="0.25">
      <c r="K98" s="6"/>
      <c r="N98" s="3"/>
    </row>
    <row r="99" spans="11:14" x14ac:dyDescent="0.25">
      <c r="K99" s="6"/>
      <c r="N99" s="3"/>
    </row>
    <row r="100" spans="11:14" x14ac:dyDescent="0.25">
      <c r="K100" s="6"/>
      <c r="N100" s="3"/>
    </row>
    <row r="101" spans="11:14" x14ac:dyDescent="0.25">
      <c r="K101" s="6"/>
      <c r="N101" s="3"/>
    </row>
    <row r="102" spans="11:14" x14ac:dyDescent="0.25">
      <c r="K102" s="6"/>
      <c r="N102" s="3"/>
    </row>
    <row r="103" spans="11:14" x14ac:dyDescent="0.25">
      <c r="K103" s="6"/>
      <c r="N103" s="3"/>
    </row>
    <row r="104" spans="11:14" x14ac:dyDescent="0.25">
      <c r="K104" s="6"/>
      <c r="N104" s="3"/>
    </row>
    <row r="105" spans="11:14" x14ac:dyDescent="0.25">
      <c r="K105" s="6"/>
      <c r="N105" s="3"/>
    </row>
    <row r="106" spans="11:14" x14ac:dyDescent="0.25">
      <c r="K106" s="6"/>
      <c r="N106" s="3"/>
    </row>
    <row r="107" spans="11:14" x14ac:dyDescent="0.25">
      <c r="K107" s="6"/>
      <c r="N107" s="3"/>
    </row>
    <row r="108" spans="11:14" x14ac:dyDescent="0.25">
      <c r="K108" s="6"/>
      <c r="N108" s="3"/>
    </row>
    <row r="109" spans="11:14" x14ac:dyDescent="0.25">
      <c r="K109" s="6"/>
      <c r="N109" s="3"/>
    </row>
    <row r="110" spans="11:14" x14ac:dyDescent="0.25">
      <c r="K110" s="6"/>
      <c r="N110" s="3"/>
    </row>
    <row r="111" spans="11:14" x14ac:dyDescent="0.25">
      <c r="K111" s="6"/>
      <c r="N111" s="3"/>
    </row>
    <row r="112" spans="11:14" x14ac:dyDescent="0.25">
      <c r="K112" s="6"/>
      <c r="N112" s="3"/>
    </row>
    <row r="113" spans="11:14" x14ac:dyDescent="0.25">
      <c r="K113" s="6"/>
      <c r="N113" s="3"/>
    </row>
    <row r="114" spans="11:14" x14ac:dyDescent="0.25">
      <c r="K114" s="6"/>
      <c r="N114" s="3"/>
    </row>
    <row r="115" spans="11:14" x14ac:dyDescent="0.25">
      <c r="K115" s="6"/>
      <c r="N115" s="3"/>
    </row>
    <row r="116" spans="11:14" x14ac:dyDescent="0.25">
      <c r="K116" s="6"/>
      <c r="N116" s="3"/>
    </row>
    <row r="117" spans="11:14" x14ac:dyDescent="0.25">
      <c r="K117" s="6"/>
      <c r="N117" s="3"/>
    </row>
    <row r="118" spans="11:14" x14ac:dyDescent="0.25">
      <c r="K118" s="6"/>
      <c r="N118" s="3"/>
    </row>
    <row r="119" spans="11:14" x14ac:dyDescent="0.25">
      <c r="K119" s="6"/>
      <c r="N119" s="3"/>
    </row>
    <row r="120" spans="11:14" x14ac:dyDescent="0.25">
      <c r="K120" s="6"/>
      <c r="N120" s="3"/>
    </row>
    <row r="121" spans="11:14" x14ac:dyDescent="0.25">
      <c r="K121" s="6"/>
      <c r="N121" s="3"/>
    </row>
    <row r="122" spans="11:14" x14ac:dyDescent="0.25">
      <c r="K122" s="6"/>
      <c r="N122" s="3"/>
    </row>
    <row r="123" spans="11:14" x14ac:dyDescent="0.25">
      <c r="K123" s="6"/>
      <c r="N123" s="3"/>
    </row>
    <row r="124" spans="11:14" x14ac:dyDescent="0.25">
      <c r="K124" s="6"/>
      <c r="N124" s="3"/>
    </row>
    <row r="125" spans="11:14" x14ac:dyDescent="0.25">
      <c r="K125" s="6"/>
      <c r="N125" s="3"/>
    </row>
    <row r="126" spans="11:14" x14ac:dyDescent="0.25">
      <c r="K126" s="6"/>
      <c r="N126" s="3"/>
    </row>
    <row r="127" spans="11:14" x14ac:dyDescent="0.25">
      <c r="K127" s="6"/>
      <c r="N127" s="3"/>
    </row>
    <row r="128" spans="11:14" x14ac:dyDescent="0.25">
      <c r="K128" s="6"/>
      <c r="N128" s="3"/>
    </row>
    <row r="129" spans="11:14" x14ac:dyDescent="0.25">
      <c r="K129" s="6"/>
      <c r="N129" s="3"/>
    </row>
    <row r="130" spans="11:14" x14ac:dyDescent="0.25">
      <c r="K130" s="6"/>
      <c r="N130" s="3"/>
    </row>
    <row r="131" spans="11:14" x14ac:dyDescent="0.25">
      <c r="K131" s="6"/>
      <c r="N131" s="3"/>
    </row>
    <row r="132" spans="11:14" x14ac:dyDescent="0.25">
      <c r="K132" s="6"/>
      <c r="N132" s="3"/>
    </row>
    <row r="133" spans="11:14" x14ac:dyDescent="0.25">
      <c r="K133" s="6"/>
      <c r="N133" s="3"/>
    </row>
    <row r="134" spans="11:14" x14ac:dyDescent="0.25">
      <c r="K134" s="6"/>
      <c r="N134" s="3"/>
    </row>
    <row r="135" spans="11:14" x14ac:dyDescent="0.25">
      <c r="K135" s="6"/>
      <c r="N135" s="3"/>
    </row>
    <row r="136" spans="11:14" x14ac:dyDescent="0.25">
      <c r="K136" s="6"/>
      <c r="N136" s="3"/>
    </row>
    <row r="137" spans="11:14" x14ac:dyDescent="0.25">
      <c r="K137" s="6"/>
      <c r="N137" s="3"/>
    </row>
    <row r="138" spans="11:14" x14ac:dyDescent="0.25">
      <c r="K138" s="6"/>
      <c r="N138" s="3"/>
    </row>
    <row r="139" spans="11:14" x14ac:dyDescent="0.25">
      <c r="K139" s="6"/>
      <c r="N139" s="3"/>
    </row>
    <row r="140" spans="11:14" x14ac:dyDescent="0.25">
      <c r="K140" s="6"/>
      <c r="N140" s="3"/>
    </row>
    <row r="141" spans="11:14" x14ac:dyDescent="0.25">
      <c r="K141" s="6"/>
      <c r="N141" s="3"/>
    </row>
    <row r="142" spans="11:14" x14ac:dyDescent="0.25">
      <c r="K142" s="6"/>
      <c r="N142" s="3"/>
    </row>
    <row r="143" spans="11:14" x14ac:dyDescent="0.25">
      <c r="K143" s="6"/>
      <c r="N143" s="3"/>
    </row>
    <row r="144" spans="11:14" x14ac:dyDescent="0.25">
      <c r="K144" s="6"/>
      <c r="N144" s="3"/>
    </row>
    <row r="145" spans="11:14" x14ac:dyDescent="0.25">
      <c r="K145" s="6"/>
      <c r="N145" s="3"/>
    </row>
    <row r="146" spans="11:14" x14ac:dyDescent="0.25">
      <c r="K146" s="6"/>
      <c r="N146" s="3"/>
    </row>
    <row r="147" spans="11:14" x14ac:dyDescent="0.25">
      <c r="K147" s="6"/>
      <c r="N147" s="3"/>
    </row>
    <row r="148" spans="11:14" x14ac:dyDescent="0.25">
      <c r="K148" s="6"/>
      <c r="N148" s="3"/>
    </row>
    <row r="149" spans="11:14" x14ac:dyDescent="0.25">
      <c r="K149" s="6"/>
      <c r="N149" s="3"/>
    </row>
    <row r="150" spans="11:14" x14ac:dyDescent="0.25">
      <c r="K150" s="6"/>
      <c r="N150" s="3"/>
    </row>
    <row r="151" spans="11:14" x14ac:dyDescent="0.25">
      <c r="K151" s="6"/>
      <c r="N151" s="3"/>
    </row>
    <row r="152" spans="11:14" x14ac:dyDescent="0.25">
      <c r="K152" s="6"/>
      <c r="N152" s="3"/>
    </row>
    <row r="153" spans="11:14" x14ac:dyDescent="0.25">
      <c r="K153" s="6"/>
      <c r="N153" s="3"/>
    </row>
    <row r="154" spans="11:14" x14ac:dyDescent="0.25">
      <c r="K154" s="6"/>
      <c r="N154" s="3"/>
    </row>
    <row r="155" spans="11:14" x14ac:dyDescent="0.25">
      <c r="K155" s="6"/>
      <c r="N155" s="3"/>
    </row>
    <row r="156" spans="11:14" x14ac:dyDescent="0.25">
      <c r="K156" s="6"/>
      <c r="N156" s="3"/>
    </row>
    <row r="157" spans="11:14" x14ac:dyDescent="0.25">
      <c r="K157" s="6"/>
      <c r="N157" s="3"/>
    </row>
    <row r="158" spans="11:14" x14ac:dyDescent="0.25">
      <c r="K158" s="6"/>
      <c r="N158" s="3"/>
    </row>
    <row r="159" spans="11:14" x14ac:dyDescent="0.25">
      <c r="K159" s="6"/>
      <c r="N159" s="3"/>
    </row>
    <row r="160" spans="11:14" x14ac:dyDescent="0.25">
      <c r="K160" s="6"/>
      <c r="N160" s="3"/>
    </row>
    <row r="161" spans="11:14" x14ac:dyDescent="0.25">
      <c r="K161" s="6"/>
      <c r="N161" s="3"/>
    </row>
    <row r="162" spans="11:14" x14ac:dyDescent="0.25">
      <c r="K162" s="6"/>
      <c r="N162" s="3"/>
    </row>
    <row r="163" spans="11:14" x14ac:dyDescent="0.25">
      <c r="K163" s="6"/>
      <c r="N163" s="3"/>
    </row>
    <row r="164" spans="11:14" x14ac:dyDescent="0.25">
      <c r="K164" s="6"/>
      <c r="N164" s="3"/>
    </row>
    <row r="165" spans="11:14" x14ac:dyDescent="0.25">
      <c r="K165" s="6"/>
      <c r="N165" s="3"/>
    </row>
    <row r="166" spans="11:14" x14ac:dyDescent="0.25">
      <c r="K166" s="6"/>
      <c r="N166" s="3"/>
    </row>
    <row r="167" spans="11:14" x14ac:dyDescent="0.25">
      <c r="K167" s="6"/>
      <c r="N167" s="3"/>
    </row>
    <row r="168" spans="11:14" x14ac:dyDescent="0.25">
      <c r="K168" s="6"/>
      <c r="N168" s="3"/>
    </row>
    <row r="169" spans="11:14" x14ac:dyDescent="0.25">
      <c r="K169" s="6"/>
      <c r="N169" s="3"/>
    </row>
    <row r="170" spans="11:14" x14ac:dyDescent="0.25">
      <c r="K170" s="6"/>
      <c r="N170" s="3"/>
    </row>
    <row r="171" spans="11:14" x14ac:dyDescent="0.25">
      <c r="K171" s="6"/>
      <c r="N171" s="3"/>
    </row>
    <row r="172" spans="11:14" x14ac:dyDescent="0.25">
      <c r="K172" s="6"/>
      <c r="N172" s="3"/>
    </row>
    <row r="173" spans="11:14" x14ac:dyDescent="0.25">
      <c r="K173" s="6"/>
      <c r="N173" s="3"/>
    </row>
    <row r="174" spans="11:14" x14ac:dyDescent="0.25">
      <c r="K174" s="6"/>
      <c r="N174" s="3"/>
    </row>
    <row r="175" spans="11:14" x14ac:dyDescent="0.25">
      <c r="K175" s="6"/>
      <c r="N175" s="3"/>
    </row>
    <row r="176" spans="11:14" x14ac:dyDescent="0.25">
      <c r="K176" s="6"/>
      <c r="N176" s="3"/>
    </row>
    <row r="177" spans="11:14" x14ac:dyDescent="0.25">
      <c r="K177" s="6"/>
      <c r="N177" s="3"/>
    </row>
    <row r="178" spans="11:14" x14ac:dyDescent="0.25">
      <c r="K178" s="6"/>
      <c r="N178" s="3"/>
    </row>
    <row r="179" spans="11:14" x14ac:dyDescent="0.25">
      <c r="K179" s="6"/>
      <c r="N179" s="3"/>
    </row>
    <row r="180" spans="11:14" x14ac:dyDescent="0.25">
      <c r="K180" s="6"/>
      <c r="N180" s="3"/>
    </row>
    <row r="181" spans="11:14" x14ac:dyDescent="0.25">
      <c r="K181" s="6"/>
      <c r="N181" s="3"/>
    </row>
    <row r="182" spans="11:14" x14ac:dyDescent="0.25">
      <c r="K182" s="6"/>
      <c r="N182" s="3"/>
    </row>
    <row r="183" spans="11:14" x14ac:dyDescent="0.25">
      <c r="K183" s="6"/>
      <c r="N183" s="3"/>
    </row>
    <row r="184" spans="11:14" x14ac:dyDescent="0.25">
      <c r="K184" s="6"/>
      <c r="N184" s="3"/>
    </row>
    <row r="185" spans="11:14" x14ac:dyDescent="0.25">
      <c r="K185" s="6"/>
      <c r="N185" s="3"/>
    </row>
    <row r="186" spans="11:14" x14ac:dyDescent="0.25">
      <c r="K186" s="6"/>
      <c r="N186" s="3"/>
    </row>
    <row r="187" spans="11:14" x14ac:dyDescent="0.25">
      <c r="K187" s="6"/>
      <c r="N187" s="3"/>
    </row>
    <row r="188" spans="11:14" x14ac:dyDescent="0.25">
      <c r="K188" s="6"/>
      <c r="N188" s="3"/>
    </row>
    <row r="189" spans="11:14" x14ac:dyDescent="0.25">
      <c r="K189" s="6"/>
      <c r="N189" s="3"/>
    </row>
    <row r="190" spans="11:14" x14ac:dyDescent="0.25">
      <c r="K190" s="6"/>
      <c r="N190" s="3"/>
    </row>
    <row r="191" spans="11:14" x14ac:dyDescent="0.25">
      <c r="K191" s="6"/>
      <c r="N191" s="3"/>
    </row>
    <row r="192" spans="11:14" x14ac:dyDescent="0.25">
      <c r="K192" s="6"/>
      <c r="N192" s="3"/>
    </row>
    <row r="193" spans="11:14" x14ac:dyDescent="0.25">
      <c r="K193" s="6"/>
      <c r="N193" s="3"/>
    </row>
    <row r="194" spans="11:14" x14ac:dyDescent="0.25">
      <c r="K194" s="6"/>
      <c r="N194" s="3"/>
    </row>
    <row r="195" spans="11:14" x14ac:dyDescent="0.25">
      <c r="K195" s="6"/>
      <c r="N195" s="3"/>
    </row>
    <row r="196" spans="11:14" x14ac:dyDescent="0.25">
      <c r="K196" s="6"/>
      <c r="N196" s="3"/>
    </row>
    <row r="197" spans="11:14" x14ac:dyDescent="0.25">
      <c r="K197" s="6"/>
      <c r="N197" s="3"/>
    </row>
    <row r="198" spans="11:14" x14ac:dyDescent="0.25">
      <c r="K198" s="6"/>
      <c r="N198" s="3"/>
    </row>
    <row r="199" spans="11:14" x14ac:dyDescent="0.25">
      <c r="K199" s="6"/>
      <c r="N199" s="3"/>
    </row>
    <row r="200" spans="11:14" x14ac:dyDescent="0.25">
      <c r="K200" s="6"/>
      <c r="N200" s="3"/>
    </row>
    <row r="201" spans="11:14" x14ac:dyDescent="0.25">
      <c r="K201" s="6"/>
      <c r="N201" s="3"/>
    </row>
    <row r="202" spans="11:14" x14ac:dyDescent="0.25">
      <c r="K202" s="6"/>
      <c r="N202" s="3"/>
    </row>
    <row r="203" spans="11:14" x14ac:dyDescent="0.25">
      <c r="K203" s="6"/>
      <c r="N203" s="3"/>
    </row>
    <row r="204" spans="11:14" x14ac:dyDescent="0.25">
      <c r="K204" s="6"/>
      <c r="N204" s="3"/>
    </row>
    <row r="205" spans="11:14" x14ac:dyDescent="0.25">
      <c r="K205" s="6"/>
      <c r="N205" s="3"/>
    </row>
    <row r="206" spans="11:14" x14ac:dyDescent="0.25">
      <c r="K206" s="6"/>
      <c r="N206" s="3"/>
    </row>
    <row r="207" spans="11:14" x14ac:dyDescent="0.25">
      <c r="K207" s="6"/>
      <c r="N207" s="3"/>
    </row>
    <row r="208" spans="11:14" x14ac:dyDescent="0.25">
      <c r="K208" s="6"/>
      <c r="N208" s="3"/>
    </row>
    <row r="209" spans="11:14" x14ac:dyDescent="0.25">
      <c r="K209" s="6"/>
      <c r="N209" s="3"/>
    </row>
    <row r="210" spans="11:14" x14ac:dyDescent="0.25">
      <c r="K210" s="6"/>
      <c r="N210" s="3"/>
    </row>
    <row r="211" spans="11:14" x14ac:dyDescent="0.25">
      <c r="K211" s="6"/>
      <c r="N211" s="3"/>
    </row>
    <row r="212" spans="11:14" x14ac:dyDescent="0.25">
      <c r="K212" s="6"/>
      <c r="N212" s="3"/>
    </row>
    <row r="213" spans="11:14" x14ac:dyDescent="0.25">
      <c r="K213" s="6"/>
      <c r="N213" s="3"/>
    </row>
    <row r="214" spans="11:14" x14ac:dyDescent="0.25">
      <c r="K214" s="6"/>
      <c r="N214" s="3"/>
    </row>
    <row r="215" spans="11:14" x14ac:dyDescent="0.25">
      <c r="K215" s="6"/>
      <c r="N215" s="3"/>
    </row>
    <row r="216" spans="11:14" x14ac:dyDescent="0.25">
      <c r="K216" s="6"/>
      <c r="N216" s="3"/>
    </row>
    <row r="217" spans="11:14" x14ac:dyDescent="0.25">
      <c r="K217" s="6"/>
      <c r="N217" s="3"/>
    </row>
    <row r="218" spans="11:14" x14ac:dyDescent="0.25">
      <c r="K218" s="6"/>
      <c r="N218" s="3"/>
    </row>
    <row r="219" spans="11:14" x14ac:dyDescent="0.25">
      <c r="K219" s="6"/>
      <c r="N219" s="3"/>
    </row>
    <row r="220" spans="11:14" x14ac:dyDescent="0.25">
      <c r="K220" s="6"/>
      <c r="N220" s="3"/>
    </row>
    <row r="221" spans="11:14" x14ac:dyDescent="0.25">
      <c r="K221" s="6"/>
      <c r="N221" s="3"/>
    </row>
    <row r="222" spans="11:14" x14ac:dyDescent="0.25">
      <c r="K222" s="6"/>
      <c r="N222" s="3"/>
    </row>
    <row r="223" spans="11:14" x14ac:dyDescent="0.25">
      <c r="K223" s="6"/>
      <c r="N223" s="3"/>
    </row>
    <row r="224" spans="11:14" x14ac:dyDescent="0.25">
      <c r="K224" s="6"/>
      <c r="N224" s="3"/>
    </row>
    <row r="225" spans="11:14" x14ac:dyDescent="0.25">
      <c r="K225" s="6"/>
      <c r="N225" s="3"/>
    </row>
    <row r="226" spans="11:14" x14ac:dyDescent="0.25">
      <c r="K226" s="6"/>
      <c r="N226" s="3"/>
    </row>
    <row r="227" spans="11:14" x14ac:dyDescent="0.25">
      <c r="K227" s="6"/>
      <c r="N227" s="3"/>
    </row>
    <row r="228" spans="11:14" x14ac:dyDescent="0.25">
      <c r="K228" s="6"/>
      <c r="N228" s="3"/>
    </row>
    <row r="229" spans="11:14" x14ac:dyDescent="0.25">
      <c r="K229" s="6"/>
      <c r="N229" s="3"/>
    </row>
    <row r="230" spans="11:14" x14ac:dyDescent="0.25">
      <c r="K230" s="6"/>
      <c r="N230" s="3"/>
    </row>
    <row r="231" spans="11:14" x14ac:dyDescent="0.25">
      <c r="K231" s="6"/>
      <c r="N231" s="3"/>
    </row>
    <row r="232" spans="11:14" x14ac:dyDescent="0.25">
      <c r="K232" s="6"/>
      <c r="N232" s="3"/>
    </row>
    <row r="233" spans="11:14" x14ac:dyDescent="0.25">
      <c r="K233" s="6"/>
      <c r="N233" s="3"/>
    </row>
    <row r="234" spans="11:14" x14ac:dyDescent="0.25">
      <c r="K234" s="6"/>
      <c r="N234" s="3"/>
    </row>
    <row r="235" spans="11:14" x14ac:dyDescent="0.25">
      <c r="K235" s="6"/>
      <c r="N235" s="3"/>
    </row>
    <row r="236" spans="11:14" x14ac:dyDescent="0.25">
      <c r="K236" s="6"/>
      <c r="N236" s="3"/>
    </row>
    <row r="237" spans="11:14" x14ac:dyDescent="0.25">
      <c r="K237" s="6"/>
      <c r="N237" s="3"/>
    </row>
    <row r="238" spans="11:14" x14ac:dyDescent="0.25">
      <c r="K238" s="6"/>
      <c r="N238" s="3"/>
    </row>
    <row r="239" spans="11:14" x14ac:dyDescent="0.25">
      <c r="K239" s="6"/>
      <c r="N239" s="3"/>
    </row>
    <row r="240" spans="11:14" x14ac:dyDescent="0.25">
      <c r="K240" s="6"/>
      <c r="N240" s="3"/>
    </row>
    <row r="241" spans="11:14" x14ac:dyDescent="0.25">
      <c r="K241" s="6"/>
      <c r="N241" s="3"/>
    </row>
    <row r="242" spans="11:14" x14ac:dyDescent="0.25">
      <c r="K242" s="6"/>
      <c r="N242" s="3"/>
    </row>
    <row r="243" spans="11:14" x14ac:dyDescent="0.25">
      <c r="K243" s="6"/>
      <c r="N243" s="3"/>
    </row>
    <row r="244" spans="11:14" x14ac:dyDescent="0.25">
      <c r="K244" s="6"/>
      <c r="N244" s="3"/>
    </row>
    <row r="245" spans="11:14" x14ac:dyDescent="0.25">
      <c r="K245" s="6"/>
      <c r="N245" s="3"/>
    </row>
    <row r="246" spans="11:14" x14ac:dyDescent="0.25">
      <c r="K246" s="6"/>
      <c r="N246" s="3"/>
    </row>
    <row r="247" spans="11:14" x14ac:dyDescent="0.25">
      <c r="K247" s="6"/>
      <c r="N247" s="3"/>
    </row>
    <row r="248" spans="11:14" x14ac:dyDescent="0.25">
      <c r="K248" s="6"/>
      <c r="N248" s="3"/>
    </row>
    <row r="249" spans="11:14" x14ac:dyDescent="0.25">
      <c r="K249" s="6"/>
      <c r="N249" s="3"/>
    </row>
    <row r="250" spans="11:14" x14ac:dyDescent="0.25">
      <c r="K250" s="6"/>
      <c r="N250" s="3"/>
    </row>
    <row r="251" spans="11:14" x14ac:dyDescent="0.25">
      <c r="K251" s="6"/>
      <c r="N251" s="3"/>
    </row>
    <row r="252" spans="11:14" x14ac:dyDescent="0.25">
      <c r="K252" s="6"/>
      <c r="N252" s="3"/>
    </row>
    <row r="253" spans="11:14" x14ac:dyDescent="0.25">
      <c r="K253" s="6"/>
      <c r="N253" s="3"/>
    </row>
    <row r="254" spans="11:14" x14ac:dyDescent="0.25">
      <c r="K254" s="6"/>
      <c r="N254" s="3"/>
    </row>
    <row r="255" spans="11:14" x14ac:dyDescent="0.25">
      <c r="K255" s="6"/>
      <c r="N255" s="3"/>
    </row>
    <row r="256" spans="11:14" x14ac:dyDescent="0.25">
      <c r="K256" s="6"/>
      <c r="N256" s="3"/>
    </row>
    <row r="257" spans="11:14" x14ac:dyDescent="0.25">
      <c r="K257" s="6"/>
      <c r="N257" s="3"/>
    </row>
    <row r="258" spans="11:14" x14ac:dyDescent="0.25">
      <c r="K258" s="6"/>
      <c r="N258" s="3"/>
    </row>
    <row r="259" spans="11:14" x14ac:dyDescent="0.25">
      <c r="K259" s="6"/>
      <c r="N259" s="3"/>
    </row>
    <row r="260" spans="11:14" x14ac:dyDescent="0.25">
      <c r="K260" s="6"/>
      <c r="N260" s="3"/>
    </row>
    <row r="261" spans="11:14" x14ac:dyDescent="0.25">
      <c r="K261" s="6"/>
      <c r="N261" s="3"/>
    </row>
    <row r="262" spans="11:14" x14ac:dyDescent="0.25">
      <c r="K262" s="6"/>
      <c r="N262" s="3"/>
    </row>
    <row r="263" spans="11:14" x14ac:dyDescent="0.25">
      <c r="K263" s="6"/>
      <c r="N263" s="3"/>
    </row>
    <row r="264" spans="11:14" x14ac:dyDescent="0.25">
      <c r="K264" s="6"/>
      <c r="N264" s="3"/>
    </row>
    <row r="265" spans="11:14" x14ac:dyDescent="0.25">
      <c r="K265" s="6"/>
      <c r="N265" s="3"/>
    </row>
    <row r="266" spans="11:14" x14ac:dyDescent="0.25">
      <c r="K266" s="6"/>
      <c r="N266" s="3"/>
    </row>
    <row r="267" spans="11:14" x14ac:dyDescent="0.25">
      <c r="K267" s="6"/>
      <c r="N267" s="3"/>
    </row>
    <row r="268" spans="11:14" x14ac:dyDescent="0.25">
      <c r="K268" s="6"/>
      <c r="N268" s="3"/>
    </row>
    <row r="269" spans="11:14" x14ac:dyDescent="0.25">
      <c r="K269" s="6"/>
      <c r="N269" s="3"/>
    </row>
    <row r="270" spans="11:14" x14ac:dyDescent="0.25">
      <c r="K270" s="6"/>
      <c r="N270" s="3"/>
    </row>
    <row r="271" spans="11:14" x14ac:dyDescent="0.25">
      <c r="K271" s="6"/>
      <c r="N271" s="3"/>
    </row>
    <row r="272" spans="1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  <row r="305" spans="11:14" x14ac:dyDescent="0.25">
      <c r="K305" s="6"/>
      <c r="N305" s="3"/>
    </row>
  </sheetData>
  <mergeCells count="56">
    <mergeCell ref="J62:K62"/>
    <mergeCell ref="L62:M62"/>
    <mergeCell ref="J59:K59"/>
    <mergeCell ref="L59:M59"/>
    <mergeCell ref="J60:K60"/>
    <mergeCell ref="L60:M60"/>
    <mergeCell ref="J61:K61"/>
    <mergeCell ref="L61:M61"/>
    <mergeCell ref="J56:K56"/>
    <mergeCell ref="L56:M56"/>
    <mergeCell ref="J57:K57"/>
    <mergeCell ref="L57:M57"/>
    <mergeCell ref="J58:K58"/>
    <mergeCell ref="L58:M58"/>
    <mergeCell ref="J53:K53"/>
    <mergeCell ref="L53:M53"/>
    <mergeCell ref="J54:K54"/>
    <mergeCell ref="L54:M54"/>
    <mergeCell ref="J55:K55"/>
    <mergeCell ref="L55:M55"/>
    <mergeCell ref="J50:K50"/>
    <mergeCell ref="L50:M50"/>
    <mergeCell ref="J51:K51"/>
    <mergeCell ref="L51:M51"/>
    <mergeCell ref="J52:K52"/>
    <mergeCell ref="L52:M52"/>
    <mergeCell ref="J47:K47"/>
    <mergeCell ref="L47:M47"/>
    <mergeCell ref="J48:K48"/>
    <mergeCell ref="L48:M48"/>
    <mergeCell ref="J49:K49"/>
    <mergeCell ref="L49:M49"/>
    <mergeCell ref="J44:K44"/>
    <mergeCell ref="L44:M44"/>
    <mergeCell ref="J45:K45"/>
    <mergeCell ref="L45:M45"/>
    <mergeCell ref="J46:K46"/>
    <mergeCell ref="L46:M46"/>
    <mergeCell ref="J41:K41"/>
    <mergeCell ref="L41:M41"/>
    <mergeCell ref="J42:K42"/>
    <mergeCell ref="L42:M42"/>
    <mergeCell ref="J43:K43"/>
    <mergeCell ref="L43:M43"/>
    <mergeCell ref="J38:K38"/>
    <mergeCell ref="L38:M38"/>
    <mergeCell ref="J39:K39"/>
    <mergeCell ref="L39:M39"/>
    <mergeCell ref="J40:K40"/>
    <mergeCell ref="L40:M40"/>
    <mergeCell ref="A3:C3"/>
    <mergeCell ref="A4:C4"/>
    <mergeCell ref="J36:K36"/>
    <mergeCell ref="L36:M36"/>
    <mergeCell ref="J37:K37"/>
    <mergeCell ref="L37:M37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P37:P6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U280"/>
  <sheetViews>
    <sheetView view="pageBreakPreview" zoomScaleNormal="90" zoomScaleSheetLayoutView="100" workbookViewId="0">
      <selection activeCell="V13" sqref="V13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83</v>
      </c>
    </row>
    <row r="2" spans="1:15" ht="18" customHeight="1" x14ac:dyDescent="0.25">
      <c r="A2" s="64"/>
    </row>
    <row r="3" spans="1:15" ht="18" customHeight="1" x14ac:dyDescent="0.25">
      <c r="B3" s="7"/>
      <c r="C3" s="7" t="s">
        <v>43</v>
      </c>
      <c r="D3" s="8">
        <f>$N$64</f>
        <v>2554</v>
      </c>
    </row>
    <row r="4" spans="1:15" ht="18" customHeight="1" x14ac:dyDescent="0.25">
      <c r="A4" s="97" t="s">
        <v>45</v>
      </c>
      <c r="B4" s="97"/>
      <c r="C4" s="97"/>
      <c r="D4" s="8">
        <f>$L$62</f>
        <v>12621</v>
      </c>
    </row>
    <row r="5" spans="1:15" ht="18" customHeight="1" x14ac:dyDescent="0.25">
      <c r="B5" s="9"/>
      <c r="C5" s="10" t="s">
        <v>44</v>
      </c>
      <c r="D5" s="15">
        <f>$N$65</f>
        <v>0.20236114412487125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121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06</v>
      </c>
      <c r="C9" s="75">
        <f t="shared" ref="C9:C32" si="1">SUMIF($O$37:$O$60,$A9,$N$37:$N$60)</f>
        <v>0.45454545454545453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13</v>
      </c>
      <c r="C10" s="75">
        <f t="shared" si="1"/>
        <v>0.43450479233226835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04</v>
      </c>
      <c r="C11" s="75">
        <f t="shared" si="1"/>
        <v>0.40952380952380951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01</v>
      </c>
      <c r="C12" s="75">
        <f t="shared" si="1"/>
        <v>0.40163934426229508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19</v>
      </c>
      <c r="C13" s="75">
        <f t="shared" si="1"/>
        <v>0.39189189189189189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10</v>
      </c>
      <c r="C14" s="75">
        <f t="shared" si="1"/>
        <v>0.37894736842105264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03</v>
      </c>
      <c r="C15" s="75">
        <f t="shared" si="1"/>
        <v>0.35416666666666669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09</v>
      </c>
      <c r="C16" s="75">
        <f t="shared" si="1"/>
        <v>0.31764705882352939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02</v>
      </c>
      <c r="C17" s="75">
        <f t="shared" si="1"/>
        <v>0.30573248407643311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07</v>
      </c>
      <c r="C18" s="75">
        <f t="shared" si="1"/>
        <v>0.2608695652173913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16</v>
      </c>
      <c r="C19" s="75">
        <f t="shared" si="1"/>
        <v>0.25321888412017168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11</v>
      </c>
      <c r="C20" s="75">
        <f t="shared" si="1"/>
        <v>0.2446043165467626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17</v>
      </c>
      <c r="C21" s="75">
        <f t="shared" si="1"/>
        <v>0.22443181818181818</v>
      </c>
      <c r="N21" s="15"/>
      <c r="O21" s="22"/>
    </row>
    <row r="22" spans="1:15" ht="18" customHeight="1" x14ac:dyDescent="0.25">
      <c r="A22" s="74">
        <v>13</v>
      </c>
      <c r="B22" s="74" t="str">
        <f t="shared" si="0"/>
        <v>17</v>
      </c>
      <c r="C22" s="75">
        <f t="shared" si="1"/>
        <v>0.22443181818181818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05</v>
      </c>
      <c r="C23" s="75">
        <f t="shared" si="1"/>
        <v>0.20992366412213739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08</v>
      </c>
      <c r="C24" s="75">
        <f t="shared" si="1"/>
        <v>0.19812206572769953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12</v>
      </c>
      <c r="C25" s="75">
        <f t="shared" si="1"/>
        <v>0.19000549148819329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22</v>
      </c>
      <c r="C26" s="75">
        <f t="shared" si="1"/>
        <v>0.18614718614718614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24</v>
      </c>
      <c r="C27" s="75">
        <f t="shared" si="1"/>
        <v>0.1761006289308176</v>
      </c>
      <c r="N27" s="15"/>
      <c r="O27" s="22"/>
    </row>
    <row r="28" spans="1:15" ht="18" customHeight="1" x14ac:dyDescent="0.25">
      <c r="A28" s="74">
        <v>20</v>
      </c>
      <c r="B28" s="74" t="str">
        <f t="shared" si="0"/>
        <v>20</v>
      </c>
      <c r="C28" s="75">
        <f t="shared" si="1"/>
        <v>0.17472118959107807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14</v>
      </c>
      <c r="C29" s="75">
        <f t="shared" si="1"/>
        <v>0.17289719626168223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18</v>
      </c>
      <c r="C30" s="75">
        <f t="shared" si="1"/>
        <v>0.17006802721088435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21</v>
      </c>
      <c r="C31" s="75">
        <f t="shared" si="1"/>
        <v>0.15271493212669685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15</v>
      </c>
      <c r="C32" s="75">
        <f t="shared" si="1"/>
        <v>0.12642669007901669</v>
      </c>
      <c r="N32" s="15"/>
      <c r="O32" s="22"/>
    </row>
    <row r="33" spans="1:21" ht="18" customHeight="1" x14ac:dyDescent="0.25">
      <c r="H33" s="11"/>
      <c r="I33" s="15"/>
    </row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121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122</v>
      </c>
      <c r="K36" s="99"/>
      <c r="L36" s="98" t="s">
        <v>123</v>
      </c>
      <c r="M36" s="99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VLOOKUP('100+'!$A37, Data!$B$102:$J$126, 2, FALSE)</f>
        <v>146</v>
      </c>
      <c r="C37" s="78">
        <f>VLOOKUP('100+'!$A37, Data!$B$102:$J$126, 3, FALSE)</f>
        <v>42</v>
      </c>
      <c r="D37" s="78">
        <f>VLOOKUP('100+'!$A37, Data!$B$102:$J$126, 4, FALSE)</f>
        <v>1</v>
      </c>
      <c r="E37" s="78">
        <f>VLOOKUP('100+'!$A37, Data!$B$102:$J$126, 5, FALSE)</f>
        <v>1</v>
      </c>
      <c r="F37" s="78">
        <f>VLOOKUP('100+'!$A37, Data!$B$102:$J$126, 6, FALSE)</f>
        <v>0</v>
      </c>
      <c r="G37" s="78">
        <f>VLOOKUP('100+'!$A37, Data!$B$102:$J$126, 7, FALSE)</f>
        <v>0</v>
      </c>
      <c r="H37" s="78">
        <f>VLOOKUP('100+'!$A37, Data!$B$102:$J$126, 8, FALSE)</f>
        <v>52</v>
      </c>
      <c r="I37" s="78">
        <f>VLOOKUP('100+'!$A37, Data!$B$102:$J$126, 9, FALSE)</f>
        <v>2</v>
      </c>
      <c r="J37" s="100">
        <f t="shared" ref="J37:J60" si="2">SUM(C37:I37)</f>
        <v>98</v>
      </c>
      <c r="K37" s="101"/>
      <c r="L37" s="100">
        <f t="shared" ref="L37:L61" si="3">SUM(B37:I37)</f>
        <v>244</v>
      </c>
      <c r="M37" s="101"/>
      <c r="N37" s="75">
        <f t="shared" ref="N37:N62" si="4">J37/L37</f>
        <v>0.40163934426229508</v>
      </c>
      <c r="O37" s="74">
        <f t="shared" ref="O37:O60" si="5">RANK(N37,$N$37:$N$60)</f>
        <v>4</v>
      </c>
      <c r="P37" s="85" t="s">
        <v>6</v>
      </c>
      <c r="R37" s="16"/>
      <c r="S37" s="16"/>
      <c r="T37" s="72"/>
      <c r="U37" s="72"/>
    </row>
    <row r="38" spans="1:21" ht="18" customHeight="1" x14ac:dyDescent="0.25">
      <c r="A38" s="73">
        <v>2</v>
      </c>
      <c r="B38" s="78">
        <f>VLOOKUP('100+'!$A38, Data!$B$102:$J$126, 2, FALSE)</f>
        <v>109</v>
      </c>
      <c r="C38" s="78">
        <f>VLOOKUP('100+'!$A38, Data!$B$102:$J$126, 3, FALSE)</f>
        <v>29</v>
      </c>
      <c r="D38" s="78">
        <f>VLOOKUP('100+'!$A38, Data!$B$102:$J$126, 4, FALSE)</f>
        <v>1</v>
      </c>
      <c r="E38" s="78">
        <f>VLOOKUP('100+'!$A38, Data!$B$102:$J$126, 5, FALSE)</f>
        <v>2</v>
      </c>
      <c r="F38" s="78">
        <f>VLOOKUP('100+'!$A38, Data!$B$102:$J$126, 6, FALSE)</f>
        <v>0</v>
      </c>
      <c r="G38" s="78">
        <f>VLOOKUP('100+'!$A38, Data!$B$102:$J$126, 7, FALSE)</f>
        <v>0</v>
      </c>
      <c r="H38" s="78">
        <f>VLOOKUP('100+'!$A38, Data!$B$102:$J$126, 8, FALSE)</f>
        <v>14</v>
      </c>
      <c r="I38" s="78">
        <f>VLOOKUP('100+'!$A38, Data!$B$102:$J$126, 9, FALSE)</f>
        <v>2</v>
      </c>
      <c r="J38" s="100">
        <f t="shared" si="2"/>
        <v>48</v>
      </c>
      <c r="K38" s="101"/>
      <c r="L38" s="100">
        <f t="shared" si="3"/>
        <v>157</v>
      </c>
      <c r="M38" s="101"/>
      <c r="N38" s="75">
        <f t="shared" si="4"/>
        <v>0.30573248407643311</v>
      </c>
      <c r="O38" s="74">
        <f t="shared" si="5"/>
        <v>9</v>
      </c>
      <c r="P38" s="85" t="s">
        <v>7</v>
      </c>
      <c r="R38" s="16"/>
      <c r="S38" s="16"/>
      <c r="T38" s="72"/>
      <c r="U38" s="72"/>
    </row>
    <row r="39" spans="1:21" ht="18" customHeight="1" x14ac:dyDescent="0.25">
      <c r="A39" s="73">
        <v>3</v>
      </c>
      <c r="B39" s="78">
        <f>VLOOKUP('100+'!$A39, Data!$B$102:$J$126, 2, FALSE)</f>
        <v>31</v>
      </c>
      <c r="C39" s="78">
        <f>VLOOKUP('100+'!$A39, Data!$B$102:$J$126, 3, FALSE)</f>
        <v>6</v>
      </c>
      <c r="D39" s="78">
        <f>VLOOKUP('100+'!$A39, Data!$B$102:$J$126, 4, FALSE)</f>
        <v>0</v>
      </c>
      <c r="E39" s="78">
        <f>VLOOKUP('100+'!$A39, Data!$B$102:$J$126, 5, FALSE)</f>
        <v>1</v>
      </c>
      <c r="F39" s="78">
        <f>VLOOKUP('100+'!$A39, Data!$B$102:$J$126, 6, FALSE)</f>
        <v>0</v>
      </c>
      <c r="G39" s="78">
        <f>VLOOKUP('100+'!$A39, Data!$B$102:$J$126, 7, FALSE)</f>
        <v>0</v>
      </c>
      <c r="H39" s="78">
        <f>VLOOKUP('100+'!$A39, Data!$B$102:$J$126, 8, FALSE)</f>
        <v>10</v>
      </c>
      <c r="I39" s="78">
        <f>VLOOKUP('100+'!$A39, Data!$B$102:$J$126, 9, FALSE)</f>
        <v>0</v>
      </c>
      <c r="J39" s="100">
        <f t="shared" si="2"/>
        <v>17</v>
      </c>
      <c r="K39" s="101"/>
      <c r="L39" s="100">
        <f t="shared" si="3"/>
        <v>48</v>
      </c>
      <c r="M39" s="101"/>
      <c r="N39" s="75">
        <f t="shared" si="4"/>
        <v>0.35416666666666669</v>
      </c>
      <c r="O39" s="74">
        <f t="shared" si="5"/>
        <v>7</v>
      </c>
      <c r="P39" s="85" t="s">
        <v>8</v>
      </c>
      <c r="R39" s="16"/>
      <c r="S39" s="16"/>
      <c r="T39" s="72"/>
      <c r="U39" s="72"/>
    </row>
    <row r="40" spans="1:21" ht="18" customHeight="1" x14ac:dyDescent="0.25">
      <c r="A40" s="73">
        <v>4</v>
      </c>
      <c r="B40" s="78">
        <f>VLOOKUP('100+'!$A40, Data!$B$102:$J$126, 2, FALSE)</f>
        <v>62</v>
      </c>
      <c r="C40" s="78">
        <f>VLOOKUP('100+'!$A40, Data!$B$102:$J$126, 3, FALSE)</f>
        <v>26</v>
      </c>
      <c r="D40" s="78">
        <f>VLOOKUP('100+'!$A40, Data!$B$102:$J$126, 4, FALSE)</f>
        <v>0</v>
      </c>
      <c r="E40" s="78">
        <f>VLOOKUP('100+'!$A40, Data!$B$102:$J$126, 5, FALSE)</f>
        <v>2</v>
      </c>
      <c r="F40" s="78">
        <f>VLOOKUP('100+'!$A40, Data!$B$102:$J$126, 6, FALSE)</f>
        <v>0</v>
      </c>
      <c r="G40" s="78">
        <f>VLOOKUP('100+'!$A40, Data!$B$102:$J$126, 7, FALSE)</f>
        <v>0</v>
      </c>
      <c r="H40" s="78">
        <f>VLOOKUP('100+'!$A40, Data!$B$102:$J$126, 8, FALSE)</f>
        <v>15</v>
      </c>
      <c r="I40" s="78">
        <f>VLOOKUP('100+'!$A40, Data!$B$102:$J$126, 9, FALSE)</f>
        <v>0</v>
      </c>
      <c r="J40" s="100">
        <f t="shared" si="2"/>
        <v>43</v>
      </c>
      <c r="K40" s="101"/>
      <c r="L40" s="100">
        <f t="shared" si="3"/>
        <v>105</v>
      </c>
      <c r="M40" s="101"/>
      <c r="N40" s="75">
        <f t="shared" si="4"/>
        <v>0.40952380952380951</v>
      </c>
      <c r="O40" s="74">
        <f t="shared" si="5"/>
        <v>3</v>
      </c>
      <c r="P40" s="85" t="s">
        <v>9</v>
      </c>
      <c r="R40" s="16"/>
      <c r="S40" s="16"/>
      <c r="T40" s="72"/>
      <c r="U40" s="72"/>
    </row>
    <row r="41" spans="1:21" ht="18" customHeight="1" x14ac:dyDescent="0.25">
      <c r="A41" s="73">
        <v>5</v>
      </c>
      <c r="B41" s="78">
        <f>VLOOKUP('100+'!$A41, Data!$B$102:$J$126, 2, FALSE)</f>
        <v>207</v>
      </c>
      <c r="C41" s="78">
        <f>VLOOKUP('100+'!$A41, Data!$B$102:$J$126, 3, FALSE)</f>
        <v>21</v>
      </c>
      <c r="D41" s="78">
        <f>VLOOKUP('100+'!$A41, Data!$B$102:$J$126, 4, FALSE)</f>
        <v>2</v>
      </c>
      <c r="E41" s="78">
        <f>VLOOKUP('100+'!$A41, Data!$B$102:$J$126, 5, FALSE)</f>
        <v>1</v>
      </c>
      <c r="F41" s="78">
        <f>VLOOKUP('100+'!$A41, Data!$B$102:$J$126, 6, FALSE)</f>
        <v>0</v>
      </c>
      <c r="G41" s="78">
        <f>VLOOKUP('100+'!$A41, Data!$B$102:$J$126, 7, FALSE)</f>
        <v>0</v>
      </c>
      <c r="H41" s="78">
        <f>VLOOKUP('100+'!$A41, Data!$B$102:$J$126, 8, FALSE)</f>
        <v>31</v>
      </c>
      <c r="I41" s="78">
        <f>VLOOKUP('100+'!$A41, Data!$B$102:$J$126, 9, FALSE)</f>
        <v>0</v>
      </c>
      <c r="J41" s="100">
        <f t="shared" si="2"/>
        <v>55</v>
      </c>
      <c r="K41" s="101"/>
      <c r="L41" s="100">
        <f t="shared" si="3"/>
        <v>262</v>
      </c>
      <c r="M41" s="101"/>
      <c r="N41" s="75">
        <f t="shared" si="4"/>
        <v>0.20992366412213739</v>
      </c>
      <c r="O41" s="74">
        <f t="shared" si="5"/>
        <v>15</v>
      </c>
      <c r="P41" s="85" t="s">
        <v>10</v>
      </c>
      <c r="R41" s="16"/>
      <c r="S41" s="16"/>
      <c r="T41" s="72"/>
      <c r="U41" s="72"/>
    </row>
    <row r="42" spans="1:21" ht="18" customHeight="1" x14ac:dyDescent="0.25">
      <c r="A42" s="73">
        <v>6</v>
      </c>
      <c r="B42" s="78">
        <f>VLOOKUP('100+'!$A42, Data!$B$102:$J$126, 2, FALSE)</f>
        <v>24</v>
      </c>
      <c r="C42" s="78">
        <f>VLOOKUP('100+'!$A42, Data!$B$102:$J$126, 3, FALSE)</f>
        <v>12</v>
      </c>
      <c r="D42" s="78">
        <f>VLOOKUP('100+'!$A42, Data!$B$102:$J$126, 4, FALSE)</f>
        <v>0</v>
      </c>
      <c r="E42" s="78">
        <f>VLOOKUP('100+'!$A42, Data!$B$102:$J$126, 5, FALSE)</f>
        <v>1</v>
      </c>
      <c r="F42" s="78">
        <f>VLOOKUP('100+'!$A42, Data!$B$102:$J$126, 6, FALSE)</f>
        <v>0</v>
      </c>
      <c r="G42" s="78">
        <f>VLOOKUP('100+'!$A42, Data!$B$102:$J$126, 7, FALSE)</f>
        <v>0</v>
      </c>
      <c r="H42" s="78">
        <f>VLOOKUP('100+'!$A42, Data!$B$102:$J$126, 8, FALSE)</f>
        <v>6</v>
      </c>
      <c r="I42" s="78">
        <f>VLOOKUP('100+'!$A42, Data!$B$102:$J$126, 9, FALSE)</f>
        <v>1</v>
      </c>
      <c r="J42" s="100">
        <f t="shared" si="2"/>
        <v>20</v>
      </c>
      <c r="K42" s="101"/>
      <c r="L42" s="100">
        <f t="shared" si="3"/>
        <v>44</v>
      </c>
      <c r="M42" s="101"/>
      <c r="N42" s="75">
        <f t="shared" si="4"/>
        <v>0.45454545454545453</v>
      </c>
      <c r="O42" s="74">
        <f t="shared" si="5"/>
        <v>1</v>
      </c>
      <c r="P42" s="85" t="s">
        <v>11</v>
      </c>
      <c r="R42" s="16"/>
      <c r="S42" s="16"/>
      <c r="T42" s="72"/>
      <c r="U42" s="72"/>
    </row>
    <row r="43" spans="1:21" ht="18" customHeight="1" x14ac:dyDescent="0.25">
      <c r="A43" s="73">
        <v>7</v>
      </c>
      <c r="B43" s="78">
        <f>VLOOKUP('100+'!$A43, Data!$B$102:$J$126, 2, FALSE)</f>
        <v>34</v>
      </c>
      <c r="C43" s="78">
        <f>VLOOKUP('100+'!$A43, Data!$B$102:$J$126, 3, FALSE)</f>
        <v>8</v>
      </c>
      <c r="D43" s="78">
        <f>VLOOKUP('100+'!$A43, Data!$B$102:$J$126, 4, FALSE)</f>
        <v>0</v>
      </c>
      <c r="E43" s="78">
        <f>VLOOKUP('100+'!$A43, Data!$B$102:$J$126, 5, FALSE)</f>
        <v>1</v>
      </c>
      <c r="F43" s="78">
        <f>VLOOKUP('100+'!$A43, Data!$B$102:$J$126, 6, FALSE)</f>
        <v>0</v>
      </c>
      <c r="G43" s="78">
        <f>VLOOKUP('100+'!$A43, Data!$B$102:$J$126, 7, FALSE)</f>
        <v>0</v>
      </c>
      <c r="H43" s="78">
        <f>VLOOKUP('100+'!$A43, Data!$B$102:$J$126, 8, FALSE)</f>
        <v>3</v>
      </c>
      <c r="I43" s="78">
        <f>VLOOKUP('100+'!$A43, Data!$B$102:$J$126, 9, FALSE)</f>
        <v>0</v>
      </c>
      <c r="J43" s="100">
        <f t="shared" si="2"/>
        <v>12</v>
      </c>
      <c r="K43" s="101"/>
      <c r="L43" s="100">
        <f t="shared" si="3"/>
        <v>46</v>
      </c>
      <c r="M43" s="101"/>
      <c r="N43" s="75">
        <f t="shared" si="4"/>
        <v>0.2608695652173913</v>
      </c>
      <c r="O43" s="74">
        <f t="shared" si="5"/>
        <v>10</v>
      </c>
      <c r="P43" s="85" t="s">
        <v>12</v>
      </c>
      <c r="R43" s="16"/>
      <c r="S43" s="16"/>
      <c r="T43" s="72"/>
      <c r="U43" s="72"/>
    </row>
    <row r="44" spans="1:21" ht="18" customHeight="1" x14ac:dyDescent="0.25">
      <c r="A44" s="73">
        <v>8</v>
      </c>
      <c r="B44" s="78">
        <f>VLOOKUP('100+'!$A44, Data!$B$102:$J$126, 2, FALSE)</f>
        <v>854</v>
      </c>
      <c r="C44" s="78">
        <f>VLOOKUP('100+'!$A44, Data!$B$102:$J$126, 3, FALSE)</f>
        <v>83</v>
      </c>
      <c r="D44" s="78">
        <f>VLOOKUP('100+'!$A44, Data!$B$102:$J$126, 4, FALSE)</f>
        <v>1</v>
      </c>
      <c r="E44" s="78">
        <f>VLOOKUP('100+'!$A44, Data!$B$102:$J$126, 5, FALSE)</f>
        <v>3</v>
      </c>
      <c r="F44" s="78">
        <f>VLOOKUP('100+'!$A44, Data!$B$102:$J$126, 6, FALSE)</f>
        <v>0</v>
      </c>
      <c r="G44" s="78">
        <f>VLOOKUP('100+'!$A44, Data!$B$102:$J$126, 7, FALSE)</f>
        <v>0</v>
      </c>
      <c r="H44" s="78">
        <f>VLOOKUP('100+'!$A44, Data!$B$102:$J$126, 8, FALSE)</f>
        <v>122</v>
      </c>
      <c r="I44" s="78">
        <f>VLOOKUP('100+'!$A44, Data!$B$102:$J$126, 9, FALSE)</f>
        <v>2</v>
      </c>
      <c r="J44" s="100">
        <f t="shared" si="2"/>
        <v>211</v>
      </c>
      <c r="K44" s="101"/>
      <c r="L44" s="100">
        <f t="shared" si="3"/>
        <v>1065</v>
      </c>
      <c r="M44" s="101"/>
      <c r="N44" s="75">
        <f t="shared" si="4"/>
        <v>0.19812206572769953</v>
      </c>
      <c r="O44" s="74">
        <f t="shared" si="5"/>
        <v>16</v>
      </c>
      <c r="P44" s="85" t="s">
        <v>13</v>
      </c>
      <c r="R44" s="16"/>
      <c r="S44" s="16"/>
      <c r="T44" s="72"/>
      <c r="U44" s="72"/>
    </row>
    <row r="45" spans="1:21" ht="18" customHeight="1" x14ac:dyDescent="0.25">
      <c r="A45" s="73">
        <v>9</v>
      </c>
      <c r="B45" s="78">
        <f>VLOOKUP('100+'!$A45, Data!$B$102:$J$126, 2, FALSE)</f>
        <v>116</v>
      </c>
      <c r="C45" s="78">
        <f>VLOOKUP('100+'!$A45, Data!$B$102:$J$126, 3, FALSE)</f>
        <v>29</v>
      </c>
      <c r="D45" s="78">
        <f>VLOOKUP('100+'!$A45, Data!$B$102:$J$126, 4, FALSE)</f>
        <v>2</v>
      </c>
      <c r="E45" s="78">
        <f>VLOOKUP('100+'!$A45, Data!$B$102:$J$126, 5, FALSE)</f>
        <v>0</v>
      </c>
      <c r="F45" s="78">
        <f>VLOOKUP('100+'!$A45, Data!$B$102:$J$126, 6, FALSE)</f>
        <v>0</v>
      </c>
      <c r="G45" s="78">
        <f>VLOOKUP('100+'!$A45, Data!$B$102:$J$126, 7, FALSE)</f>
        <v>0</v>
      </c>
      <c r="H45" s="78">
        <f>VLOOKUP('100+'!$A45, Data!$B$102:$J$126, 8, FALSE)</f>
        <v>23</v>
      </c>
      <c r="I45" s="78">
        <f>VLOOKUP('100+'!$A45, Data!$B$102:$J$126, 9, FALSE)</f>
        <v>0</v>
      </c>
      <c r="J45" s="100">
        <f t="shared" si="2"/>
        <v>54</v>
      </c>
      <c r="K45" s="101"/>
      <c r="L45" s="100">
        <f t="shared" si="3"/>
        <v>170</v>
      </c>
      <c r="M45" s="101"/>
      <c r="N45" s="75">
        <f t="shared" si="4"/>
        <v>0.31764705882352939</v>
      </c>
      <c r="O45" s="74">
        <f t="shared" si="5"/>
        <v>8</v>
      </c>
      <c r="P45" s="85" t="s">
        <v>14</v>
      </c>
      <c r="R45" s="16"/>
      <c r="S45" s="16"/>
      <c r="T45" s="72"/>
      <c r="U45" s="72"/>
    </row>
    <row r="46" spans="1:21" ht="18" customHeight="1" x14ac:dyDescent="0.25">
      <c r="A46" s="73">
        <v>10</v>
      </c>
      <c r="B46" s="78">
        <f>VLOOKUP('100+'!$A46, Data!$B$102:$J$126, 2, FALSE)</f>
        <v>118</v>
      </c>
      <c r="C46" s="78">
        <f>VLOOKUP('100+'!$A46, Data!$B$102:$J$126, 3, FALSE)</f>
        <v>49</v>
      </c>
      <c r="D46" s="78">
        <f>VLOOKUP('100+'!$A46, Data!$B$102:$J$126, 4, FALSE)</f>
        <v>3</v>
      </c>
      <c r="E46" s="78">
        <f>VLOOKUP('100+'!$A46, Data!$B$102:$J$126, 5, FALSE)</f>
        <v>1</v>
      </c>
      <c r="F46" s="78">
        <f>VLOOKUP('100+'!$A46, Data!$B$102:$J$126, 6, FALSE)</f>
        <v>0</v>
      </c>
      <c r="G46" s="78">
        <f>VLOOKUP('100+'!$A46, Data!$B$102:$J$126, 7, FALSE)</f>
        <v>0</v>
      </c>
      <c r="H46" s="78">
        <f>VLOOKUP('100+'!$A46, Data!$B$102:$J$126, 8, FALSE)</f>
        <v>18</v>
      </c>
      <c r="I46" s="78">
        <f>VLOOKUP('100+'!$A46, Data!$B$102:$J$126, 9, FALSE)</f>
        <v>1</v>
      </c>
      <c r="J46" s="100">
        <f t="shared" si="2"/>
        <v>72</v>
      </c>
      <c r="K46" s="101"/>
      <c r="L46" s="100">
        <f t="shared" si="3"/>
        <v>190</v>
      </c>
      <c r="M46" s="101"/>
      <c r="N46" s="75">
        <f t="shared" si="4"/>
        <v>0.37894736842105264</v>
      </c>
      <c r="O46" s="74">
        <f t="shared" si="5"/>
        <v>6</v>
      </c>
      <c r="P46" s="85" t="s">
        <v>15</v>
      </c>
      <c r="R46" s="16"/>
      <c r="S46" s="16"/>
      <c r="T46" s="72"/>
      <c r="U46" s="72"/>
    </row>
    <row r="47" spans="1:21" ht="18" customHeight="1" x14ac:dyDescent="0.25">
      <c r="A47" s="73">
        <v>11</v>
      </c>
      <c r="B47" s="78">
        <f>VLOOKUP('100+'!$A47, Data!$B$102:$J$126, 2, FALSE)</f>
        <v>210</v>
      </c>
      <c r="C47" s="78">
        <f>VLOOKUP('100+'!$A47, Data!$B$102:$J$126, 3, FALSE)</f>
        <v>28</v>
      </c>
      <c r="D47" s="78">
        <f>VLOOKUP('100+'!$A47, Data!$B$102:$J$126, 4, FALSE)</f>
        <v>1</v>
      </c>
      <c r="E47" s="78">
        <f>VLOOKUP('100+'!$A47, Data!$B$102:$J$126, 5, FALSE)</f>
        <v>4</v>
      </c>
      <c r="F47" s="78">
        <f>VLOOKUP('100+'!$A47, Data!$B$102:$J$126, 6, FALSE)</f>
        <v>0</v>
      </c>
      <c r="G47" s="78">
        <f>VLOOKUP('100+'!$A47, Data!$B$102:$J$126, 7, FALSE)</f>
        <v>0</v>
      </c>
      <c r="H47" s="78">
        <f>VLOOKUP('100+'!$A47, Data!$B$102:$J$126, 8, FALSE)</f>
        <v>34</v>
      </c>
      <c r="I47" s="78">
        <f>VLOOKUP('100+'!$A47, Data!$B$102:$J$126, 9, FALSE)</f>
        <v>1</v>
      </c>
      <c r="J47" s="100">
        <f t="shared" si="2"/>
        <v>68</v>
      </c>
      <c r="K47" s="101"/>
      <c r="L47" s="100">
        <f t="shared" si="3"/>
        <v>278</v>
      </c>
      <c r="M47" s="101"/>
      <c r="N47" s="75">
        <f t="shared" si="4"/>
        <v>0.2446043165467626</v>
      </c>
      <c r="O47" s="74">
        <f t="shared" si="5"/>
        <v>12</v>
      </c>
      <c r="P47" s="85" t="s">
        <v>16</v>
      </c>
      <c r="R47" s="16"/>
      <c r="S47" s="16"/>
      <c r="T47" s="72"/>
      <c r="U47" s="72"/>
    </row>
    <row r="48" spans="1:21" ht="18" customHeight="1" x14ac:dyDescent="0.25">
      <c r="A48" s="73">
        <v>12</v>
      </c>
      <c r="B48" s="78">
        <f>VLOOKUP('100+'!$A48, Data!$B$102:$J$126, 2, FALSE)</f>
        <v>1475</v>
      </c>
      <c r="C48" s="78">
        <f>VLOOKUP('100+'!$A48, Data!$B$102:$J$126, 3, FALSE)</f>
        <v>170</v>
      </c>
      <c r="D48" s="78">
        <f>VLOOKUP('100+'!$A48, Data!$B$102:$J$126, 4, FALSE)</f>
        <v>1</v>
      </c>
      <c r="E48" s="78">
        <f>VLOOKUP('100+'!$A48, Data!$B$102:$J$126, 5, FALSE)</f>
        <v>11</v>
      </c>
      <c r="F48" s="78">
        <f>VLOOKUP('100+'!$A48, Data!$B$102:$J$126, 6, FALSE)</f>
        <v>1</v>
      </c>
      <c r="G48" s="78">
        <f>VLOOKUP('100+'!$A48, Data!$B$102:$J$126, 7, FALSE)</f>
        <v>0</v>
      </c>
      <c r="H48" s="78">
        <f>VLOOKUP('100+'!$A48, Data!$B$102:$J$126, 8, FALSE)</f>
        <v>158</v>
      </c>
      <c r="I48" s="78">
        <f>VLOOKUP('100+'!$A48, Data!$B$102:$J$126, 9, FALSE)</f>
        <v>5</v>
      </c>
      <c r="J48" s="100">
        <f t="shared" si="2"/>
        <v>346</v>
      </c>
      <c r="K48" s="101"/>
      <c r="L48" s="100">
        <f t="shared" si="3"/>
        <v>1821</v>
      </c>
      <c r="M48" s="101"/>
      <c r="N48" s="75">
        <f t="shared" si="4"/>
        <v>0.19000549148819329</v>
      </c>
      <c r="O48" s="74">
        <f t="shared" si="5"/>
        <v>17</v>
      </c>
      <c r="P48" s="85" t="s">
        <v>17</v>
      </c>
      <c r="R48" s="16"/>
      <c r="S48" s="16"/>
      <c r="T48" s="72"/>
      <c r="U48" s="72"/>
    </row>
    <row r="49" spans="1:21" ht="18" customHeight="1" x14ac:dyDescent="0.25">
      <c r="A49" s="73">
        <v>13</v>
      </c>
      <c r="B49" s="78">
        <f>VLOOKUP('100+'!$A49, Data!$B$102:$J$126, 2, FALSE)</f>
        <v>177</v>
      </c>
      <c r="C49" s="78">
        <f>VLOOKUP('100+'!$A49, Data!$B$102:$J$126, 3, FALSE)</f>
        <v>80</v>
      </c>
      <c r="D49" s="78">
        <f>VLOOKUP('100+'!$A49, Data!$B$102:$J$126, 4, FALSE)</f>
        <v>2</v>
      </c>
      <c r="E49" s="78">
        <f>VLOOKUP('100+'!$A49, Data!$B$102:$J$126, 5, FALSE)</f>
        <v>5</v>
      </c>
      <c r="F49" s="78">
        <f>VLOOKUP('100+'!$A49, Data!$B$102:$J$126, 6, FALSE)</f>
        <v>0</v>
      </c>
      <c r="G49" s="78">
        <f>VLOOKUP('100+'!$A49, Data!$B$102:$J$126, 7, FALSE)</f>
        <v>0</v>
      </c>
      <c r="H49" s="78">
        <f>VLOOKUP('100+'!$A49, Data!$B$102:$J$126, 8, FALSE)</f>
        <v>47</v>
      </c>
      <c r="I49" s="78">
        <f>VLOOKUP('100+'!$A49, Data!$B$102:$J$126, 9, FALSE)</f>
        <v>2</v>
      </c>
      <c r="J49" s="100">
        <f t="shared" si="2"/>
        <v>136</v>
      </c>
      <c r="K49" s="101"/>
      <c r="L49" s="100">
        <f t="shared" si="3"/>
        <v>313</v>
      </c>
      <c r="M49" s="101"/>
      <c r="N49" s="75">
        <f t="shared" si="4"/>
        <v>0.43450479233226835</v>
      </c>
      <c r="O49" s="74">
        <f t="shared" si="5"/>
        <v>2</v>
      </c>
      <c r="P49" s="85" t="s">
        <v>18</v>
      </c>
      <c r="R49" s="16"/>
      <c r="S49" s="16"/>
      <c r="T49" s="72"/>
      <c r="U49" s="72"/>
    </row>
    <row r="50" spans="1:21" ht="18" customHeight="1" x14ac:dyDescent="0.25">
      <c r="A50" s="73">
        <v>14</v>
      </c>
      <c r="B50" s="78">
        <f>VLOOKUP('100+'!$A50, Data!$B$102:$J$126, 2, FALSE)</f>
        <v>531</v>
      </c>
      <c r="C50" s="78">
        <f>VLOOKUP('100+'!$A50, Data!$B$102:$J$126, 3, FALSE)</f>
        <v>44</v>
      </c>
      <c r="D50" s="78">
        <f>VLOOKUP('100+'!$A50, Data!$B$102:$J$126, 4, FALSE)</f>
        <v>1</v>
      </c>
      <c r="E50" s="78">
        <f>VLOOKUP('100+'!$A50, Data!$B$102:$J$126, 5, FALSE)</f>
        <v>2</v>
      </c>
      <c r="F50" s="78">
        <f>VLOOKUP('100+'!$A50, Data!$B$102:$J$126, 6, FALSE)</f>
        <v>0</v>
      </c>
      <c r="G50" s="78">
        <f>VLOOKUP('100+'!$A50, Data!$B$102:$J$126, 7, FALSE)</f>
        <v>0</v>
      </c>
      <c r="H50" s="78">
        <f>VLOOKUP('100+'!$A50, Data!$B$102:$J$126, 8, FALSE)</f>
        <v>63</v>
      </c>
      <c r="I50" s="78">
        <f>VLOOKUP('100+'!$A50, Data!$B$102:$J$126, 9, FALSE)</f>
        <v>1</v>
      </c>
      <c r="J50" s="100">
        <f t="shared" si="2"/>
        <v>111</v>
      </c>
      <c r="K50" s="101"/>
      <c r="L50" s="100">
        <f t="shared" si="3"/>
        <v>642</v>
      </c>
      <c r="M50" s="101"/>
      <c r="N50" s="75">
        <f t="shared" si="4"/>
        <v>0.17289719626168223</v>
      </c>
      <c r="O50" s="74">
        <f t="shared" si="5"/>
        <v>21</v>
      </c>
      <c r="P50" s="85" t="s">
        <v>19</v>
      </c>
      <c r="R50" s="16"/>
      <c r="S50" s="16"/>
      <c r="T50" s="72"/>
      <c r="U50" s="72"/>
    </row>
    <row r="51" spans="1:21" ht="18" customHeight="1" x14ac:dyDescent="0.25">
      <c r="A51" s="73">
        <v>15</v>
      </c>
      <c r="B51" s="78">
        <f>VLOOKUP('100+'!$A51, Data!$B$102:$J$126, 2, FALSE)</f>
        <v>995</v>
      </c>
      <c r="C51" s="78">
        <f>VLOOKUP('100+'!$A51, Data!$B$102:$J$126, 3, FALSE)</f>
        <v>55</v>
      </c>
      <c r="D51" s="78">
        <f>VLOOKUP('100+'!$A51, Data!$B$102:$J$126, 4, FALSE)</f>
        <v>3</v>
      </c>
      <c r="E51" s="78">
        <f>VLOOKUP('100+'!$A51, Data!$B$102:$J$126, 5, FALSE)</f>
        <v>6</v>
      </c>
      <c r="F51" s="78">
        <f>VLOOKUP('100+'!$A51, Data!$B$102:$J$126, 6, FALSE)</f>
        <v>0</v>
      </c>
      <c r="G51" s="78">
        <f>VLOOKUP('100+'!$A51, Data!$B$102:$J$126, 7, FALSE)</f>
        <v>0</v>
      </c>
      <c r="H51" s="78">
        <f>VLOOKUP('100+'!$A51, Data!$B$102:$J$126, 8, FALSE)</f>
        <v>73</v>
      </c>
      <c r="I51" s="78">
        <f>VLOOKUP('100+'!$A51, Data!$B$102:$J$126, 9, FALSE)</f>
        <v>7</v>
      </c>
      <c r="J51" s="100">
        <f t="shared" si="2"/>
        <v>144</v>
      </c>
      <c r="K51" s="101"/>
      <c r="L51" s="100">
        <f t="shared" si="3"/>
        <v>1139</v>
      </c>
      <c r="M51" s="101"/>
      <c r="N51" s="75">
        <f t="shared" si="4"/>
        <v>0.12642669007901669</v>
      </c>
      <c r="O51" s="74">
        <f t="shared" si="5"/>
        <v>24</v>
      </c>
      <c r="P51" s="85" t="s">
        <v>20</v>
      </c>
      <c r="R51" s="16"/>
      <c r="S51" s="16"/>
      <c r="T51" s="72"/>
      <c r="U51" s="72"/>
    </row>
    <row r="52" spans="1:21" ht="18" customHeight="1" x14ac:dyDescent="0.25">
      <c r="A52" s="73">
        <v>16</v>
      </c>
      <c r="B52" s="78">
        <f>VLOOKUP('100+'!$A52, Data!$B$102:$J$126, 2, FALSE)</f>
        <v>174</v>
      </c>
      <c r="C52" s="78">
        <f>VLOOKUP('100+'!$A52, Data!$B$102:$J$126, 3, FALSE)</f>
        <v>30</v>
      </c>
      <c r="D52" s="78">
        <f>VLOOKUP('100+'!$A52, Data!$B$102:$J$126, 4, FALSE)</f>
        <v>1</v>
      </c>
      <c r="E52" s="78">
        <f>VLOOKUP('100+'!$A52, Data!$B$102:$J$126, 5, FALSE)</f>
        <v>1</v>
      </c>
      <c r="F52" s="78">
        <f>VLOOKUP('100+'!$A52, Data!$B$102:$J$126, 6, FALSE)</f>
        <v>0</v>
      </c>
      <c r="G52" s="78">
        <f>VLOOKUP('100+'!$A52, Data!$B$102:$J$126, 7, FALSE)</f>
        <v>0</v>
      </c>
      <c r="H52" s="78">
        <f>VLOOKUP('100+'!$A52, Data!$B$102:$J$126, 8, FALSE)</f>
        <v>26</v>
      </c>
      <c r="I52" s="78">
        <f>VLOOKUP('100+'!$A52, Data!$B$102:$J$126, 9, FALSE)</f>
        <v>1</v>
      </c>
      <c r="J52" s="100">
        <f t="shared" si="2"/>
        <v>59</v>
      </c>
      <c r="K52" s="101"/>
      <c r="L52" s="100">
        <f t="shared" si="3"/>
        <v>233</v>
      </c>
      <c r="M52" s="101"/>
      <c r="N52" s="75">
        <f t="shared" si="4"/>
        <v>0.25321888412017168</v>
      </c>
      <c r="O52" s="74">
        <f t="shared" si="5"/>
        <v>11</v>
      </c>
      <c r="P52" s="85" t="s">
        <v>21</v>
      </c>
      <c r="R52" s="16"/>
      <c r="S52" s="16"/>
      <c r="T52" s="72"/>
      <c r="U52" s="72"/>
    </row>
    <row r="53" spans="1:21" ht="18" customHeight="1" x14ac:dyDescent="0.25">
      <c r="A53" s="73">
        <v>17</v>
      </c>
      <c r="B53" s="78">
        <f>VLOOKUP('100+'!$A53, Data!$B$102:$J$126, 2, FALSE)</f>
        <v>273</v>
      </c>
      <c r="C53" s="78">
        <f>VLOOKUP('100+'!$A53, Data!$B$102:$J$126, 3, FALSE)</f>
        <v>46</v>
      </c>
      <c r="D53" s="78">
        <f>VLOOKUP('100+'!$A53, Data!$B$102:$J$126, 4, FALSE)</f>
        <v>0</v>
      </c>
      <c r="E53" s="78">
        <f>VLOOKUP('100+'!$A53, Data!$B$102:$J$126, 5, FALSE)</f>
        <v>0</v>
      </c>
      <c r="F53" s="78">
        <f>VLOOKUP('100+'!$A53, Data!$B$102:$J$126, 6, FALSE)</f>
        <v>0</v>
      </c>
      <c r="G53" s="78">
        <f>VLOOKUP('100+'!$A53, Data!$B$102:$J$126, 7, FALSE)</f>
        <v>0</v>
      </c>
      <c r="H53" s="78">
        <f>VLOOKUP('100+'!$A53, Data!$B$102:$J$126, 8, FALSE)</f>
        <v>30</v>
      </c>
      <c r="I53" s="78">
        <f>VLOOKUP('100+'!$A53, Data!$B$102:$J$126, 9, FALSE)</f>
        <v>3</v>
      </c>
      <c r="J53" s="100">
        <f t="shared" si="2"/>
        <v>79</v>
      </c>
      <c r="K53" s="101"/>
      <c r="L53" s="100">
        <f t="shared" si="3"/>
        <v>352</v>
      </c>
      <c r="M53" s="101"/>
      <c r="N53" s="75">
        <f t="shared" si="4"/>
        <v>0.22443181818181818</v>
      </c>
      <c r="O53" s="74">
        <f t="shared" si="5"/>
        <v>13</v>
      </c>
      <c r="P53" s="85" t="s">
        <v>22</v>
      </c>
      <c r="R53" s="16"/>
      <c r="S53" s="16"/>
      <c r="T53" s="72"/>
      <c r="U53" s="72"/>
    </row>
    <row r="54" spans="1:21" ht="18" customHeight="1" x14ac:dyDescent="0.25">
      <c r="A54" s="73">
        <v>18</v>
      </c>
      <c r="B54" s="78">
        <f>VLOOKUP('100+'!$A54, Data!$B$102:$J$126, 2, FALSE)</f>
        <v>366</v>
      </c>
      <c r="C54" s="78">
        <f>VLOOKUP('100+'!$A54, Data!$B$102:$J$126, 3, FALSE)</f>
        <v>45</v>
      </c>
      <c r="D54" s="78">
        <f>VLOOKUP('100+'!$A54, Data!$B$102:$J$126, 4, FALSE)</f>
        <v>0</v>
      </c>
      <c r="E54" s="78">
        <f>VLOOKUP('100+'!$A54, Data!$B$102:$J$126, 5, FALSE)</f>
        <v>4</v>
      </c>
      <c r="F54" s="78">
        <f>VLOOKUP('100+'!$A54, Data!$B$102:$J$126, 6, FALSE)</f>
        <v>0</v>
      </c>
      <c r="G54" s="78">
        <f>VLOOKUP('100+'!$A54, Data!$B$102:$J$126, 7, FALSE)</f>
        <v>0</v>
      </c>
      <c r="H54" s="78">
        <f>VLOOKUP('100+'!$A54, Data!$B$102:$J$126, 8, FALSE)</f>
        <v>26</v>
      </c>
      <c r="I54" s="78">
        <f>VLOOKUP('100+'!$A54, Data!$B$102:$J$126, 9, FALSE)</f>
        <v>0</v>
      </c>
      <c r="J54" s="100">
        <f t="shared" si="2"/>
        <v>75</v>
      </c>
      <c r="K54" s="101"/>
      <c r="L54" s="100">
        <f t="shared" si="3"/>
        <v>441</v>
      </c>
      <c r="M54" s="101"/>
      <c r="N54" s="75">
        <f t="shared" si="4"/>
        <v>0.17006802721088435</v>
      </c>
      <c r="O54" s="74">
        <f t="shared" si="5"/>
        <v>22</v>
      </c>
      <c r="P54" s="85" t="s">
        <v>23</v>
      </c>
      <c r="R54" s="16"/>
      <c r="S54" s="16"/>
      <c r="T54" s="72"/>
      <c r="U54" s="72"/>
    </row>
    <row r="55" spans="1:21" ht="18" customHeight="1" x14ac:dyDescent="0.25">
      <c r="A55" s="73">
        <v>19</v>
      </c>
      <c r="B55" s="78">
        <f>VLOOKUP('100+'!$A55, Data!$B$102:$J$126, 2, FALSE)</f>
        <v>45</v>
      </c>
      <c r="C55" s="78">
        <f>VLOOKUP('100+'!$A55, Data!$B$102:$J$126, 3, FALSE)</f>
        <v>17</v>
      </c>
      <c r="D55" s="78">
        <f>VLOOKUP('100+'!$A55, Data!$B$102:$J$126, 4, FALSE)</f>
        <v>0</v>
      </c>
      <c r="E55" s="78">
        <f>VLOOKUP('100+'!$A55, Data!$B$102:$J$126, 5, FALSE)</f>
        <v>1</v>
      </c>
      <c r="F55" s="78">
        <f>VLOOKUP('100+'!$A55, Data!$B$102:$J$126, 6, FALSE)</f>
        <v>0</v>
      </c>
      <c r="G55" s="78">
        <f>VLOOKUP('100+'!$A55, Data!$B$102:$J$126, 7, FALSE)</f>
        <v>0</v>
      </c>
      <c r="H55" s="78">
        <f>VLOOKUP('100+'!$A55, Data!$B$102:$J$126, 8, FALSE)</f>
        <v>11</v>
      </c>
      <c r="I55" s="78">
        <f>VLOOKUP('100+'!$A55, Data!$B$102:$J$126, 9, FALSE)</f>
        <v>0</v>
      </c>
      <c r="J55" s="100">
        <f t="shared" si="2"/>
        <v>29</v>
      </c>
      <c r="K55" s="101"/>
      <c r="L55" s="100">
        <f t="shared" si="3"/>
        <v>74</v>
      </c>
      <c r="M55" s="101"/>
      <c r="N55" s="75">
        <f t="shared" si="4"/>
        <v>0.39189189189189189</v>
      </c>
      <c r="O55" s="74">
        <f t="shared" si="5"/>
        <v>5</v>
      </c>
      <c r="P55" s="85" t="s">
        <v>24</v>
      </c>
      <c r="R55" s="16"/>
      <c r="S55" s="16"/>
      <c r="T55" s="72"/>
      <c r="U55" s="72"/>
    </row>
    <row r="56" spans="1:21" ht="18" customHeight="1" x14ac:dyDescent="0.25">
      <c r="A56" s="73">
        <v>20</v>
      </c>
      <c r="B56" s="78">
        <f>VLOOKUP('100+'!$A56, Data!$B$102:$J$126, 2, FALSE)</f>
        <v>222</v>
      </c>
      <c r="C56" s="78">
        <f>VLOOKUP('100+'!$A56, Data!$B$102:$J$126, 3, FALSE)</f>
        <v>22</v>
      </c>
      <c r="D56" s="78">
        <f>VLOOKUP('100+'!$A56, Data!$B$102:$J$126, 4, FALSE)</f>
        <v>1</v>
      </c>
      <c r="E56" s="78">
        <f>VLOOKUP('100+'!$A56, Data!$B$102:$J$126, 5, FALSE)</f>
        <v>2</v>
      </c>
      <c r="F56" s="78">
        <f>VLOOKUP('100+'!$A56, Data!$B$102:$J$126, 6, FALSE)</f>
        <v>0</v>
      </c>
      <c r="G56" s="78">
        <f>VLOOKUP('100+'!$A56, Data!$B$102:$J$126, 7, FALSE)</f>
        <v>0</v>
      </c>
      <c r="H56" s="78">
        <f>VLOOKUP('100+'!$A56, Data!$B$102:$J$126, 8, FALSE)</f>
        <v>21</v>
      </c>
      <c r="I56" s="78">
        <f>VLOOKUP('100+'!$A56, Data!$B$102:$J$126, 9, FALSE)</f>
        <v>1</v>
      </c>
      <c r="J56" s="100">
        <f t="shared" si="2"/>
        <v>47</v>
      </c>
      <c r="K56" s="101"/>
      <c r="L56" s="100">
        <f t="shared" si="3"/>
        <v>269</v>
      </c>
      <c r="M56" s="101"/>
      <c r="N56" s="75">
        <f t="shared" si="4"/>
        <v>0.17472118959107807</v>
      </c>
      <c r="O56" s="74">
        <f t="shared" si="5"/>
        <v>20</v>
      </c>
      <c r="P56" s="85" t="s">
        <v>25</v>
      </c>
      <c r="R56" s="16"/>
      <c r="S56" s="16"/>
      <c r="T56" s="72"/>
      <c r="U56" s="72"/>
    </row>
    <row r="57" spans="1:21" ht="18" customHeight="1" x14ac:dyDescent="0.25">
      <c r="A57" s="73">
        <v>21</v>
      </c>
      <c r="B57" s="78">
        <f>VLOOKUP('100+'!$A57, Data!$B$102:$J$126, 2, FALSE)</f>
        <v>749</v>
      </c>
      <c r="C57" s="78">
        <f>VLOOKUP('100+'!$A57, Data!$B$102:$J$126, 3, FALSE)</f>
        <v>63</v>
      </c>
      <c r="D57" s="78">
        <f>VLOOKUP('100+'!$A57, Data!$B$102:$J$126, 4, FALSE)</f>
        <v>3</v>
      </c>
      <c r="E57" s="78">
        <f>VLOOKUP('100+'!$A57, Data!$B$102:$J$126, 5, FALSE)</f>
        <v>4</v>
      </c>
      <c r="F57" s="78">
        <f>VLOOKUP('100+'!$A57, Data!$B$102:$J$126, 6, FALSE)</f>
        <v>0</v>
      </c>
      <c r="G57" s="78">
        <f>VLOOKUP('100+'!$A57, Data!$B$102:$J$126, 7, FALSE)</f>
        <v>0</v>
      </c>
      <c r="H57" s="78">
        <f>VLOOKUP('100+'!$A57, Data!$B$102:$J$126, 8, FALSE)</f>
        <v>64</v>
      </c>
      <c r="I57" s="78">
        <f>VLOOKUP('100+'!$A57, Data!$B$102:$J$126, 9, FALSE)</f>
        <v>1</v>
      </c>
      <c r="J57" s="100">
        <f t="shared" si="2"/>
        <v>135</v>
      </c>
      <c r="K57" s="101"/>
      <c r="L57" s="100">
        <f t="shared" si="3"/>
        <v>884</v>
      </c>
      <c r="M57" s="101"/>
      <c r="N57" s="75">
        <f t="shared" si="4"/>
        <v>0.15271493212669685</v>
      </c>
      <c r="O57" s="74">
        <f t="shared" si="5"/>
        <v>23</v>
      </c>
      <c r="P57" s="85" t="s">
        <v>26</v>
      </c>
      <c r="R57" s="16"/>
      <c r="S57" s="16"/>
      <c r="T57" s="72"/>
      <c r="U57" s="72"/>
    </row>
    <row r="58" spans="1:21" ht="18" customHeight="1" x14ac:dyDescent="0.25">
      <c r="A58" s="73">
        <v>22</v>
      </c>
      <c r="B58" s="78">
        <f>VLOOKUP('100+'!$A58, Data!$B$102:$J$126, 2, FALSE)</f>
        <v>940</v>
      </c>
      <c r="C58" s="78">
        <f>VLOOKUP('100+'!$A58, Data!$B$102:$J$126, 3, FALSE)</f>
        <v>80</v>
      </c>
      <c r="D58" s="78">
        <f>VLOOKUP('100+'!$A58, Data!$B$102:$J$126, 4, FALSE)</f>
        <v>4</v>
      </c>
      <c r="E58" s="78">
        <f>VLOOKUP('100+'!$A58, Data!$B$102:$J$126, 5, FALSE)</f>
        <v>4</v>
      </c>
      <c r="F58" s="78">
        <f>VLOOKUP('100+'!$A58, Data!$B$102:$J$126, 6, FALSE)</f>
        <v>0</v>
      </c>
      <c r="G58" s="78">
        <f>VLOOKUP('100+'!$A58, Data!$B$102:$J$126, 7, FALSE)</f>
        <v>0</v>
      </c>
      <c r="H58" s="78">
        <f>VLOOKUP('100+'!$A58, Data!$B$102:$J$126, 8, FALSE)</f>
        <v>125</v>
      </c>
      <c r="I58" s="78">
        <f>VLOOKUP('100+'!$A58, Data!$B$102:$J$126, 9, FALSE)</f>
        <v>2</v>
      </c>
      <c r="J58" s="100">
        <f t="shared" si="2"/>
        <v>215</v>
      </c>
      <c r="K58" s="101"/>
      <c r="L58" s="100">
        <f t="shared" si="3"/>
        <v>1155</v>
      </c>
      <c r="M58" s="101"/>
      <c r="N58" s="75">
        <f t="shared" si="4"/>
        <v>0.18614718614718614</v>
      </c>
      <c r="O58" s="74">
        <f t="shared" si="5"/>
        <v>18</v>
      </c>
      <c r="P58" s="85" t="s">
        <v>27</v>
      </c>
      <c r="R58" s="16"/>
      <c r="S58" s="16"/>
      <c r="T58" s="72"/>
      <c r="U58" s="72"/>
    </row>
    <row r="59" spans="1:21" ht="18" customHeight="1" x14ac:dyDescent="0.25">
      <c r="A59" s="73">
        <v>23</v>
      </c>
      <c r="B59" s="78">
        <f>VLOOKUP('100+'!$A59, Data!$B$102:$J$126, 2, FALSE)</f>
        <v>1215</v>
      </c>
      <c r="C59" s="78">
        <f>VLOOKUP('100+'!$A59, Data!$B$102:$J$126, 3, FALSE)</f>
        <v>139</v>
      </c>
      <c r="D59" s="78">
        <f>VLOOKUP('100+'!$A59, Data!$B$102:$J$126, 4, FALSE)</f>
        <v>5</v>
      </c>
      <c r="E59" s="78">
        <f>VLOOKUP('100+'!$A59, Data!$B$102:$J$126, 5, FALSE)</f>
        <v>12</v>
      </c>
      <c r="F59" s="78">
        <f>VLOOKUP('100+'!$A59, Data!$B$102:$J$126, 6, FALSE)</f>
        <v>0</v>
      </c>
      <c r="G59" s="78">
        <f>VLOOKUP('100+'!$A59, Data!$B$102:$J$126, 7, FALSE)</f>
        <v>0</v>
      </c>
      <c r="H59" s="78">
        <f>VLOOKUP('100+'!$A59, Data!$B$102:$J$126, 8, FALSE)</f>
        <v>180</v>
      </c>
      <c r="I59" s="78">
        <f>VLOOKUP('100+'!$A59, Data!$B$102:$J$126, 9, FALSE)</f>
        <v>5</v>
      </c>
      <c r="J59" s="100">
        <f t="shared" si="2"/>
        <v>341</v>
      </c>
      <c r="K59" s="101"/>
      <c r="L59" s="100">
        <f t="shared" si="3"/>
        <v>1556</v>
      </c>
      <c r="M59" s="101"/>
      <c r="N59" s="75">
        <f t="shared" si="4"/>
        <v>0.21915167095115681</v>
      </c>
      <c r="O59" s="74">
        <f t="shared" si="5"/>
        <v>14</v>
      </c>
      <c r="P59" s="85" t="s">
        <v>28</v>
      </c>
      <c r="R59" s="16"/>
      <c r="S59" s="16"/>
      <c r="T59" s="72"/>
      <c r="U59" s="72"/>
    </row>
    <row r="60" spans="1:21" ht="18" customHeight="1" x14ac:dyDescent="0.25">
      <c r="A60" s="73">
        <v>24</v>
      </c>
      <c r="B60" s="78">
        <f>VLOOKUP('100+'!$A60, Data!$B$102:$J$126, 2, FALSE)</f>
        <v>524</v>
      </c>
      <c r="C60" s="78">
        <f>VLOOKUP('100+'!$A60, Data!$B$102:$J$126, 3, FALSE)</f>
        <v>53</v>
      </c>
      <c r="D60" s="78">
        <f>VLOOKUP('100+'!$A60, Data!$B$102:$J$126, 4, FALSE)</f>
        <v>3</v>
      </c>
      <c r="E60" s="78">
        <f>VLOOKUP('100+'!$A60, Data!$B$102:$J$126, 5, FALSE)</f>
        <v>4</v>
      </c>
      <c r="F60" s="78">
        <f>VLOOKUP('100+'!$A60, Data!$B$102:$J$126, 6, FALSE)</f>
        <v>0</v>
      </c>
      <c r="G60" s="78">
        <f>VLOOKUP('100+'!$A60, Data!$B$102:$J$126, 7, FALSE)</f>
        <v>0</v>
      </c>
      <c r="H60" s="78">
        <f>VLOOKUP('100+'!$A60, Data!$B$102:$J$126, 8, FALSE)</f>
        <v>48</v>
      </c>
      <c r="I60" s="78">
        <f>VLOOKUP('100+'!$A60, Data!$B$102:$J$126, 9, FALSE)</f>
        <v>4</v>
      </c>
      <c r="J60" s="100">
        <f t="shared" si="2"/>
        <v>112</v>
      </c>
      <c r="K60" s="101"/>
      <c r="L60" s="100">
        <f t="shared" si="3"/>
        <v>636</v>
      </c>
      <c r="M60" s="101"/>
      <c r="N60" s="75">
        <f t="shared" si="4"/>
        <v>0.1761006289308176</v>
      </c>
      <c r="O60" s="74">
        <f t="shared" si="5"/>
        <v>19</v>
      </c>
      <c r="P60" s="79" t="s">
        <v>29</v>
      </c>
      <c r="R60" s="16"/>
      <c r="S60" s="16"/>
      <c r="T60" s="72"/>
      <c r="U60" s="72"/>
    </row>
    <row r="61" spans="1:21" ht="18" customHeight="1" x14ac:dyDescent="0.25">
      <c r="A61" s="73">
        <v>98</v>
      </c>
      <c r="B61" s="78">
        <f>VLOOKUP('100+'!$A61, Data!$B$102:$J$126, 2, FALSE)</f>
        <v>470</v>
      </c>
      <c r="C61" s="78">
        <f>VLOOKUP('100+'!$A61, Data!$B$102:$J$126, 3, FALSE)</f>
        <v>13</v>
      </c>
      <c r="D61" s="78">
        <f>VLOOKUP('100+'!$A61, Data!$B$102:$J$126, 4, FALSE)</f>
        <v>0</v>
      </c>
      <c r="E61" s="78">
        <f>VLOOKUP('100+'!$A61, Data!$B$102:$J$126, 5, FALSE)</f>
        <v>0</v>
      </c>
      <c r="F61" s="78">
        <f>VLOOKUP('100+'!$A61, Data!$B$102:$J$126, 6, FALSE)</f>
        <v>0</v>
      </c>
      <c r="G61" s="78">
        <f>VLOOKUP('100+'!$A61, Data!$B$102:$J$126, 7, FALSE)</f>
        <v>0</v>
      </c>
      <c r="H61" s="78">
        <f>VLOOKUP('100+'!$A61, Data!$B$102:$J$126, 8, FALSE)</f>
        <v>13</v>
      </c>
      <c r="I61" s="78">
        <f>VLOOKUP('100+'!$A61, Data!$B$102:$J$126, 9, FALSE)</f>
        <v>1</v>
      </c>
      <c r="J61" s="100">
        <f t="shared" ref="J61" si="6">SUM(C61:I61)</f>
        <v>27</v>
      </c>
      <c r="K61" s="101"/>
      <c r="L61" s="100">
        <f t="shared" si="3"/>
        <v>497</v>
      </c>
      <c r="M61" s="101"/>
      <c r="N61" s="75">
        <f t="shared" si="4"/>
        <v>5.4325955734406441E-2</v>
      </c>
      <c r="O61" s="74" t="s">
        <v>120</v>
      </c>
      <c r="P61" s="74">
        <v>98</v>
      </c>
      <c r="R61" s="16"/>
      <c r="S61" s="16"/>
      <c r="T61" s="72"/>
      <c r="U61" s="72"/>
    </row>
    <row r="62" spans="1:21" ht="18" customHeight="1" x14ac:dyDescent="0.25">
      <c r="A62" s="76" t="s">
        <v>37</v>
      </c>
      <c r="B62" s="86">
        <f>SUM(B37:B61)</f>
        <v>10067</v>
      </c>
      <c r="C62" s="86">
        <f t="shared" ref="C62:L62" si="7">SUM(C37:C61)</f>
        <v>1190</v>
      </c>
      <c r="D62" s="86">
        <f t="shared" si="7"/>
        <v>35</v>
      </c>
      <c r="E62" s="86">
        <f t="shared" si="7"/>
        <v>73</v>
      </c>
      <c r="F62" s="86">
        <f t="shared" si="7"/>
        <v>1</v>
      </c>
      <c r="G62" s="86">
        <f t="shared" si="7"/>
        <v>0</v>
      </c>
      <c r="H62" s="86">
        <f t="shared" si="7"/>
        <v>1213</v>
      </c>
      <c r="I62" s="86">
        <f t="shared" si="7"/>
        <v>42</v>
      </c>
      <c r="J62" s="102">
        <f t="shared" si="7"/>
        <v>2554</v>
      </c>
      <c r="K62" s="103"/>
      <c r="L62" s="102">
        <f t="shared" si="7"/>
        <v>12621</v>
      </c>
      <c r="M62" s="103"/>
      <c r="N62" s="87">
        <f t="shared" si="4"/>
        <v>0.20236114412487125</v>
      </c>
      <c r="O62" s="76"/>
      <c r="P62" s="82" t="s">
        <v>37</v>
      </c>
      <c r="R62" s="16"/>
      <c r="S62" s="16"/>
      <c r="T62" s="72"/>
      <c r="U62" s="72"/>
    </row>
    <row r="63" spans="1:21" ht="18" customHeight="1" x14ac:dyDescent="0.25">
      <c r="P63" s="16"/>
      <c r="Q63" s="16"/>
      <c r="R63" s="16"/>
      <c r="S63" s="16"/>
    </row>
    <row r="64" spans="1:21" ht="18" customHeight="1" x14ac:dyDescent="0.25">
      <c r="M64" s="7" t="s">
        <v>42</v>
      </c>
      <c r="N64" s="8">
        <f>SUM(C62:I62)</f>
        <v>2554</v>
      </c>
    </row>
    <row r="65" spans="3:14" ht="18" customHeight="1" x14ac:dyDescent="0.25">
      <c r="I65" s="2"/>
      <c r="M65" s="7" t="s">
        <v>41</v>
      </c>
      <c r="N65" s="80">
        <f>N64/L62</f>
        <v>0.20236114412487125</v>
      </c>
    </row>
    <row r="66" spans="3:14" ht="18" customHeight="1" x14ac:dyDescent="0.25">
      <c r="J66" s="6"/>
    </row>
    <row r="67" spans="3:14" ht="18" customHeight="1" x14ac:dyDescent="0.25">
      <c r="I67" s="6"/>
      <c r="J67" s="6"/>
    </row>
    <row r="68" spans="3:14" ht="18" customHeight="1" x14ac:dyDescent="0.25">
      <c r="I68" s="6"/>
      <c r="J68" s="6"/>
    </row>
    <row r="69" spans="3:14" ht="18" customHeight="1" x14ac:dyDescent="0.25">
      <c r="C69" s="21"/>
      <c r="I69" s="6"/>
      <c r="J69" s="6"/>
    </row>
    <row r="70" spans="3:14" ht="18" customHeight="1" x14ac:dyDescent="0.25">
      <c r="I70" s="6"/>
      <c r="J70" s="6"/>
    </row>
    <row r="71" spans="3:14" ht="18" customHeight="1" x14ac:dyDescent="0.25">
      <c r="C71" s="21"/>
      <c r="I71" s="6"/>
      <c r="J71" s="6"/>
    </row>
    <row r="72" spans="3:14" ht="18" customHeight="1" x14ac:dyDescent="0.25">
      <c r="I72" s="6"/>
      <c r="J72" s="6"/>
    </row>
    <row r="73" spans="3:14" x14ac:dyDescent="0.25">
      <c r="C73" s="21"/>
      <c r="I73" s="6"/>
      <c r="J73" s="6"/>
    </row>
    <row r="74" spans="3:14" x14ac:dyDescent="0.25">
      <c r="C74" s="21"/>
      <c r="I74" s="6"/>
      <c r="J74" s="6"/>
    </row>
    <row r="75" spans="3:14" x14ac:dyDescent="0.25">
      <c r="C75" s="21"/>
      <c r="I75" s="6"/>
      <c r="J75" s="6"/>
    </row>
    <row r="76" spans="3:14" x14ac:dyDescent="0.25">
      <c r="I76" s="6"/>
      <c r="J76" s="6"/>
    </row>
    <row r="77" spans="3:14" x14ac:dyDescent="0.25">
      <c r="I77" s="6"/>
      <c r="J77" s="6"/>
    </row>
    <row r="78" spans="3:14" x14ac:dyDescent="0.25">
      <c r="C78" s="21"/>
      <c r="I78" s="6"/>
      <c r="J78" s="6"/>
    </row>
    <row r="79" spans="3:14" x14ac:dyDescent="0.25">
      <c r="C79" s="21"/>
      <c r="I79" s="6"/>
      <c r="J79" s="6"/>
    </row>
    <row r="80" spans="3:14" x14ac:dyDescent="0.25">
      <c r="C80" s="21"/>
      <c r="I80" s="6"/>
      <c r="J80" s="6"/>
    </row>
    <row r="81" spans="3:10" x14ac:dyDescent="0.25">
      <c r="I81" s="6"/>
      <c r="J81" s="6"/>
    </row>
    <row r="82" spans="3:10" x14ac:dyDescent="0.25">
      <c r="C82" s="21"/>
      <c r="I82" s="6"/>
      <c r="J82" s="6"/>
    </row>
    <row r="83" spans="3:10" x14ac:dyDescent="0.25">
      <c r="C83" s="21"/>
      <c r="I83" s="6"/>
      <c r="J83" s="6"/>
    </row>
    <row r="84" spans="3:10" x14ac:dyDescent="0.25">
      <c r="C84" s="21"/>
      <c r="I84" s="6"/>
      <c r="J84" s="6"/>
    </row>
    <row r="85" spans="3:10" x14ac:dyDescent="0.25">
      <c r="C85" s="21"/>
      <c r="I85" s="6"/>
      <c r="J85" s="6"/>
    </row>
    <row r="86" spans="3:10" x14ac:dyDescent="0.25">
      <c r="I86" s="6"/>
      <c r="J86" s="6"/>
    </row>
    <row r="87" spans="3:10" x14ac:dyDescent="0.25">
      <c r="C87" s="21"/>
      <c r="I87" s="6"/>
      <c r="J87" s="6"/>
    </row>
    <row r="88" spans="3:10" x14ac:dyDescent="0.25">
      <c r="I88" s="6"/>
      <c r="J88" s="6"/>
    </row>
    <row r="89" spans="3:10" x14ac:dyDescent="0.25">
      <c r="C89" s="21"/>
      <c r="I89" s="6"/>
      <c r="J89" s="6"/>
    </row>
    <row r="90" spans="3:10" x14ac:dyDescent="0.25">
      <c r="I90" s="6"/>
      <c r="J90" s="6"/>
    </row>
    <row r="91" spans="3:10" x14ac:dyDescent="0.25">
      <c r="C91" s="21"/>
      <c r="I91" s="6"/>
      <c r="J91" s="6"/>
    </row>
    <row r="92" spans="3:10" x14ac:dyDescent="0.25">
      <c r="C92" s="21"/>
      <c r="I92" s="6"/>
      <c r="J92" s="6"/>
    </row>
    <row r="93" spans="3:10" x14ac:dyDescent="0.25">
      <c r="C93" s="21"/>
      <c r="I93" s="6"/>
      <c r="J93" s="6"/>
    </row>
    <row r="94" spans="3:10" x14ac:dyDescent="0.25">
      <c r="C94" s="21"/>
      <c r="I94" s="6"/>
      <c r="J94" s="6"/>
    </row>
    <row r="95" spans="3:10" x14ac:dyDescent="0.25">
      <c r="I95" s="6"/>
      <c r="J95" s="6"/>
    </row>
    <row r="96" spans="3:10" x14ac:dyDescent="0.25">
      <c r="C96" s="21"/>
      <c r="I96" s="6"/>
      <c r="J96" s="6"/>
    </row>
    <row r="97" spans="3:10" x14ac:dyDescent="0.25">
      <c r="I97" s="6"/>
      <c r="J97" s="6"/>
    </row>
    <row r="98" spans="3:10" x14ac:dyDescent="0.25">
      <c r="C98" s="21"/>
      <c r="I98" s="6"/>
      <c r="J98" s="6"/>
    </row>
    <row r="99" spans="3:10" x14ac:dyDescent="0.25">
      <c r="I99" s="6"/>
      <c r="J99" s="6"/>
    </row>
    <row r="100" spans="3:10" x14ac:dyDescent="0.25">
      <c r="C100" s="21"/>
      <c r="I100" s="6"/>
      <c r="J100" s="6"/>
    </row>
    <row r="101" spans="3:10" x14ac:dyDescent="0.25">
      <c r="C101" s="21"/>
      <c r="I101" s="6"/>
      <c r="J101" s="6"/>
    </row>
    <row r="102" spans="3:10" x14ac:dyDescent="0.25">
      <c r="C102" s="21"/>
      <c r="I102" s="6"/>
      <c r="J102" s="6"/>
    </row>
    <row r="103" spans="3:10" x14ac:dyDescent="0.25">
      <c r="C103" s="21"/>
      <c r="I103" s="6"/>
      <c r="J103" s="6"/>
    </row>
    <row r="104" spans="3:10" x14ac:dyDescent="0.25">
      <c r="I104" s="6"/>
      <c r="J104" s="6"/>
    </row>
    <row r="105" spans="3:10" x14ac:dyDescent="0.25">
      <c r="C105" s="21"/>
      <c r="I105" s="6"/>
      <c r="J105" s="6"/>
    </row>
    <row r="106" spans="3:10" x14ac:dyDescent="0.25">
      <c r="I106" s="6"/>
      <c r="J106" s="6"/>
    </row>
    <row r="107" spans="3:10" x14ac:dyDescent="0.25">
      <c r="C107" s="21"/>
      <c r="I107" s="6"/>
      <c r="J107" s="6"/>
    </row>
    <row r="108" spans="3:10" x14ac:dyDescent="0.25">
      <c r="I108" s="6"/>
      <c r="J108" s="6"/>
    </row>
    <row r="109" spans="3:10" x14ac:dyDescent="0.25">
      <c r="C109" s="21"/>
      <c r="I109" s="6"/>
      <c r="J109" s="6"/>
    </row>
    <row r="110" spans="3:10" x14ac:dyDescent="0.25">
      <c r="C110" s="21"/>
      <c r="I110" s="6"/>
      <c r="J110" s="6"/>
    </row>
    <row r="111" spans="3:10" x14ac:dyDescent="0.25">
      <c r="C111" s="21"/>
      <c r="I111" s="6"/>
      <c r="J111" s="6"/>
    </row>
    <row r="112" spans="3:10" x14ac:dyDescent="0.25">
      <c r="I112" s="6"/>
      <c r="J112" s="6"/>
    </row>
    <row r="113" spans="3:10" x14ac:dyDescent="0.25">
      <c r="I113" s="6"/>
      <c r="J113" s="6"/>
    </row>
    <row r="114" spans="3:10" x14ac:dyDescent="0.25">
      <c r="C114" s="21"/>
      <c r="I114" s="6"/>
      <c r="J114" s="6"/>
    </row>
    <row r="115" spans="3:10" x14ac:dyDescent="0.25">
      <c r="I115" s="6"/>
      <c r="J115" s="6"/>
    </row>
    <row r="116" spans="3:10" x14ac:dyDescent="0.25">
      <c r="C116" s="21"/>
      <c r="I116" s="6"/>
      <c r="J116" s="6"/>
    </row>
    <row r="117" spans="3:10" x14ac:dyDescent="0.25">
      <c r="I117" s="6"/>
      <c r="J117" s="6"/>
    </row>
    <row r="118" spans="3:10" x14ac:dyDescent="0.25">
      <c r="C118" s="21"/>
      <c r="I118" s="6"/>
      <c r="J118" s="6"/>
    </row>
    <row r="119" spans="3:10" x14ac:dyDescent="0.25">
      <c r="C119" s="21"/>
      <c r="I119" s="6"/>
      <c r="J119" s="6"/>
    </row>
    <row r="120" spans="3:10" x14ac:dyDescent="0.25">
      <c r="C120" s="21"/>
      <c r="I120" s="6"/>
      <c r="J120" s="6"/>
    </row>
    <row r="121" spans="3:10" x14ac:dyDescent="0.25">
      <c r="C121" s="21"/>
      <c r="I121" s="6"/>
      <c r="J121" s="6"/>
    </row>
    <row r="122" spans="3:10" x14ac:dyDescent="0.25">
      <c r="I122" s="6"/>
      <c r="J122" s="6"/>
    </row>
    <row r="123" spans="3:10" x14ac:dyDescent="0.25">
      <c r="C123" s="21"/>
      <c r="I123" s="6"/>
      <c r="J123" s="6"/>
    </row>
    <row r="124" spans="3:10" x14ac:dyDescent="0.25">
      <c r="I124" s="6"/>
      <c r="J124" s="6"/>
    </row>
    <row r="125" spans="3:10" x14ac:dyDescent="0.25">
      <c r="C125" s="21"/>
      <c r="I125" s="6"/>
      <c r="J125" s="6"/>
    </row>
    <row r="126" spans="3:10" x14ac:dyDescent="0.25">
      <c r="I126" s="6"/>
      <c r="J126" s="6"/>
    </row>
    <row r="127" spans="3:10" x14ac:dyDescent="0.25">
      <c r="C127" s="21"/>
      <c r="I127" s="6"/>
      <c r="J127" s="6"/>
    </row>
    <row r="128" spans="3:10" x14ac:dyDescent="0.25">
      <c r="C128" s="21"/>
      <c r="I128" s="6"/>
      <c r="J128" s="6"/>
    </row>
    <row r="129" spans="3:10" x14ac:dyDescent="0.25">
      <c r="C129" s="21"/>
      <c r="I129" s="6"/>
      <c r="J129" s="6"/>
    </row>
    <row r="130" spans="3:10" x14ac:dyDescent="0.25">
      <c r="I130" s="6"/>
      <c r="J130" s="6"/>
    </row>
    <row r="131" spans="3:10" x14ac:dyDescent="0.25">
      <c r="I131" s="6"/>
      <c r="J131" s="6"/>
    </row>
    <row r="132" spans="3:10" x14ac:dyDescent="0.25">
      <c r="C132" s="21"/>
      <c r="I132" s="6"/>
      <c r="J132" s="6"/>
    </row>
    <row r="133" spans="3:10" x14ac:dyDescent="0.25">
      <c r="C133" s="21"/>
      <c r="I133" s="6"/>
      <c r="J133" s="6"/>
    </row>
    <row r="134" spans="3:10" x14ac:dyDescent="0.25">
      <c r="C134" s="21"/>
      <c r="I134" s="6"/>
      <c r="J134" s="6"/>
    </row>
    <row r="135" spans="3:10" x14ac:dyDescent="0.25">
      <c r="I135" s="6"/>
      <c r="J135" s="6"/>
    </row>
    <row r="136" spans="3:10" x14ac:dyDescent="0.25">
      <c r="C136" s="21"/>
      <c r="I136" s="6"/>
      <c r="J136" s="6"/>
    </row>
    <row r="137" spans="3:10" x14ac:dyDescent="0.25">
      <c r="C137" s="21"/>
      <c r="I137" s="6"/>
      <c r="J137" s="6"/>
    </row>
    <row r="138" spans="3:10" x14ac:dyDescent="0.25">
      <c r="C138" s="21"/>
      <c r="I138" s="6"/>
      <c r="J138" s="6"/>
    </row>
    <row r="139" spans="3:10" x14ac:dyDescent="0.25">
      <c r="C139" s="21"/>
      <c r="I139" s="6"/>
      <c r="J139" s="6"/>
    </row>
    <row r="140" spans="3:10" x14ac:dyDescent="0.25">
      <c r="I140" s="6"/>
      <c r="J140" s="6"/>
    </row>
    <row r="141" spans="3:10" x14ac:dyDescent="0.25">
      <c r="C141" s="21"/>
      <c r="I141" s="6"/>
      <c r="J141" s="6"/>
    </row>
    <row r="142" spans="3:10" x14ac:dyDescent="0.25">
      <c r="C142" s="21"/>
      <c r="I142" s="6"/>
      <c r="J142" s="6"/>
    </row>
    <row r="143" spans="3:10" x14ac:dyDescent="0.25">
      <c r="C143" s="21"/>
      <c r="I143" s="6"/>
      <c r="J143" s="6"/>
    </row>
    <row r="144" spans="3:10" x14ac:dyDescent="0.25">
      <c r="I144" s="6"/>
      <c r="J144" s="6"/>
    </row>
    <row r="145" spans="3:10" x14ac:dyDescent="0.25">
      <c r="C145" s="21"/>
      <c r="I145" s="6"/>
      <c r="J145" s="6"/>
    </row>
    <row r="146" spans="3:10" x14ac:dyDescent="0.25">
      <c r="C146" s="21"/>
      <c r="I146" s="6"/>
      <c r="J146" s="6"/>
    </row>
    <row r="147" spans="3:10" x14ac:dyDescent="0.25">
      <c r="C147" s="21"/>
      <c r="I147" s="6"/>
      <c r="J147" s="6"/>
    </row>
    <row r="148" spans="3:10" x14ac:dyDescent="0.25">
      <c r="C148" s="21"/>
      <c r="I148" s="6"/>
      <c r="J148" s="6"/>
    </row>
    <row r="149" spans="3:10" x14ac:dyDescent="0.25">
      <c r="I149" s="6"/>
      <c r="J149" s="6"/>
    </row>
    <row r="150" spans="3:10" x14ac:dyDescent="0.25">
      <c r="C150" s="21"/>
      <c r="I150" s="6"/>
      <c r="J150" s="6"/>
    </row>
    <row r="151" spans="3:10" x14ac:dyDescent="0.25">
      <c r="C151" s="21"/>
      <c r="I151" s="6"/>
      <c r="J151" s="6"/>
    </row>
    <row r="152" spans="3:10" x14ac:dyDescent="0.25">
      <c r="C152" s="21"/>
      <c r="I152" s="6"/>
      <c r="J152" s="6"/>
    </row>
    <row r="153" spans="3:10" x14ac:dyDescent="0.25">
      <c r="I153" s="6"/>
      <c r="J153" s="6"/>
    </row>
    <row r="154" spans="3:10" x14ac:dyDescent="0.25">
      <c r="C154" s="21"/>
      <c r="I154" s="6"/>
      <c r="J154" s="6"/>
    </row>
    <row r="155" spans="3:10" x14ac:dyDescent="0.25">
      <c r="C155" s="21"/>
      <c r="I155" s="6"/>
      <c r="J155" s="6"/>
    </row>
    <row r="156" spans="3:10" x14ac:dyDescent="0.25">
      <c r="C156" s="21"/>
      <c r="I156" s="6"/>
      <c r="J156" s="6"/>
    </row>
    <row r="157" spans="3:10" x14ac:dyDescent="0.25">
      <c r="C157" s="21"/>
      <c r="I157" s="6"/>
      <c r="J157" s="6"/>
    </row>
    <row r="158" spans="3:10" x14ac:dyDescent="0.25">
      <c r="I158" s="6"/>
      <c r="J158" s="6"/>
    </row>
    <row r="159" spans="3:10" x14ac:dyDescent="0.25">
      <c r="C159" s="21"/>
      <c r="I159" s="6"/>
      <c r="J159" s="6"/>
    </row>
    <row r="160" spans="3:10" x14ac:dyDescent="0.25">
      <c r="I160" s="6"/>
      <c r="J160" s="6"/>
    </row>
    <row r="161" spans="3:10" x14ac:dyDescent="0.25">
      <c r="C161" s="21"/>
      <c r="I161" s="6"/>
      <c r="J161" s="6"/>
    </row>
    <row r="162" spans="3:10" x14ac:dyDescent="0.25">
      <c r="I162" s="6"/>
      <c r="J162" s="6"/>
    </row>
    <row r="163" spans="3:10" x14ac:dyDescent="0.25">
      <c r="C163" s="21"/>
      <c r="I163" s="6"/>
      <c r="J163" s="6"/>
    </row>
    <row r="164" spans="3:10" x14ac:dyDescent="0.25">
      <c r="C164" s="21"/>
      <c r="I164" s="6"/>
      <c r="J164" s="6"/>
    </row>
    <row r="165" spans="3:10" x14ac:dyDescent="0.25">
      <c r="C165" s="21"/>
      <c r="I165" s="6"/>
      <c r="J165" s="6"/>
    </row>
    <row r="166" spans="3:10" x14ac:dyDescent="0.25">
      <c r="C166" s="21"/>
      <c r="I166" s="6"/>
      <c r="J166" s="6"/>
    </row>
    <row r="167" spans="3:10" x14ac:dyDescent="0.25">
      <c r="I167" s="6"/>
      <c r="J167" s="6"/>
    </row>
    <row r="168" spans="3:10" x14ac:dyDescent="0.25">
      <c r="C168" s="21"/>
      <c r="I168" s="6"/>
      <c r="J168" s="6"/>
    </row>
    <row r="169" spans="3:10" x14ac:dyDescent="0.25">
      <c r="C169" s="21"/>
      <c r="I169" s="6"/>
      <c r="J169" s="6"/>
    </row>
    <row r="170" spans="3:10" x14ac:dyDescent="0.25">
      <c r="C170" s="21"/>
      <c r="I170" s="6"/>
      <c r="J170" s="6"/>
    </row>
    <row r="171" spans="3:10" x14ac:dyDescent="0.25">
      <c r="I171" s="6"/>
      <c r="J171" s="6"/>
    </row>
    <row r="172" spans="3:10" x14ac:dyDescent="0.25">
      <c r="C172" s="21"/>
      <c r="I172" s="6"/>
      <c r="J172" s="6"/>
    </row>
    <row r="173" spans="3:10" x14ac:dyDescent="0.25">
      <c r="C173" s="21"/>
      <c r="I173" s="6"/>
      <c r="J173" s="6"/>
    </row>
    <row r="174" spans="3:10" x14ac:dyDescent="0.25">
      <c r="C174" s="21"/>
      <c r="I174" s="6"/>
      <c r="J174" s="6"/>
    </row>
    <row r="175" spans="3:10" x14ac:dyDescent="0.25">
      <c r="C175" s="21"/>
      <c r="I175" s="6"/>
      <c r="J175" s="6"/>
    </row>
    <row r="176" spans="3:10" x14ac:dyDescent="0.25">
      <c r="I176" s="6"/>
      <c r="J176" s="6"/>
    </row>
    <row r="177" spans="3:10" x14ac:dyDescent="0.25">
      <c r="C177" s="21"/>
      <c r="I177" s="6"/>
      <c r="J177" s="6"/>
    </row>
    <row r="178" spans="3:10" x14ac:dyDescent="0.25">
      <c r="I178" s="6"/>
      <c r="J178" s="6"/>
    </row>
    <row r="179" spans="3:10" x14ac:dyDescent="0.25">
      <c r="C179" s="21"/>
      <c r="I179" s="6"/>
      <c r="J179" s="6"/>
    </row>
    <row r="180" spans="3:10" x14ac:dyDescent="0.25">
      <c r="I180" s="6"/>
      <c r="J180" s="6"/>
    </row>
    <row r="181" spans="3:10" x14ac:dyDescent="0.25">
      <c r="C181" s="21"/>
      <c r="I181" s="6"/>
      <c r="J181" s="6"/>
    </row>
    <row r="182" spans="3:10" x14ac:dyDescent="0.25">
      <c r="C182" s="21"/>
      <c r="I182" s="6"/>
      <c r="J182" s="6"/>
    </row>
    <row r="183" spans="3:10" x14ac:dyDescent="0.25">
      <c r="C183" s="21"/>
      <c r="I183" s="6"/>
      <c r="J183" s="6"/>
    </row>
    <row r="184" spans="3:10" x14ac:dyDescent="0.25">
      <c r="C184" s="21"/>
      <c r="I184" s="6"/>
      <c r="J184" s="6"/>
    </row>
    <row r="185" spans="3:10" x14ac:dyDescent="0.25">
      <c r="I185" s="6"/>
      <c r="J185" s="6"/>
    </row>
    <row r="186" spans="3:10" x14ac:dyDescent="0.25">
      <c r="C186" s="21"/>
      <c r="I186" s="6"/>
      <c r="J186" s="6"/>
    </row>
    <row r="187" spans="3:10" x14ac:dyDescent="0.25">
      <c r="I187" s="6"/>
      <c r="J187" s="6"/>
    </row>
    <row r="188" spans="3:10" x14ac:dyDescent="0.25">
      <c r="C188" s="21"/>
      <c r="I188" s="6"/>
      <c r="J188" s="6"/>
    </row>
    <row r="189" spans="3:10" x14ac:dyDescent="0.25">
      <c r="I189" s="6"/>
      <c r="J189" s="6"/>
    </row>
    <row r="190" spans="3:10" x14ac:dyDescent="0.25">
      <c r="C190" s="21"/>
      <c r="I190" s="6"/>
      <c r="J190" s="6"/>
    </row>
    <row r="191" spans="3:10" x14ac:dyDescent="0.25">
      <c r="C191" s="21"/>
      <c r="I191" s="6"/>
      <c r="J191" s="6"/>
    </row>
    <row r="192" spans="3:10" x14ac:dyDescent="0.25">
      <c r="C192" s="21"/>
      <c r="I192" s="6"/>
      <c r="J192" s="6"/>
    </row>
    <row r="193" spans="3:10" x14ac:dyDescent="0.25">
      <c r="C193" s="21"/>
      <c r="I193" s="6"/>
      <c r="J193" s="6"/>
    </row>
    <row r="194" spans="3:10" x14ac:dyDescent="0.25">
      <c r="I194" s="6"/>
      <c r="J194" s="6"/>
    </row>
    <row r="195" spans="3:10" x14ac:dyDescent="0.25">
      <c r="C195" s="21"/>
      <c r="I195" s="6"/>
      <c r="J195" s="6"/>
    </row>
    <row r="196" spans="3:10" x14ac:dyDescent="0.25">
      <c r="I196" s="6"/>
      <c r="J196" s="6"/>
    </row>
    <row r="197" spans="3:10" x14ac:dyDescent="0.25">
      <c r="C197" s="21"/>
      <c r="I197" s="6"/>
      <c r="J197" s="6"/>
    </row>
    <row r="198" spans="3:10" x14ac:dyDescent="0.25">
      <c r="I198" s="6"/>
      <c r="J198" s="6"/>
    </row>
    <row r="199" spans="3:10" x14ac:dyDescent="0.25">
      <c r="C199" s="21"/>
      <c r="I199" s="6"/>
      <c r="J199" s="6"/>
    </row>
    <row r="200" spans="3:10" x14ac:dyDescent="0.25">
      <c r="C200" s="21"/>
      <c r="I200" s="6"/>
      <c r="J200" s="6"/>
    </row>
    <row r="201" spans="3:10" x14ac:dyDescent="0.25">
      <c r="C201" s="21"/>
      <c r="I201" s="6"/>
      <c r="J201" s="6"/>
    </row>
    <row r="202" spans="3:10" x14ac:dyDescent="0.25">
      <c r="C202" s="21"/>
      <c r="I202" s="6"/>
      <c r="J202" s="6"/>
    </row>
    <row r="203" spans="3:10" x14ac:dyDescent="0.25">
      <c r="I203" s="6"/>
      <c r="J203" s="6"/>
    </row>
    <row r="204" spans="3:10" x14ac:dyDescent="0.25">
      <c r="C204" s="21"/>
      <c r="I204" s="6"/>
      <c r="J204" s="6"/>
    </row>
    <row r="205" spans="3:10" x14ac:dyDescent="0.25">
      <c r="I205" s="6"/>
      <c r="J205" s="6"/>
    </row>
    <row r="206" spans="3:10" x14ac:dyDescent="0.25">
      <c r="C206" s="21"/>
      <c r="I206" s="6"/>
      <c r="J206" s="6"/>
    </row>
    <row r="207" spans="3:10" x14ac:dyDescent="0.25">
      <c r="I207" s="6"/>
      <c r="J207" s="6"/>
    </row>
    <row r="208" spans="3:10" x14ac:dyDescent="0.25">
      <c r="C208" s="21"/>
      <c r="I208" s="6"/>
      <c r="J208" s="6"/>
    </row>
    <row r="209" spans="3:10" x14ac:dyDescent="0.25">
      <c r="C209" s="21"/>
      <c r="I209" s="6"/>
      <c r="J209" s="6"/>
    </row>
    <row r="210" spans="3:10" x14ac:dyDescent="0.25">
      <c r="C210" s="21"/>
      <c r="I210" s="6"/>
      <c r="J210" s="6"/>
    </row>
    <row r="211" spans="3:10" x14ac:dyDescent="0.25">
      <c r="C211" s="21"/>
      <c r="I211" s="6"/>
      <c r="J211" s="6"/>
    </row>
    <row r="212" spans="3:10" x14ac:dyDescent="0.25">
      <c r="I212" s="6"/>
      <c r="J212" s="6"/>
    </row>
    <row r="213" spans="3:10" x14ac:dyDescent="0.25">
      <c r="C213" s="21"/>
      <c r="I213" s="6"/>
      <c r="J213" s="6"/>
    </row>
    <row r="214" spans="3:10" x14ac:dyDescent="0.25">
      <c r="C214" s="21"/>
      <c r="I214" s="6"/>
      <c r="J214" s="6"/>
    </row>
    <row r="215" spans="3:10" x14ac:dyDescent="0.25">
      <c r="C215" s="21"/>
      <c r="I215" s="6"/>
      <c r="J215" s="6"/>
    </row>
    <row r="216" spans="3:10" x14ac:dyDescent="0.25">
      <c r="I216" s="6"/>
      <c r="J216" s="6"/>
    </row>
    <row r="217" spans="3:10" x14ac:dyDescent="0.25">
      <c r="C217" s="21"/>
      <c r="I217" s="6"/>
      <c r="J217" s="6"/>
    </row>
    <row r="218" spans="3:10" x14ac:dyDescent="0.25">
      <c r="C218" s="21"/>
      <c r="I218" s="6"/>
      <c r="J218" s="6"/>
    </row>
    <row r="219" spans="3:10" x14ac:dyDescent="0.25">
      <c r="C219" s="21"/>
      <c r="I219" s="6"/>
      <c r="J219" s="6"/>
    </row>
    <row r="220" spans="3:10" x14ac:dyDescent="0.25">
      <c r="C220" s="21"/>
      <c r="I220" s="6"/>
      <c r="J220" s="6"/>
    </row>
    <row r="221" spans="3:10" x14ac:dyDescent="0.25">
      <c r="I221" s="6"/>
      <c r="J221" s="6"/>
    </row>
    <row r="222" spans="3:10" x14ac:dyDescent="0.25">
      <c r="C222" s="21"/>
      <c r="I222" s="6"/>
      <c r="J222" s="6"/>
    </row>
    <row r="223" spans="3:10" x14ac:dyDescent="0.25">
      <c r="C223" s="21"/>
      <c r="I223" s="6"/>
      <c r="J223" s="6"/>
    </row>
    <row r="224" spans="3:10" x14ac:dyDescent="0.25">
      <c r="C224" s="21"/>
      <c r="I224" s="6"/>
      <c r="J224" s="6"/>
    </row>
    <row r="225" spans="3:10" x14ac:dyDescent="0.25">
      <c r="I225" s="6"/>
      <c r="J225" s="6"/>
    </row>
    <row r="226" spans="3:10" x14ac:dyDescent="0.25">
      <c r="C226" s="21"/>
      <c r="I226" s="6"/>
      <c r="J226" s="6"/>
    </row>
    <row r="227" spans="3:10" x14ac:dyDescent="0.25">
      <c r="C227" s="21"/>
      <c r="I227" s="6"/>
      <c r="J227" s="6"/>
    </row>
    <row r="228" spans="3:10" x14ac:dyDescent="0.25">
      <c r="C228" s="21"/>
      <c r="I228" s="6"/>
      <c r="J228" s="6"/>
    </row>
    <row r="229" spans="3:10" x14ac:dyDescent="0.25">
      <c r="C229" s="21"/>
      <c r="I229" s="6"/>
      <c r="J229" s="6"/>
    </row>
    <row r="230" spans="3:10" x14ac:dyDescent="0.25">
      <c r="I230" s="6"/>
      <c r="J230" s="6"/>
    </row>
    <row r="231" spans="3:10" x14ac:dyDescent="0.25">
      <c r="C231" s="21"/>
      <c r="I231" s="6"/>
      <c r="J231" s="6"/>
    </row>
    <row r="232" spans="3:10" x14ac:dyDescent="0.25">
      <c r="I232" s="6"/>
      <c r="J232" s="6"/>
    </row>
    <row r="233" spans="3:10" x14ac:dyDescent="0.25">
      <c r="C233" s="21"/>
      <c r="I233" s="6"/>
      <c r="J233" s="6"/>
    </row>
    <row r="234" spans="3:10" x14ac:dyDescent="0.25">
      <c r="I234" s="6"/>
      <c r="J234" s="6"/>
    </row>
    <row r="235" spans="3:10" x14ac:dyDescent="0.25">
      <c r="C235" s="21"/>
      <c r="I235" s="6"/>
      <c r="J235" s="6"/>
    </row>
    <row r="236" spans="3:10" x14ac:dyDescent="0.25">
      <c r="C236" s="21"/>
      <c r="I236" s="6"/>
      <c r="J236" s="6"/>
    </row>
    <row r="237" spans="3:10" x14ac:dyDescent="0.25">
      <c r="C237" s="21"/>
      <c r="I237" s="6"/>
      <c r="J237" s="6"/>
    </row>
    <row r="238" spans="3:10" x14ac:dyDescent="0.25">
      <c r="C238" s="21"/>
      <c r="I238" s="6"/>
      <c r="J238" s="6"/>
    </row>
    <row r="239" spans="3:10" x14ac:dyDescent="0.25">
      <c r="I239" s="6"/>
      <c r="J239" s="6"/>
    </row>
    <row r="240" spans="3:10" x14ac:dyDescent="0.25">
      <c r="C240" s="21"/>
      <c r="I240" s="6"/>
      <c r="J240" s="6"/>
    </row>
    <row r="241" spans="3:10" x14ac:dyDescent="0.25">
      <c r="I241" s="6"/>
      <c r="J241" s="6"/>
    </row>
    <row r="242" spans="3:10" x14ac:dyDescent="0.25">
      <c r="C242" s="21"/>
      <c r="I242" s="6"/>
      <c r="J242" s="6"/>
    </row>
    <row r="243" spans="3:10" x14ac:dyDescent="0.25">
      <c r="I243" s="6"/>
      <c r="J243" s="6"/>
    </row>
    <row r="244" spans="3:10" x14ac:dyDescent="0.25">
      <c r="C244" s="21"/>
      <c r="I244" s="6"/>
      <c r="J244" s="6"/>
    </row>
    <row r="245" spans="3:10" x14ac:dyDescent="0.25">
      <c r="C245" s="21"/>
      <c r="I245" s="6"/>
      <c r="J245" s="6"/>
    </row>
    <row r="246" spans="3:10" x14ac:dyDescent="0.25">
      <c r="C246" s="21"/>
      <c r="I246" s="6"/>
      <c r="J246" s="6"/>
    </row>
    <row r="247" spans="3:10" x14ac:dyDescent="0.25">
      <c r="C247" s="21"/>
      <c r="I247" s="6"/>
      <c r="J247" s="6"/>
    </row>
    <row r="248" spans="3:10" x14ac:dyDescent="0.25">
      <c r="I248" s="6"/>
      <c r="J248" s="6"/>
    </row>
    <row r="249" spans="3:10" x14ac:dyDescent="0.25">
      <c r="C249" s="21"/>
      <c r="I249" s="6"/>
      <c r="J249" s="6"/>
    </row>
    <row r="250" spans="3:10" x14ac:dyDescent="0.25">
      <c r="I250" s="6"/>
      <c r="J250" s="6"/>
    </row>
    <row r="251" spans="3:10" x14ac:dyDescent="0.25">
      <c r="C251" s="21"/>
      <c r="I251" s="6"/>
      <c r="J251" s="6"/>
    </row>
    <row r="252" spans="3:10" x14ac:dyDescent="0.25">
      <c r="I252" s="6"/>
      <c r="J252" s="6"/>
    </row>
    <row r="253" spans="3:10" x14ac:dyDescent="0.25">
      <c r="C253" s="21"/>
      <c r="I253" s="6"/>
      <c r="J253" s="6"/>
    </row>
    <row r="254" spans="3:10" x14ac:dyDescent="0.25">
      <c r="C254" s="21"/>
      <c r="I254" s="6"/>
      <c r="J254" s="6"/>
    </row>
    <row r="255" spans="3:10" x14ac:dyDescent="0.25">
      <c r="C255" s="21"/>
      <c r="I255" s="6"/>
      <c r="J255" s="6"/>
    </row>
    <row r="256" spans="3:10" x14ac:dyDescent="0.25">
      <c r="C256" s="21"/>
      <c r="I256" s="6"/>
      <c r="J256" s="6"/>
    </row>
    <row r="257" spans="3:10" x14ac:dyDescent="0.25">
      <c r="I257" s="6"/>
      <c r="J257" s="6"/>
    </row>
    <row r="258" spans="3:10" x14ac:dyDescent="0.25">
      <c r="C258" s="21"/>
    </row>
    <row r="260" spans="3:10" x14ac:dyDescent="0.25">
      <c r="C260" s="21"/>
    </row>
    <row r="262" spans="3:10" x14ac:dyDescent="0.25">
      <c r="C262" s="21"/>
    </row>
    <row r="263" spans="3:10" x14ac:dyDescent="0.25">
      <c r="C263" s="21"/>
    </row>
    <row r="264" spans="3:10" x14ac:dyDescent="0.25">
      <c r="C264" s="21"/>
    </row>
    <row r="265" spans="3:10" x14ac:dyDescent="0.25">
      <c r="C265" s="21"/>
    </row>
    <row r="267" spans="3:10" x14ac:dyDescent="0.25">
      <c r="C267" s="21"/>
    </row>
    <row r="268" spans="3:10" x14ac:dyDescent="0.25">
      <c r="C268" s="21"/>
    </row>
    <row r="269" spans="3:10" x14ac:dyDescent="0.25">
      <c r="C269" s="21"/>
    </row>
    <row r="271" spans="3:10" x14ac:dyDescent="0.25">
      <c r="C271" s="21"/>
    </row>
    <row r="272" spans="3:10" x14ac:dyDescent="0.25">
      <c r="C272" s="21"/>
    </row>
    <row r="273" spans="3:3" x14ac:dyDescent="0.25">
      <c r="C273" s="21"/>
    </row>
    <row r="274" spans="3:3" x14ac:dyDescent="0.25">
      <c r="C274" s="21"/>
    </row>
    <row r="276" spans="3:3" x14ac:dyDescent="0.25">
      <c r="C276" s="21"/>
    </row>
    <row r="278" spans="3:3" x14ac:dyDescent="0.25">
      <c r="C278" s="21"/>
    </row>
    <row r="280" spans="3:3" x14ac:dyDescent="0.25">
      <c r="C280" s="21"/>
    </row>
  </sheetData>
  <mergeCells count="55">
    <mergeCell ref="J62:K62"/>
    <mergeCell ref="L62:M62"/>
    <mergeCell ref="J59:K59"/>
    <mergeCell ref="L59:M59"/>
    <mergeCell ref="J60:K60"/>
    <mergeCell ref="L60:M60"/>
    <mergeCell ref="J61:K61"/>
    <mergeCell ref="L61:M61"/>
    <mergeCell ref="J56:K56"/>
    <mergeCell ref="L56:M56"/>
    <mergeCell ref="J57:K57"/>
    <mergeCell ref="L57:M57"/>
    <mergeCell ref="J58:K58"/>
    <mergeCell ref="L58:M58"/>
    <mergeCell ref="J53:K53"/>
    <mergeCell ref="L53:M53"/>
    <mergeCell ref="J54:K54"/>
    <mergeCell ref="L54:M54"/>
    <mergeCell ref="J55:K55"/>
    <mergeCell ref="L55:M55"/>
    <mergeCell ref="J50:K50"/>
    <mergeCell ref="L50:M50"/>
    <mergeCell ref="J51:K51"/>
    <mergeCell ref="L51:M51"/>
    <mergeCell ref="J52:K52"/>
    <mergeCell ref="L52:M52"/>
    <mergeCell ref="J47:K47"/>
    <mergeCell ref="L47:M47"/>
    <mergeCell ref="J48:K48"/>
    <mergeCell ref="L48:M48"/>
    <mergeCell ref="J49:K49"/>
    <mergeCell ref="L49:M49"/>
    <mergeCell ref="J44:K44"/>
    <mergeCell ref="L44:M44"/>
    <mergeCell ref="J45:K45"/>
    <mergeCell ref="L45:M45"/>
    <mergeCell ref="J46:K46"/>
    <mergeCell ref="L46:M46"/>
    <mergeCell ref="J41:K41"/>
    <mergeCell ref="L41:M41"/>
    <mergeCell ref="J42:K42"/>
    <mergeCell ref="L42:M42"/>
    <mergeCell ref="J43:K43"/>
    <mergeCell ref="L43:M43"/>
    <mergeCell ref="J38:K38"/>
    <mergeCell ref="L38:M38"/>
    <mergeCell ref="J39:K39"/>
    <mergeCell ref="L39:M39"/>
    <mergeCell ref="J40:K40"/>
    <mergeCell ref="L40:M40"/>
    <mergeCell ref="A4:C4"/>
    <mergeCell ref="J36:K36"/>
    <mergeCell ref="L36:M36"/>
    <mergeCell ref="J37:K37"/>
    <mergeCell ref="L37:M37"/>
  </mergeCells>
  <phoneticPr fontId="0" type="noConversion"/>
  <printOptions horizontalCentered="1"/>
  <pageMargins left="0.5" right="0.5" top="1" bottom="0.75" header="0.5" footer="0.5"/>
  <pageSetup scale="81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P37:P60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FZ287"/>
  <sheetViews>
    <sheetView view="pageBreakPreview" zoomScaleNormal="90" zoomScaleSheetLayoutView="100" workbookViewId="0">
      <selection activeCell="V15" sqref="V15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2" ht="21" x14ac:dyDescent="0.35">
      <c r="A1" s="65" t="s">
        <v>84</v>
      </c>
    </row>
    <row r="2" spans="1:12" ht="18" customHeight="1" x14ac:dyDescent="0.25">
      <c r="A2" s="64"/>
    </row>
    <row r="3" spans="1:12" ht="18" customHeight="1" x14ac:dyDescent="0.25">
      <c r="B3" s="7"/>
      <c r="C3" s="7" t="s">
        <v>43</v>
      </c>
      <c r="D3" s="8">
        <f>$J$62</f>
        <v>12071</v>
      </c>
    </row>
    <row r="4" spans="1:12" ht="18" customHeight="1" x14ac:dyDescent="0.25">
      <c r="A4" s="97" t="s">
        <v>45</v>
      </c>
      <c r="B4" s="97"/>
      <c r="C4" s="97"/>
      <c r="D4" s="8">
        <f>$L$62</f>
        <v>509346</v>
      </c>
    </row>
    <row r="5" spans="1:12" ht="18" customHeight="1" x14ac:dyDescent="0.25">
      <c r="B5" s="9"/>
      <c r="C5" s="10" t="s">
        <v>44</v>
      </c>
      <c r="D5" s="15">
        <f>$N$65</f>
        <v>2.3699017956359723E-2</v>
      </c>
      <c r="L5" s="11"/>
    </row>
    <row r="6" spans="1:12" ht="18" customHeight="1" x14ac:dyDescent="0.25">
      <c r="L6" s="11"/>
    </row>
    <row r="7" spans="1:12" ht="18" customHeight="1" x14ac:dyDescent="0.25"/>
    <row r="8" spans="1:12" ht="18" customHeight="1" x14ac:dyDescent="0.25">
      <c r="A8" s="76" t="s">
        <v>40</v>
      </c>
      <c r="B8" s="77" t="s">
        <v>121</v>
      </c>
      <c r="C8" s="76" t="s">
        <v>39</v>
      </c>
    </row>
    <row r="9" spans="1:12" ht="18" customHeight="1" x14ac:dyDescent="0.25">
      <c r="A9" s="74">
        <v>1</v>
      </c>
      <c r="B9" s="74" t="str">
        <f t="shared" ref="B9:B32" si="0">VLOOKUP(A:A,$O$37:$P$60,2,FALSE)</f>
        <v>19</v>
      </c>
      <c r="C9" s="75">
        <f t="shared" ref="C9:C32" si="1">SUMIF($O$37:$O$60,$A9,$N$37:$N$60)</f>
        <v>8.0931263858093128E-2</v>
      </c>
    </row>
    <row r="10" spans="1:12" ht="18" customHeight="1" x14ac:dyDescent="0.25">
      <c r="A10" s="74">
        <v>2</v>
      </c>
      <c r="B10" s="74" t="str">
        <f t="shared" si="0"/>
        <v>01</v>
      </c>
      <c r="C10" s="75">
        <f t="shared" si="1"/>
        <v>6.6730479967181733E-2</v>
      </c>
    </row>
    <row r="11" spans="1:12" ht="18" customHeight="1" x14ac:dyDescent="0.25">
      <c r="A11" s="74">
        <v>3</v>
      </c>
      <c r="B11" s="74" t="str">
        <f t="shared" si="0"/>
        <v>13</v>
      </c>
      <c r="C11" s="75">
        <f t="shared" si="1"/>
        <v>5.8717339667458429E-2</v>
      </c>
    </row>
    <row r="12" spans="1:12" ht="18" customHeight="1" x14ac:dyDescent="0.25">
      <c r="A12" s="74">
        <v>4</v>
      </c>
      <c r="B12" s="74" t="str">
        <f t="shared" si="0"/>
        <v>06</v>
      </c>
      <c r="C12" s="75">
        <f t="shared" si="1"/>
        <v>4.7688921496698462E-2</v>
      </c>
    </row>
    <row r="13" spans="1:12" ht="18" customHeight="1" x14ac:dyDescent="0.25">
      <c r="A13" s="74">
        <v>5</v>
      </c>
      <c r="B13" s="74" t="str">
        <f t="shared" si="0"/>
        <v>07</v>
      </c>
      <c r="C13" s="75">
        <f t="shared" si="1"/>
        <v>4.3346007604562739E-2</v>
      </c>
    </row>
    <row r="14" spans="1:12" ht="18" customHeight="1" x14ac:dyDescent="0.25">
      <c r="A14" s="74">
        <v>6</v>
      </c>
      <c r="B14" s="74" t="str">
        <f t="shared" si="0"/>
        <v>03</v>
      </c>
      <c r="C14" s="75">
        <f t="shared" si="1"/>
        <v>4.1500399042298484E-2</v>
      </c>
    </row>
    <row r="15" spans="1:12" ht="18" customHeight="1" x14ac:dyDescent="0.25">
      <c r="A15" s="74">
        <v>7</v>
      </c>
      <c r="B15" s="74" t="str">
        <f t="shared" si="0"/>
        <v>23</v>
      </c>
      <c r="C15" s="75">
        <f t="shared" si="1"/>
        <v>3.8596276335129839E-2</v>
      </c>
    </row>
    <row r="16" spans="1:12" ht="18" customHeight="1" x14ac:dyDescent="0.25">
      <c r="A16" s="74">
        <v>8</v>
      </c>
      <c r="B16" s="74" t="str">
        <f t="shared" si="0"/>
        <v>05</v>
      </c>
      <c r="C16" s="75">
        <f t="shared" si="1"/>
        <v>3.4913933095160769E-2</v>
      </c>
    </row>
    <row r="17" spans="1:3" ht="18" customHeight="1" x14ac:dyDescent="0.25">
      <c r="A17" s="74">
        <v>9</v>
      </c>
      <c r="B17" s="74" t="str">
        <f t="shared" si="0"/>
        <v>10</v>
      </c>
      <c r="C17" s="75">
        <f t="shared" si="1"/>
        <v>3.3064014916096958E-2</v>
      </c>
    </row>
    <row r="18" spans="1:3" ht="18" customHeight="1" x14ac:dyDescent="0.25">
      <c r="A18" s="74">
        <v>10</v>
      </c>
      <c r="B18" s="74" t="str">
        <f t="shared" si="0"/>
        <v>09</v>
      </c>
      <c r="C18" s="75">
        <f t="shared" si="1"/>
        <v>3.2067510548523206E-2</v>
      </c>
    </row>
    <row r="19" spans="1:3" ht="18" customHeight="1" x14ac:dyDescent="0.25">
      <c r="A19" s="74">
        <v>11</v>
      </c>
      <c r="B19" s="74" t="str">
        <f t="shared" si="0"/>
        <v>04</v>
      </c>
      <c r="C19" s="75">
        <f t="shared" si="1"/>
        <v>2.9177718832891247E-2</v>
      </c>
    </row>
    <row r="20" spans="1:3" ht="18" customHeight="1" x14ac:dyDescent="0.25">
      <c r="A20" s="74">
        <v>12</v>
      </c>
      <c r="B20" s="74" t="str">
        <f t="shared" si="0"/>
        <v>16</v>
      </c>
      <c r="C20" s="75">
        <f t="shared" si="1"/>
        <v>2.896180121235447E-2</v>
      </c>
    </row>
    <row r="21" spans="1:3" ht="18" customHeight="1" x14ac:dyDescent="0.25">
      <c r="A21" s="74">
        <v>13</v>
      </c>
      <c r="B21" s="74" t="str">
        <f t="shared" si="0"/>
        <v>02</v>
      </c>
      <c r="C21" s="75">
        <f t="shared" si="1"/>
        <v>2.7274211987587785E-2</v>
      </c>
    </row>
    <row r="22" spans="1:3" ht="18" customHeight="1" x14ac:dyDescent="0.25">
      <c r="A22" s="74">
        <v>14</v>
      </c>
      <c r="B22" s="74" t="str">
        <f t="shared" si="0"/>
        <v>22</v>
      </c>
      <c r="C22" s="75">
        <f t="shared" si="1"/>
        <v>2.7054800919265334E-2</v>
      </c>
    </row>
    <row r="23" spans="1:3" ht="18" customHeight="1" x14ac:dyDescent="0.25">
      <c r="A23" s="74">
        <v>15</v>
      </c>
      <c r="B23" s="74" t="str">
        <f t="shared" si="0"/>
        <v>08</v>
      </c>
      <c r="C23" s="75">
        <f t="shared" si="1"/>
        <v>2.362153130426236E-2</v>
      </c>
    </row>
    <row r="24" spans="1:3" ht="18" customHeight="1" x14ac:dyDescent="0.25">
      <c r="A24" s="74">
        <v>16</v>
      </c>
      <c r="B24" s="74" t="str">
        <f t="shared" si="0"/>
        <v>17</v>
      </c>
      <c r="C24" s="75">
        <f t="shared" si="1"/>
        <v>2.3186154870201908E-2</v>
      </c>
    </row>
    <row r="25" spans="1:3" ht="18" customHeight="1" x14ac:dyDescent="0.25">
      <c r="A25" s="74">
        <v>17</v>
      </c>
      <c r="B25" s="74" t="str">
        <f t="shared" si="0"/>
        <v>12</v>
      </c>
      <c r="C25" s="75">
        <f t="shared" si="1"/>
        <v>1.9849584674100126E-2</v>
      </c>
    </row>
    <row r="26" spans="1:3" ht="18" customHeight="1" x14ac:dyDescent="0.25">
      <c r="A26" s="74">
        <v>18</v>
      </c>
      <c r="B26" s="74" t="str">
        <f t="shared" si="0"/>
        <v>11</v>
      </c>
      <c r="C26" s="75">
        <f t="shared" si="1"/>
        <v>1.9537275064267352E-2</v>
      </c>
    </row>
    <row r="27" spans="1:3" ht="18" customHeight="1" x14ac:dyDescent="0.25">
      <c r="A27" s="74">
        <v>19</v>
      </c>
      <c r="B27" s="74" t="str">
        <f t="shared" si="0"/>
        <v>15</v>
      </c>
      <c r="C27" s="75">
        <f t="shared" si="1"/>
        <v>1.8171122295574875E-2</v>
      </c>
    </row>
    <row r="28" spans="1:3" ht="18" customHeight="1" x14ac:dyDescent="0.25">
      <c r="A28" s="74">
        <v>20</v>
      </c>
      <c r="B28" s="74" t="str">
        <f t="shared" si="0"/>
        <v>21</v>
      </c>
      <c r="C28" s="75">
        <f t="shared" si="1"/>
        <v>1.5342629116594808E-2</v>
      </c>
    </row>
    <row r="29" spans="1:3" ht="18" customHeight="1" x14ac:dyDescent="0.25">
      <c r="A29" s="74">
        <v>21</v>
      </c>
      <c r="B29" s="74" t="str">
        <f t="shared" si="0"/>
        <v>14</v>
      </c>
      <c r="C29" s="75">
        <f t="shared" si="1"/>
        <v>1.2487829657537145E-2</v>
      </c>
    </row>
    <row r="30" spans="1:3" ht="18" customHeight="1" x14ac:dyDescent="0.25">
      <c r="A30" s="74">
        <v>22</v>
      </c>
      <c r="B30" s="74" t="str">
        <f t="shared" si="0"/>
        <v>18</v>
      </c>
      <c r="C30" s="75">
        <f t="shared" si="1"/>
        <v>1.18423704898206E-2</v>
      </c>
    </row>
    <row r="31" spans="1:3" ht="18" customHeight="1" x14ac:dyDescent="0.25">
      <c r="A31" s="74">
        <v>23</v>
      </c>
      <c r="B31" s="74" t="str">
        <f t="shared" si="0"/>
        <v>24</v>
      </c>
      <c r="C31" s="75">
        <f t="shared" si="1"/>
        <v>1.1489724903158033E-2</v>
      </c>
    </row>
    <row r="32" spans="1:3" ht="18" customHeight="1" x14ac:dyDescent="0.25">
      <c r="A32" s="74">
        <v>24</v>
      </c>
      <c r="B32" s="74" t="str">
        <f t="shared" si="0"/>
        <v>20</v>
      </c>
      <c r="C32" s="75">
        <f t="shared" si="1"/>
        <v>1.0726203718417289E-2</v>
      </c>
    </row>
    <row r="33" spans="1:20" ht="18" customHeight="1" x14ac:dyDescent="0.25">
      <c r="A33" s="12"/>
      <c r="G33" s="13"/>
      <c r="H33" s="14"/>
    </row>
    <row r="34" spans="1:20" ht="18" customHeight="1" x14ac:dyDescent="0.25">
      <c r="A34" s="5" t="s">
        <v>118</v>
      </c>
    </row>
    <row r="35" spans="1:20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0" ht="18" customHeight="1" x14ac:dyDescent="0.25">
      <c r="A36" s="76" t="s">
        <v>121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122</v>
      </c>
      <c r="K36" s="99"/>
      <c r="L36" s="98" t="s">
        <v>123</v>
      </c>
      <c r="M36" s="99"/>
      <c r="N36" s="77" t="s">
        <v>39</v>
      </c>
      <c r="O36" s="83" t="s">
        <v>40</v>
      </c>
      <c r="P36" s="84" t="s">
        <v>5</v>
      </c>
      <c r="R36" s="11"/>
    </row>
    <row r="37" spans="1:20" ht="18" customHeight="1" x14ac:dyDescent="0.25">
      <c r="A37" s="73">
        <v>1</v>
      </c>
      <c r="B37" s="78">
        <f>VLOOKUP('0-4'!$A37, Data!$B$2:$J$26, 2, FALSE)</f>
        <v>6825</v>
      </c>
      <c r="C37" s="78">
        <f>VLOOKUP('0-4'!$A37, Data!$B$2:$J$26, 3, FALSE)</f>
        <v>93</v>
      </c>
      <c r="D37" s="78">
        <f>VLOOKUP('0-4'!$A37, Data!$B$2:$J$26, 4, FALSE)</f>
        <v>6</v>
      </c>
      <c r="E37" s="78">
        <f>VLOOKUP('0-4'!$A37, Data!$B$2:$J$26, 5, FALSE)</f>
        <v>24</v>
      </c>
      <c r="F37" s="78">
        <f>VLOOKUP('0-4'!$A37, Data!$B$2:$J$26, 6, FALSE)</f>
        <v>0</v>
      </c>
      <c r="G37" s="78">
        <f>VLOOKUP('0-4'!$A37, Data!$B$2:$J$26, 7, FALSE)</f>
        <v>0</v>
      </c>
      <c r="H37" s="78">
        <f>VLOOKUP('0-4'!$A37, Data!$B$2:$J$26, 8, FALSE)</f>
        <v>276</v>
      </c>
      <c r="I37" s="78">
        <f>VLOOKUP('0-4'!$A37, Data!$B$2:$J$26, 9, FALSE)</f>
        <v>89</v>
      </c>
      <c r="J37" s="100">
        <f t="shared" ref="J37:J60" si="2">SUM(C37:I37)</f>
        <v>488</v>
      </c>
      <c r="K37" s="101"/>
      <c r="L37" s="100">
        <f t="shared" ref="L37:L61" si="3">SUM(B37:I37)</f>
        <v>7313</v>
      </c>
      <c r="M37" s="101"/>
      <c r="N37" s="75">
        <f t="shared" ref="N37:N62" si="4">J37/L37</f>
        <v>6.6730479967181733E-2</v>
      </c>
      <c r="O37" s="74">
        <f>RANK(N37,$N$37:$N$60)</f>
        <v>2</v>
      </c>
      <c r="P37" s="85" t="s">
        <v>6</v>
      </c>
      <c r="R37" s="13"/>
      <c r="T37" s="12"/>
    </row>
    <row r="38" spans="1:20" ht="18" customHeight="1" x14ac:dyDescent="0.25">
      <c r="A38" s="73">
        <v>2</v>
      </c>
      <c r="B38" s="78">
        <f>VLOOKUP('0-4'!$A38, Data!$B$2:$J$26, 2, FALSE)</f>
        <v>5956</v>
      </c>
      <c r="C38" s="78">
        <f>VLOOKUP('0-4'!$A38, Data!$B$2:$J$26, 3, FALSE)</f>
        <v>26</v>
      </c>
      <c r="D38" s="78">
        <f>VLOOKUP('0-4'!$A38, Data!$B$2:$J$26, 4, FALSE)</f>
        <v>1</v>
      </c>
      <c r="E38" s="78">
        <f>VLOOKUP('0-4'!$A38, Data!$B$2:$J$26, 5, FALSE)</f>
        <v>4</v>
      </c>
      <c r="F38" s="78">
        <f>VLOOKUP('0-4'!$A38, Data!$B$2:$J$26, 6, FALSE)</f>
        <v>0</v>
      </c>
      <c r="G38" s="78">
        <f>VLOOKUP('0-4'!$A38, Data!$B$2:$J$26, 7, FALSE)</f>
        <v>0</v>
      </c>
      <c r="H38" s="78">
        <f>VLOOKUP('0-4'!$A38, Data!$B$2:$J$26, 8, FALSE)</f>
        <v>98</v>
      </c>
      <c r="I38" s="78">
        <f>VLOOKUP('0-4'!$A38, Data!$B$2:$J$26, 9, FALSE)</f>
        <v>38</v>
      </c>
      <c r="J38" s="100">
        <f t="shared" si="2"/>
        <v>167</v>
      </c>
      <c r="K38" s="101"/>
      <c r="L38" s="100">
        <f t="shared" si="3"/>
        <v>6123</v>
      </c>
      <c r="M38" s="101"/>
      <c r="N38" s="75">
        <f t="shared" si="4"/>
        <v>2.7274211987587785E-2</v>
      </c>
      <c r="O38" s="74">
        <f t="shared" ref="O38:O60" si="5">RANK(N38,$N$37:$N$60)</f>
        <v>13</v>
      </c>
      <c r="P38" s="85" t="s">
        <v>7</v>
      </c>
      <c r="R38" s="13"/>
      <c r="T38" s="12"/>
    </row>
    <row r="39" spans="1:20" ht="18" customHeight="1" x14ac:dyDescent="0.25">
      <c r="A39" s="73">
        <v>3</v>
      </c>
      <c r="B39" s="78">
        <f>VLOOKUP('0-4'!$A39, Data!$B$2:$J$26, 2, FALSE)</f>
        <v>1201</v>
      </c>
      <c r="C39" s="78">
        <f>VLOOKUP('0-4'!$A39, Data!$B$2:$J$26, 3, FALSE)</f>
        <v>19</v>
      </c>
      <c r="D39" s="78">
        <f>VLOOKUP('0-4'!$A39, Data!$B$2:$J$26, 4, FALSE)</f>
        <v>3</v>
      </c>
      <c r="E39" s="78">
        <f>VLOOKUP('0-4'!$A39, Data!$B$2:$J$26, 5, FALSE)</f>
        <v>1</v>
      </c>
      <c r="F39" s="78">
        <f>VLOOKUP('0-4'!$A39, Data!$B$2:$J$26, 6, FALSE)</f>
        <v>0</v>
      </c>
      <c r="G39" s="78">
        <f>VLOOKUP('0-4'!$A39, Data!$B$2:$J$26, 7, FALSE)</f>
        <v>0</v>
      </c>
      <c r="H39" s="78">
        <f>VLOOKUP('0-4'!$A39, Data!$B$2:$J$26, 8, FALSE)</f>
        <v>23</v>
      </c>
      <c r="I39" s="78">
        <f>VLOOKUP('0-4'!$A39, Data!$B$2:$J$26, 9, FALSE)</f>
        <v>6</v>
      </c>
      <c r="J39" s="100">
        <f t="shared" si="2"/>
        <v>52</v>
      </c>
      <c r="K39" s="101"/>
      <c r="L39" s="100">
        <f t="shared" si="3"/>
        <v>1253</v>
      </c>
      <c r="M39" s="101"/>
      <c r="N39" s="75">
        <f t="shared" si="4"/>
        <v>4.1500399042298484E-2</v>
      </c>
      <c r="O39" s="74">
        <f t="shared" si="5"/>
        <v>6</v>
      </c>
      <c r="P39" s="85" t="s">
        <v>8</v>
      </c>
      <c r="R39" s="13"/>
      <c r="T39" s="12"/>
    </row>
    <row r="40" spans="1:20" ht="18" customHeight="1" x14ac:dyDescent="0.25">
      <c r="A40" s="73">
        <v>4</v>
      </c>
      <c r="B40" s="78">
        <f>VLOOKUP('0-4'!$A40, Data!$B$2:$J$26, 2, FALSE)</f>
        <v>3660</v>
      </c>
      <c r="C40" s="78">
        <f>VLOOKUP('0-4'!$A40, Data!$B$2:$J$26, 3, FALSE)</f>
        <v>17</v>
      </c>
      <c r="D40" s="78">
        <f>VLOOKUP('0-4'!$A40, Data!$B$2:$J$26, 4, FALSE)</f>
        <v>1</v>
      </c>
      <c r="E40" s="78">
        <f>VLOOKUP('0-4'!$A40, Data!$B$2:$J$26, 5, FALSE)</f>
        <v>6</v>
      </c>
      <c r="F40" s="78">
        <f>VLOOKUP('0-4'!$A40, Data!$B$2:$J$26, 6, FALSE)</f>
        <v>0</v>
      </c>
      <c r="G40" s="78">
        <f>VLOOKUP('0-4'!$A40, Data!$B$2:$J$26, 7, FALSE)</f>
        <v>0</v>
      </c>
      <c r="H40" s="78">
        <f>VLOOKUP('0-4'!$A40, Data!$B$2:$J$26, 8, FALSE)</f>
        <v>78</v>
      </c>
      <c r="I40" s="78">
        <f>VLOOKUP('0-4'!$A40, Data!$B$2:$J$26, 9, FALSE)</f>
        <v>8</v>
      </c>
      <c r="J40" s="100">
        <f t="shared" si="2"/>
        <v>110</v>
      </c>
      <c r="K40" s="101"/>
      <c r="L40" s="100">
        <f t="shared" si="3"/>
        <v>3770</v>
      </c>
      <c r="M40" s="101"/>
      <c r="N40" s="75">
        <f t="shared" si="4"/>
        <v>2.9177718832891247E-2</v>
      </c>
      <c r="O40" s="74">
        <f t="shared" si="5"/>
        <v>11</v>
      </c>
      <c r="P40" s="85" t="s">
        <v>9</v>
      </c>
      <c r="R40" s="13"/>
      <c r="T40" s="12"/>
    </row>
    <row r="41" spans="1:20" ht="18" customHeight="1" x14ac:dyDescent="0.25">
      <c r="A41" s="73">
        <v>5</v>
      </c>
      <c r="B41" s="78">
        <f>VLOOKUP('0-4'!$A41, Data!$B$2:$J$26, 2, FALSE)</f>
        <v>5943</v>
      </c>
      <c r="C41" s="78">
        <f>VLOOKUP('0-4'!$A41, Data!$B$2:$J$26, 3, FALSE)</f>
        <v>19</v>
      </c>
      <c r="D41" s="78">
        <f>VLOOKUP('0-4'!$A41, Data!$B$2:$J$26, 4, FALSE)</f>
        <v>4</v>
      </c>
      <c r="E41" s="78">
        <f>VLOOKUP('0-4'!$A41, Data!$B$2:$J$26, 5, FALSE)</f>
        <v>10</v>
      </c>
      <c r="F41" s="78">
        <f>VLOOKUP('0-4'!$A41, Data!$B$2:$J$26, 6, FALSE)</f>
        <v>1</v>
      </c>
      <c r="G41" s="78">
        <f>VLOOKUP('0-4'!$A41, Data!$B$2:$J$26, 7, FALSE)</f>
        <v>0</v>
      </c>
      <c r="H41" s="78">
        <f>VLOOKUP('0-4'!$A41, Data!$B$2:$J$26, 8, FALSE)</f>
        <v>174</v>
      </c>
      <c r="I41" s="78">
        <f>VLOOKUP('0-4'!$A41, Data!$B$2:$J$26, 9, FALSE)</f>
        <v>7</v>
      </c>
      <c r="J41" s="100">
        <f t="shared" si="2"/>
        <v>215</v>
      </c>
      <c r="K41" s="101"/>
      <c r="L41" s="100">
        <f t="shared" si="3"/>
        <v>6158</v>
      </c>
      <c r="M41" s="101"/>
      <c r="N41" s="75">
        <f t="shared" si="4"/>
        <v>3.4913933095160769E-2</v>
      </c>
      <c r="O41" s="74">
        <f t="shared" si="5"/>
        <v>8</v>
      </c>
      <c r="P41" s="85" t="s">
        <v>10</v>
      </c>
      <c r="R41" s="13"/>
      <c r="T41" s="12"/>
    </row>
    <row r="42" spans="1:20" ht="18" customHeight="1" x14ac:dyDescent="0.25">
      <c r="A42" s="73">
        <v>6</v>
      </c>
      <c r="B42" s="78">
        <f>VLOOKUP('0-4'!$A42, Data!$B$2:$J$26, 2, FALSE)</f>
        <v>1298</v>
      </c>
      <c r="C42" s="78">
        <f>VLOOKUP('0-4'!$A42, Data!$B$2:$J$26, 3, FALSE)</f>
        <v>21</v>
      </c>
      <c r="D42" s="78">
        <f>VLOOKUP('0-4'!$A42, Data!$B$2:$J$26, 4, FALSE)</f>
        <v>1</v>
      </c>
      <c r="E42" s="78">
        <f>VLOOKUP('0-4'!$A42, Data!$B$2:$J$26, 5, FALSE)</f>
        <v>6</v>
      </c>
      <c r="F42" s="78">
        <f>VLOOKUP('0-4'!$A42, Data!$B$2:$J$26, 6, FALSE)</f>
        <v>0</v>
      </c>
      <c r="G42" s="78">
        <f>VLOOKUP('0-4'!$A42, Data!$B$2:$J$26, 7, FALSE)</f>
        <v>0</v>
      </c>
      <c r="H42" s="78">
        <f>VLOOKUP('0-4'!$A42, Data!$B$2:$J$26, 8, FALSE)</f>
        <v>32</v>
      </c>
      <c r="I42" s="78">
        <f>VLOOKUP('0-4'!$A42, Data!$B$2:$J$26, 9, FALSE)</f>
        <v>5</v>
      </c>
      <c r="J42" s="100">
        <f t="shared" si="2"/>
        <v>65</v>
      </c>
      <c r="K42" s="101"/>
      <c r="L42" s="100">
        <f t="shared" si="3"/>
        <v>1363</v>
      </c>
      <c r="M42" s="101"/>
      <c r="N42" s="75">
        <f t="shared" si="4"/>
        <v>4.7688921496698462E-2</v>
      </c>
      <c r="O42" s="74">
        <f t="shared" si="5"/>
        <v>4</v>
      </c>
      <c r="P42" s="85" t="s">
        <v>11</v>
      </c>
      <c r="R42" s="13"/>
      <c r="T42" s="12"/>
    </row>
    <row r="43" spans="1:20" ht="18" customHeight="1" x14ac:dyDescent="0.25">
      <c r="A43" s="73">
        <v>7</v>
      </c>
      <c r="B43" s="78">
        <f>VLOOKUP('0-4'!$A43, Data!$B$2:$J$26, 2, FALSE)</f>
        <v>1258</v>
      </c>
      <c r="C43" s="78">
        <f>VLOOKUP('0-4'!$A43, Data!$B$2:$J$26, 3, FALSE)</f>
        <v>13</v>
      </c>
      <c r="D43" s="78">
        <f>VLOOKUP('0-4'!$A43, Data!$B$2:$J$26, 4, FALSE)</f>
        <v>2</v>
      </c>
      <c r="E43" s="78">
        <f>VLOOKUP('0-4'!$A43, Data!$B$2:$J$26, 5, FALSE)</f>
        <v>4</v>
      </c>
      <c r="F43" s="78">
        <f>VLOOKUP('0-4'!$A43, Data!$B$2:$J$26, 6, FALSE)</f>
        <v>0</v>
      </c>
      <c r="G43" s="78">
        <f>VLOOKUP('0-4'!$A43, Data!$B$2:$J$26, 7, FALSE)</f>
        <v>0</v>
      </c>
      <c r="H43" s="78">
        <f>VLOOKUP('0-4'!$A43, Data!$B$2:$J$26, 8, FALSE)</f>
        <v>36</v>
      </c>
      <c r="I43" s="78">
        <f>VLOOKUP('0-4'!$A43, Data!$B$2:$J$26, 9, FALSE)</f>
        <v>2</v>
      </c>
      <c r="J43" s="100">
        <f t="shared" si="2"/>
        <v>57</v>
      </c>
      <c r="K43" s="101"/>
      <c r="L43" s="100">
        <f t="shared" si="3"/>
        <v>1315</v>
      </c>
      <c r="M43" s="101"/>
      <c r="N43" s="75">
        <f t="shared" si="4"/>
        <v>4.3346007604562739E-2</v>
      </c>
      <c r="O43" s="74">
        <f t="shared" si="5"/>
        <v>5</v>
      </c>
      <c r="P43" s="85" t="s">
        <v>12</v>
      </c>
      <c r="R43" s="13"/>
      <c r="T43" s="12"/>
    </row>
    <row r="44" spans="1:20" ht="18" customHeight="1" x14ac:dyDescent="0.25">
      <c r="A44" s="73">
        <v>8</v>
      </c>
      <c r="B44" s="78">
        <f>VLOOKUP('0-4'!$A44, Data!$B$2:$J$26, 2, FALSE)</f>
        <v>29802</v>
      </c>
      <c r="C44" s="78">
        <f>VLOOKUP('0-4'!$A44, Data!$B$2:$J$26, 3, FALSE)</f>
        <v>64</v>
      </c>
      <c r="D44" s="78">
        <f>VLOOKUP('0-4'!$A44, Data!$B$2:$J$26, 4, FALSE)</f>
        <v>8</v>
      </c>
      <c r="E44" s="78">
        <f>VLOOKUP('0-4'!$A44, Data!$B$2:$J$26, 5, FALSE)</f>
        <v>12</v>
      </c>
      <c r="F44" s="78">
        <f>VLOOKUP('0-4'!$A44, Data!$B$2:$J$26, 6, FALSE)</f>
        <v>0</v>
      </c>
      <c r="G44" s="78">
        <f>VLOOKUP('0-4'!$A44, Data!$B$2:$J$26, 7, FALSE)</f>
        <v>0</v>
      </c>
      <c r="H44" s="78">
        <f>VLOOKUP('0-4'!$A44, Data!$B$2:$J$26, 8, FALSE)</f>
        <v>624</v>
      </c>
      <c r="I44" s="78">
        <f>VLOOKUP('0-4'!$A44, Data!$B$2:$J$26, 9, FALSE)</f>
        <v>13</v>
      </c>
      <c r="J44" s="100">
        <f t="shared" si="2"/>
        <v>721</v>
      </c>
      <c r="K44" s="101"/>
      <c r="L44" s="100">
        <f t="shared" si="3"/>
        <v>30523</v>
      </c>
      <c r="M44" s="101"/>
      <c r="N44" s="75">
        <f t="shared" si="4"/>
        <v>2.362153130426236E-2</v>
      </c>
      <c r="O44" s="74">
        <f t="shared" si="5"/>
        <v>15</v>
      </c>
      <c r="P44" s="85" t="s">
        <v>13</v>
      </c>
      <c r="R44" s="13"/>
      <c r="T44" s="12"/>
    </row>
    <row r="45" spans="1:20" ht="18" customHeight="1" x14ac:dyDescent="0.25">
      <c r="A45" s="73">
        <v>9</v>
      </c>
      <c r="B45" s="78">
        <f>VLOOKUP('0-4'!$A45, Data!$B$2:$J$26, 2, FALSE)</f>
        <v>4588</v>
      </c>
      <c r="C45" s="78">
        <f>VLOOKUP('0-4'!$A45, Data!$B$2:$J$26, 3, FALSE)</f>
        <v>19</v>
      </c>
      <c r="D45" s="78">
        <f>VLOOKUP('0-4'!$A45, Data!$B$2:$J$26, 4, FALSE)</f>
        <v>28</v>
      </c>
      <c r="E45" s="78">
        <f>VLOOKUP('0-4'!$A45, Data!$B$2:$J$26, 5, FALSE)</f>
        <v>6</v>
      </c>
      <c r="F45" s="78">
        <f>VLOOKUP('0-4'!$A45, Data!$B$2:$J$26, 6, FALSE)</f>
        <v>0</v>
      </c>
      <c r="G45" s="78">
        <f>VLOOKUP('0-4'!$A45, Data!$B$2:$J$26, 7, FALSE)</f>
        <v>0</v>
      </c>
      <c r="H45" s="78">
        <f>VLOOKUP('0-4'!$A45, Data!$B$2:$J$26, 8, FALSE)</f>
        <v>90</v>
      </c>
      <c r="I45" s="78">
        <f>VLOOKUP('0-4'!$A45, Data!$B$2:$J$26, 9, FALSE)</f>
        <v>9</v>
      </c>
      <c r="J45" s="100">
        <f t="shared" si="2"/>
        <v>152</v>
      </c>
      <c r="K45" s="101"/>
      <c r="L45" s="100">
        <f t="shared" si="3"/>
        <v>4740</v>
      </c>
      <c r="M45" s="101"/>
      <c r="N45" s="75">
        <f t="shared" si="4"/>
        <v>3.2067510548523206E-2</v>
      </c>
      <c r="O45" s="74">
        <f t="shared" si="5"/>
        <v>10</v>
      </c>
      <c r="P45" s="85" t="s">
        <v>14</v>
      </c>
      <c r="R45" s="13"/>
      <c r="T45" s="12"/>
    </row>
    <row r="46" spans="1:20" ht="18" customHeight="1" x14ac:dyDescent="0.25">
      <c r="A46" s="73">
        <v>10</v>
      </c>
      <c r="B46" s="78">
        <f>VLOOKUP('0-4'!$A46, Data!$B$2:$J$26, 2, FALSE)</f>
        <v>7779</v>
      </c>
      <c r="C46" s="78">
        <f>VLOOKUP('0-4'!$A46, Data!$B$2:$J$26, 3, FALSE)</f>
        <v>30</v>
      </c>
      <c r="D46" s="78">
        <f>VLOOKUP('0-4'!$A46, Data!$B$2:$J$26, 4, FALSE)</f>
        <v>2</v>
      </c>
      <c r="E46" s="78">
        <f>VLOOKUP('0-4'!$A46, Data!$B$2:$J$26, 5, FALSE)</f>
        <v>73</v>
      </c>
      <c r="F46" s="78">
        <f>VLOOKUP('0-4'!$A46, Data!$B$2:$J$26, 6, FALSE)</f>
        <v>1</v>
      </c>
      <c r="G46" s="78">
        <f>VLOOKUP('0-4'!$A46, Data!$B$2:$J$26, 7, FALSE)</f>
        <v>0</v>
      </c>
      <c r="H46" s="78">
        <f>VLOOKUP('0-4'!$A46, Data!$B$2:$J$26, 8, FALSE)</f>
        <v>126</v>
      </c>
      <c r="I46" s="78">
        <f>VLOOKUP('0-4'!$A46, Data!$B$2:$J$26, 9, FALSE)</f>
        <v>34</v>
      </c>
      <c r="J46" s="100">
        <f t="shared" si="2"/>
        <v>266</v>
      </c>
      <c r="K46" s="101"/>
      <c r="L46" s="100">
        <f t="shared" si="3"/>
        <v>8045</v>
      </c>
      <c r="M46" s="101"/>
      <c r="N46" s="75">
        <f t="shared" si="4"/>
        <v>3.3064014916096958E-2</v>
      </c>
      <c r="O46" s="74">
        <f t="shared" si="5"/>
        <v>9</v>
      </c>
      <c r="P46" s="85" t="s">
        <v>15</v>
      </c>
      <c r="R46" s="13"/>
      <c r="T46" s="12"/>
    </row>
    <row r="47" spans="1:20" ht="18" customHeight="1" x14ac:dyDescent="0.25">
      <c r="A47" s="73">
        <v>11</v>
      </c>
      <c r="B47" s="78">
        <f>VLOOKUP('0-4'!$A47, Data!$B$2:$J$26, 2, FALSE)</f>
        <v>11442</v>
      </c>
      <c r="C47" s="78">
        <f>VLOOKUP('0-4'!$A47, Data!$B$2:$J$26, 3, FALSE)</f>
        <v>31</v>
      </c>
      <c r="D47" s="78">
        <f>VLOOKUP('0-4'!$A47, Data!$B$2:$J$26, 4, FALSE)</f>
        <v>5</v>
      </c>
      <c r="E47" s="78">
        <f>VLOOKUP('0-4'!$A47, Data!$B$2:$J$26, 5, FALSE)</f>
        <v>14</v>
      </c>
      <c r="F47" s="78">
        <f>VLOOKUP('0-4'!$A47, Data!$B$2:$J$26, 6, FALSE)</f>
        <v>1</v>
      </c>
      <c r="G47" s="78">
        <f>VLOOKUP('0-4'!$A47, Data!$B$2:$J$26, 7, FALSE)</f>
        <v>0</v>
      </c>
      <c r="H47" s="78">
        <f>VLOOKUP('0-4'!$A47, Data!$B$2:$J$26, 8, FALSE)</f>
        <v>160</v>
      </c>
      <c r="I47" s="78">
        <f>VLOOKUP('0-4'!$A47, Data!$B$2:$J$26, 9, FALSE)</f>
        <v>17</v>
      </c>
      <c r="J47" s="100">
        <f t="shared" si="2"/>
        <v>228</v>
      </c>
      <c r="K47" s="101"/>
      <c r="L47" s="100">
        <f t="shared" si="3"/>
        <v>11670</v>
      </c>
      <c r="M47" s="101"/>
      <c r="N47" s="75">
        <f t="shared" si="4"/>
        <v>1.9537275064267352E-2</v>
      </c>
      <c r="O47" s="74">
        <f t="shared" si="5"/>
        <v>18</v>
      </c>
      <c r="P47" s="85" t="s">
        <v>16</v>
      </c>
      <c r="R47" s="13"/>
      <c r="T47" s="12"/>
    </row>
    <row r="48" spans="1:20" ht="18" customHeight="1" x14ac:dyDescent="0.25">
      <c r="A48" s="73">
        <v>12</v>
      </c>
      <c r="B48" s="78">
        <f>VLOOKUP('0-4'!$A48, Data!$B$2:$J$26, 2, FALSE)</f>
        <v>52391</v>
      </c>
      <c r="C48" s="78">
        <f>VLOOKUP('0-4'!$A48, Data!$B$2:$J$26, 3, FALSE)</f>
        <v>90</v>
      </c>
      <c r="D48" s="78">
        <f>VLOOKUP('0-4'!$A48, Data!$B$2:$J$26, 4, FALSE)</f>
        <v>6</v>
      </c>
      <c r="E48" s="78">
        <f>VLOOKUP('0-4'!$A48, Data!$B$2:$J$26, 5, FALSE)</f>
        <v>38</v>
      </c>
      <c r="F48" s="78">
        <f>VLOOKUP('0-4'!$A48, Data!$B$2:$J$26, 6, FALSE)</f>
        <v>0</v>
      </c>
      <c r="G48" s="78">
        <f>VLOOKUP('0-4'!$A48, Data!$B$2:$J$26, 7, FALSE)</f>
        <v>0</v>
      </c>
      <c r="H48" s="78">
        <f>VLOOKUP('0-4'!$A48, Data!$B$2:$J$26, 8, FALSE)</f>
        <v>850</v>
      </c>
      <c r="I48" s="78">
        <f>VLOOKUP('0-4'!$A48, Data!$B$2:$J$26, 9, FALSE)</f>
        <v>77</v>
      </c>
      <c r="J48" s="100">
        <f t="shared" si="2"/>
        <v>1061</v>
      </c>
      <c r="K48" s="101"/>
      <c r="L48" s="100">
        <f t="shared" si="3"/>
        <v>53452</v>
      </c>
      <c r="M48" s="101"/>
      <c r="N48" s="75">
        <f t="shared" si="4"/>
        <v>1.9849584674100126E-2</v>
      </c>
      <c r="O48" s="74">
        <f t="shared" si="5"/>
        <v>17</v>
      </c>
      <c r="P48" s="85" t="s">
        <v>17</v>
      </c>
      <c r="R48" s="13"/>
      <c r="T48" s="12"/>
    </row>
    <row r="49" spans="1:20" ht="18" customHeight="1" x14ac:dyDescent="0.25">
      <c r="A49" s="73">
        <v>13</v>
      </c>
      <c r="B49" s="78">
        <f>VLOOKUP('0-4'!$A49, Data!$B$2:$J$26, 2, FALSE)</f>
        <v>9907</v>
      </c>
      <c r="C49" s="78">
        <f>VLOOKUP('0-4'!$A49, Data!$B$2:$J$26, 3, FALSE)</f>
        <v>108</v>
      </c>
      <c r="D49" s="78">
        <f>VLOOKUP('0-4'!$A49, Data!$B$2:$J$26, 4, FALSE)</f>
        <v>5</v>
      </c>
      <c r="E49" s="78">
        <f>VLOOKUP('0-4'!$A49, Data!$B$2:$J$26, 5, FALSE)</f>
        <v>44</v>
      </c>
      <c r="F49" s="78">
        <f>VLOOKUP('0-4'!$A49, Data!$B$2:$J$26, 6, FALSE)</f>
        <v>0</v>
      </c>
      <c r="G49" s="78">
        <f>VLOOKUP('0-4'!$A49, Data!$B$2:$J$26, 7, FALSE)</f>
        <v>0</v>
      </c>
      <c r="H49" s="78">
        <f>VLOOKUP('0-4'!$A49, Data!$B$2:$J$26, 8, FALSE)</f>
        <v>416</v>
      </c>
      <c r="I49" s="78">
        <f>VLOOKUP('0-4'!$A49, Data!$B$2:$J$26, 9, FALSE)</f>
        <v>45</v>
      </c>
      <c r="J49" s="100">
        <f t="shared" si="2"/>
        <v>618</v>
      </c>
      <c r="K49" s="101"/>
      <c r="L49" s="100">
        <f t="shared" si="3"/>
        <v>10525</v>
      </c>
      <c r="M49" s="101"/>
      <c r="N49" s="75">
        <f t="shared" si="4"/>
        <v>5.8717339667458429E-2</v>
      </c>
      <c r="O49" s="74">
        <f t="shared" si="5"/>
        <v>3</v>
      </c>
      <c r="P49" s="85" t="s">
        <v>18</v>
      </c>
      <c r="R49" s="13"/>
      <c r="T49" s="12"/>
    </row>
    <row r="50" spans="1:20" ht="18" customHeight="1" x14ac:dyDescent="0.25">
      <c r="A50" s="73">
        <v>14</v>
      </c>
      <c r="B50" s="78">
        <f>VLOOKUP('0-4'!$A50, Data!$B$2:$J$26, 2, FALSE)</f>
        <v>23328</v>
      </c>
      <c r="C50" s="78">
        <f>VLOOKUP('0-4'!$A50, Data!$B$2:$J$26, 3, FALSE)</f>
        <v>21</v>
      </c>
      <c r="D50" s="78">
        <f>VLOOKUP('0-4'!$A50, Data!$B$2:$J$26, 4, FALSE)</f>
        <v>1</v>
      </c>
      <c r="E50" s="78">
        <f>VLOOKUP('0-4'!$A50, Data!$B$2:$J$26, 5, FALSE)</f>
        <v>2</v>
      </c>
      <c r="F50" s="78">
        <f>VLOOKUP('0-4'!$A50, Data!$B$2:$J$26, 6, FALSE)</f>
        <v>0</v>
      </c>
      <c r="G50" s="78">
        <f>VLOOKUP('0-4'!$A50, Data!$B$2:$J$26, 7, FALSE)</f>
        <v>0</v>
      </c>
      <c r="H50" s="78">
        <f>VLOOKUP('0-4'!$A50, Data!$B$2:$J$26, 8, FALSE)</f>
        <v>248</v>
      </c>
      <c r="I50" s="78">
        <f>VLOOKUP('0-4'!$A50, Data!$B$2:$J$26, 9, FALSE)</f>
        <v>23</v>
      </c>
      <c r="J50" s="100">
        <f t="shared" si="2"/>
        <v>295</v>
      </c>
      <c r="K50" s="101"/>
      <c r="L50" s="100">
        <f t="shared" si="3"/>
        <v>23623</v>
      </c>
      <c r="M50" s="101"/>
      <c r="N50" s="75">
        <f t="shared" si="4"/>
        <v>1.2487829657537145E-2</v>
      </c>
      <c r="O50" s="74">
        <f t="shared" si="5"/>
        <v>21</v>
      </c>
      <c r="P50" s="85" t="s">
        <v>19</v>
      </c>
      <c r="R50" s="13"/>
      <c r="T50" s="12"/>
    </row>
    <row r="51" spans="1:20" ht="18" customHeight="1" x14ac:dyDescent="0.25">
      <c r="A51" s="73">
        <v>15</v>
      </c>
      <c r="B51" s="78">
        <f>VLOOKUP('0-4'!$A51, Data!$B$2:$J$26, 2, FALSE)</f>
        <v>30042</v>
      </c>
      <c r="C51" s="78">
        <f>VLOOKUP('0-4'!$A51, Data!$B$2:$J$26, 3, FALSE)</f>
        <v>56</v>
      </c>
      <c r="D51" s="78">
        <f>VLOOKUP('0-4'!$A51, Data!$B$2:$J$26, 4, FALSE)</f>
        <v>2</v>
      </c>
      <c r="E51" s="78">
        <f>VLOOKUP('0-4'!$A51, Data!$B$2:$J$26, 5, FALSE)</f>
        <v>20</v>
      </c>
      <c r="F51" s="78">
        <f>VLOOKUP('0-4'!$A51, Data!$B$2:$J$26, 6, FALSE)</f>
        <v>0</v>
      </c>
      <c r="G51" s="78">
        <f>VLOOKUP('0-4'!$A51, Data!$B$2:$J$26, 7, FALSE)</f>
        <v>0</v>
      </c>
      <c r="H51" s="78">
        <f>VLOOKUP('0-4'!$A51, Data!$B$2:$J$26, 8, FALSE)</f>
        <v>437</v>
      </c>
      <c r="I51" s="78">
        <f>VLOOKUP('0-4'!$A51, Data!$B$2:$J$26, 9, FALSE)</f>
        <v>41</v>
      </c>
      <c r="J51" s="100">
        <f t="shared" si="2"/>
        <v>556</v>
      </c>
      <c r="K51" s="101"/>
      <c r="L51" s="100">
        <f t="shared" si="3"/>
        <v>30598</v>
      </c>
      <c r="M51" s="101"/>
      <c r="N51" s="75">
        <f t="shared" si="4"/>
        <v>1.8171122295574875E-2</v>
      </c>
      <c r="O51" s="74">
        <f t="shared" si="5"/>
        <v>19</v>
      </c>
      <c r="P51" s="85" t="s">
        <v>20</v>
      </c>
      <c r="R51" s="13"/>
      <c r="T51" s="12"/>
    </row>
    <row r="52" spans="1:20" ht="18" customHeight="1" x14ac:dyDescent="0.25">
      <c r="A52" s="73">
        <v>16</v>
      </c>
      <c r="B52" s="78">
        <f>VLOOKUP('0-4'!$A52, Data!$B$2:$J$26, 2, FALSE)</f>
        <v>10092</v>
      </c>
      <c r="C52" s="78">
        <f>VLOOKUP('0-4'!$A52, Data!$B$2:$J$26, 3, FALSE)</f>
        <v>67</v>
      </c>
      <c r="D52" s="78">
        <f>VLOOKUP('0-4'!$A52, Data!$B$2:$J$26, 4, FALSE)</f>
        <v>3</v>
      </c>
      <c r="E52" s="78">
        <f>VLOOKUP('0-4'!$A52, Data!$B$2:$J$26, 5, FALSE)</f>
        <v>10</v>
      </c>
      <c r="F52" s="78">
        <f>VLOOKUP('0-4'!$A52, Data!$B$2:$J$26, 6, FALSE)</f>
        <v>0</v>
      </c>
      <c r="G52" s="78">
        <f>VLOOKUP('0-4'!$A52, Data!$B$2:$J$26, 7, FALSE)</f>
        <v>0</v>
      </c>
      <c r="H52" s="78">
        <f>VLOOKUP('0-4'!$A52, Data!$B$2:$J$26, 8, FALSE)</f>
        <v>139</v>
      </c>
      <c r="I52" s="78">
        <f>VLOOKUP('0-4'!$A52, Data!$B$2:$J$26, 9, FALSE)</f>
        <v>82</v>
      </c>
      <c r="J52" s="100">
        <f t="shared" si="2"/>
        <v>301</v>
      </c>
      <c r="K52" s="101"/>
      <c r="L52" s="100">
        <f t="shared" si="3"/>
        <v>10393</v>
      </c>
      <c r="M52" s="101"/>
      <c r="N52" s="75">
        <f t="shared" si="4"/>
        <v>2.896180121235447E-2</v>
      </c>
      <c r="O52" s="74">
        <f t="shared" si="5"/>
        <v>12</v>
      </c>
      <c r="P52" s="85" t="s">
        <v>21</v>
      </c>
      <c r="R52" s="13"/>
      <c r="T52" s="12"/>
    </row>
    <row r="53" spans="1:20" ht="18" customHeight="1" x14ac:dyDescent="0.25">
      <c r="A53" s="73">
        <v>17</v>
      </c>
      <c r="B53" s="78">
        <f>VLOOKUP('0-4'!$A53, Data!$B$2:$J$26, 2, FALSE)</f>
        <v>8805</v>
      </c>
      <c r="C53" s="78">
        <f>VLOOKUP('0-4'!$A53, Data!$B$2:$J$26, 3, FALSE)</f>
        <v>29</v>
      </c>
      <c r="D53" s="78">
        <f>VLOOKUP('0-4'!$A53, Data!$B$2:$J$26, 4, FALSE)</f>
        <v>5</v>
      </c>
      <c r="E53" s="78">
        <f>VLOOKUP('0-4'!$A53, Data!$B$2:$J$26, 5, FALSE)</f>
        <v>10</v>
      </c>
      <c r="F53" s="78">
        <f>VLOOKUP('0-4'!$A53, Data!$B$2:$J$26, 6, FALSE)</f>
        <v>0</v>
      </c>
      <c r="G53" s="78">
        <f>VLOOKUP('0-4'!$A53, Data!$B$2:$J$26, 7, FALSE)</f>
        <v>0</v>
      </c>
      <c r="H53" s="78">
        <f>VLOOKUP('0-4'!$A53, Data!$B$2:$J$26, 8, FALSE)</f>
        <v>137</v>
      </c>
      <c r="I53" s="78">
        <f>VLOOKUP('0-4'!$A53, Data!$B$2:$J$26, 9, FALSE)</f>
        <v>28</v>
      </c>
      <c r="J53" s="100">
        <f t="shared" si="2"/>
        <v>209</v>
      </c>
      <c r="K53" s="101"/>
      <c r="L53" s="100">
        <f t="shared" si="3"/>
        <v>9014</v>
      </c>
      <c r="M53" s="101"/>
      <c r="N53" s="75">
        <f t="shared" si="4"/>
        <v>2.3186154870201908E-2</v>
      </c>
      <c r="O53" s="74">
        <f t="shared" si="5"/>
        <v>16</v>
      </c>
      <c r="P53" s="85" t="s">
        <v>22</v>
      </c>
      <c r="R53" s="13"/>
      <c r="T53" s="12"/>
    </row>
    <row r="54" spans="1:20" ht="18" customHeight="1" x14ac:dyDescent="0.25">
      <c r="A54" s="73">
        <v>18</v>
      </c>
      <c r="B54" s="78">
        <f>VLOOKUP('0-4'!$A54, Data!$B$2:$J$26, 2, FALSE)</f>
        <v>19609</v>
      </c>
      <c r="C54" s="78">
        <f>VLOOKUP('0-4'!$A54, Data!$B$2:$J$26, 3, FALSE)</f>
        <v>17</v>
      </c>
      <c r="D54" s="78">
        <f>VLOOKUP('0-4'!$A54, Data!$B$2:$J$26, 4, FALSE)</f>
        <v>3</v>
      </c>
      <c r="E54" s="78">
        <f>VLOOKUP('0-4'!$A54, Data!$B$2:$J$26, 5, FALSE)</f>
        <v>11</v>
      </c>
      <c r="F54" s="78">
        <f>VLOOKUP('0-4'!$A54, Data!$B$2:$J$26, 6, FALSE)</f>
        <v>0</v>
      </c>
      <c r="G54" s="78">
        <f>VLOOKUP('0-4'!$A54, Data!$B$2:$J$26, 7, FALSE)</f>
        <v>0</v>
      </c>
      <c r="H54" s="78">
        <f>VLOOKUP('0-4'!$A54, Data!$B$2:$J$26, 8, FALSE)</f>
        <v>193</v>
      </c>
      <c r="I54" s="78">
        <f>VLOOKUP('0-4'!$A54, Data!$B$2:$J$26, 9, FALSE)</f>
        <v>11</v>
      </c>
      <c r="J54" s="100">
        <f t="shared" si="2"/>
        <v>235</v>
      </c>
      <c r="K54" s="101"/>
      <c r="L54" s="100">
        <f t="shared" si="3"/>
        <v>19844</v>
      </c>
      <c r="M54" s="101"/>
      <c r="N54" s="75">
        <f t="shared" si="4"/>
        <v>1.18423704898206E-2</v>
      </c>
      <c r="O54" s="74">
        <f t="shared" si="5"/>
        <v>22</v>
      </c>
      <c r="P54" s="85" t="s">
        <v>23</v>
      </c>
      <c r="R54" s="13"/>
      <c r="T54" s="12"/>
    </row>
    <row r="55" spans="1:20" ht="18" customHeight="1" x14ac:dyDescent="0.25">
      <c r="A55" s="73">
        <v>19</v>
      </c>
      <c r="B55" s="78">
        <f>VLOOKUP('0-4'!$A55, Data!$B$2:$J$26, 2, FALSE)</f>
        <v>2487</v>
      </c>
      <c r="C55" s="78">
        <f>VLOOKUP('0-4'!$A55, Data!$B$2:$J$26, 3, FALSE)</f>
        <v>61</v>
      </c>
      <c r="D55" s="78">
        <f>VLOOKUP('0-4'!$A55, Data!$B$2:$J$26, 4, FALSE)</f>
        <v>4</v>
      </c>
      <c r="E55" s="78">
        <f>VLOOKUP('0-4'!$A55, Data!$B$2:$J$26, 5, FALSE)</f>
        <v>11</v>
      </c>
      <c r="F55" s="78">
        <f>VLOOKUP('0-4'!$A55, Data!$B$2:$J$26, 6, FALSE)</f>
        <v>0</v>
      </c>
      <c r="G55" s="78">
        <f>VLOOKUP('0-4'!$A55, Data!$B$2:$J$26, 7, FALSE)</f>
        <v>0</v>
      </c>
      <c r="H55" s="78">
        <f>VLOOKUP('0-4'!$A55, Data!$B$2:$J$26, 8, FALSE)</f>
        <v>121</v>
      </c>
      <c r="I55" s="78">
        <f>VLOOKUP('0-4'!$A55, Data!$B$2:$J$26, 9, FALSE)</f>
        <v>22</v>
      </c>
      <c r="J55" s="100">
        <f t="shared" si="2"/>
        <v>219</v>
      </c>
      <c r="K55" s="101"/>
      <c r="L55" s="100">
        <f t="shared" si="3"/>
        <v>2706</v>
      </c>
      <c r="M55" s="101"/>
      <c r="N55" s="75">
        <f t="shared" si="4"/>
        <v>8.0931263858093128E-2</v>
      </c>
      <c r="O55" s="74">
        <f t="shared" si="5"/>
        <v>1</v>
      </c>
      <c r="P55" s="85" t="s">
        <v>24</v>
      </c>
      <c r="R55" s="13"/>
      <c r="T55" s="12"/>
    </row>
    <row r="56" spans="1:20" ht="18" customHeight="1" x14ac:dyDescent="0.25">
      <c r="A56" s="73">
        <v>20</v>
      </c>
      <c r="B56" s="78">
        <f>VLOOKUP('0-4'!$A56, Data!$B$2:$J$26, 2, FALSE)</f>
        <v>12451</v>
      </c>
      <c r="C56" s="78">
        <f>VLOOKUP('0-4'!$A56, Data!$B$2:$J$26, 3, FALSE)</f>
        <v>20</v>
      </c>
      <c r="D56" s="78">
        <f>VLOOKUP('0-4'!$A56, Data!$B$2:$J$26, 4, FALSE)</f>
        <v>2</v>
      </c>
      <c r="E56" s="78">
        <f>VLOOKUP('0-4'!$A56, Data!$B$2:$J$26, 5, FALSE)</f>
        <v>12</v>
      </c>
      <c r="F56" s="78">
        <f>VLOOKUP('0-4'!$A56, Data!$B$2:$J$26, 6, FALSE)</f>
        <v>0</v>
      </c>
      <c r="G56" s="78">
        <f>VLOOKUP('0-4'!$A56, Data!$B$2:$J$26, 7, FALSE)</f>
        <v>0</v>
      </c>
      <c r="H56" s="78">
        <f>VLOOKUP('0-4'!$A56, Data!$B$2:$J$26, 8, FALSE)</f>
        <v>86</v>
      </c>
      <c r="I56" s="78">
        <f>VLOOKUP('0-4'!$A56, Data!$B$2:$J$26, 9, FALSE)</f>
        <v>15</v>
      </c>
      <c r="J56" s="100">
        <f t="shared" si="2"/>
        <v>135</v>
      </c>
      <c r="K56" s="101"/>
      <c r="L56" s="100">
        <f t="shared" si="3"/>
        <v>12586</v>
      </c>
      <c r="M56" s="101"/>
      <c r="N56" s="75">
        <f t="shared" si="4"/>
        <v>1.0726203718417289E-2</v>
      </c>
      <c r="O56" s="74">
        <f t="shared" si="5"/>
        <v>24</v>
      </c>
      <c r="P56" s="85" t="s">
        <v>25</v>
      </c>
      <c r="R56" s="13"/>
      <c r="T56" s="12"/>
    </row>
    <row r="57" spans="1:20" ht="18" customHeight="1" x14ac:dyDescent="0.25">
      <c r="A57" s="73">
        <v>21</v>
      </c>
      <c r="B57" s="78">
        <f>VLOOKUP('0-4'!$A57, Data!$B$2:$J$26, 2, FALSE)</f>
        <v>42935</v>
      </c>
      <c r="C57" s="78">
        <f>VLOOKUP('0-4'!$A57, Data!$B$2:$J$26, 3, FALSE)</f>
        <v>57</v>
      </c>
      <c r="D57" s="78">
        <f>VLOOKUP('0-4'!$A57, Data!$B$2:$J$26, 4, FALSE)</f>
        <v>2</v>
      </c>
      <c r="E57" s="78">
        <f>VLOOKUP('0-4'!$A57, Data!$B$2:$J$26, 5, FALSE)</f>
        <v>10</v>
      </c>
      <c r="F57" s="78">
        <f>VLOOKUP('0-4'!$A57, Data!$B$2:$J$26, 6, FALSE)</f>
        <v>0</v>
      </c>
      <c r="G57" s="78">
        <f>VLOOKUP('0-4'!$A57, Data!$B$2:$J$26, 7, FALSE)</f>
        <v>0</v>
      </c>
      <c r="H57" s="78">
        <f>VLOOKUP('0-4'!$A57, Data!$B$2:$J$26, 8, FALSE)</f>
        <v>575</v>
      </c>
      <c r="I57" s="78">
        <f>VLOOKUP('0-4'!$A57, Data!$B$2:$J$26, 9, FALSE)</f>
        <v>25</v>
      </c>
      <c r="J57" s="100">
        <f t="shared" si="2"/>
        <v>669</v>
      </c>
      <c r="K57" s="101"/>
      <c r="L57" s="100">
        <f t="shared" si="3"/>
        <v>43604</v>
      </c>
      <c r="M57" s="101"/>
      <c r="N57" s="75">
        <f t="shared" si="4"/>
        <v>1.5342629116594808E-2</v>
      </c>
      <c r="O57" s="74">
        <f t="shared" si="5"/>
        <v>20</v>
      </c>
      <c r="P57" s="85" t="s">
        <v>26</v>
      </c>
      <c r="R57" s="13"/>
      <c r="T57" s="12"/>
    </row>
    <row r="58" spans="1:20" ht="18" customHeight="1" x14ac:dyDescent="0.25">
      <c r="A58" s="73">
        <v>22</v>
      </c>
      <c r="B58" s="78">
        <f>VLOOKUP('0-4'!$A58, Data!$B$2:$J$26, 2, FALSE)</f>
        <v>52073</v>
      </c>
      <c r="C58" s="78">
        <f>VLOOKUP('0-4'!$A58, Data!$B$2:$J$26, 3, FALSE)</f>
        <v>156</v>
      </c>
      <c r="D58" s="78">
        <f>VLOOKUP('0-4'!$A58, Data!$B$2:$J$26, 4, FALSE)</f>
        <v>8</v>
      </c>
      <c r="E58" s="78">
        <f>VLOOKUP('0-4'!$A58, Data!$B$2:$J$26, 5, FALSE)</f>
        <v>34</v>
      </c>
      <c r="F58" s="78">
        <f>VLOOKUP('0-4'!$A58, Data!$B$2:$J$26, 6, FALSE)</f>
        <v>0</v>
      </c>
      <c r="G58" s="78">
        <f>VLOOKUP('0-4'!$A58, Data!$B$2:$J$26, 7, FALSE)</f>
        <v>0</v>
      </c>
      <c r="H58" s="78">
        <f>VLOOKUP('0-4'!$A58, Data!$B$2:$J$26, 8, FALSE)</f>
        <v>1178</v>
      </c>
      <c r="I58" s="78">
        <f>VLOOKUP('0-4'!$A58, Data!$B$2:$J$26, 9, FALSE)</f>
        <v>72</v>
      </c>
      <c r="J58" s="100">
        <f t="shared" si="2"/>
        <v>1448</v>
      </c>
      <c r="K58" s="101"/>
      <c r="L58" s="100">
        <f t="shared" si="3"/>
        <v>53521</v>
      </c>
      <c r="M58" s="101"/>
      <c r="N58" s="75">
        <f t="shared" si="4"/>
        <v>2.7054800919265334E-2</v>
      </c>
      <c r="O58" s="74">
        <f t="shared" si="5"/>
        <v>14</v>
      </c>
      <c r="P58" s="85" t="s">
        <v>27</v>
      </c>
      <c r="R58" s="13"/>
      <c r="T58" s="12"/>
    </row>
    <row r="59" spans="1:20" ht="18" customHeight="1" x14ac:dyDescent="0.25">
      <c r="A59" s="73">
        <v>23</v>
      </c>
      <c r="B59" s="78">
        <f>VLOOKUP('0-4'!$A59, Data!$B$2:$J$26, 2, FALSE)</f>
        <v>78489</v>
      </c>
      <c r="C59" s="78">
        <f>VLOOKUP('0-4'!$A59, Data!$B$2:$J$26, 3, FALSE)</f>
        <v>286</v>
      </c>
      <c r="D59" s="78">
        <f>VLOOKUP('0-4'!$A59, Data!$B$2:$J$26, 4, FALSE)</f>
        <v>12</v>
      </c>
      <c r="E59" s="78">
        <f>VLOOKUP('0-4'!$A59, Data!$B$2:$J$26, 5, FALSE)</f>
        <v>76</v>
      </c>
      <c r="F59" s="78">
        <f>VLOOKUP('0-4'!$A59, Data!$B$2:$J$26, 6, FALSE)</f>
        <v>0</v>
      </c>
      <c r="G59" s="78">
        <f>VLOOKUP('0-4'!$A59, Data!$B$2:$J$26, 7, FALSE)</f>
        <v>0</v>
      </c>
      <c r="H59" s="78">
        <f>VLOOKUP('0-4'!$A59, Data!$B$2:$J$26, 8, FALSE)</f>
        <v>2589</v>
      </c>
      <c r="I59" s="78">
        <f>VLOOKUP('0-4'!$A59, Data!$B$2:$J$26, 9, FALSE)</f>
        <v>188</v>
      </c>
      <c r="J59" s="100">
        <f t="shared" si="2"/>
        <v>3151</v>
      </c>
      <c r="K59" s="101"/>
      <c r="L59" s="100">
        <f t="shared" si="3"/>
        <v>81640</v>
      </c>
      <c r="M59" s="101"/>
      <c r="N59" s="75">
        <f t="shared" si="4"/>
        <v>3.8596276335129839E-2</v>
      </c>
      <c r="O59" s="74">
        <f t="shared" si="5"/>
        <v>7</v>
      </c>
      <c r="P59" s="85" t="s">
        <v>28</v>
      </c>
      <c r="R59" s="13"/>
      <c r="T59" s="12"/>
    </row>
    <row r="60" spans="1:20" ht="18" customHeight="1" x14ac:dyDescent="0.25">
      <c r="A60" s="73">
        <v>24</v>
      </c>
      <c r="B60" s="78">
        <f>VLOOKUP('0-4'!$A60, Data!$B$2:$J$26, 2, FALSE)</f>
        <v>30112</v>
      </c>
      <c r="C60" s="78">
        <f>VLOOKUP('0-4'!$A60, Data!$B$2:$J$26, 3, FALSE)</f>
        <v>35</v>
      </c>
      <c r="D60" s="78">
        <f>VLOOKUP('0-4'!$A60, Data!$B$2:$J$26, 4, FALSE)</f>
        <v>9</v>
      </c>
      <c r="E60" s="78">
        <f>VLOOKUP('0-4'!$A60, Data!$B$2:$J$26, 5, FALSE)</f>
        <v>10</v>
      </c>
      <c r="F60" s="78">
        <f>VLOOKUP('0-4'!$A60, Data!$B$2:$J$26, 6, FALSE)</f>
        <v>0</v>
      </c>
      <c r="G60" s="78">
        <f>VLOOKUP('0-4'!$A60, Data!$B$2:$J$26, 7, FALSE)</f>
        <v>0</v>
      </c>
      <c r="H60" s="78">
        <f>VLOOKUP('0-4'!$A60, Data!$B$2:$J$26, 8, FALSE)</f>
        <v>258</v>
      </c>
      <c r="I60" s="78">
        <f>VLOOKUP('0-4'!$A60, Data!$B$2:$J$26, 9, FALSE)</f>
        <v>38</v>
      </c>
      <c r="J60" s="100">
        <f t="shared" si="2"/>
        <v>350</v>
      </c>
      <c r="K60" s="101"/>
      <c r="L60" s="100">
        <f t="shared" si="3"/>
        <v>30462</v>
      </c>
      <c r="M60" s="101"/>
      <c r="N60" s="75">
        <f t="shared" si="4"/>
        <v>1.1489724903158033E-2</v>
      </c>
      <c r="O60" s="74">
        <f t="shared" si="5"/>
        <v>23</v>
      </c>
      <c r="P60" s="85" t="s">
        <v>29</v>
      </c>
      <c r="R60" s="13"/>
      <c r="T60" s="12"/>
    </row>
    <row r="61" spans="1:20" ht="18" customHeight="1" x14ac:dyDescent="0.25">
      <c r="A61" s="73">
        <v>98</v>
      </c>
      <c r="B61" s="78">
        <f>VLOOKUP('0-4'!$A61, Data!$B$2:$J$26, 2, FALSE)</f>
        <v>44802</v>
      </c>
      <c r="C61" s="78">
        <f>VLOOKUP('0-4'!$A61, Data!$B$2:$J$26, 3, FALSE)</f>
        <v>37</v>
      </c>
      <c r="D61" s="78">
        <f>VLOOKUP('0-4'!$A61, Data!$B$2:$J$26, 4, FALSE)</f>
        <v>3</v>
      </c>
      <c r="E61" s="78">
        <f>VLOOKUP('0-4'!$A61, Data!$B$2:$J$26, 5, FALSE)</f>
        <v>7</v>
      </c>
      <c r="F61" s="78">
        <f>VLOOKUP('0-4'!$A61, Data!$B$2:$J$26, 6, FALSE)</f>
        <v>0</v>
      </c>
      <c r="G61" s="78">
        <f>VLOOKUP('0-4'!$A61, Data!$B$2:$J$26, 7, FALSE)</f>
        <v>0</v>
      </c>
      <c r="H61" s="78">
        <f>VLOOKUP('0-4'!$A61, Data!$B$2:$J$26, 8, FALSE)</f>
        <v>220</v>
      </c>
      <c r="I61" s="78">
        <f>VLOOKUP('0-4'!$A61, Data!$B$2:$J$26, 9, FALSE)</f>
        <v>36</v>
      </c>
      <c r="J61" s="100">
        <f t="shared" ref="J61" si="6">SUM(C61:I61)</f>
        <v>303</v>
      </c>
      <c r="K61" s="101"/>
      <c r="L61" s="100">
        <f t="shared" si="3"/>
        <v>45105</v>
      </c>
      <c r="M61" s="101"/>
      <c r="N61" s="75">
        <f t="shared" si="4"/>
        <v>6.7176587961423348E-3</v>
      </c>
      <c r="O61" s="74" t="s">
        <v>120</v>
      </c>
      <c r="P61" s="74">
        <v>98</v>
      </c>
      <c r="R61" s="13"/>
      <c r="T61" s="12"/>
    </row>
    <row r="62" spans="1:20" ht="18" customHeight="1" x14ac:dyDescent="0.25">
      <c r="A62" s="76" t="s">
        <v>37</v>
      </c>
      <c r="B62" s="86">
        <f>SUM(B37:B61)</f>
        <v>497275</v>
      </c>
      <c r="C62" s="86">
        <f t="shared" ref="C62:L62" si="7">SUM(C37:C61)</f>
        <v>1392</v>
      </c>
      <c r="D62" s="86">
        <f t="shared" si="7"/>
        <v>126</v>
      </c>
      <c r="E62" s="86">
        <f t="shared" si="7"/>
        <v>455</v>
      </c>
      <c r="F62" s="86">
        <f t="shared" si="7"/>
        <v>3</v>
      </c>
      <c r="G62" s="86">
        <f t="shared" si="7"/>
        <v>0</v>
      </c>
      <c r="H62" s="86">
        <f t="shared" si="7"/>
        <v>9164</v>
      </c>
      <c r="I62" s="86">
        <f t="shared" si="7"/>
        <v>931</v>
      </c>
      <c r="J62" s="102">
        <f t="shared" si="7"/>
        <v>12071</v>
      </c>
      <c r="K62" s="103"/>
      <c r="L62" s="102">
        <f t="shared" si="7"/>
        <v>509346</v>
      </c>
      <c r="M62" s="103"/>
      <c r="N62" s="87">
        <f t="shared" si="4"/>
        <v>2.3699017956359723E-2</v>
      </c>
      <c r="O62" s="76"/>
      <c r="P62" s="82" t="s">
        <v>37</v>
      </c>
      <c r="R62" s="16"/>
      <c r="T62" s="12"/>
    </row>
    <row r="63" spans="1:20" ht="18" customHeight="1" x14ac:dyDescent="0.25">
      <c r="P63" s="16"/>
    </row>
    <row r="64" spans="1:20" ht="18" customHeight="1" x14ac:dyDescent="0.25">
      <c r="M64" s="7" t="s">
        <v>42</v>
      </c>
      <c r="N64" s="17">
        <f>SUM(J37:J61)</f>
        <v>12071</v>
      </c>
      <c r="P64" s="16"/>
    </row>
    <row r="65" spans="1:182" ht="18" customHeight="1" x14ac:dyDescent="0.25">
      <c r="I65" s="2"/>
      <c r="M65" s="7" t="s">
        <v>41</v>
      </c>
      <c r="N65" s="15">
        <f>J62/L62</f>
        <v>2.3699017956359723E-2</v>
      </c>
    </row>
    <row r="66" spans="1:182" ht="18" customHeight="1" x14ac:dyDescent="0.25">
      <c r="B66" s="2"/>
    </row>
    <row r="67" spans="1:182" s="19" customFormat="1" ht="18" customHeight="1" x14ac:dyDescent="0.25">
      <c r="A67" s="18"/>
      <c r="B67" s="18"/>
      <c r="C67" s="18"/>
      <c r="D67" s="3"/>
      <c r="E67" s="18"/>
      <c r="F67" s="3"/>
      <c r="G67" s="3"/>
      <c r="H67" s="18"/>
      <c r="I67" s="18"/>
      <c r="J67" s="18"/>
      <c r="K67" s="18"/>
      <c r="L67" s="18"/>
      <c r="M67" s="18"/>
      <c r="N67" s="3"/>
      <c r="O67" s="3"/>
      <c r="P67" s="18"/>
      <c r="Q67" s="18"/>
      <c r="R67" s="18"/>
      <c r="S67" s="3"/>
      <c r="T67" s="18"/>
      <c r="U67" s="18"/>
      <c r="V67" s="18"/>
      <c r="W67" s="18"/>
      <c r="X67" s="18"/>
      <c r="Y67" s="18"/>
      <c r="Z67" s="18"/>
      <c r="AA67" s="3"/>
      <c r="AB67" s="3"/>
      <c r="AC67" s="18"/>
      <c r="AD67" s="18"/>
      <c r="AE67" s="18"/>
      <c r="AF67" s="18"/>
      <c r="AG67" s="18"/>
      <c r="AH67" s="18"/>
      <c r="AI67" s="3"/>
      <c r="AJ67" s="18"/>
      <c r="AK67" s="18"/>
      <c r="AL67" s="18"/>
      <c r="AM67" s="18"/>
      <c r="AN67" s="18"/>
      <c r="AO67" s="18"/>
      <c r="AP67" s="18"/>
      <c r="AQ67" s="3"/>
      <c r="AR67" s="3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3"/>
      <c r="BF67" s="18"/>
      <c r="BG67" s="3"/>
      <c r="BH67" s="18"/>
      <c r="BI67" s="18"/>
      <c r="BJ67" s="18"/>
      <c r="BK67" s="18"/>
      <c r="BL67" s="18"/>
      <c r="BM67" s="18"/>
      <c r="BN67" s="18"/>
      <c r="BO67" s="3"/>
      <c r="BP67" s="18"/>
      <c r="BQ67" s="18"/>
      <c r="BR67" s="18"/>
      <c r="BS67" s="18"/>
      <c r="BT67" s="18"/>
      <c r="BU67" s="3"/>
      <c r="BV67" s="18"/>
      <c r="BW67" s="18"/>
      <c r="BX67" s="18"/>
      <c r="BY67" s="18"/>
      <c r="BZ67" s="18"/>
      <c r="CA67" s="18"/>
      <c r="CB67" s="18"/>
      <c r="CC67" s="18"/>
      <c r="CD67" s="18"/>
      <c r="CE67" s="3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3"/>
      <c r="CV67" s="18"/>
      <c r="CW67" s="18"/>
      <c r="CX67" s="18"/>
      <c r="CY67" s="18"/>
      <c r="CZ67" s="18"/>
      <c r="DA67" s="3"/>
      <c r="DB67" s="18"/>
      <c r="DC67" s="18"/>
      <c r="DD67" s="18"/>
      <c r="DE67" s="18"/>
      <c r="DF67" s="18"/>
      <c r="DG67" s="18"/>
      <c r="DH67" s="18"/>
      <c r="DI67" s="18"/>
      <c r="DJ67" s="18"/>
      <c r="DK67" s="3"/>
      <c r="DL67" s="18"/>
      <c r="DM67" s="18"/>
      <c r="DN67" s="18"/>
      <c r="DO67" s="18"/>
      <c r="DP67" s="18"/>
      <c r="DQ67" s="18"/>
      <c r="DR67" s="18"/>
      <c r="DS67" s="3"/>
      <c r="DT67" s="3"/>
      <c r="DU67" s="18"/>
      <c r="DV67" s="18"/>
      <c r="DW67" s="18"/>
      <c r="DX67" s="18"/>
      <c r="DY67" s="18"/>
      <c r="DZ67" s="18"/>
      <c r="EA67" s="3"/>
      <c r="EB67" s="18"/>
      <c r="EC67" s="18"/>
      <c r="ED67" s="18"/>
      <c r="EE67" s="18"/>
      <c r="EF67" s="18"/>
      <c r="EG67" s="3"/>
      <c r="EH67" s="18"/>
      <c r="EI67" s="3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3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3"/>
      <c r="FX67" s="18"/>
      <c r="FY67" s="18"/>
      <c r="FZ67" s="18"/>
    </row>
    <row r="68" spans="1:182" s="19" customFormat="1" ht="18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</row>
    <row r="69" spans="1:182" s="19" customFormat="1" ht="18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</row>
    <row r="70" spans="1:182" ht="18" customHeight="1" x14ac:dyDescent="0.25"/>
    <row r="71" spans="1:182" ht="18" customHeight="1" x14ac:dyDescent="0.25">
      <c r="A71" s="20"/>
      <c r="B71" s="20"/>
      <c r="C71" s="20"/>
    </row>
    <row r="72" spans="1:182" ht="18" customHeight="1" x14ac:dyDescent="0.25">
      <c r="A72" s="18"/>
      <c r="B72" s="18"/>
      <c r="C72" s="18"/>
    </row>
    <row r="73" spans="1:182" x14ac:dyDescent="0.25">
      <c r="A73" s="18"/>
      <c r="B73" s="18"/>
      <c r="C73" s="18"/>
    </row>
    <row r="74" spans="1:182" x14ac:dyDescent="0.25">
      <c r="A74" s="18"/>
      <c r="B74" s="18"/>
      <c r="C74" s="18"/>
    </row>
    <row r="75" spans="1:182" x14ac:dyDescent="0.25">
      <c r="B75" s="18"/>
      <c r="C75" s="18"/>
    </row>
    <row r="76" spans="1:182" x14ac:dyDescent="0.25">
      <c r="A76" s="18"/>
      <c r="B76" s="18"/>
      <c r="C76" s="18"/>
    </row>
    <row r="77" spans="1:182" x14ac:dyDescent="0.25">
      <c r="B77" s="18"/>
      <c r="C77" s="18"/>
    </row>
    <row r="78" spans="1:182" x14ac:dyDescent="0.25">
      <c r="B78" s="18"/>
      <c r="C78" s="18"/>
    </row>
    <row r="79" spans="1:182" x14ac:dyDescent="0.25">
      <c r="A79" s="18"/>
      <c r="B79" s="18"/>
      <c r="C79" s="18"/>
    </row>
    <row r="80" spans="1:182" x14ac:dyDescent="0.25">
      <c r="A80" s="18"/>
      <c r="B80" s="18"/>
      <c r="C80" s="18"/>
    </row>
    <row r="81" spans="1:3" x14ac:dyDescent="0.25">
      <c r="A81" s="18"/>
      <c r="B81" s="18"/>
      <c r="C81" s="18"/>
    </row>
    <row r="82" spans="1:3" x14ac:dyDescent="0.25">
      <c r="A82" s="18"/>
      <c r="B82" s="18"/>
      <c r="C82" s="18"/>
    </row>
    <row r="83" spans="1:3" x14ac:dyDescent="0.25">
      <c r="A83" s="18"/>
      <c r="B83" s="18"/>
      <c r="C83" s="18"/>
    </row>
    <row r="84" spans="1:3" x14ac:dyDescent="0.25">
      <c r="A84" s="18"/>
      <c r="B84" s="18"/>
      <c r="C84" s="18"/>
    </row>
    <row r="85" spans="1:3" x14ac:dyDescent="0.25">
      <c r="B85" s="18"/>
      <c r="C85" s="18"/>
    </row>
    <row r="86" spans="1:3" x14ac:dyDescent="0.25">
      <c r="B86" s="18"/>
      <c r="C86" s="18"/>
    </row>
    <row r="87" spans="1:3" x14ac:dyDescent="0.25">
      <c r="A87" s="18"/>
      <c r="B87" s="18"/>
      <c r="C87" s="18"/>
    </row>
    <row r="88" spans="1:3" x14ac:dyDescent="0.25">
      <c r="A88" s="18"/>
      <c r="B88" s="18"/>
      <c r="C88" s="18"/>
    </row>
    <row r="89" spans="1:3" x14ac:dyDescent="0.25">
      <c r="A89" s="18"/>
      <c r="B89" s="18"/>
      <c r="C89" s="18"/>
    </row>
    <row r="90" spans="1:3" x14ac:dyDescent="0.25">
      <c r="A90" s="18"/>
      <c r="B90" s="18"/>
      <c r="C90" s="18"/>
    </row>
    <row r="91" spans="1:3" x14ac:dyDescent="0.25">
      <c r="B91" s="18"/>
      <c r="C91" s="18"/>
    </row>
    <row r="92" spans="1:3" x14ac:dyDescent="0.25">
      <c r="A92" s="18"/>
      <c r="B92" s="18"/>
      <c r="C92" s="18"/>
    </row>
    <row r="93" spans="1:3" x14ac:dyDescent="0.25">
      <c r="B93" s="18"/>
      <c r="C93" s="18"/>
    </row>
    <row r="94" spans="1:3" x14ac:dyDescent="0.25">
      <c r="B94" s="18"/>
      <c r="C94" s="18"/>
    </row>
    <row r="95" spans="1:3" x14ac:dyDescent="0.25">
      <c r="A95" s="18"/>
      <c r="B95" s="18"/>
      <c r="C95" s="18"/>
    </row>
    <row r="96" spans="1:3" x14ac:dyDescent="0.25">
      <c r="A96" s="18"/>
      <c r="B96" s="18"/>
      <c r="C96" s="18"/>
    </row>
    <row r="97" spans="1:3" x14ac:dyDescent="0.25">
      <c r="A97" s="18"/>
      <c r="B97" s="18"/>
      <c r="C97" s="18"/>
    </row>
    <row r="98" spans="1:3" x14ac:dyDescent="0.25">
      <c r="A98" s="18"/>
      <c r="B98" s="18"/>
      <c r="C98" s="18"/>
    </row>
    <row r="99" spans="1:3" x14ac:dyDescent="0.25">
      <c r="A99" s="18"/>
      <c r="B99" s="18"/>
      <c r="C99" s="18"/>
    </row>
    <row r="100" spans="1:3" x14ac:dyDescent="0.25">
      <c r="A100" s="18"/>
      <c r="B100" s="18"/>
      <c r="C100" s="18"/>
    </row>
    <row r="101" spans="1:3" x14ac:dyDescent="0.25">
      <c r="B101" s="18"/>
      <c r="C101" s="18"/>
    </row>
    <row r="102" spans="1:3" x14ac:dyDescent="0.25">
      <c r="A102" s="18"/>
      <c r="B102" s="18"/>
      <c r="C102" s="18"/>
    </row>
    <row r="103" spans="1:3" x14ac:dyDescent="0.25">
      <c r="A103" s="18"/>
      <c r="B103" s="18"/>
      <c r="C103" s="18"/>
    </row>
    <row r="104" spans="1:3" x14ac:dyDescent="0.25">
      <c r="A104" s="18"/>
      <c r="B104" s="18"/>
      <c r="C104" s="18"/>
    </row>
    <row r="105" spans="1:3" x14ac:dyDescent="0.25">
      <c r="A105" s="18"/>
      <c r="B105" s="18"/>
      <c r="C105" s="18"/>
    </row>
    <row r="106" spans="1:3" x14ac:dyDescent="0.25">
      <c r="A106" s="18"/>
      <c r="B106" s="18"/>
      <c r="C106" s="18"/>
    </row>
    <row r="107" spans="1:3" x14ac:dyDescent="0.25">
      <c r="A107" s="18"/>
      <c r="B107" s="18"/>
      <c r="C107" s="18"/>
    </row>
    <row r="108" spans="1:3" x14ac:dyDescent="0.25">
      <c r="A108" s="18"/>
      <c r="B108" s="18"/>
      <c r="C108" s="18"/>
    </row>
    <row r="109" spans="1:3" x14ac:dyDescent="0.25">
      <c r="B109" s="18"/>
      <c r="C109" s="18"/>
    </row>
    <row r="110" spans="1:3" x14ac:dyDescent="0.25">
      <c r="B110" s="18"/>
      <c r="C110" s="18"/>
    </row>
    <row r="111" spans="1:3" x14ac:dyDescent="0.25">
      <c r="A111" s="18"/>
      <c r="B111" s="18"/>
      <c r="C111" s="18"/>
    </row>
    <row r="112" spans="1:3" x14ac:dyDescent="0.25">
      <c r="A112" s="18"/>
      <c r="B112" s="18"/>
      <c r="C112" s="18"/>
    </row>
    <row r="113" spans="1:3" x14ac:dyDescent="0.25">
      <c r="A113" s="18"/>
      <c r="B113" s="18"/>
      <c r="C113" s="18"/>
    </row>
    <row r="114" spans="1:3" x14ac:dyDescent="0.25">
      <c r="A114" s="18"/>
      <c r="B114" s="18"/>
      <c r="C114" s="18"/>
    </row>
    <row r="115" spans="1:3" x14ac:dyDescent="0.25">
      <c r="A115" s="18"/>
      <c r="B115" s="18"/>
      <c r="C115" s="18"/>
    </row>
    <row r="116" spans="1:3" x14ac:dyDescent="0.25">
      <c r="A116" s="18"/>
      <c r="B116" s="18"/>
      <c r="C116" s="18"/>
    </row>
    <row r="117" spans="1:3" x14ac:dyDescent="0.25">
      <c r="B117" s="18"/>
      <c r="C117" s="18"/>
    </row>
    <row r="118" spans="1:3" x14ac:dyDescent="0.25">
      <c r="A118" s="18"/>
      <c r="B118" s="18"/>
      <c r="C118" s="18"/>
    </row>
    <row r="119" spans="1:3" x14ac:dyDescent="0.25">
      <c r="A119" s="18"/>
      <c r="B119" s="18"/>
      <c r="C119" s="18"/>
    </row>
    <row r="120" spans="1:3" x14ac:dyDescent="0.25">
      <c r="A120" s="18"/>
      <c r="B120" s="18"/>
      <c r="C120" s="18"/>
    </row>
    <row r="121" spans="1:3" x14ac:dyDescent="0.25">
      <c r="A121" s="18"/>
      <c r="B121" s="18"/>
      <c r="C121" s="18"/>
    </row>
    <row r="122" spans="1:3" x14ac:dyDescent="0.25">
      <c r="A122" s="18"/>
      <c r="B122" s="18"/>
      <c r="C122" s="18"/>
    </row>
    <row r="123" spans="1:3" x14ac:dyDescent="0.25">
      <c r="A123" s="18"/>
      <c r="B123" s="18"/>
      <c r="C123" s="18"/>
    </row>
    <row r="124" spans="1:3" x14ac:dyDescent="0.25">
      <c r="A124" s="18"/>
      <c r="B124" s="18"/>
      <c r="C124" s="18"/>
    </row>
    <row r="125" spans="1:3" x14ac:dyDescent="0.25">
      <c r="B125" s="18"/>
      <c r="C125" s="18"/>
    </row>
    <row r="126" spans="1:3" x14ac:dyDescent="0.25">
      <c r="B126" s="18"/>
      <c r="C126" s="18"/>
    </row>
    <row r="127" spans="1:3" x14ac:dyDescent="0.25">
      <c r="A127" s="18"/>
      <c r="B127" s="18"/>
      <c r="C127" s="18"/>
    </row>
    <row r="128" spans="1:3" x14ac:dyDescent="0.25">
      <c r="A128" s="18"/>
      <c r="B128" s="18"/>
      <c r="C128" s="18"/>
    </row>
    <row r="129" spans="1:3" x14ac:dyDescent="0.25">
      <c r="A129" s="18"/>
      <c r="B129" s="18"/>
      <c r="C129" s="18"/>
    </row>
    <row r="130" spans="1:3" x14ac:dyDescent="0.25">
      <c r="A130" s="18"/>
      <c r="B130" s="18"/>
      <c r="C130" s="18"/>
    </row>
    <row r="131" spans="1:3" x14ac:dyDescent="0.25">
      <c r="A131" s="18"/>
      <c r="B131" s="18"/>
      <c r="C131" s="18"/>
    </row>
    <row r="132" spans="1:3" x14ac:dyDescent="0.25">
      <c r="A132" s="18"/>
      <c r="B132" s="18"/>
      <c r="C132" s="18"/>
    </row>
    <row r="133" spans="1:3" x14ac:dyDescent="0.25">
      <c r="A133" s="18"/>
      <c r="B133" s="18"/>
      <c r="C133" s="18"/>
    </row>
    <row r="134" spans="1:3" x14ac:dyDescent="0.25">
      <c r="A134" s="18"/>
      <c r="B134" s="18"/>
      <c r="C134" s="18"/>
    </row>
    <row r="135" spans="1:3" x14ac:dyDescent="0.25">
      <c r="A135" s="18"/>
      <c r="B135" s="18"/>
      <c r="C135" s="18"/>
    </row>
    <row r="136" spans="1:3" x14ac:dyDescent="0.25">
      <c r="A136" s="18"/>
      <c r="B136" s="18"/>
      <c r="C136" s="18"/>
    </row>
    <row r="137" spans="1:3" x14ac:dyDescent="0.25">
      <c r="A137" s="18"/>
      <c r="B137" s="18"/>
      <c r="C137" s="18"/>
    </row>
    <row r="138" spans="1:3" x14ac:dyDescent="0.25">
      <c r="A138" s="18"/>
      <c r="B138" s="18"/>
      <c r="C138" s="18"/>
    </row>
    <row r="139" spans="1:3" x14ac:dyDescent="0.25">
      <c r="B139" s="18"/>
      <c r="C139" s="18"/>
    </row>
    <row r="140" spans="1:3" x14ac:dyDescent="0.25">
      <c r="A140" s="18"/>
      <c r="B140" s="18"/>
      <c r="C140" s="18"/>
    </row>
    <row r="141" spans="1:3" x14ac:dyDescent="0.25">
      <c r="B141" s="18"/>
      <c r="C141" s="18"/>
    </row>
    <row r="142" spans="1:3" x14ac:dyDescent="0.25">
      <c r="A142" s="18"/>
      <c r="B142" s="18"/>
      <c r="C142" s="18"/>
    </row>
    <row r="143" spans="1:3" x14ac:dyDescent="0.25">
      <c r="A143" s="18"/>
      <c r="B143" s="18"/>
      <c r="C143" s="18"/>
    </row>
    <row r="144" spans="1:3" x14ac:dyDescent="0.25">
      <c r="A144" s="18"/>
      <c r="B144" s="18"/>
      <c r="C144" s="18"/>
    </row>
    <row r="145" spans="1:3" x14ac:dyDescent="0.25">
      <c r="A145" s="18"/>
      <c r="B145" s="18"/>
      <c r="C145" s="18"/>
    </row>
    <row r="146" spans="1:3" x14ac:dyDescent="0.25">
      <c r="A146" s="18"/>
      <c r="B146" s="18"/>
      <c r="C146" s="18"/>
    </row>
    <row r="147" spans="1:3" x14ac:dyDescent="0.25">
      <c r="A147" s="18"/>
      <c r="B147" s="18"/>
      <c r="C147" s="18"/>
    </row>
    <row r="148" spans="1:3" x14ac:dyDescent="0.25">
      <c r="A148" s="18"/>
      <c r="B148" s="18"/>
      <c r="C148" s="18"/>
    </row>
    <row r="149" spans="1:3" x14ac:dyDescent="0.25">
      <c r="B149" s="18"/>
      <c r="C149" s="18"/>
    </row>
    <row r="150" spans="1:3" x14ac:dyDescent="0.25">
      <c r="A150" s="18"/>
      <c r="B150" s="18"/>
      <c r="C150" s="18"/>
    </row>
    <row r="151" spans="1:3" x14ac:dyDescent="0.25">
      <c r="A151" s="18"/>
      <c r="B151" s="18"/>
      <c r="C151" s="18"/>
    </row>
    <row r="152" spans="1:3" x14ac:dyDescent="0.25">
      <c r="A152" s="18"/>
      <c r="B152" s="18"/>
      <c r="C152" s="18"/>
    </row>
    <row r="153" spans="1:3" x14ac:dyDescent="0.25">
      <c r="A153" s="18"/>
      <c r="B153" s="18"/>
      <c r="C153" s="18"/>
    </row>
    <row r="154" spans="1:3" x14ac:dyDescent="0.25">
      <c r="A154" s="18"/>
      <c r="B154" s="18"/>
      <c r="C154" s="18"/>
    </row>
    <row r="155" spans="1:3" x14ac:dyDescent="0.25">
      <c r="B155" s="18"/>
      <c r="C155" s="18"/>
    </row>
    <row r="156" spans="1:3" x14ac:dyDescent="0.25">
      <c r="A156" s="18"/>
      <c r="B156" s="18"/>
      <c r="C156" s="18"/>
    </row>
    <row r="157" spans="1:3" x14ac:dyDescent="0.25">
      <c r="A157" s="18"/>
      <c r="B157" s="18"/>
      <c r="C157" s="18"/>
    </row>
    <row r="158" spans="1:3" x14ac:dyDescent="0.25">
      <c r="A158" s="18"/>
      <c r="B158" s="18"/>
      <c r="C158" s="18"/>
    </row>
    <row r="159" spans="1:3" x14ac:dyDescent="0.25">
      <c r="A159" s="18"/>
      <c r="B159" s="18"/>
      <c r="C159" s="18"/>
    </row>
    <row r="160" spans="1:3" x14ac:dyDescent="0.25">
      <c r="A160" s="18"/>
      <c r="B160" s="18"/>
      <c r="C160" s="18"/>
    </row>
    <row r="161" spans="1:3" x14ac:dyDescent="0.25">
      <c r="A161" s="18"/>
      <c r="B161" s="18"/>
      <c r="C161" s="18"/>
    </row>
    <row r="162" spans="1:3" x14ac:dyDescent="0.25">
      <c r="A162" s="18"/>
      <c r="B162" s="18"/>
      <c r="C162" s="18"/>
    </row>
    <row r="163" spans="1:3" x14ac:dyDescent="0.25">
      <c r="A163" s="18"/>
      <c r="B163" s="18"/>
      <c r="C163" s="18"/>
    </row>
    <row r="164" spans="1:3" x14ac:dyDescent="0.25">
      <c r="A164" s="18"/>
      <c r="B164" s="18"/>
      <c r="C164" s="18"/>
    </row>
    <row r="165" spans="1:3" x14ac:dyDescent="0.25">
      <c r="B165" s="18"/>
      <c r="C165" s="18"/>
    </row>
    <row r="166" spans="1:3" x14ac:dyDescent="0.25">
      <c r="A166" s="18"/>
      <c r="B166" s="18"/>
      <c r="C166" s="18"/>
    </row>
    <row r="167" spans="1:3" x14ac:dyDescent="0.25">
      <c r="A167" s="18"/>
      <c r="B167" s="18"/>
      <c r="C167" s="18"/>
    </row>
    <row r="168" spans="1:3" x14ac:dyDescent="0.25">
      <c r="A168" s="18"/>
      <c r="B168" s="18"/>
      <c r="C168" s="18"/>
    </row>
    <row r="169" spans="1:3" x14ac:dyDescent="0.25">
      <c r="A169" s="18"/>
      <c r="B169" s="18"/>
      <c r="C169" s="18"/>
    </row>
    <row r="170" spans="1:3" x14ac:dyDescent="0.25">
      <c r="A170" s="18"/>
      <c r="B170" s="18"/>
      <c r="C170" s="18"/>
    </row>
    <row r="171" spans="1:3" x14ac:dyDescent="0.25">
      <c r="A171" s="18"/>
      <c r="B171" s="18"/>
      <c r="C171" s="18"/>
    </row>
    <row r="172" spans="1:3" x14ac:dyDescent="0.25">
      <c r="A172" s="18"/>
      <c r="B172" s="18"/>
      <c r="C172" s="18"/>
    </row>
    <row r="173" spans="1:3" x14ac:dyDescent="0.25">
      <c r="A173" s="18"/>
      <c r="B173" s="18"/>
      <c r="C173" s="18"/>
    </row>
    <row r="174" spans="1:3" x14ac:dyDescent="0.25">
      <c r="A174" s="18"/>
      <c r="B174" s="18"/>
      <c r="C174" s="18"/>
    </row>
    <row r="175" spans="1:3" x14ac:dyDescent="0.25">
      <c r="A175" s="18"/>
      <c r="B175" s="18"/>
      <c r="C175" s="18"/>
    </row>
    <row r="176" spans="1:3" x14ac:dyDescent="0.25">
      <c r="A176" s="18"/>
      <c r="B176" s="18"/>
      <c r="C176" s="18"/>
    </row>
    <row r="177" spans="1:3" x14ac:dyDescent="0.25">
      <c r="A177" s="18"/>
      <c r="B177" s="18"/>
      <c r="C177" s="18"/>
    </row>
    <row r="178" spans="1:3" x14ac:dyDescent="0.25">
      <c r="A178" s="18"/>
      <c r="B178" s="18"/>
      <c r="C178" s="18"/>
    </row>
    <row r="179" spans="1:3" x14ac:dyDescent="0.25">
      <c r="A179" s="18"/>
      <c r="B179" s="18"/>
      <c r="C179" s="18"/>
    </row>
    <row r="180" spans="1:3" x14ac:dyDescent="0.25">
      <c r="A180" s="18"/>
      <c r="B180" s="18"/>
      <c r="C180" s="18"/>
    </row>
    <row r="181" spans="1:3" x14ac:dyDescent="0.25">
      <c r="B181" s="18"/>
      <c r="C181" s="18"/>
    </row>
    <row r="182" spans="1:3" x14ac:dyDescent="0.25">
      <c r="A182" s="18"/>
      <c r="B182" s="18"/>
      <c r="C182" s="18"/>
    </row>
    <row r="183" spans="1:3" x14ac:dyDescent="0.25">
      <c r="A183" s="18"/>
      <c r="B183" s="18"/>
      <c r="C183" s="18"/>
    </row>
    <row r="184" spans="1:3" x14ac:dyDescent="0.25">
      <c r="A184" s="18"/>
      <c r="B184" s="18"/>
      <c r="C184" s="18"/>
    </row>
    <row r="185" spans="1:3" x14ac:dyDescent="0.25">
      <c r="A185" s="18"/>
      <c r="B185" s="18"/>
      <c r="C185" s="18"/>
    </row>
    <row r="186" spans="1:3" x14ac:dyDescent="0.25">
      <c r="A186" s="18"/>
      <c r="B186" s="18"/>
      <c r="C186" s="18"/>
    </row>
    <row r="187" spans="1:3" x14ac:dyDescent="0.25">
      <c r="B187" s="18"/>
      <c r="C187" s="18"/>
    </row>
    <row r="188" spans="1:3" x14ac:dyDescent="0.25">
      <c r="A188" s="18"/>
      <c r="B188" s="18"/>
      <c r="C188" s="18"/>
    </row>
    <row r="189" spans="1:3" x14ac:dyDescent="0.25">
      <c r="A189" s="18"/>
      <c r="B189" s="18"/>
      <c r="C189" s="18"/>
    </row>
    <row r="190" spans="1:3" x14ac:dyDescent="0.25">
      <c r="A190" s="18"/>
      <c r="B190" s="18"/>
      <c r="C190" s="18"/>
    </row>
    <row r="191" spans="1:3" x14ac:dyDescent="0.25">
      <c r="A191" s="18"/>
      <c r="B191" s="18"/>
      <c r="C191" s="18"/>
    </row>
    <row r="192" spans="1:3" x14ac:dyDescent="0.25">
      <c r="A192" s="18"/>
      <c r="B192" s="18"/>
      <c r="C192" s="18"/>
    </row>
    <row r="193" spans="1:3" x14ac:dyDescent="0.25">
      <c r="A193" s="18"/>
      <c r="B193" s="18"/>
      <c r="C193" s="18"/>
    </row>
    <row r="194" spans="1:3" x14ac:dyDescent="0.25">
      <c r="A194" s="18"/>
      <c r="B194" s="18"/>
      <c r="C194" s="18"/>
    </row>
    <row r="195" spans="1:3" x14ac:dyDescent="0.25">
      <c r="A195" s="18"/>
      <c r="B195" s="18"/>
      <c r="C195" s="18"/>
    </row>
    <row r="196" spans="1:3" x14ac:dyDescent="0.25">
      <c r="A196" s="18"/>
      <c r="B196" s="18"/>
      <c r="C196" s="18"/>
    </row>
    <row r="197" spans="1:3" x14ac:dyDescent="0.25">
      <c r="B197" s="18"/>
      <c r="C197" s="18"/>
    </row>
    <row r="198" spans="1:3" x14ac:dyDescent="0.25">
      <c r="A198" s="18"/>
      <c r="B198" s="18"/>
      <c r="C198" s="18"/>
    </row>
    <row r="199" spans="1:3" x14ac:dyDescent="0.25">
      <c r="A199" s="18"/>
      <c r="B199" s="18"/>
      <c r="C199" s="18"/>
    </row>
    <row r="200" spans="1:3" x14ac:dyDescent="0.25">
      <c r="A200" s="18"/>
      <c r="B200" s="18"/>
      <c r="C200" s="18"/>
    </row>
    <row r="201" spans="1:3" x14ac:dyDescent="0.25">
      <c r="A201" s="18"/>
      <c r="B201" s="18"/>
      <c r="C201" s="18"/>
    </row>
    <row r="202" spans="1:3" x14ac:dyDescent="0.25">
      <c r="A202" s="18"/>
      <c r="B202" s="18"/>
      <c r="C202" s="18"/>
    </row>
    <row r="203" spans="1:3" x14ac:dyDescent="0.25">
      <c r="A203" s="18"/>
      <c r="B203" s="18"/>
      <c r="C203" s="18"/>
    </row>
    <row r="204" spans="1:3" x14ac:dyDescent="0.25">
      <c r="A204" s="18"/>
      <c r="B204" s="18"/>
      <c r="C204" s="18"/>
    </row>
    <row r="205" spans="1:3" x14ac:dyDescent="0.25">
      <c r="B205" s="18"/>
      <c r="C205" s="18"/>
    </row>
    <row r="206" spans="1:3" x14ac:dyDescent="0.25">
      <c r="B206" s="18"/>
      <c r="C206" s="18"/>
    </row>
    <row r="207" spans="1:3" x14ac:dyDescent="0.25">
      <c r="A207" s="18"/>
      <c r="B207" s="18"/>
      <c r="C207" s="18"/>
    </row>
    <row r="208" spans="1:3" x14ac:dyDescent="0.25">
      <c r="A208" s="18"/>
      <c r="B208" s="18"/>
      <c r="C208" s="18"/>
    </row>
    <row r="209" spans="1:3" x14ac:dyDescent="0.25">
      <c r="A209" s="18"/>
      <c r="B209" s="18"/>
      <c r="C209" s="18"/>
    </row>
    <row r="210" spans="1:3" x14ac:dyDescent="0.25">
      <c r="A210" s="18"/>
      <c r="B210" s="18"/>
      <c r="C210" s="18"/>
    </row>
    <row r="211" spans="1:3" x14ac:dyDescent="0.25">
      <c r="A211" s="18"/>
      <c r="B211" s="18"/>
      <c r="C211" s="18"/>
    </row>
    <row r="212" spans="1:3" x14ac:dyDescent="0.25">
      <c r="A212" s="18"/>
      <c r="B212" s="18"/>
      <c r="C212" s="18"/>
    </row>
    <row r="213" spans="1:3" x14ac:dyDescent="0.25">
      <c r="B213" s="18"/>
      <c r="C213" s="18"/>
    </row>
    <row r="214" spans="1:3" x14ac:dyDescent="0.25">
      <c r="A214" s="18"/>
      <c r="B214" s="18"/>
      <c r="C214" s="18"/>
    </row>
    <row r="215" spans="1:3" x14ac:dyDescent="0.25">
      <c r="A215" s="18"/>
      <c r="B215" s="18"/>
      <c r="C215" s="18"/>
    </row>
    <row r="216" spans="1:3" x14ac:dyDescent="0.25">
      <c r="A216" s="18"/>
      <c r="B216" s="18"/>
      <c r="C216" s="18"/>
    </row>
    <row r="217" spans="1:3" x14ac:dyDescent="0.25">
      <c r="A217" s="18"/>
      <c r="B217" s="18"/>
      <c r="C217" s="18"/>
    </row>
    <row r="218" spans="1:3" x14ac:dyDescent="0.25">
      <c r="A218" s="18"/>
      <c r="B218" s="18"/>
      <c r="C218" s="18"/>
    </row>
    <row r="219" spans="1:3" x14ac:dyDescent="0.25">
      <c r="B219" s="18"/>
      <c r="C219" s="18"/>
    </row>
    <row r="220" spans="1:3" x14ac:dyDescent="0.25">
      <c r="A220" s="18"/>
      <c r="B220" s="18"/>
      <c r="C220" s="18"/>
    </row>
    <row r="221" spans="1:3" x14ac:dyDescent="0.25">
      <c r="B221" s="18"/>
      <c r="C221" s="18"/>
    </row>
    <row r="222" spans="1:3" x14ac:dyDescent="0.25">
      <c r="A222" s="18"/>
      <c r="B222" s="18"/>
      <c r="C222" s="18"/>
    </row>
    <row r="223" spans="1:3" x14ac:dyDescent="0.25">
      <c r="A223" s="18"/>
      <c r="B223" s="18"/>
      <c r="C223" s="18"/>
    </row>
    <row r="224" spans="1:3" x14ac:dyDescent="0.25">
      <c r="A224" s="18"/>
      <c r="B224" s="18"/>
      <c r="C224" s="18"/>
    </row>
    <row r="225" spans="1:3" x14ac:dyDescent="0.25">
      <c r="A225" s="18"/>
      <c r="B225" s="18"/>
      <c r="C225" s="18"/>
    </row>
    <row r="226" spans="1:3" x14ac:dyDescent="0.25">
      <c r="A226" s="18"/>
      <c r="B226" s="18"/>
      <c r="C226" s="18"/>
    </row>
    <row r="227" spans="1:3" x14ac:dyDescent="0.25">
      <c r="A227" s="18"/>
      <c r="B227" s="18"/>
      <c r="C227" s="18"/>
    </row>
    <row r="228" spans="1:3" x14ac:dyDescent="0.25">
      <c r="A228" s="18"/>
      <c r="B228" s="18"/>
      <c r="C228" s="18"/>
    </row>
    <row r="229" spans="1:3" x14ac:dyDescent="0.25">
      <c r="A229" s="18"/>
      <c r="B229" s="18"/>
      <c r="C229" s="18"/>
    </row>
    <row r="230" spans="1:3" x14ac:dyDescent="0.25">
      <c r="A230" s="18"/>
      <c r="B230" s="18"/>
      <c r="C230" s="18"/>
    </row>
    <row r="231" spans="1:3" x14ac:dyDescent="0.25">
      <c r="A231" s="18"/>
      <c r="B231" s="18"/>
      <c r="C231" s="18"/>
    </row>
    <row r="232" spans="1:3" x14ac:dyDescent="0.25">
      <c r="A232" s="18"/>
      <c r="B232" s="18"/>
      <c r="C232" s="18"/>
    </row>
    <row r="233" spans="1:3" x14ac:dyDescent="0.25">
      <c r="A233" s="18"/>
      <c r="B233" s="18"/>
      <c r="C233" s="18"/>
    </row>
    <row r="234" spans="1:3" x14ac:dyDescent="0.25">
      <c r="A234" s="18"/>
      <c r="B234" s="18"/>
      <c r="C234" s="18"/>
    </row>
    <row r="235" spans="1:3" x14ac:dyDescent="0.25">
      <c r="A235" s="18"/>
      <c r="B235" s="18"/>
      <c r="C235" s="18"/>
    </row>
    <row r="236" spans="1:3" x14ac:dyDescent="0.25">
      <c r="A236" s="18"/>
      <c r="B236" s="18"/>
      <c r="C236" s="18"/>
    </row>
    <row r="237" spans="1:3" x14ac:dyDescent="0.25">
      <c r="B237" s="18"/>
      <c r="C237" s="18"/>
    </row>
    <row r="238" spans="1:3" x14ac:dyDescent="0.25">
      <c r="A238" s="18"/>
      <c r="B238" s="18"/>
      <c r="C238" s="18"/>
    </row>
    <row r="239" spans="1:3" x14ac:dyDescent="0.25">
      <c r="A239" s="18"/>
      <c r="B239" s="18"/>
      <c r="C239" s="18"/>
    </row>
    <row r="240" spans="1:3" x14ac:dyDescent="0.25">
      <c r="A240" s="18"/>
      <c r="B240" s="18"/>
      <c r="C240" s="18"/>
    </row>
    <row r="241" spans="1:3" x14ac:dyDescent="0.25">
      <c r="A241" s="18"/>
      <c r="B241" s="18"/>
      <c r="C241" s="18"/>
    </row>
    <row r="242" spans="1:3" x14ac:dyDescent="0.25">
      <c r="A242" s="18"/>
      <c r="B242" s="18"/>
      <c r="C242" s="18"/>
    </row>
    <row r="243" spans="1:3" x14ac:dyDescent="0.25">
      <c r="A243" s="18"/>
      <c r="B243" s="18"/>
      <c r="C243" s="18"/>
    </row>
    <row r="244" spans="1:3" x14ac:dyDescent="0.25">
      <c r="A244" s="18"/>
      <c r="B244" s="18"/>
      <c r="C244" s="18"/>
    </row>
    <row r="245" spans="1:3" x14ac:dyDescent="0.25">
      <c r="A245" s="18"/>
      <c r="B245" s="18"/>
      <c r="C245" s="18"/>
    </row>
    <row r="246" spans="1:3" x14ac:dyDescent="0.25">
      <c r="A246" s="18"/>
      <c r="B246" s="18"/>
      <c r="C246" s="18"/>
    </row>
    <row r="247" spans="1:3" x14ac:dyDescent="0.25">
      <c r="A247" s="18"/>
      <c r="B247" s="18"/>
      <c r="C247" s="18"/>
    </row>
    <row r="248" spans="1:3" x14ac:dyDescent="0.25">
      <c r="A248" s="18"/>
      <c r="B248" s="18"/>
      <c r="C248" s="18"/>
    </row>
    <row r="249" spans="1:3" x14ac:dyDescent="0.25">
      <c r="A249" s="18"/>
      <c r="B249" s="18"/>
      <c r="C249" s="18"/>
    </row>
    <row r="250" spans="1:3" x14ac:dyDescent="0.25">
      <c r="A250" s="18"/>
      <c r="B250" s="18"/>
      <c r="C250" s="18"/>
    </row>
    <row r="251" spans="1:3" x14ac:dyDescent="0.25">
      <c r="A251" s="18"/>
      <c r="B251" s="18"/>
      <c r="C251" s="18"/>
    </row>
    <row r="252" spans="1:3" x14ac:dyDescent="0.25">
      <c r="A252" s="18"/>
      <c r="B252" s="18"/>
      <c r="C252" s="18"/>
    </row>
    <row r="253" spans="1:3" x14ac:dyDescent="0.25">
      <c r="A253" s="18"/>
      <c r="B253" s="18"/>
      <c r="C253" s="18"/>
    </row>
    <row r="254" spans="1:3" x14ac:dyDescent="0.25">
      <c r="A254" s="18"/>
      <c r="B254" s="18"/>
      <c r="C254" s="18"/>
    </row>
    <row r="255" spans="1:3" x14ac:dyDescent="0.25">
      <c r="A255" s="18"/>
      <c r="B255" s="18"/>
      <c r="C255" s="18"/>
    </row>
    <row r="256" spans="1:3" x14ac:dyDescent="0.25">
      <c r="A256" s="18"/>
      <c r="B256" s="18"/>
      <c r="C256" s="18"/>
    </row>
    <row r="257" spans="1:3" x14ac:dyDescent="0.25">
      <c r="A257" s="18"/>
      <c r="B257" s="18"/>
      <c r="C257" s="18"/>
    </row>
    <row r="258" spans="1:3" x14ac:dyDescent="0.25">
      <c r="A258" s="18"/>
      <c r="B258" s="18"/>
      <c r="C258" s="18"/>
    </row>
    <row r="259" spans="1:3" x14ac:dyDescent="0.25">
      <c r="A259" s="18"/>
      <c r="B259" s="18"/>
      <c r="C259" s="18"/>
    </row>
    <row r="260" spans="1:3" x14ac:dyDescent="0.25">
      <c r="A260" s="18"/>
      <c r="B260" s="18"/>
      <c r="C260" s="18"/>
    </row>
    <row r="261" spans="1:3" x14ac:dyDescent="0.25">
      <c r="B261" s="18"/>
      <c r="C261" s="18"/>
    </row>
    <row r="262" spans="1:3" x14ac:dyDescent="0.25">
      <c r="A262" s="18"/>
      <c r="B262" s="18"/>
      <c r="C262" s="18"/>
    </row>
    <row r="263" spans="1:3" x14ac:dyDescent="0.25">
      <c r="A263" s="18"/>
      <c r="B263" s="18"/>
      <c r="C263" s="18"/>
    </row>
    <row r="264" spans="1:3" x14ac:dyDescent="0.25">
      <c r="A264" s="18"/>
      <c r="B264" s="18"/>
      <c r="C264" s="18"/>
    </row>
    <row r="265" spans="1:3" x14ac:dyDescent="0.25">
      <c r="C265" s="21"/>
    </row>
    <row r="266" spans="1:3" x14ac:dyDescent="0.25">
      <c r="C266" s="21"/>
    </row>
    <row r="267" spans="1:3" x14ac:dyDescent="0.25">
      <c r="C267" s="21"/>
    </row>
    <row r="269" spans="1:3" x14ac:dyDescent="0.25">
      <c r="C269" s="21"/>
    </row>
    <row r="270" spans="1:3" x14ac:dyDescent="0.25">
      <c r="C270" s="21"/>
    </row>
    <row r="271" spans="1:3" x14ac:dyDescent="0.25">
      <c r="C271" s="21"/>
    </row>
    <row r="272" spans="1:3" x14ac:dyDescent="0.25">
      <c r="C272" s="21"/>
    </row>
    <row r="274" spans="3:3" x14ac:dyDescent="0.25">
      <c r="C274" s="21"/>
    </row>
    <row r="275" spans="3:3" x14ac:dyDescent="0.25">
      <c r="C275" s="21"/>
    </row>
    <row r="276" spans="3:3" x14ac:dyDescent="0.25">
      <c r="C276" s="21"/>
    </row>
    <row r="278" spans="3:3" x14ac:dyDescent="0.25">
      <c r="C278" s="21"/>
    </row>
    <row r="279" spans="3:3" x14ac:dyDescent="0.25">
      <c r="C279" s="21"/>
    </row>
    <row r="280" spans="3:3" x14ac:dyDescent="0.25">
      <c r="C280" s="21"/>
    </row>
    <row r="281" spans="3:3" x14ac:dyDescent="0.25">
      <c r="C281" s="21"/>
    </row>
    <row r="283" spans="3:3" x14ac:dyDescent="0.25">
      <c r="C283" s="21"/>
    </row>
    <row r="284" spans="3:3" x14ac:dyDescent="0.25">
      <c r="C284" s="21"/>
    </row>
    <row r="285" spans="3:3" x14ac:dyDescent="0.25">
      <c r="C285" s="21"/>
    </row>
    <row r="287" spans="3:3" x14ac:dyDescent="0.25">
      <c r="C287" s="21"/>
    </row>
  </sheetData>
  <mergeCells count="55">
    <mergeCell ref="L60:M60"/>
    <mergeCell ref="L61:M61"/>
    <mergeCell ref="L62:M62"/>
    <mergeCell ref="L55:M55"/>
    <mergeCell ref="L56:M56"/>
    <mergeCell ref="L57:M57"/>
    <mergeCell ref="L58:M58"/>
    <mergeCell ref="L59:M59"/>
    <mergeCell ref="L50:M50"/>
    <mergeCell ref="L51:M51"/>
    <mergeCell ref="L52:M52"/>
    <mergeCell ref="L53:M53"/>
    <mergeCell ref="L54:M54"/>
    <mergeCell ref="J59:K59"/>
    <mergeCell ref="J60:K60"/>
    <mergeCell ref="J61:K61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J54:K54"/>
    <mergeCell ref="J55:K55"/>
    <mergeCell ref="J56:K56"/>
    <mergeCell ref="J57:K57"/>
    <mergeCell ref="J58:K58"/>
    <mergeCell ref="J49:K49"/>
    <mergeCell ref="J50:K50"/>
    <mergeCell ref="J51:K51"/>
    <mergeCell ref="J52:K52"/>
    <mergeCell ref="J53:K53"/>
    <mergeCell ref="A4:C4"/>
    <mergeCell ref="J36:K36"/>
    <mergeCell ref="L36:M36"/>
    <mergeCell ref="J62:K62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</mergeCells>
  <phoneticPr fontId="0" type="noConversion"/>
  <printOptions horizontalCentered="1"/>
  <pageMargins left="0.5" right="0.5" top="1" bottom="0.75" header="0.5" footer="0.5"/>
  <pageSetup scale="78" orientation="landscape" r:id="rId1"/>
  <headerFooter alignWithMargins="0">
    <oddHeader>&amp;R&amp;"Calibri,Regular"&amp;8&amp;P of &amp;N</oddHeader>
  </headerFooter>
  <rowBreaks count="1" manualBreakCount="1">
    <brk id="34" max="16383" man="1"/>
  </rowBreaks>
  <ignoredErrors>
    <ignoredError sqref="P37:P60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56"/>
  <sheetViews>
    <sheetView zoomScaleNormal="100" workbookViewId="0">
      <pane ySplit="1" topLeftCell="A101" activePane="bottomLeft" state="frozen"/>
      <selection activeCell="I38" sqref="I38"/>
      <selection pane="bottomLeft" activeCell="N127" sqref="N127"/>
    </sheetView>
  </sheetViews>
  <sheetFormatPr defaultRowHeight="15" x14ac:dyDescent="0.25"/>
  <cols>
    <col min="1" max="1" width="14.42578125" style="3" bestFit="1" customWidth="1"/>
    <col min="2" max="16384" width="9.140625" style="3"/>
  </cols>
  <sheetData>
    <row r="1" spans="1:13" x14ac:dyDescent="0.25">
      <c r="A1" s="9" t="s">
        <v>62</v>
      </c>
      <c r="B1" s="9" t="s">
        <v>51</v>
      </c>
      <c r="C1" s="9" t="s">
        <v>70</v>
      </c>
      <c r="D1" s="9" t="s">
        <v>71</v>
      </c>
      <c r="E1" s="9" t="s">
        <v>72</v>
      </c>
      <c r="F1" s="9" t="s">
        <v>73</v>
      </c>
      <c r="G1" s="9" t="s">
        <v>74</v>
      </c>
      <c r="H1" s="9" t="s">
        <v>75</v>
      </c>
      <c r="I1" s="9" t="s">
        <v>76</v>
      </c>
      <c r="J1" s="9" t="s">
        <v>77</v>
      </c>
      <c r="K1" s="9" t="s">
        <v>78</v>
      </c>
      <c r="L1" s="9" t="s">
        <v>79</v>
      </c>
    </row>
    <row r="2" spans="1:13" x14ac:dyDescent="0.25">
      <c r="A2" s="3" t="s">
        <v>63</v>
      </c>
      <c r="B2" s="3">
        <v>1</v>
      </c>
      <c r="C2" s="3">
        <v>6825</v>
      </c>
      <c r="D2" s="3">
        <v>93</v>
      </c>
      <c r="E2" s="3">
        <v>6</v>
      </c>
      <c r="F2" s="3">
        <v>24</v>
      </c>
      <c r="G2" s="3">
        <v>0</v>
      </c>
      <c r="H2" s="3">
        <v>0</v>
      </c>
      <c r="I2" s="3">
        <v>276</v>
      </c>
      <c r="J2" s="3">
        <v>89</v>
      </c>
      <c r="K2" s="3">
        <f>SUM(C2:J2)</f>
        <v>7313</v>
      </c>
      <c r="L2" s="3">
        <f>SUM(D2:J2)</f>
        <v>488</v>
      </c>
      <c r="M2" s="12">
        <f>L2/K2</f>
        <v>6.6730479967181733E-2</v>
      </c>
    </row>
    <row r="3" spans="1:13" x14ac:dyDescent="0.25">
      <c r="A3" s="3" t="s">
        <v>63</v>
      </c>
      <c r="B3" s="3">
        <v>2</v>
      </c>
      <c r="C3" s="3">
        <v>5956</v>
      </c>
      <c r="D3" s="3">
        <v>26</v>
      </c>
      <c r="E3" s="3">
        <v>1</v>
      </c>
      <c r="F3" s="3">
        <v>4</v>
      </c>
      <c r="G3" s="3">
        <v>0</v>
      </c>
      <c r="H3" s="3">
        <v>0</v>
      </c>
      <c r="I3" s="3">
        <v>98</v>
      </c>
      <c r="J3" s="3">
        <v>38</v>
      </c>
      <c r="K3" s="3">
        <f t="shared" ref="K3:K68" si="0">SUM(C3:J3)</f>
        <v>6123</v>
      </c>
      <c r="L3" s="3">
        <f t="shared" ref="L3:L68" si="1">SUM(D3:J3)</f>
        <v>167</v>
      </c>
      <c r="M3" s="12">
        <f t="shared" ref="M3:M68" si="2">L3/K3</f>
        <v>2.7274211987587785E-2</v>
      </c>
    </row>
    <row r="4" spans="1:13" x14ac:dyDescent="0.25">
      <c r="A4" s="3" t="s">
        <v>63</v>
      </c>
      <c r="B4" s="3">
        <v>3</v>
      </c>
      <c r="C4" s="3">
        <v>1201</v>
      </c>
      <c r="D4" s="3">
        <v>19</v>
      </c>
      <c r="E4" s="3">
        <v>3</v>
      </c>
      <c r="F4" s="3">
        <v>1</v>
      </c>
      <c r="G4" s="3">
        <v>0</v>
      </c>
      <c r="H4" s="3">
        <v>0</v>
      </c>
      <c r="I4" s="3">
        <v>23</v>
      </c>
      <c r="J4" s="3">
        <v>6</v>
      </c>
      <c r="K4" s="3">
        <f t="shared" si="0"/>
        <v>1253</v>
      </c>
      <c r="L4" s="3">
        <f t="shared" si="1"/>
        <v>52</v>
      </c>
      <c r="M4" s="12">
        <f t="shared" si="2"/>
        <v>4.1500399042298484E-2</v>
      </c>
    </row>
    <row r="5" spans="1:13" x14ac:dyDescent="0.25">
      <c r="A5" s="3" t="s">
        <v>63</v>
      </c>
      <c r="B5" s="3">
        <v>4</v>
      </c>
      <c r="C5" s="3">
        <v>3660</v>
      </c>
      <c r="D5" s="3">
        <v>17</v>
      </c>
      <c r="E5" s="3">
        <v>1</v>
      </c>
      <c r="F5" s="3">
        <v>6</v>
      </c>
      <c r="G5" s="3">
        <v>0</v>
      </c>
      <c r="H5" s="3">
        <v>0</v>
      </c>
      <c r="I5" s="3">
        <v>78</v>
      </c>
      <c r="J5" s="3">
        <v>8</v>
      </c>
      <c r="K5" s="3">
        <f t="shared" si="0"/>
        <v>3770</v>
      </c>
      <c r="L5" s="3">
        <f t="shared" si="1"/>
        <v>110</v>
      </c>
      <c r="M5" s="12">
        <f t="shared" si="2"/>
        <v>2.9177718832891247E-2</v>
      </c>
    </row>
    <row r="6" spans="1:13" x14ac:dyDescent="0.25">
      <c r="A6" s="3" t="s">
        <v>63</v>
      </c>
      <c r="B6" s="3">
        <v>5</v>
      </c>
      <c r="C6" s="3">
        <v>5943</v>
      </c>
      <c r="D6" s="3">
        <v>19</v>
      </c>
      <c r="E6" s="3">
        <v>4</v>
      </c>
      <c r="F6" s="3">
        <v>10</v>
      </c>
      <c r="G6" s="3">
        <v>1</v>
      </c>
      <c r="H6" s="3">
        <v>0</v>
      </c>
      <c r="I6" s="3">
        <v>174</v>
      </c>
      <c r="J6" s="3">
        <v>7</v>
      </c>
      <c r="K6" s="3">
        <f t="shared" si="0"/>
        <v>6158</v>
      </c>
      <c r="L6" s="3">
        <f t="shared" si="1"/>
        <v>215</v>
      </c>
      <c r="M6" s="12">
        <f t="shared" si="2"/>
        <v>3.4913933095160769E-2</v>
      </c>
    </row>
    <row r="7" spans="1:13" x14ac:dyDescent="0.25">
      <c r="A7" s="3" t="s">
        <v>63</v>
      </c>
      <c r="B7" s="3">
        <v>6</v>
      </c>
      <c r="C7" s="3">
        <v>1298</v>
      </c>
      <c r="D7" s="3">
        <v>21</v>
      </c>
      <c r="E7" s="3">
        <v>1</v>
      </c>
      <c r="F7" s="3">
        <v>6</v>
      </c>
      <c r="G7" s="3">
        <v>0</v>
      </c>
      <c r="H7" s="3">
        <v>0</v>
      </c>
      <c r="I7" s="3">
        <v>32</v>
      </c>
      <c r="J7" s="3">
        <v>5</v>
      </c>
      <c r="K7" s="3">
        <f t="shared" si="0"/>
        <v>1363</v>
      </c>
      <c r="L7" s="3">
        <f t="shared" si="1"/>
        <v>65</v>
      </c>
      <c r="M7" s="12">
        <f t="shared" si="2"/>
        <v>4.7688921496698462E-2</v>
      </c>
    </row>
    <row r="8" spans="1:13" x14ac:dyDescent="0.25">
      <c r="A8" s="3" t="s">
        <v>63</v>
      </c>
      <c r="B8" s="3">
        <v>7</v>
      </c>
      <c r="C8" s="3">
        <v>1258</v>
      </c>
      <c r="D8" s="3">
        <v>13</v>
      </c>
      <c r="E8" s="3">
        <v>2</v>
      </c>
      <c r="F8" s="3">
        <v>4</v>
      </c>
      <c r="G8" s="3">
        <v>0</v>
      </c>
      <c r="H8" s="3">
        <v>0</v>
      </c>
      <c r="I8" s="3">
        <v>36</v>
      </c>
      <c r="J8" s="3">
        <v>2</v>
      </c>
      <c r="K8" s="3">
        <f t="shared" si="0"/>
        <v>1315</v>
      </c>
      <c r="L8" s="3">
        <f t="shared" si="1"/>
        <v>57</v>
      </c>
      <c r="M8" s="12">
        <f t="shared" si="2"/>
        <v>4.3346007604562739E-2</v>
      </c>
    </row>
    <row r="9" spans="1:13" x14ac:dyDescent="0.25">
      <c r="A9" s="3" t="s">
        <v>63</v>
      </c>
      <c r="B9" s="3">
        <v>8</v>
      </c>
      <c r="C9" s="3">
        <v>29802</v>
      </c>
      <c r="D9" s="3">
        <v>64</v>
      </c>
      <c r="E9" s="3">
        <v>8</v>
      </c>
      <c r="F9" s="3">
        <v>12</v>
      </c>
      <c r="G9" s="3">
        <v>0</v>
      </c>
      <c r="H9" s="3">
        <v>0</v>
      </c>
      <c r="I9" s="3">
        <v>624</v>
      </c>
      <c r="J9" s="3">
        <v>13</v>
      </c>
      <c r="K9" s="3">
        <f t="shared" si="0"/>
        <v>30523</v>
      </c>
      <c r="L9" s="3">
        <f t="shared" si="1"/>
        <v>721</v>
      </c>
      <c r="M9" s="12">
        <f t="shared" si="2"/>
        <v>2.362153130426236E-2</v>
      </c>
    </row>
    <row r="10" spans="1:13" x14ac:dyDescent="0.25">
      <c r="A10" s="3" t="s">
        <v>63</v>
      </c>
      <c r="B10" s="3">
        <v>9</v>
      </c>
      <c r="C10" s="3">
        <v>4588</v>
      </c>
      <c r="D10" s="3">
        <v>19</v>
      </c>
      <c r="E10" s="3">
        <v>28</v>
      </c>
      <c r="F10" s="3">
        <v>6</v>
      </c>
      <c r="G10" s="3">
        <v>0</v>
      </c>
      <c r="H10" s="3">
        <v>0</v>
      </c>
      <c r="I10" s="3">
        <v>90</v>
      </c>
      <c r="J10" s="3">
        <v>9</v>
      </c>
      <c r="K10" s="3">
        <f t="shared" si="0"/>
        <v>4740</v>
      </c>
      <c r="L10" s="3">
        <f t="shared" si="1"/>
        <v>152</v>
      </c>
      <c r="M10" s="12">
        <f t="shared" si="2"/>
        <v>3.2067510548523206E-2</v>
      </c>
    </row>
    <row r="11" spans="1:13" x14ac:dyDescent="0.25">
      <c r="A11" s="3" t="s">
        <v>63</v>
      </c>
      <c r="B11" s="3">
        <v>10</v>
      </c>
      <c r="C11" s="3">
        <v>7779</v>
      </c>
      <c r="D11" s="3">
        <v>30</v>
      </c>
      <c r="E11" s="3">
        <v>2</v>
      </c>
      <c r="F11" s="3">
        <v>73</v>
      </c>
      <c r="G11" s="3">
        <v>1</v>
      </c>
      <c r="H11" s="3">
        <v>0</v>
      </c>
      <c r="I11" s="3">
        <v>126</v>
      </c>
      <c r="J11" s="3">
        <v>34</v>
      </c>
      <c r="K11" s="3">
        <f t="shared" si="0"/>
        <v>8045</v>
      </c>
      <c r="L11" s="3">
        <f t="shared" si="1"/>
        <v>266</v>
      </c>
      <c r="M11" s="12">
        <f t="shared" si="2"/>
        <v>3.3064014916096958E-2</v>
      </c>
    </row>
    <row r="12" spans="1:13" x14ac:dyDescent="0.25">
      <c r="A12" s="3" t="s">
        <v>63</v>
      </c>
      <c r="B12" s="3">
        <v>11</v>
      </c>
      <c r="C12" s="3">
        <v>11442</v>
      </c>
      <c r="D12" s="3">
        <v>31</v>
      </c>
      <c r="E12" s="3">
        <v>5</v>
      </c>
      <c r="F12" s="3">
        <v>14</v>
      </c>
      <c r="G12" s="3">
        <v>1</v>
      </c>
      <c r="H12" s="3">
        <v>0</v>
      </c>
      <c r="I12" s="3">
        <v>160</v>
      </c>
      <c r="J12" s="3">
        <v>17</v>
      </c>
      <c r="K12" s="3">
        <f t="shared" si="0"/>
        <v>11670</v>
      </c>
      <c r="L12" s="3">
        <f t="shared" si="1"/>
        <v>228</v>
      </c>
      <c r="M12" s="12">
        <f t="shared" si="2"/>
        <v>1.9537275064267352E-2</v>
      </c>
    </row>
    <row r="13" spans="1:13" x14ac:dyDescent="0.25">
      <c r="A13" s="3" t="s">
        <v>63</v>
      </c>
      <c r="B13" s="3">
        <v>12</v>
      </c>
      <c r="C13" s="3">
        <v>52391</v>
      </c>
      <c r="D13" s="3">
        <v>90</v>
      </c>
      <c r="E13" s="3">
        <v>6</v>
      </c>
      <c r="F13" s="3">
        <v>38</v>
      </c>
      <c r="G13" s="3">
        <v>0</v>
      </c>
      <c r="H13" s="3">
        <v>0</v>
      </c>
      <c r="I13" s="3">
        <v>850</v>
      </c>
      <c r="J13" s="3">
        <v>77</v>
      </c>
      <c r="K13" s="3">
        <f t="shared" si="0"/>
        <v>53452</v>
      </c>
      <c r="L13" s="3">
        <f t="shared" si="1"/>
        <v>1061</v>
      </c>
      <c r="M13" s="12">
        <f t="shared" si="2"/>
        <v>1.9849584674100126E-2</v>
      </c>
    </row>
    <row r="14" spans="1:13" x14ac:dyDescent="0.25">
      <c r="A14" s="3" t="s">
        <v>63</v>
      </c>
      <c r="B14" s="3">
        <v>13</v>
      </c>
      <c r="C14" s="3">
        <v>9907</v>
      </c>
      <c r="D14" s="3">
        <v>108</v>
      </c>
      <c r="E14" s="3">
        <v>5</v>
      </c>
      <c r="F14" s="3">
        <v>44</v>
      </c>
      <c r="G14" s="3">
        <v>0</v>
      </c>
      <c r="H14" s="3">
        <v>0</v>
      </c>
      <c r="I14" s="3">
        <v>416</v>
      </c>
      <c r="J14" s="3">
        <v>45</v>
      </c>
      <c r="K14" s="3">
        <f t="shared" si="0"/>
        <v>10525</v>
      </c>
      <c r="L14" s="3">
        <f t="shared" si="1"/>
        <v>618</v>
      </c>
      <c r="M14" s="12">
        <f t="shared" si="2"/>
        <v>5.8717339667458429E-2</v>
      </c>
    </row>
    <row r="15" spans="1:13" x14ac:dyDescent="0.25">
      <c r="A15" s="3" t="s">
        <v>63</v>
      </c>
      <c r="B15" s="3">
        <v>14</v>
      </c>
      <c r="C15" s="3">
        <v>23328</v>
      </c>
      <c r="D15" s="3">
        <v>21</v>
      </c>
      <c r="E15" s="3">
        <v>1</v>
      </c>
      <c r="F15" s="3">
        <v>2</v>
      </c>
      <c r="G15" s="3">
        <v>0</v>
      </c>
      <c r="H15" s="3">
        <v>0</v>
      </c>
      <c r="I15" s="3">
        <v>248</v>
      </c>
      <c r="J15" s="3">
        <v>23</v>
      </c>
      <c r="K15" s="3">
        <f t="shared" si="0"/>
        <v>23623</v>
      </c>
      <c r="L15" s="3">
        <f t="shared" si="1"/>
        <v>295</v>
      </c>
      <c r="M15" s="12">
        <f t="shared" si="2"/>
        <v>1.2487829657537145E-2</v>
      </c>
    </row>
    <row r="16" spans="1:13" x14ac:dyDescent="0.25">
      <c r="A16" s="3" t="s">
        <v>63</v>
      </c>
      <c r="B16" s="3">
        <v>15</v>
      </c>
      <c r="C16" s="3">
        <v>30042</v>
      </c>
      <c r="D16" s="3">
        <v>56</v>
      </c>
      <c r="E16" s="3">
        <v>2</v>
      </c>
      <c r="F16" s="3">
        <v>20</v>
      </c>
      <c r="G16" s="3">
        <v>0</v>
      </c>
      <c r="H16" s="3">
        <v>0</v>
      </c>
      <c r="I16" s="3">
        <v>437</v>
      </c>
      <c r="J16" s="3">
        <v>41</v>
      </c>
      <c r="K16" s="3">
        <f t="shared" si="0"/>
        <v>30598</v>
      </c>
      <c r="L16" s="3">
        <f t="shared" si="1"/>
        <v>556</v>
      </c>
      <c r="M16" s="12">
        <f t="shared" si="2"/>
        <v>1.8171122295574875E-2</v>
      </c>
    </row>
    <row r="17" spans="1:14" x14ac:dyDescent="0.25">
      <c r="A17" s="3" t="s">
        <v>63</v>
      </c>
      <c r="B17" s="3">
        <v>16</v>
      </c>
      <c r="C17" s="3">
        <v>10092</v>
      </c>
      <c r="D17" s="3">
        <v>67</v>
      </c>
      <c r="E17" s="3">
        <v>3</v>
      </c>
      <c r="F17" s="3">
        <v>10</v>
      </c>
      <c r="G17" s="3">
        <v>0</v>
      </c>
      <c r="H17" s="3">
        <v>0</v>
      </c>
      <c r="I17" s="3">
        <v>139</v>
      </c>
      <c r="J17" s="3">
        <v>82</v>
      </c>
      <c r="K17" s="3">
        <f t="shared" si="0"/>
        <v>10393</v>
      </c>
      <c r="L17" s="3">
        <f t="shared" si="1"/>
        <v>301</v>
      </c>
      <c r="M17" s="12">
        <f t="shared" si="2"/>
        <v>2.896180121235447E-2</v>
      </c>
    </row>
    <row r="18" spans="1:14" x14ac:dyDescent="0.25">
      <c r="A18" s="3" t="s">
        <v>63</v>
      </c>
      <c r="B18" s="3">
        <v>17</v>
      </c>
      <c r="C18" s="3">
        <v>8805</v>
      </c>
      <c r="D18" s="3">
        <v>29</v>
      </c>
      <c r="E18" s="3">
        <v>5</v>
      </c>
      <c r="F18" s="3">
        <v>10</v>
      </c>
      <c r="G18" s="3">
        <v>0</v>
      </c>
      <c r="H18" s="3">
        <v>0</v>
      </c>
      <c r="I18" s="3">
        <v>137</v>
      </c>
      <c r="J18" s="3">
        <v>28</v>
      </c>
      <c r="K18" s="3">
        <f t="shared" si="0"/>
        <v>9014</v>
      </c>
      <c r="L18" s="3">
        <f t="shared" si="1"/>
        <v>209</v>
      </c>
      <c r="M18" s="12">
        <f t="shared" si="2"/>
        <v>2.3186154870201908E-2</v>
      </c>
    </row>
    <row r="19" spans="1:14" x14ac:dyDescent="0.25">
      <c r="A19" s="3" t="s">
        <v>63</v>
      </c>
      <c r="B19" s="3">
        <v>18</v>
      </c>
      <c r="C19" s="3">
        <v>19609</v>
      </c>
      <c r="D19" s="3">
        <v>17</v>
      </c>
      <c r="E19" s="3">
        <v>3</v>
      </c>
      <c r="F19" s="3">
        <v>11</v>
      </c>
      <c r="G19" s="3">
        <v>0</v>
      </c>
      <c r="H19" s="3">
        <v>0</v>
      </c>
      <c r="I19" s="3">
        <v>193</v>
      </c>
      <c r="J19" s="3">
        <v>11</v>
      </c>
      <c r="K19" s="3">
        <f t="shared" si="0"/>
        <v>19844</v>
      </c>
      <c r="L19" s="3">
        <f t="shared" si="1"/>
        <v>235</v>
      </c>
      <c r="M19" s="12">
        <f t="shared" si="2"/>
        <v>1.18423704898206E-2</v>
      </c>
    </row>
    <row r="20" spans="1:14" x14ac:dyDescent="0.25">
      <c r="A20" s="3" t="s">
        <v>63</v>
      </c>
      <c r="B20" s="3">
        <v>19</v>
      </c>
      <c r="C20" s="3">
        <v>2487</v>
      </c>
      <c r="D20" s="3">
        <v>61</v>
      </c>
      <c r="E20" s="3">
        <v>4</v>
      </c>
      <c r="F20" s="3">
        <v>11</v>
      </c>
      <c r="G20" s="3">
        <v>0</v>
      </c>
      <c r="H20" s="3">
        <v>0</v>
      </c>
      <c r="I20" s="3">
        <v>121</v>
      </c>
      <c r="J20" s="3">
        <v>22</v>
      </c>
      <c r="K20" s="3">
        <f t="shared" si="0"/>
        <v>2706</v>
      </c>
      <c r="L20" s="3">
        <f t="shared" si="1"/>
        <v>219</v>
      </c>
      <c r="M20" s="12">
        <f t="shared" si="2"/>
        <v>8.0931263858093128E-2</v>
      </c>
    </row>
    <row r="21" spans="1:14" x14ac:dyDescent="0.25">
      <c r="A21" s="3" t="s">
        <v>63</v>
      </c>
      <c r="B21" s="3">
        <v>20</v>
      </c>
      <c r="C21" s="3">
        <v>12451</v>
      </c>
      <c r="D21" s="3">
        <v>20</v>
      </c>
      <c r="E21" s="3">
        <v>2</v>
      </c>
      <c r="F21" s="3">
        <v>12</v>
      </c>
      <c r="G21" s="3">
        <v>0</v>
      </c>
      <c r="H21" s="3">
        <v>0</v>
      </c>
      <c r="I21" s="3">
        <v>86</v>
      </c>
      <c r="J21" s="3">
        <v>15</v>
      </c>
      <c r="K21" s="3">
        <f t="shared" si="0"/>
        <v>12586</v>
      </c>
      <c r="L21" s="3">
        <f t="shared" si="1"/>
        <v>135</v>
      </c>
      <c r="M21" s="12">
        <f t="shared" si="2"/>
        <v>1.0726203718417289E-2</v>
      </c>
    </row>
    <row r="22" spans="1:14" x14ac:dyDescent="0.25">
      <c r="A22" s="3" t="s">
        <v>63</v>
      </c>
      <c r="B22" s="3">
        <v>21</v>
      </c>
      <c r="C22" s="3">
        <v>42935</v>
      </c>
      <c r="D22" s="3">
        <v>57</v>
      </c>
      <c r="E22" s="3">
        <v>2</v>
      </c>
      <c r="F22" s="3">
        <v>10</v>
      </c>
      <c r="G22" s="3">
        <v>0</v>
      </c>
      <c r="H22" s="3">
        <v>0</v>
      </c>
      <c r="I22" s="3">
        <v>575</v>
      </c>
      <c r="J22" s="3">
        <v>25</v>
      </c>
      <c r="K22" s="3">
        <f t="shared" si="0"/>
        <v>43604</v>
      </c>
      <c r="L22" s="3">
        <f t="shared" si="1"/>
        <v>669</v>
      </c>
      <c r="M22" s="12">
        <f t="shared" si="2"/>
        <v>1.5342629116594808E-2</v>
      </c>
    </row>
    <row r="23" spans="1:14" x14ac:dyDescent="0.25">
      <c r="A23" s="3" t="s">
        <v>63</v>
      </c>
      <c r="B23" s="3">
        <v>22</v>
      </c>
      <c r="C23" s="3">
        <v>52073</v>
      </c>
      <c r="D23" s="3">
        <v>156</v>
      </c>
      <c r="E23" s="3">
        <v>8</v>
      </c>
      <c r="F23" s="3">
        <v>34</v>
      </c>
      <c r="G23" s="3">
        <v>0</v>
      </c>
      <c r="H23" s="3">
        <v>0</v>
      </c>
      <c r="I23" s="3">
        <v>1178</v>
      </c>
      <c r="J23" s="3">
        <v>72</v>
      </c>
      <c r="K23" s="3">
        <f t="shared" si="0"/>
        <v>53521</v>
      </c>
      <c r="L23" s="3">
        <f t="shared" si="1"/>
        <v>1448</v>
      </c>
      <c r="M23" s="12">
        <f t="shared" si="2"/>
        <v>2.7054800919265334E-2</v>
      </c>
    </row>
    <row r="24" spans="1:14" x14ac:dyDescent="0.25">
      <c r="A24" s="3" t="s">
        <v>63</v>
      </c>
      <c r="B24" s="3">
        <v>23</v>
      </c>
      <c r="C24" s="3">
        <v>78489</v>
      </c>
      <c r="D24" s="3">
        <v>286</v>
      </c>
      <c r="E24" s="3">
        <v>12</v>
      </c>
      <c r="F24" s="3">
        <v>76</v>
      </c>
      <c r="G24" s="3">
        <v>0</v>
      </c>
      <c r="H24" s="3">
        <v>0</v>
      </c>
      <c r="I24" s="3">
        <v>2589</v>
      </c>
      <c r="J24" s="3">
        <v>188</v>
      </c>
      <c r="K24" s="3">
        <f t="shared" si="0"/>
        <v>81640</v>
      </c>
      <c r="L24" s="3">
        <f t="shared" si="1"/>
        <v>3151</v>
      </c>
      <c r="M24" s="12">
        <f t="shared" si="2"/>
        <v>3.8596276335129839E-2</v>
      </c>
    </row>
    <row r="25" spans="1:14" x14ac:dyDescent="0.25">
      <c r="A25" s="3" t="s">
        <v>63</v>
      </c>
      <c r="B25" s="3">
        <v>24</v>
      </c>
      <c r="C25" s="3">
        <v>30112</v>
      </c>
      <c r="D25" s="3">
        <v>35</v>
      </c>
      <c r="E25" s="3">
        <v>9</v>
      </c>
      <c r="F25" s="3">
        <v>10</v>
      </c>
      <c r="G25" s="3">
        <v>0</v>
      </c>
      <c r="H25" s="3">
        <v>0</v>
      </c>
      <c r="I25" s="3">
        <v>258</v>
      </c>
      <c r="J25" s="3">
        <v>38</v>
      </c>
      <c r="K25" s="3">
        <f t="shared" si="0"/>
        <v>30462</v>
      </c>
      <c r="L25" s="3">
        <f t="shared" si="1"/>
        <v>350</v>
      </c>
      <c r="M25" s="12">
        <f t="shared" si="2"/>
        <v>1.1489724903158033E-2</v>
      </c>
    </row>
    <row r="26" spans="1:14" x14ac:dyDescent="0.25">
      <c r="A26" s="3" t="s">
        <v>63</v>
      </c>
      <c r="B26" s="3">
        <v>98</v>
      </c>
      <c r="C26" s="3">
        <v>44802</v>
      </c>
      <c r="D26" s="3">
        <v>37</v>
      </c>
      <c r="E26" s="3">
        <v>3</v>
      </c>
      <c r="F26" s="3">
        <v>7</v>
      </c>
      <c r="G26" s="3">
        <v>0</v>
      </c>
      <c r="H26" s="3">
        <v>0</v>
      </c>
      <c r="I26" s="3">
        <v>220</v>
      </c>
      <c r="J26" s="3">
        <v>36</v>
      </c>
      <c r="K26" s="3">
        <f t="shared" ref="K26" si="3">SUM(C26:J26)</f>
        <v>45105</v>
      </c>
      <c r="L26" s="3">
        <f t="shared" ref="L26" si="4">SUM(D26:J26)</f>
        <v>303</v>
      </c>
      <c r="M26" s="12">
        <f t="shared" ref="M26" si="5">L26/K26</f>
        <v>6.7176587961423348E-3</v>
      </c>
    </row>
    <row r="27" spans="1:14" x14ac:dyDescent="0.25">
      <c r="A27" s="3" t="s">
        <v>64</v>
      </c>
      <c r="B27" s="3">
        <v>1</v>
      </c>
      <c r="C27" s="3">
        <v>1861</v>
      </c>
      <c r="D27" s="3">
        <v>82</v>
      </c>
      <c r="E27" s="3">
        <v>6</v>
      </c>
      <c r="F27" s="3">
        <v>17</v>
      </c>
      <c r="G27" s="3">
        <v>0</v>
      </c>
      <c r="H27" s="3">
        <v>0</v>
      </c>
      <c r="I27" s="3">
        <v>135</v>
      </c>
      <c r="J27" s="3">
        <v>36</v>
      </c>
      <c r="K27" s="3">
        <f t="shared" si="0"/>
        <v>2137</v>
      </c>
      <c r="L27" s="3">
        <f t="shared" si="1"/>
        <v>276</v>
      </c>
      <c r="M27" s="12">
        <f t="shared" si="2"/>
        <v>0.12915301824988301</v>
      </c>
      <c r="N27" s="12">
        <f>M27-'5-9'!N37</f>
        <v>0</v>
      </c>
    </row>
    <row r="28" spans="1:14" x14ac:dyDescent="0.25">
      <c r="A28" s="3" t="s">
        <v>64</v>
      </c>
      <c r="B28" s="3">
        <v>2</v>
      </c>
      <c r="C28" s="3">
        <v>1626</v>
      </c>
      <c r="D28" s="3">
        <v>20</v>
      </c>
      <c r="E28" s="3">
        <v>1</v>
      </c>
      <c r="F28" s="3">
        <v>7</v>
      </c>
      <c r="G28" s="3">
        <v>0</v>
      </c>
      <c r="H28" s="3">
        <v>0</v>
      </c>
      <c r="I28" s="3">
        <v>29</v>
      </c>
      <c r="J28" s="3">
        <v>14</v>
      </c>
      <c r="K28" s="3">
        <f t="shared" si="0"/>
        <v>1697</v>
      </c>
      <c r="L28" s="3">
        <f t="shared" si="1"/>
        <v>71</v>
      </c>
      <c r="M28" s="12">
        <f t="shared" si="2"/>
        <v>4.1838538597525045E-2</v>
      </c>
      <c r="N28" s="12">
        <f>M28-'5-9'!N38</f>
        <v>0</v>
      </c>
    </row>
    <row r="29" spans="1:14" x14ac:dyDescent="0.25">
      <c r="A29" s="3" t="s">
        <v>64</v>
      </c>
      <c r="B29" s="3">
        <v>3</v>
      </c>
      <c r="C29" s="3">
        <v>431</v>
      </c>
      <c r="D29" s="3">
        <v>13</v>
      </c>
      <c r="E29" s="3">
        <v>1</v>
      </c>
      <c r="F29" s="3">
        <v>1</v>
      </c>
      <c r="G29" s="3">
        <v>0</v>
      </c>
      <c r="H29" s="3">
        <v>0</v>
      </c>
      <c r="I29" s="3">
        <v>11</v>
      </c>
      <c r="J29" s="3">
        <v>1</v>
      </c>
      <c r="K29" s="3">
        <f t="shared" si="0"/>
        <v>458</v>
      </c>
      <c r="L29" s="3">
        <f t="shared" si="1"/>
        <v>27</v>
      </c>
      <c r="M29" s="12">
        <f t="shared" si="2"/>
        <v>5.8951965065502182E-2</v>
      </c>
      <c r="N29" s="12">
        <f>M29-'5-9'!N39</f>
        <v>0</v>
      </c>
    </row>
    <row r="30" spans="1:14" x14ac:dyDescent="0.25">
      <c r="A30" s="3" t="s">
        <v>64</v>
      </c>
      <c r="B30" s="3">
        <v>4</v>
      </c>
      <c r="C30" s="3">
        <v>1201</v>
      </c>
      <c r="D30" s="3">
        <v>21</v>
      </c>
      <c r="E30" s="3">
        <v>2</v>
      </c>
      <c r="F30" s="3">
        <v>5</v>
      </c>
      <c r="G30" s="3">
        <v>0</v>
      </c>
      <c r="H30" s="3">
        <v>0</v>
      </c>
      <c r="I30" s="3">
        <v>38</v>
      </c>
      <c r="J30" s="3">
        <v>3</v>
      </c>
      <c r="K30" s="3">
        <f t="shared" si="0"/>
        <v>1270</v>
      </c>
      <c r="L30" s="3">
        <f t="shared" si="1"/>
        <v>69</v>
      </c>
      <c r="M30" s="12">
        <f t="shared" si="2"/>
        <v>5.4330708661417322E-2</v>
      </c>
      <c r="N30" s="12">
        <f>M30-'5-9'!N40</f>
        <v>0</v>
      </c>
    </row>
    <row r="31" spans="1:14" x14ac:dyDescent="0.25">
      <c r="A31" s="3" t="s">
        <v>64</v>
      </c>
      <c r="B31" s="3">
        <v>5</v>
      </c>
      <c r="C31" s="3">
        <v>1614</v>
      </c>
      <c r="D31" s="3">
        <v>18</v>
      </c>
      <c r="E31" s="3">
        <v>1</v>
      </c>
      <c r="F31" s="3">
        <v>6</v>
      </c>
      <c r="G31" s="3">
        <v>0</v>
      </c>
      <c r="H31" s="3">
        <v>0</v>
      </c>
      <c r="I31" s="3">
        <v>44</v>
      </c>
      <c r="J31" s="3">
        <v>1</v>
      </c>
      <c r="K31" s="3">
        <f t="shared" si="0"/>
        <v>1684</v>
      </c>
      <c r="L31" s="3">
        <f t="shared" si="1"/>
        <v>70</v>
      </c>
      <c r="M31" s="12">
        <f t="shared" si="2"/>
        <v>4.1567695961995249E-2</v>
      </c>
      <c r="N31" s="12">
        <f>M31-'5-9'!N41</f>
        <v>0</v>
      </c>
    </row>
    <row r="32" spans="1:14" x14ac:dyDescent="0.25">
      <c r="A32" s="3" t="s">
        <v>64</v>
      </c>
      <c r="B32" s="3">
        <v>6</v>
      </c>
      <c r="C32" s="3">
        <v>435</v>
      </c>
      <c r="D32" s="3">
        <v>21</v>
      </c>
      <c r="E32" s="3">
        <v>2</v>
      </c>
      <c r="F32" s="3">
        <v>5</v>
      </c>
      <c r="G32" s="3">
        <v>0</v>
      </c>
      <c r="H32" s="3">
        <v>0</v>
      </c>
      <c r="I32" s="3">
        <v>18</v>
      </c>
      <c r="J32" s="3">
        <v>1</v>
      </c>
      <c r="K32" s="3">
        <f t="shared" si="0"/>
        <v>482</v>
      </c>
      <c r="L32" s="3">
        <f t="shared" si="1"/>
        <v>47</v>
      </c>
      <c r="M32" s="12">
        <f t="shared" si="2"/>
        <v>9.7510373443983403E-2</v>
      </c>
      <c r="N32" s="12">
        <f>M32-'5-9'!N42</f>
        <v>0</v>
      </c>
    </row>
    <row r="33" spans="1:14" x14ac:dyDescent="0.25">
      <c r="A33" s="3" t="s">
        <v>64</v>
      </c>
      <c r="B33" s="3">
        <v>7</v>
      </c>
      <c r="C33" s="3">
        <v>464</v>
      </c>
      <c r="D33" s="3">
        <v>18</v>
      </c>
      <c r="E33" s="3">
        <v>0</v>
      </c>
      <c r="F33" s="3">
        <v>4</v>
      </c>
      <c r="G33" s="3">
        <v>0</v>
      </c>
      <c r="H33" s="3">
        <v>0</v>
      </c>
      <c r="I33" s="3">
        <v>14</v>
      </c>
      <c r="J33" s="3">
        <v>1</v>
      </c>
      <c r="K33" s="3">
        <f t="shared" si="0"/>
        <v>501</v>
      </c>
      <c r="L33" s="3">
        <f t="shared" si="1"/>
        <v>37</v>
      </c>
      <c r="M33" s="12">
        <f t="shared" si="2"/>
        <v>7.3852295409181631E-2</v>
      </c>
      <c r="N33" s="12">
        <f>M33-'5-9'!N43</f>
        <v>0</v>
      </c>
    </row>
    <row r="34" spans="1:14" x14ac:dyDescent="0.25">
      <c r="A34" s="3" t="s">
        <v>64</v>
      </c>
      <c r="B34" s="3">
        <v>8</v>
      </c>
      <c r="C34" s="3">
        <v>7267</v>
      </c>
      <c r="D34" s="3">
        <v>39</v>
      </c>
      <c r="E34" s="3">
        <v>2</v>
      </c>
      <c r="F34" s="3">
        <v>18</v>
      </c>
      <c r="G34" s="3">
        <v>1</v>
      </c>
      <c r="H34" s="3">
        <v>0</v>
      </c>
      <c r="I34" s="3">
        <v>143</v>
      </c>
      <c r="J34" s="3">
        <v>3</v>
      </c>
      <c r="K34" s="3">
        <f t="shared" si="0"/>
        <v>7473</v>
      </c>
      <c r="L34" s="3">
        <f t="shared" si="1"/>
        <v>206</v>
      </c>
      <c r="M34" s="12">
        <f t="shared" si="2"/>
        <v>2.7565903920781482E-2</v>
      </c>
      <c r="N34" s="12">
        <f>M34-'5-9'!N44</f>
        <v>0</v>
      </c>
    </row>
    <row r="35" spans="1:14" x14ac:dyDescent="0.25">
      <c r="A35" s="3" t="s">
        <v>64</v>
      </c>
      <c r="B35" s="3">
        <v>9</v>
      </c>
      <c r="C35" s="3">
        <v>1262</v>
      </c>
      <c r="D35" s="3">
        <v>18</v>
      </c>
      <c r="E35" s="3">
        <v>4</v>
      </c>
      <c r="F35" s="3">
        <v>5</v>
      </c>
      <c r="G35" s="3">
        <v>1</v>
      </c>
      <c r="H35" s="3">
        <v>0</v>
      </c>
      <c r="I35" s="3">
        <v>38</v>
      </c>
      <c r="J35" s="3">
        <v>3</v>
      </c>
      <c r="K35" s="3">
        <f t="shared" si="0"/>
        <v>1331</v>
      </c>
      <c r="L35" s="3">
        <f t="shared" si="1"/>
        <v>69</v>
      </c>
      <c r="M35" s="12">
        <f t="shared" si="2"/>
        <v>5.1840721262208865E-2</v>
      </c>
      <c r="N35" s="12">
        <f>M35-'5-9'!N45</f>
        <v>0</v>
      </c>
    </row>
    <row r="36" spans="1:14" x14ac:dyDescent="0.25">
      <c r="A36" s="3" t="s">
        <v>64</v>
      </c>
      <c r="B36" s="3">
        <v>10</v>
      </c>
      <c r="C36" s="3">
        <v>2179</v>
      </c>
      <c r="D36" s="3">
        <v>40</v>
      </c>
      <c r="E36" s="3">
        <v>0</v>
      </c>
      <c r="F36" s="3">
        <v>49</v>
      </c>
      <c r="G36" s="3">
        <v>0</v>
      </c>
      <c r="H36" s="3">
        <v>0</v>
      </c>
      <c r="I36" s="3">
        <v>43</v>
      </c>
      <c r="J36" s="3">
        <v>6</v>
      </c>
      <c r="K36" s="3">
        <f t="shared" si="0"/>
        <v>2317</v>
      </c>
      <c r="L36" s="3">
        <f t="shared" si="1"/>
        <v>138</v>
      </c>
      <c r="M36" s="12">
        <f t="shared" si="2"/>
        <v>5.9559775571860166E-2</v>
      </c>
      <c r="N36" s="12">
        <f>M36-'5-9'!N46</f>
        <v>0</v>
      </c>
    </row>
    <row r="37" spans="1:14" x14ac:dyDescent="0.25">
      <c r="A37" s="3" t="s">
        <v>64</v>
      </c>
      <c r="B37" s="3">
        <v>11</v>
      </c>
      <c r="C37" s="3">
        <v>2783</v>
      </c>
      <c r="D37" s="3">
        <v>39</v>
      </c>
      <c r="E37" s="3">
        <v>2</v>
      </c>
      <c r="F37" s="3">
        <v>13</v>
      </c>
      <c r="G37" s="3">
        <v>0</v>
      </c>
      <c r="H37" s="3">
        <v>0</v>
      </c>
      <c r="I37" s="3">
        <v>45</v>
      </c>
      <c r="J37" s="3">
        <v>7</v>
      </c>
      <c r="K37" s="3">
        <f t="shared" si="0"/>
        <v>2889</v>
      </c>
      <c r="L37" s="3">
        <f t="shared" si="1"/>
        <v>106</v>
      </c>
      <c r="M37" s="12">
        <f t="shared" si="2"/>
        <v>3.6690896503980615E-2</v>
      </c>
      <c r="N37" s="12">
        <f>M37-'5-9'!N47</f>
        <v>0</v>
      </c>
    </row>
    <row r="38" spans="1:14" x14ac:dyDescent="0.25">
      <c r="A38" s="3" t="s">
        <v>64</v>
      </c>
      <c r="B38" s="3">
        <v>12</v>
      </c>
      <c r="C38" s="3">
        <v>11479</v>
      </c>
      <c r="D38" s="3">
        <v>87</v>
      </c>
      <c r="E38" s="3">
        <v>2</v>
      </c>
      <c r="F38" s="3">
        <v>23</v>
      </c>
      <c r="G38" s="3">
        <v>0</v>
      </c>
      <c r="H38" s="3">
        <v>0</v>
      </c>
      <c r="I38" s="3">
        <v>247</v>
      </c>
      <c r="J38" s="3">
        <v>20</v>
      </c>
      <c r="K38" s="3">
        <f t="shared" si="0"/>
        <v>11858</v>
      </c>
      <c r="L38" s="3">
        <f t="shared" si="1"/>
        <v>379</v>
      </c>
      <c r="M38" s="12">
        <f t="shared" si="2"/>
        <v>3.1961544948557935E-2</v>
      </c>
      <c r="N38" s="12">
        <f>M38-'5-9'!N48</f>
        <v>0</v>
      </c>
    </row>
    <row r="39" spans="1:14" x14ac:dyDescent="0.25">
      <c r="A39" s="3" t="s">
        <v>64</v>
      </c>
      <c r="B39" s="3">
        <v>13</v>
      </c>
      <c r="C39" s="3">
        <v>2421</v>
      </c>
      <c r="D39" s="3">
        <v>117</v>
      </c>
      <c r="E39" s="3">
        <v>3</v>
      </c>
      <c r="F39" s="3">
        <v>46</v>
      </c>
      <c r="G39" s="3">
        <v>0</v>
      </c>
      <c r="H39" s="3">
        <v>0</v>
      </c>
      <c r="I39" s="3">
        <v>125</v>
      </c>
      <c r="J39" s="3">
        <v>22</v>
      </c>
      <c r="K39" s="3">
        <f t="shared" si="0"/>
        <v>2734</v>
      </c>
      <c r="L39" s="3">
        <f t="shared" si="1"/>
        <v>313</v>
      </c>
      <c r="M39" s="12">
        <f t="shared" si="2"/>
        <v>0.11448427212874908</v>
      </c>
      <c r="N39" s="12">
        <f>M39-'5-9'!N49</f>
        <v>0</v>
      </c>
    </row>
    <row r="40" spans="1:14" x14ac:dyDescent="0.25">
      <c r="A40" s="3" t="s">
        <v>64</v>
      </c>
      <c r="B40" s="3">
        <v>14</v>
      </c>
      <c r="C40" s="3">
        <v>5104</v>
      </c>
      <c r="D40" s="3">
        <v>18</v>
      </c>
      <c r="E40" s="3">
        <v>1</v>
      </c>
      <c r="F40" s="3">
        <v>7</v>
      </c>
      <c r="G40" s="3">
        <v>0</v>
      </c>
      <c r="H40" s="3">
        <v>0</v>
      </c>
      <c r="I40" s="3">
        <v>64</v>
      </c>
      <c r="J40" s="3">
        <v>5</v>
      </c>
      <c r="K40" s="3">
        <f t="shared" si="0"/>
        <v>5199</v>
      </c>
      <c r="L40" s="3">
        <f t="shared" si="1"/>
        <v>95</v>
      </c>
      <c r="M40" s="12">
        <f t="shared" si="2"/>
        <v>1.8272744758607424E-2</v>
      </c>
      <c r="N40" s="12">
        <f>M40-'5-9'!N50</f>
        <v>0</v>
      </c>
    </row>
    <row r="41" spans="1:14" x14ac:dyDescent="0.25">
      <c r="A41" s="3" t="s">
        <v>64</v>
      </c>
      <c r="B41" s="3">
        <v>15</v>
      </c>
      <c r="C41" s="3">
        <v>6575</v>
      </c>
      <c r="D41" s="3">
        <v>32</v>
      </c>
      <c r="E41" s="3">
        <v>0</v>
      </c>
      <c r="F41" s="3">
        <v>17</v>
      </c>
      <c r="G41" s="3">
        <v>0</v>
      </c>
      <c r="H41" s="3">
        <v>0</v>
      </c>
      <c r="I41" s="3">
        <v>113</v>
      </c>
      <c r="J41" s="3">
        <v>10</v>
      </c>
      <c r="K41" s="3">
        <f t="shared" si="0"/>
        <v>6747</v>
      </c>
      <c r="L41" s="3">
        <f t="shared" si="1"/>
        <v>172</v>
      </c>
      <c r="M41" s="12">
        <f t="shared" si="2"/>
        <v>2.5492811619979249E-2</v>
      </c>
      <c r="N41" s="12">
        <f>M41-'5-9'!N51</f>
        <v>0</v>
      </c>
    </row>
    <row r="42" spans="1:14" x14ac:dyDescent="0.25">
      <c r="A42" s="3" t="s">
        <v>64</v>
      </c>
      <c r="B42" s="3">
        <v>16</v>
      </c>
      <c r="C42" s="3">
        <v>2483</v>
      </c>
      <c r="D42" s="3">
        <v>52</v>
      </c>
      <c r="E42" s="3">
        <v>3</v>
      </c>
      <c r="F42" s="3">
        <v>6</v>
      </c>
      <c r="G42" s="3">
        <v>0</v>
      </c>
      <c r="H42" s="3">
        <v>0</v>
      </c>
      <c r="I42" s="3">
        <v>67</v>
      </c>
      <c r="J42" s="3">
        <v>25</v>
      </c>
      <c r="K42" s="3">
        <f t="shared" si="0"/>
        <v>2636</v>
      </c>
      <c r="L42" s="3">
        <f t="shared" si="1"/>
        <v>153</v>
      </c>
      <c r="M42" s="12">
        <f t="shared" si="2"/>
        <v>5.8042488619119877E-2</v>
      </c>
      <c r="N42" s="12">
        <f>M42-'5-9'!N52</f>
        <v>0</v>
      </c>
    </row>
    <row r="43" spans="1:14" x14ac:dyDescent="0.25">
      <c r="A43" s="3" t="s">
        <v>64</v>
      </c>
      <c r="B43" s="3">
        <v>17</v>
      </c>
      <c r="C43" s="3">
        <v>2319</v>
      </c>
      <c r="D43" s="3">
        <v>21</v>
      </c>
      <c r="E43" s="3">
        <v>1</v>
      </c>
      <c r="F43" s="3">
        <v>3</v>
      </c>
      <c r="G43" s="3">
        <v>0</v>
      </c>
      <c r="H43" s="3">
        <v>0</v>
      </c>
      <c r="I43" s="3">
        <v>52</v>
      </c>
      <c r="J43" s="3">
        <v>5</v>
      </c>
      <c r="K43" s="3">
        <f t="shared" si="0"/>
        <v>2401</v>
      </c>
      <c r="L43" s="3">
        <f t="shared" si="1"/>
        <v>82</v>
      </c>
      <c r="M43" s="12">
        <f t="shared" si="2"/>
        <v>3.4152436484798002E-2</v>
      </c>
      <c r="N43" s="12">
        <f>M43-'5-9'!N53</f>
        <v>0</v>
      </c>
    </row>
    <row r="44" spans="1:14" x14ac:dyDescent="0.25">
      <c r="A44" s="3" t="s">
        <v>64</v>
      </c>
      <c r="B44" s="3">
        <v>18</v>
      </c>
      <c r="C44" s="3">
        <v>4133</v>
      </c>
      <c r="D44" s="3">
        <v>25</v>
      </c>
      <c r="E44" s="3">
        <v>0</v>
      </c>
      <c r="F44" s="3">
        <v>9</v>
      </c>
      <c r="G44" s="3">
        <v>0</v>
      </c>
      <c r="H44" s="3">
        <v>0</v>
      </c>
      <c r="I44" s="3">
        <v>62</v>
      </c>
      <c r="J44" s="3">
        <v>5</v>
      </c>
      <c r="K44" s="3">
        <f t="shared" si="0"/>
        <v>4234</v>
      </c>
      <c r="L44" s="3">
        <f t="shared" si="1"/>
        <v>101</v>
      </c>
      <c r="M44" s="12">
        <f t="shared" si="2"/>
        <v>2.3854511100614078E-2</v>
      </c>
      <c r="N44" s="12">
        <f>M44-'5-9'!N54</f>
        <v>0</v>
      </c>
    </row>
    <row r="45" spans="1:14" x14ac:dyDescent="0.25">
      <c r="A45" s="3" t="s">
        <v>64</v>
      </c>
      <c r="B45" s="3">
        <v>19</v>
      </c>
      <c r="C45" s="3">
        <v>803</v>
      </c>
      <c r="D45" s="3">
        <v>49</v>
      </c>
      <c r="E45" s="3">
        <v>2</v>
      </c>
      <c r="F45" s="3">
        <v>8</v>
      </c>
      <c r="G45" s="3">
        <v>0</v>
      </c>
      <c r="H45" s="3">
        <v>0</v>
      </c>
      <c r="I45" s="3">
        <v>48</v>
      </c>
      <c r="J45" s="3">
        <v>7</v>
      </c>
      <c r="K45" s="3">
        <f t="shared" si="0"/>
        <v>917</v>
      </c>
      <c r="L45" s="3">
        <f t="shared" si="1"/>
        <v>114</v>
      </c>
      <c r="M45" s="12">
        <f t="shared" si="2"/>
        <v>0.12431842966194111</v>
      </c>
      <c r="N45" s="12">
        <f>M45-'5-9'!N55</f>
        <v>0</v>
      </c>
    </row>
    <row r="46" spans="1:14" x14ac:dyDescent="0.25">
      <c r="A46" s="3" t="s">
        <v>64</v>
      </c>
      <c r="B46" s="3">
        <v>20</v>
      </c>
      <c r="C46" s="3">
        <v>2922</v>
      </c>
      <c r="D46" s="3">
        <v>14</v>
      </c>
      <c r="E46" s="3">
        <v>0</v>
      </c>
      <c r="F46" s="3">
        <v>9</v>
      </c>
      <c r="G46" s="3">
        <v>1</v>
      </c>
      <c r="H46" s="3">
        <v>0</v>
      </c>
      <c r="I46" s="3">
        <v>22</v>
      </c>
      <c r="J46" s="3">
        <v>1</v>
      </c>
      <c r="K46" s="3">
        <f t="shared" si="0"/>
        <v>2969</v>
      </c>
      <c r="L46" s="3">
        <f t="shared" si="1"/>
        <v>47</v>
      </c>
      <c r="M46" s="12">
        <f t="shared" si="2"/>
        <v>1.5830245874031659E-2</v>
      </c>
      <c r="N46" s="12">
        <f>M46-'5-9'!N56</f>
        <v>0</v>
      </c>
    </row>
    <row r="47" spans="1:14" x14ac:dyDescent="0.25">
      <c r="A47" s="3" t="s">
        <v>64</v>
      </c>
      <c r="B47" s="3">
        <v>21</v>
      </c>
      <c r="C47" s="3">
        <v>7704</v>
      </c>
      <c r="D47" s="3">
        <v>53</v>
      </c>
      <c r="E47" s="3">
        <v>1</v>
      </c>
      <c r="F47" s="3">
        <v>13</v>
      </c>
      <c r="G47" s="3">
        <v>0</v>
      </c>
      <c r="H47" s="3">
        <v>0</v>
      </c>
      <c r="I47" s="3">
        <v>127</v>
      </c>
      <c r="J47" s="3">
        <v>8</v>
      </c>
      <c r="K47" s="3">
        <f t="shared" si="0"/>
        <v>7906</v>
      </c>
      <c r="L47" s="3">
        <f t="shared" si="1"/>
        <v>202</v>
      </c>
      <c r="M47" s="12">
        <f t="shared" si="2"/>
        <v>2.5550215026562104E-2</v>
      </c>
      <c r="N47" s="12">
        <f>M47-'5-9'!N57</f>
        <v>0</v>
      </c>
    </row>
    <row r="48" spans="1:14" x14ac:dyDescent="0.25">
      <c r="A48" s="3" t="s">
        <v>64</v>
      </c>
      <c r="B48" s="3">
        <v>22</v>
      </c>
      <c r="C48" s="3">
        <v>9067</v>
      </c>
      <c r="D48" s="3">
        <v>91</v>
      </c>
      <c r="E48" s="3">
        <v>5</v>
      </c>
      <c r="F48" s="3">
        <v>21</v>
      </c>
      <c r="G48" s="3">
        <v>0</v>
      </c>
      <c r="H48" s="3">
        <v>0</v>
      </c>
      <c r="I48" s="3">
        <v>248</v>
      </c>
      <c r="J48" s="3">
        <v>13</v>
      </c>
      <c r="K48" s="3">
        <f t="shared" si="0"/>
        <v>9445</v>
      </c>
      <c r="L48" s="3">
        <f t="shared" si="1"/>
        <v>378</v>
      </c>
      <c r="M48" s="12">
        <f t="shared" si="2"/>
        <v>4.0021175224986764E-2</v>
      </c>
      <c r="N48" s="12">
        <f>M48-'5-9'!N58</f>
        <v>0</v>
      </c>
    </row>
    <row r="49" spans="1:14" x14ac:dyDescent="0.25">
      <c r="A49" s="3" t="s">
        <v>64</v>
      </c>
      <c r="B49" s="3">
        <v>23</v>
      </c>
      <c r="C49" s="3">
        <v>13279</v>
      </c>
      <c r="D49" s="3">
        <v>182</v>
      </c>
      <c r="E49" s="3">
        <v>1</v>
      </c>
      <c r="F49" s="3">
        <v>43</v>
      </c>
      <c r="G49" s="3">
        <v>0</v>
      </c>
      <c r="H49" s="3">
        <v>0</v>
      </c>
      <c r="I49" s="3">
        <v>621</v>
      </c>
      <c r="J49" s="3">
        <v>42</v>
      </c>
      <c r="K49" s="3">
        <f t="shared" si="0"/>
        <v>14168</v>
      </c>
      <c r="L49" s="3">
        <f t="shared" si="1"/>
        <v>889</v>
      </c>
      <c r="M49" s="12">
        <f t="shared" si="2"/>
        <v>6.2747035573122528E-2</v>
      </c>
      <c r="N49" s="12">
        <f>M49-'5-9'!N59</f>
        <v>0</v>
      </c>
    </row>
    <row r="50" spans="1:14" x14ac:dyDescent="0.25">
      <c r="A50" s="3" t="s">
        <v>64</v>
      </c>
      <c r="B50" s="3">
        <v>24</v>
      </c>
      <c r="C50" s="3">
        <v>7004</v>
      </c>
      <c r="D50" s="3">
        <v>37</v>
      </c>
      <c r="E50" s="3">
        <v>4</v>
      </c>
      <c r="F50" s="3">
        <v>7</v>
      </c>
      <c r="G50" s="3">
        <v>0</v>
      </c>
      <c r="H50" s="3">
        <v>0</v>
      </c>
      <c r="I50" s="3">
        <v>79</v>
      </c>
      <c r="J50" s="3">
        <v>7</v>
      </c>
      <c r="K50" s="3">
        <f t="shared" si="0"/>
        <v>7138</v>
      </c>
      <c r="L50" s="3">
        <f t="shared" si="1"/>
        <v>134</v>
      </c>
      <c r="M50" s="12">
        <f t="shared" si="2"/>
        <v>1.8772765480526758E-2</v>
      </c>
      <c r="N50" s="12">
        <f>M50-'5-9'!N60</f>
        <v>0</v>
      </c>
    </row>
    <row r="51" spans="1:14" x14ac:dyDescent="0.25">
      <c r="A51" s="3" t="s">
        <v>64</v>
      </c>
      <c r="B51" s="3">
        <v>98</v>
      </c>
      <c r="C51" s="3">
        <v>3251</v>
      </c>
      <c r="D51" s="3">
        <v>11</v>
      </c>
      <c r="E51" s="3">
        <v>0</v>
      </c>
      <c r="F51" s="3">
        <v>3</v>
      </c>
      <c r="G51" s="3">
        <v>0</v>
      </c>
      <c r="H51" s="3">
        <v>0</v>
      </c>
      <c r="I51" s="3">
        <v>26</v>
      </c>
      <c r="J51" s="3">
        <v>5</v>
      </c>
      <c r="K51" s="3">
        <f t="shared" ref="K51" si="6">SUM(C51:J51)</f>
        <v>3296</v>
      </c>
      <c r="L51" s="3">
        <f t="shared" ref="L51" si="7">SUM(D51:J51)</f>
        <v>45</v>
      </c>
      <c r="M51" s="12">
        <f t="shared" ref="M51" si="8">L51/K51</f>
        <v>1.3652912621359222E-2</v>
      </c>
      <c r="N51" s="12">
        <f>M51-'5-9'!N62</f>
        <v>-2.6968146798972484E-2</v>
      </c>
    </row>
    <row r="52" spans="1:14" x14ac:dyDescent="0.25">
      <c r="A52" s="3" t="s">
        <v>65</v>
      </c>
      <c r="B52" s="3">
        <v>1</v>
      </c>
      <c r="C52" s="3">
        <v>1658</v>
      </c>
      <c r="D52" s="3">
        <v>104</v>
      </c>
      <c r="E52" s="3">
        <v>8</v>
      </c>
      <c r="F52" s="3">
        <v>21</v>
      </c>
      <c r="G52" s="3">
        <v>0</v>
      </c>
      <c r="H52" s="3">
        <v>0</v>
      </c>
      <c r="I52" s="3">
        <v>171</v>
      </c>
      <c r="J52" s="3">
        <v>27</v>
      </c>
      <c r="K52" s="3">
        <f t="shared" si="0"/>
        <v>1989</v>
      </c>
      <c r="L52" s="3">
        <f t="shared" si="1"/>
        <v>331</v>
      </c>
      <c r="M52" s="12">
        <f t="shared" si="2"/>
        <v>0.16641528406234288</v>
      </c>
      <c r="N52" s="12">
        <f>M52-'10-25'!N37</f>
        <v>0</v>
      </c>
    </row>
    <row r="53" spans="1:14" x14ac:dyDescent="0.25">
      <c r="A53" s="3" t="s">
        <v>65</v>
      </c>
      <c r="B53" s="3">
        <v>2</v>
      </c>
      <c r="C53" s="3">
        <v>1397</v>
      </c>
      <c r="D53" s="3">
        <v>41</v>
      </c>
      <c r="E53" s="3">
        <v>1</v>
      </c>
      <c r="F53" s="3">
        <v>11</v>
      </c>
      <c r="G53" s="3">
        <v>0</v>
      </c>
      <c r="H53" s="3">
        <v>0</v>
      </c>
      <c r="I53" s="3">
        <v>37</v>
      </c>
      <c r="J53" s="3">
        <v>16</v>
      </c>
      <c r="K53" s="3">
        <f t="shared" si="0"/>
        <v>1503</v>
      </c>
      <c r="L53" s="3">
        <f t="shared" si="1"/>
        <v>106</v>
      </c>
      <c r="M53" s="12">
        <f t="shared" si="2"/>
        <v>7.052561543579508E-2</v>
      </c>
      <c r="N53" s="12">
        <f>M53-'10-25'!N38</f>
        <v>0</v>
      </c>
    </row>
    <row r="54" spans="1:14" x14ac:dyDescent="0.25">
      <c r="A54" s="3" t="s">
        <v>65</v>
      </c>
      <c r="B54" s="3">
        <v>3</v>
      </c>
      <c r="C54" s="3">
        <v>307</v>
      </c>
      <c r="D54" s="3">
        <v>26</v>
      </c>
      <c r="E54" s="3">
        <v>0</v>
      </c>
      <c r="F54" s="3">
        <v>6</v>
      </c>
      <c r="G54" s="3">
        <v>0</v>
      </c>
      <c r="H54" s="3">
        <v>0</v>
      </c>
      <c r="I54" s="3">
        <v>21</v>
      </c>
      <c r="J54" s="3">
        <v>1</v>
      </c>
      <c r="K54" s="3">
        <f t="shared" si="0"/>
        <v>361</v>
      </c>
      <c r="L54" s="3">
        <f t="shared" si="1"/>
        <v>54</v>
      </c>
      <c r="M54" s="12">
        <f t="shared" si="2"/>
        <v>0.14958448753462603</v>
      </c>
      <c r="N54" s="12">
        <f>M54-'10-25'!N39</f>
        <v>0</v>
      </c>
    </row>
    <row r="55" spans="1:14" x14ac:dyDescent="0.25">
      <c r="A55" s="3" t="s">
        <v>65</v>
      </c>
      <c r="B55" s="3">
        <v>4</v>
      </c>
      <c r="C55" s="3">
        <v>1049</v>
      </c>
      <c r="D55" s="3">
        <v>33</v>
      </c>
      <c r="E55" s="3">
        <v>2</v>
      </c>
      <c r="F55" s="3">
        <v>2</v>
      </c>
      <c r="G55" s="3">
        <v>0</v>
      </c>
      <c r="H55" s="3">
        <v>0</v>
      </c>
      <c r="I55" s="3">
        <v>48</v>
      </c>
      <c r="J55" s="3">
        <v>3</v>
      </c>
      <c r="K55" s="3">
        <f t="shared" si="0"/>
        <v>1137</v>
      </c>
      <c r="L55" s="3">
        <f t="shared" si="1"/>
        <v>88</v>
      </c>
      <c r="M55" s="12">
        <f t="shared" si="2"/>
        <v>7.7396657871591903E-2</v>
      </c>
      <c r="N55" s="12">
        <f>M55-'10-25'!N40</f>
        <v>0</v>
      </c>
    </row>
    <row r="56" spans="1:14" x14ac:dyDescent="0.25">
      <c r="A56" s="3" t="s">
        <v>65</v>
      </c>
      <c r="B56" s="3">
        <v>5</v>
      </c>
      <c r="C56" s="3">
        <v>1623</v>
      </c>
      <c r="D56" s="3">
        <v>32</v>
      </c>
      <c r="E56" s="3">
        <v>4</v>
      </c>
      <c r="F56" s="3">
        <v>7</v>
      </c>
      <c r="G56" s="3">
        <v>0</v>
      </c>
      <c r="H56" s="3">
        <v>0</v>
      </c>
      <c r="I56" s="3">
        <v>49</v>
      </c>
      <c r="J56" s="3">
        <v>3</v>
      </c>
      <c r="K56" s="3">
        <f t="shared" si="0"/>
        <v>1718</v>
      </c>
      <c r="L56" s="3">
        <f t="shared" si="1"/>
        <v>95</v>
      </c>
      <c r="M56" s="12">
        <f t="shared" si="2"/>
        <v>5.5296856810244467E-2</v>
      </c>
      <c r="N56" s="12">
        <f>M56-'10-25'!N41</f>
        <v>0</v>
      </c>
    </row>
    <row r="57" spans="1:14" x14ac:dyDescent="0.25">
      <c r="A57" s="3" t="s">
        <v>65</v>
      </c>
      <c r="B57" s="3">
        <v>6</v>
      </c>
      <c r="C57" s="3">
        <v>338</v>
      </c>
      <c r="D57" s="3">
        <v>18</v>
      </c>
      <c r="E57" s="3">
        <v>0</v>
      </c>
      <c r="F57" s="3">
        <v>12</v>
      </c>
      <c r="G57" s="3">
        <v>0</v>
      </c>
      <c r="H57" s="3">
        <v>0</v>
      </c>
      <c r="I57" s="3">
        <v>11</v>
      </c>
      <c r="J57" s="3">
        <v>5</v>
      </c>
      <c r="K57" s="3">
        <f t="shared" si="0"/>
        <v>384</v>
      </c>
      <c r="L57" s="3">
        <f t="shared" si="1"/>
        <v>46</v>
      </c>
      <c r="M57" s="12">
        <f t="shared" si="2"/>
        <v>0.11979166666666667</v>
      </c>
      <c r="N57" s="12">
        <f>M57-'10-25'!N42</f>
        <v>0</v>
      </c>
    </row>
    <row r="58" spans="1:14" x14ac:dyDescent="0.25">
      <c r="A58" s="3" t="s">
        <v>65</v>
      </c>
      <c r="B58" s="3">
        <v>7</v>
      </c>
      <c r="C58" s="3">
        <v>401</v>
      </c>
      <c r="D58" s="3">
        <v>14</v>
      </c>
      <c r="E58" s="3">
        <v>1</v>
      </c>
      <c r="F58" s="3">
        <v>6</v>
      </c>
      <c r="G58" s="3">
        <v>1</v>
      </c>
      <c r="H58" s="3">
        <v>0</v>
      </c>
      <c r="I58" s="3">
        <v>16</v>
      </c>
      <c r="J58" s="3">
        <v>3</v>
      </c>
      <c r="K58" s="3">
        <f t="shared" si="0"/>
        <v>442</v>
      </c>
      <c r="L58" s="3">
        <f t="shared" si="1"/>
        <v>41</v>
      </c>
      <c r="M58" s="12">
        <f t="shared" si="2"/>
        <v>9.2760180995475117E-2</v>
      </c>
      <c r="N58" s="12">
        <f>M58-'10-25'!N43</f>
        <v>0</v>
      </c>
    </row>
    <row r="59" spans="1:14" x14ac:dyDescent="0.25">
      <c r="A59" s="3" t="s">
        <v>65</v>
      </c>
      <c r="B59" s="3">
        <v>8</v>
      </c>
      <c r="C59" s="3">
        <v>6771</v>
      </c>
      <c r="D59" s="3">
        <v>101</v>
      </c>
      <c r="E59" s="3">
        <v>2</v>
      </c>
      <c r="F59" s="3">
        <v>36</v>
      </c>
      <c r="G59" s="3">
        <v>0</v>
      </c>
      <c r="H59" s="3">
        <v>0</v>
      </c>
      <c r="I59" s="3">
        <v>228</v>
      </c>
      <c r="J59" s="3">
        <v>9</v>
      </c>
      <c r="K59" s="3">
        <f t="shared" si="0"/>
        <v>7147</v>
      </c>
      <c r="L59" s="3">
        <f t="shared" si="1"/>
        <v>376</v>
      </c>
      <c r="M59" s="12">
        <f t="shared" si="2"/>
        <v>5.2609486497831259E-2</v>
      </c>
      <c r="N59" s="12">
        <f>M59-'10-25'!N44</f>
        <v>0</v>
      </c>
    </row>
    <row r="60" spans="1:14" x14ac:dyDescent="0.25">
      <c r="A60" s="3" t="s">
        <v>65</v>
      </c>
      <c r="B60" s="3">
        <v>9</v>
      </c>
      <c r="C60" s="3">
        <v>1219</v>
      </c>
      <c r="D60" s="3">
        <v>28</v>
      </c>
      <c r="E60" s="3">
        <v>6</v>
      </c>
      <c r="F60" s="3">
        <v>11</v>
      </c>
      <c r="G60" s="3">
        <v>2</v>
      </c>
      <c r="H60" s="3">
        <v>0</v>
      </c>
      <c r="I60" s="3">
        <v>34</v>
      </c>
      <c r="J60" s="3">
        <v>1</v>
      </c>
      <c r="K60" s="3">
        <f t="shared" si="0"/>
        <v>1301</v>
      </c>
      <c r="L60" s="3">
        <f t="shared" si="1"/>
        <v>82</v>
      </c>
      <c r="M60" s="12">
        <f t="shared" si="2"/>
        <v>6.3028439661798621E-2</v>
      </c>
      <c r="N60" s="12">
        <f>M60-'10-25'!N45</f>
        <v>0</v>
      </c>
    </row>
    <row r="61" spans="1:14" x14ac:dyDescent="0.25">
      <c r="A61" s="3" t="s">
        <v>65</v>
      </c>
      <c r="B61" s="3">
        <v>10</v>
      </c>
      <c r="C61" s="3">
        <v>1823</v>
      </c>
      <c r="D61" s="3">
        <v>77</v>
      </c>
      <c r="E61" s="3">
        <v>1</v>
      </c>
      <c r="F61" s="3">
        <v>33</v>
      </c>
      <c r="G61" s="3">
        <v>2</v>
      </c>
      <c r="H61" s="3">
        <v>0</v>
      </c>
      <c r="I61" s="3">
        <v>65</v>
      </c>
      <c r="J61" s="3">
        <v>9</v>
      </c>
      <c r="K61" s="3">
        <f t="shared" si="0"/>
        <v>2010</v>
      </c>
      <c r="L61" s="3">
        <f t="shared" si="1"/>
        <v>187</v>
      </c>
      <c r="M61" s="12">
        <f t="shared" si="2"/>
        <v>9.3034825870646765E-2</v>
      </c>
      <c r="N61" s="12">
        <f>M61-'10-25'!N46</f>
        <v>0</v>
      </c>
    </row>
    <row r="62" spans="1:14" x14ac:dyDescent="0.25">
      <c r="A62" s="3" t="s">
        <v>65</v>
      </c>
      <c r="B62" s="3">
        <v>11</v>
      </c>
      <c r="C62" s="3">
        <v>2371</v>
      </c>
      <c r="D62" s="3">
        <v>41</v>
      </c>
      <c r="E62" s="3">
        <v>0</v>
      </c>
      <c r="F62" s="3">
        <v>16</v>
      </c>
      <c r="G62" s="3">
        <v>1</v>
      </c>
      <c r="H62" s="3">
        <v>0</v>
      </c>
      <c r="I62" s="3">
        <v>57</v>
      </c>
      <c r="J62" s="3">
        <v>5</v>
      </c>
      <c r="K62" s="3">
        <f t="shared" si="0"/>
        <v>2491</v>
      </c>
      <c r="L62" s="3">
        <f t="shared" si="1"/>
        <v>120</v>
      </c>
      <c r="M62" s="12">
        <f t="shared" si="2"/>
        <v>4.8173424327579283E-2</v>
      </c>
      <c r="N62" s="12">
        <f>M62-'10-25'!N47</f>
        <v>0</v>
      </c>
    </row>
    <row r="63" spans="1:14" x14ac:dyDescent="0.25">
      <c r="A63" s="3" t="s">
        <v>65</v>
      </c>
      <c r="B63" s="3">
        <v>12</v>
      </c>
      <c r="C63" s="3">
        <v>10769</v>
      </c>
      <c r="D63" s="3">
        <v>109</v>
      </c>
      <c r="E63" s="3">
        <v>6</v>
      </c>
      <c r="F63" s="3">
        <v>30</v>
      </c>
      <c r="G63" s="3">
        <v>0</v>
      </c>
      <c r="H63" s="3">
        <v>0</v>
      </c>
      <c r="I63" s="3">
        <v>261</v>
      </c>
      <c r="J63" s="3">
        <v>28</v>
      </c>
      <c r="K63" s="3">
        <f t="shared" si="0"/>
        <v>11203</v>
      </c>
      <c r="L63" s="3">
        <f t="shared" si="1"/>
        <v>434</v>
      </c>
      <c r="M63" s="12">
        <f t="shared" si="2"/>
        <v>3.8739623315183436E-2</v>
      </c>
      <c r="N63" s="12">
        <f>M63-'10-25'!N48</f>
        <v>0</v>
      </c>
    </row>
    <row r="64" spans="1:14" x14ac:dyDescent="0.25">
      <c r="A64" s="3" t="s">
        <v>65</v>
      </c>
      <c r="B64" s="3">
        <v>13</v>
      </c>
      <c r="C64" s="3">
        <v>2037</v>
      </c>
      <c r="D64" s="3">
        <v>138</v>
      </c>
      <c r="E64" s="3">
        <v>4</v>
      </c>
      <c r="F64" s="3">
        <v>40</v>
      </c>
      <c r="G64" s="3">
        <v>0</v>
      </c>
      <c r="H64" s="3">
        <v>0</v>
      </c>
      <c r="I64" s="3">
        <v>131</v>
      </c>
      <c r="J64" s="3">
        <v>26</v>
      </c>
      <c r="K64" s="3">
        <f t="shared" si="0"/>
        <v>2376</v>
      </c>
      <c r="L64" s="3">
        <f t="shared" si="1"/>
        <v>339</v>
      </c>
      <c r="M64" s="12">
        <f t="shared" si="2"/>
        <v>0.14267676767676768</v>
      </c>
      <c r="N64" s="12">
        <f>M64-'10-25'!N49</f>
        <v>0</v>
      </c>
    </row>
    <row r="65" spans="1:14" x14ac:dyDescent="0.25">
      <c r="A65" s="3" t="s">
        <v>65</v>
      </c>
      <c r="B65" s="3">
        <v>14</v>
      </c>
      <c r="C65" s="3">
        <v>4354</v>
      </c>
      <c r="D65" s="3">
        <v>39</v>
      </c>
      <c r="E65" s="3">
        <v>0</v>
      </c>
      <c r="F65" s="3">
        <v>7</v>
      </c>
      <c r="G65" s="3">
        <v>0</v>
      </c>
      <c r="H65" s="3">
        <v>0</v>
      </c>
      <c r="I65" s="3">
        <v>89</v>
      </c>
      <c r="J65" s="3">
        <v>11</v>
      </c>
      <c r="K65" s="3">
        <f t="shared" si="0"/>
        <v>4500</v>
      </c>
      <c r="L65" s="3">
        <f t="shared" si="1"/>
        <v>146</v>
      </c>
      <c r="M65" s="12">
        <f t="shared" si="2"/>
        <v>3.2444444444444442E-2</v>
      </c>
      <c r="N65" s="12">
        <f>M65-'10-25'!N50</f>
        <v>0</v>
      </c>
    </row>
    <row r="66" spans="1:14" x14ac:dyDescent="0.25">
      <c r="A66" s="3" t="s">
        <v>65</v>
      </c>
      <c r="B66" s="3">
        <v>15</v>
      </c>
      <c r="C66" s="3">
        <v>6324</v>
      </c>
      <c r="D66" s="3">
        <v>50</v>
      </c>
      <c r="E66" s="3">
        <v>2</v>
      </c>
      <c r="F66" s="3">
        <v>26</v>
      </c>
      <c r="G66" s="3">
        <v>0</v>
      </c>
      <c r="H66" s="3">
        <v>0</v>
      </c>
      <c r="I66" s="3">
        <v>137</v>
      </c>
      <c r="J66" s="3">
        <v>11</v>
      </c>
      <c r="K66" s="3">
        <f t="shared" si="0"/>
        <v>6550</v>
      </c>
      <c r="L66" s="3">
        <f t="shared" si="1"/>
        <v>226</v>
      </c>
      <c r="M66" s="12">
        <f t="shared" si="2"/>
        <v>3.4503816793893131E-2</v>
      </c>
      <c r="N66" s="12">
        <f>M66-'10-25'!N51</f>
        <v>0</v>
      </c>
    </row>
    <row r="67" spans="1:14" x14ac:dyDescent="0.25">
      <c r="A67" s="3" t="s">
        <v>65</v>
      </c>
      <c r="B67" s="3">
        <v>16</v>
      </c>
      <c r="C67" s="3">
        <v>2050</v>
      </c>
      <c r="D67" s="3">
        <v>51</v>
      </c>
      <c r="E67" s="3">
        <v>4</v>
      </c>
      <c r="F67" s="3">
        <v>6</v>
      </c>
      <c r="G67" s="3">
        <v>0</v>
      </c>
      <c r="H67" s="3">
        <v>0</v>
      </c>
      <c r="I67" s="3">
        <v>55</v>
      </c>
      <c r="J67" s="3">
        <v>21</v>
      </c>
      <c r="K67" s="3">
        <f t="shared" si="0"/>
        <v>2187</v>
      </c>
      <c r="L67" s="3">
        <f t="shared" si="1"/>
        <v>137</v>
      </c>
      <c r="M67" s="12">
        <f t="shared" si="2"/>
        <v>6.2642889803383631E-2</v>
      </c>
      <c r="N67" s="12">
        <f>M67-'10-25'!N52</f>
        <v>0</v>
      </c>
    </row>
    <row r="68" spans="1:14" x14ac:dyDescent="0.25">
      <c r="A68" s="3" t="s">
        <v>65</v>
      </c>
      <c r="B68" s="3">
        <v>17</v>
      </c>
      <c r="C68" s="3">
        <v>2087</v>
      </c>
      <c r="D68" s="3">
        <v>52</v>
      </c>
      <c r="E68" s="3">
        <v>1</v>
      </c>
      <c r="F68" s="3">
        <v>8</v>
      </c>
      <c r="G68" s="3">
        <v>0</v>
      </c>
      <c r="H68" s="3">
        <v>0</v>
      </c>
      <c r="I68" s="3">
        <v>70</v>
      </c>
      <c r="J68" s="3">
        <v>2</v>
      </c>
      <c r="K68" s="3">
        <f t="shared" si="0"/>
        <v>2220</v>
      </c>
      <c r="L68" s="3">
        <f t="shared" si="1"/>
        <v>133</v>
      </c>
      <c r="M68" s="12">
        <f t="shared" si="2"/>
        <v>5.9909909909909909E-2</v>
      </c>
      <c r="N68" s="12">
        <f>M68-'10-25'!N53</f>
        <v>0</v>
      </c>
    </row>
    <row r="69" spans="1:14" x14ac:dyDescent="0.25">
      <c r="A69" s="3" t="s">
        <v>65</v>
      </c>
      <c r="B69" s="3">
        <v>18</v>
      </c>
      <c r="C69" s="3">
        <v>3534</v>
      </c>
      <c r="D69" s="3">
        <v>47</v>
      </c>
      <c r="E69" s="3">
        <v>0</v>
      </c>
      <c r="F69" s="3">
        <v>7</v>
      </c>
      <c r="G69" s="3">
        <v>0</v>
      </c>
      <c r="H69" s="3">
        <v>0</v>
      </c>
      <c r="I69" s="3">
        <v>56</v>
      </c>
      <c r="J69" s="3">
        <v>7</v>
      </c>
      <c r="K69" s="3">
        <f t="shared" ref="K69:K125" si="9">SUM(C69:J69)</f>
        <v>3651</v>
      </c>
      <c r="L69" s="3">
        <f t="shared" ref="L69:L125" si="10">SUM(D69:J69)</f>
        <v>117</v>
      </c>
      <c r="M69" s="12">
        <f t="shared" ref="M69:M127" si="11">L69/K69</f>
        <v>3.2046014790468362E-2</v>
      </c>
      <c r="N69" s="12">
        <f>M69-'10-25'!N54</f>
        <v>0</v>
      </c>
    </row>
    <row r="70" spans="1:14" x14ac:dyDescent="0.25">
      <c r="A70" s="3" t="s">
        <v>65</v>
      </c>
      <c r="B70" s="3">
        <v>19</v>
      </c>
      <c r="C70" s="3">
        <v>669</v>
      </c>
      <c r="D70" s="3">
        <v>46</v>
      </c>
      <c r="E70" s="3">
        <v>3</v>
      </c>
      <c r="F70" s="3">
        <v>7</v>
      </c>
      <c r="G70" s="3">
        <v>0</v>
      </c>
      <c r="H70" s="3">
        <v>0</v>
      </c>
      <c r="I70" s="3">
        <v>45</v>
      </c>
      <c r="J70" s="3">
        <v>5</v>
      </c>
      <c r="K70" s="3">
        <f t="shared" si="9"/>
        <v>775</v>
      </c>
      <c r="L70" s="3">
        <f t="shared" si="10"/>
        <v>106</v>
      </c>
      <c r="M70" s="12">
        <f t="shared" si="11"/>
        <v>0.1367741935483871</v>
      </c>
      <c r="N70" s="12">
        <f>M70-'10-25'!N55</f>
        <v>0</v>
      </c>
    </row>
    <row r="71" spans="1:14" x14ac:dyDescent="0.25">
      <c r="A71" s="3" t="s">
        <v>65</v>
      </c>
      <c r="B71" s="3">
        <v>20</v>
      </c>
      <c r="C71" s="3">
        <v>2453</v>
      </c>
      <c r="D71" s="3">
        <v>24</v>
      </c>
      <c r="E71" s="3">
        <v>0</v>
      </c>
      <c r="F71" s="3">
        <v>11</v>
      </c>
      <c r="G71" s="3">
        <v>0</v>
      </c>
      <c r="H71" s="3">
        <v>0</v>
      </c>
      <c r="I71" s="3">
        <v>34</v>
      </c>
      <c r="J71" s="3">
        <v>12</v>
      </c>
      <c r="K71" s="3">
        <f t="shared" si="9"/>
        <v>2534</v>
      </c>
      <c r="L71" s="3">
        <f t="shared" si="10"/>
        <v>81</v>
      </c>
      <c r="M71" s="12">
        <f t="shared" si="11"/>
        <v>3.1965272296764012E-2</v>
      </c>
      <c r="N71" s="12">
        <f>M71-'10-25'!N56</f>
        <v>0</v>
      </c>
    </row>
    <row r="72" spans="1:14" x14ac:dyDescent="0.25">
      <c r="A72" s="3" t="s">
        <v>65</v>
      </c>
      <c r="B72" s="3">
        <v>21</v>
      </c>
      <c r="C72" s="3">
        <v>6476</v>
      </c>
      <c r="D72" s="3">
        <v>60</v>
      </c>
      <c r="E72" s="3">
        <v>1</v>
      </c>
      <c r="F72" s="3">
        <v>15</v>
      </c>
      <c r="G72" s="3">
        <v>0</v>
      </c>
      <c r="H72" s="3">
        <v>0</v>
      </c>
      <c r="I72" s="3">
        <v>143</v>
      </c>
      <c r="J72" s="3">
        <v>13</v>
      </c>
      <c r="K72" s="3">
        <f t="shared" si="9"/>
        <v>6708</v>
      </c>
      <c r="L72" s="3">
        <f t="shared" si="10"/>
        <v>232</v>
      </c>
      <c r="M72" s="12">
        <f t="shared" si="11"/>
        <v>3.4585569469290402E-2</v>
      </c>
      <c r="N72" s="12">
        <f>M72-'10-25'!N57</f>
        <v>0</v>
      </c>
    </row>
    <row r="73" spans="1:14" x14ac:dyDescent="0.25">
      <c r="A73" s="3" t="s">
        <v>65</v>
      </c>
      <c r="B73" s="3">
        <v>22</v>
      </c>
      <c r="C73" s="3">
        <v>7599</v>
      </c>
      <c r="D73" s="3">
        <v>99</v>
      </c>
      <c r="E73" s="3">
        <v>6</v>
      </c>
      <c r="F73" s="3">
        <v>16</v>
      </c>
      <c r="G73" s="3">
        <v>0</v>
      </c>
      <c r="H73" s="3">
        <v>0</v>
      </c>
      <c r="I73" s="3">
        <v>301</v>
      </c>
      <c r="J73" s="3">
        <v>19</v>
      </c>
      <c r="K73" s="3">
        <f t="shared" si="9"/>
        <v>8040</v>
      </c>
      <c r="L73" s="3">
        <f t="shared" si="10"/>
        <v>441</v>
      </c>
      <c r="M73" s="12">
        <f t="shared" si="11"/>
        <v>5.4850746268656714E-2</v>
      </c>
      <c r="N73" s="12">
        <f>M73-'10-25'!N58</f>
        <v>0</v>
      </c>
    </row>
    <row r="74" spans="1:14" x14ac:dyDescent="0.25">
      <c r="A74" s="3" t="s">
        <v>65</v>
      </c>
      <c r="B74" s="3">
        <v>23</v>
      </c>
      <c r="C74" s="3">
        <v>10520</v>
      </c>
      <c r="D74" s="3">
        <v>241</v>
      </c>
      <c r="E74" s="3">
        <v>6</v>
      </c>
      <c r="F74" s="3">
        <v>50</v>
      </c>
      <c r="G74" s="3">
        <v>0</v>
      </c>
      <c r="H74" s="3">
        <v>0</v>
      </c>
      <c r="I74" s="3">
        <v>563</v>
      </c>
      <c r="J74" s="3">
        <v>38</v>
      </c>
      <c r="K74" s="3">
        <f t="shared" si="9"/>
        <v>11418</v>
      </c>
      <c r="L74" s="3">
        <f t="shared" si="10"/>
        <v>898</v>
      </c>
      <c r="M74" s="12">
        <f t="shared" si="11"/>
        <v>7.8647749167980383E-2</v>
      </c>
      <c r="N74" s="12">
        <f>M74-'10-25'!N59</f>
        <v>0</v>
      </c>
    </row>
    <row r="75" spans="1:14" x14ac:dyDescent="0.25">
      <c r="A75" s="3" t="s">
        <v>65</v>
      </c>
      <c r="B75" s="3">
        <v>24</v>
      </c>
      <c r="C75" s="3">
        <v>5880</v>
      </c>
      <c r="D75" s="3">
        <v>55</v>
      </c>
      <c r="E75" s="3">
        <v>1</v>
      </c>
      <c r="F75" s="3">
        <v>13</v>
      </c>
      <c r="G75" s="3">
        <v>0</v>
      </c>
      <c r="H75" s="3">
        <v>0</v>
      </c>
      <c r="I75" s="3">
        <v>103</v>
      </c>
      <c r="J75" s="3">
        <v>7</v>
      </c>
      <c r="K75" s="3">
        <f t="shared" si="9"/>
        <v>6059</v>
      </c>
      <c r="L75" s="3">
        <f t="shared" si="10"/>
        <v>179</v>
      </c>
      <c r="M75" s="12">
        <f t="shared" si="11"/>
        <v>2.9542828849645156E-2</v>
      </c>
      <c r="N75" s="12">
        <f>M75-'10-25'!N60</f>
        <v>0</v>
      </c>
    </row>
    <row r="76" spans="1:14" x14ac:dyDescent="0.25">
      <c r="A76" s="3" t="s">
        <v>65</v>
      </c>
      <c r="B76" s="3">
        <v>98</v>
      </c>
      <c r="C76" s="3">
        <v>2262</v>
      </c>
      <c r="D76" s="3">
        <v>21</v>
      </c>
      <c r="E76" s="3">
        <v>1</v>
      </c>
      <c r="F76" s="3">
        <v>6</v>
      </c>
      <c r="G76" s="3">
        <v>0</v>
      </c>
      <c r="H76" s="3">
        <v>0</v>
      </c>
      <c r="I76" s="3">
        <v>26</v>
      </c>
      <c r="J76" s="3">
        <v>6</v>
      </c>
      <c r="K76" s="3">
        <f t="shared" ref="K76" si="12">SUM(C76:J76)</f>
        <v>2322</v>
      </c>
      <c r="L76" s="3">
        <f t="shared" ref="L76" si="13">SUM(D76:J76)</f>
        <v>60</v>
      </c>
      <c r="M76" s="12">
        <f t="shared" ref="M76" si="14">L76/K76</f>
        <v>2.5839793281653745E-2</v>
      </c>
      <c r="N76" s="12">
        <f>M76-'10-25'!N62</f>
        <v>-2.9693790529565025E-2</v>
      </c>
    </row>
    <row r="77" spans="1:14" x14ac:dyDescent="0.25">
      <c r="A77" s="3" t="s">
        <v>66</v>
      </c>
      <c r="B77" s="3">
        <v>1</v>
      </c>
      <c r="C77" s="3">
        <v>791</v>
      </c>
      <c r="D77" s="3">
        <v>87</v>
      </c>
      <c r="E77" s="3">
        <v>4</v>
      </c>
      <c r="F77" s="3">
        <v>24</v>
      </c>
      <c r="G77" s="3">
        <v>0</v>
      </c>
      <c r="H77" s="3">
        <v>0</v>
      </c>
      <c r="I77" s="3">
        <v>108</v>
      </c>
      <c r="J77" s="3">
        <v>19</v>
      </c>
      <c r="K77" s="3">
        <f t="shared" si="9"/>
        <v>1033</v>
      </c>
      <c r="L77" s="3">
        <f t="shared" si="10"/>
        <v>242</v>
      </c>
      <c r="M77" s="12">
        <f t="shared" si="11"/>
        <v>0.23426911907066797</v>
      </c>
    </row>
    <row r="78" spans="1:14" x14ac:dyDescent="0.25">
      <c r="A78" s="3" t="s">
        <v>66</v>
      </c>
      <c r="B78" s="3">
        <v>2</v>
      </c>
      <c r="C78" s="3">
        <v>630</v>
      </c>
      <c r="D78" s="3">
        <v>25</v>
      </c>
      <c r="E78" s="3">
        <v>2</v>
      </c>
      <c r="F78" s="3">
        <v>7</v>
      </c>
      <c r="G78" s="3">
        <v>1</v>
      </c>
      <c r="H78" s="3">
        <v>0</v>
      </c>
      <c r="I78" s="3">
        <v>29</v>
      </c>
      <c r="J78" s="3">
        <v>10</v>
      </c>
      <c r="K78" s="3">
        <f t="shared" si="9"/>
        <v>704</v>
      </c>
      <c r="L78" s="3">
        <f t="shared" si="10"/>
        <v>74</v>
      </c>
      <c r="M78" s="12">
        <f t="shared" si="11"/>
        <v>0.10511363636363637</v>
      </c>
    </row>
    <row r="79" spans="1:14" x14ac:dyDescent="0.25">
      <c r="A79" s="3" t="s">
        <v>66</v>
      </c>
      <c r="B79" s="3">
        <v>3</v>
      </c>
      <c r="C79" s="3">
        <v>93</v>
      </c>
      <c r="D79" s="3">
        <v>16</v>
      </c>
      <c r="E79" s="3">
        <v>2</v>
      </c>
      <c r="F79" s="3">
        <v>3</v>
      </c>
      <c r="G79" s="3">
        <v>0</v>
      </c>
      <c r="H79" s="3">
        <v>0</v>
      </c>
      <c r="I79" s="3">
        <v>13</v>
      </c>
      <c r="J79" s="3">
        <v>7</v>
      </c>
      <c r="K79" s="3">
        <f t="shared" si="9"/>
        <v>134</v>
      </c>
      <c r="L79" s="3">
        <f t="shared" si="10"/>
        <v>41</v>
      </c>
      <c r="M79" s="12">
        <f t="shared" si="11"/>
        <v>0.30597014925373134</v>
      </c>
    </row>
    <row r="80" spans="1:14" x14ac:dyDescent="0.25">
      <c r="A80" s="3" t="s">
        <v>66</v>
      </c>
      <c r="B80" s="3">
        <v>4</v>
      </c>
      <c r="C80" s="3">
        <v>447</v>
      </c>
      <c r="D80" s="3">
        <v>28</v>
      </c>
      <c r="E80" s="3">
        <v>1</v>
      </c>
      <c r="F80" s="3">
        <v>5</v>
      </c>
      <c r="G80" s="3">
        <v>0</v>
      </c>
      <c r="H80" s="3">
        <v>0</v>
      </c>
      <c r="I80" s="3">
        <v>38</v>
      </c>
      <c r="J80" s="3">
        <v>4</v>
      </c>
      <c r="K80" s="3">
        <f t="shared" si="9"/>
        <v>523</v>
      </c>
      <c r="L80" s="3">
        <f t="shared" si="10"/>
        <v>76</v>
      </c>
      <c r="M80" s="12">
        <f t="shared" si="11"/>
        <v>0.14531548757170173</v>
      </c>
    </row>
    <row r="81" spans="1:13" x14ac:dyDescent="0.25">
      <c r="A81" s="3" t="s">
        <v>66</v>
      </c>
      <c r="B81" s="3">
        <v>5</v>
      </c>
      <c r="C81" s="3">
        <v>823</v>
      </c>
      <c r="D81" s="3">
        <v>28</v>
      </c>
      <c r="E81" s="3">
        <v>0</v>
      </c>
      <c r="F81" s="3">
        <v>6</v>
      </c>
      <c r="G81" s="3">
        <v>0</v>
      </c>
      <c r="H81" s="3">
        <v>0</v>
      </c>
      <c r="I81" s="3">
        <v>48</v>
      </c>
      <c r="J81" s="3">
        <v>3</v>
      </c>
      <c r="K81" s="3">
        <f t="shared" si="9"/>
        <v>908</v>
      </c>
      <c r="L81" s="3">
        <f t="shared" si="10"/>
        <v>85</v>
      </c>
      <c r="M81" s="12">
        <f t="shared" si="11"/>
        <v>9.361233480176212E-2</v>
      </c>
    </row>
    <row r="82" spans="1:13" x14ac:dyDescent="0.25">
      <c r="A82" s="3" t="s">
        <v>66</v>
      </c>
      <c r="B82" s="3">
        <v>6</v>
      </c>
      <c r="C82" s="3">
        <v>124</v>
      </c>
      <c r="D82" s="3">
        <v>15</v>
      </c>
      <c r="E82" s="3">
        <v>1</v>
      </c>
      <c r="F82" s="3">
        <v>5</v>
      </c>
      <c r="G82" s="3">
        <v>0</v>
      </c>
      <c r="H82" s="3">
        <v>0</v>
      </c>
      <c r="I82" s="3">
        <v>8</v>
      </c>
      <c r="J82" s="3">
        <v>4</v>
      </c>
      <c r="K82" s="3">
        <f t="shared" si="9"/>
        <v>157</v>
      </c>
      <c r="L82" s="3">
        <f t="shared" si="10"/>
        <v>33</v>
      </c>
      <c r="M82" s="12">
        <f t="shared" si="11"/>
        <v>0.21019108280254778</v>
      </c>
    </row>
    <row r="83" spans="1:13" x14ac:dyDescent="0.25">
      <c r="A83" s="3" t="s">
        <v>66</v>
      </c>
      <c r="B83" s="3">
        <v>7</v>
      </c>
      <c r="C83" s="3">
        <v>166</v>
      </c>
      <c r="D83" s="3">
        <v>11</v>
      </c>
      <c r="E83" s="3">
        <v>0</v>
      </c>
      <c r="F83" s="3">
        <v>0</v>
      </c>
      <c r="G83" s="3">
        <v>0</v>
      </c>
      <c r="H83" s="3">
        <v>0</v>
      </c>
      <c r="I83" s="3">
        <v>7</v>
      </c>
      <c r="J83" s="3">
        <v>0</v>
      </c>
      <c r="K83" s="3">
        <f t="shared" si="9"/>
        <v>184</v>
      </c>
      <c r="L83" s="3">
        <f t="shared" si="10"/>
        <v>18</v>
      </c>
      <c r="M83" s="12">
        <f t="shared" si="11"/>
        <v>9.7826086956521743E-2</v>
      </c>
    </row>
    <row r="84" spans="1:13" x14ac:dyDescent="0.25">
      <c r="A84" s="3" t="s">
        <v>66</v>
      </c>
      <c r="B84" s="3">
        <v>8</v>
      </c>
      <c r="C84" s="3">
        <v>3286</v>
      </c>
      <c r="D84" s="3">
        <v>82</v>
      </c>
      <c r="E84" s="3">
        <v>3</v>
      </c>
      <c r="F84" s="3">
        <v>9</v>
      </c>
      <c r="G84" s="3">
        <v>0</v>
      </c>
      <c r="H84" s="3">
        <v>0</v>
      </c>
      <c r="I84" s="3">
        <v>144</v>
      </c>
      <c r="J84" s="3">
        <v>12</v>
      </c>
      <c r="K84" s="3">
        <f t="shared" si="9"/>
        <v>3536</v>
      </c>
      <c r="L84" s="3">
        <f t="shared" si="10"/>
        <v>250</v>
      </c>
      <c r="M84" s="12">
        <f t="shared" si="11"/>
        <v>7.0701357466063347E-2</v>
      </c>
    </row>
    <row r="85" spans="1:13" x14ac:dyDescent="0.25">
      <c r="A85" s="3" t="s">
        <v>66</v>
      </c>
      <c r="B85" s="3">
        <v>9</v>
      </c>
      <c r="C85" s="3">
        <v>534</v>
      </c>
      <c r="D85" s="3">
        <v>28</v>
      </c>
      <c r="E85" s="3">
        <v>2</v>
      </c>
      <c r="F85" s="3">
        <v>2</v>
      </c>
      <c r="G85" s="3">
        <v>0</v>
      </c>
      <c r="H85" s="3">
        <v>0</v>
      </c>
      <c r="I85" s="3">
        <v>29</v>
      </c>
      <c r="J85" s="3">
        <v>1</v>
      </c>
      <c r="K85" s="3">
        <f t="shared" si="9"/>
        <v>596</v>
      </c>
      <c r="L85" s="3">
        <f t="shared" si="10"/>
        <v>62</v>
      </c>
      <c r="M85" s="12">
        <f t="shared" si="11"/>
        <v>0.1040268456375839</v>
      </c>
    </row>
    <row r="86" spans="1:13" x14ac:dyDescent="0.25">
      <c r="A86" s="3" t="s">
        <v>66</v>
      </c>
      <c r="B86" s="3">
        <v>10</v>
      </c>
      <c r="C86" s="3">
        <v>737</v>
      </c>
      <c r="D86" s="3">
        <v>45</v>
      </c>
      <c r="E86" s="3">
        <v>1</v>
      </c>
      <c r="F86" s="3">
        <v>7</v>
      </c>
      <c r="G86" s="3">
        <v>0</v>
      </c>
      <c r="H86" s="3">
        <v>0</v>
      </c>
      <c r="I86" s="3">
        <v>30</v>
      </c>
      <c r="J86" s="3">
        <v>4</v>
      </c>
      <c r="K86" s="3">
        <f t="shared" si="9"/>
        <v>824</v>
      </c>
      <c r="L86" s="3">
        <f t="shared" si="10"/>
        <v>87</v>
      </c>
      <c r="M86" s="12">
        <f t="shared" si="11"/>
        <v>0.10558252427184465</v>
      </c>
    </row>
    <row r="87" spans="1:13" x14ac:dyDescent="0.25">
      <c r="A87" s="3" t="s">
        <v>66</v>
      </c>
      <c r="B87" s="3">
        <v>11</v>
      </c>
      <c r="C87" s="3">
        <v>983</v>
      </c>
      <c r="D87" s="3">
        <v>36</v>
      </c>
      <c r="E87" s="3">
        <v>4</v>
      </c>
      <c r="F87" s="3">
        <v>4</v>
      </c>
      <c r="G87" s="3">
        <v>0</v>
      </c>
      <c r="H87" s="3">
        <v>0</v>
      </c>
      <c r="I87" s="3">
        <v>41</v>
      </c>
      <c r="J87" s="3">
        <v>2</v>
      </c>
      <c r="K87" s="3">
        <f t="shared" si="9"/>
        <v>1070</v>
      </c>
      <c r="L87" s="3">
        <f t="shared" si="10"/>
        <v>87</v>
      </c>
      <c r="M87" s="12">
        <f t="shared" si="11"/>
        <v>8.1308411214953275E-2</v>
      </c>
    </row>
    <row r="88" spans="1:13" x14ac:dyDescent="0.25">
      <c r="A88" s="3" t="s">
        <v>66</v>
      </c>
      <c r="B88" s="3">
        <v>12</v>
      </c>
      <c r="C88" s="3">
        <v>5562</v>
      </c>
      <c r="D88" s="3">
        <v>160</v>
      </c>
      <c r="E88" s="3">
        <v>2</v>
      </c>
      <c r="F88" s="3">
        <v>33</v>
      </c>
      <c r="G88" s="3">
        <v>1</v>
      </c>
      <c r="H88" s="3">
        <v>0</v>
      </c>
      <c r="I88" s="3">
        <v>223</v>
      </c>
      <c r="J88" s="3">
        <v>22</v>
      </c>
      <c r="K88" s="3">
        <f t="shared" si="9"/>
        <v>6003</v>
      </c>
      <c r="L88" s="3">
        <f t="shared" si="10"/>
        <v>441</v>
      </c>
      <c r="M88" s="12">
        <f t="shared" si="11"/>
        <v>7.3463268365817097E-2</v>
      </c>
    </row>
    <row r="89" spans="1:13" x14ac:dyDescent="0.25">
      <c r="A89" s="3" t="s">
        <v>66</v>
      </c>
      <c r="B89" s="3">
        <v>13</v>
      </c>
      <c r="C89" s="3">
        <v>881</v>
      </c>
      <c r="D89" s="3">
        <v>117</v>
      </c>
      <c r="E89" s="3">
        <v>6</v>
      </c>
      <c r="F89" s="3">
        <v>17</v>
      </c>
      <c r="G89" s="3">
        <v>0</v>
      </c>
      <c r="H89" s="3">
        <v>0</v>
      </c>
      <c r="I89" s="3">
        <v>89</v>
      </c>
      <c r="J89" s="3">
        <v>11</v>
      </c>
      <c r="K89" s="3">
        <f t="shared" si="9"/>
        <v>1121</v>
      </c>
      <c r="L89" s="3">
        <f t="shared" si="10"/>
        <v>240</v>
      </c>
      <c r="M89" s="12">
        <f t="shared" si="11"/>
        <v>0.21409455842997324</v>
      </c>
    </row>
    <row r="90" spans="1:13" x14ac:dyDescent="0.25">
      <c r="A90" s="3" t="s">
        <v>66</v>
      </c>
      <c r="B90" s="3">
        <v>14</v>
      </c>
      <c r="C90" s="3">
        <v>2099</v>
      </c>
      <c r="D90" s="3">
        <v>31</v>
      </c>
      <c r="E90" s="3">
        <v>0</v>
      </c>
      <c r="F90" s="3">
        <v>5</v>
      </c>
      <c r="G90" s="3">
        <v>0</v>
      </c>
      <c r="H90" s="3">
        <v>0</v>
      </c>
      <c r="I90" s="3">
        <v>65</v>
      </c>
      <c r="J90" s="3">
        <v>5</v>
      </c>
      <c r="K90" s="3">
        <f t="shared" si="9"/>
        <v>2205</v>
      </c>
      <c r="L90" s="3">
        <f t="shared" si="10"/>
        <v>106</v>
      </c>
      <c r="M90" s="12">
        <f t="shared" si="11"/>
        <v>4.8072562358276644E-2</v>
      </c>
    </row>
    <row r="91" spans="1:13" x14ac:dyDescent="0.25">
      <c r="A91" s="3" t="s">
        <v>66</v>
      </c>
      <c r="B91" s="3">
        <v>15</v>
      </c>
      <c r="C91" s="3">
        <v>3295</v>
      </c>
      <c r="D91" s="3">
        <v>64</v>
      </c>
      <c r="E91" s="3">
        <v>1</v>
      </c>
      <c r="F91" s="3">
        <v>22</v>
      </c>
      <c r="G91" s="3">
        <v>0</v>
      </c>
      <c r="H91" s="3">
        <v>0</v>
      </c>
      <c r="I91" s="3">
        <v>92</v>
      </c>
      <c r="J91" s="3">
        <v>12</v>
      </c>
      <c r="K91" s="3">
        <f t="shared" si="9"/>
        <v>3486</v>
      </c>
      <c r="L91" s="3">
        <f t="shared" si="10"/>
        <v>191</v>
      </c>
      <c r="M91" s="12">
        <f t="shared" si="11"/>
        <v>5.4790590935169248E-2</v>
      </c>
    </row>
    <row r="92" spans="1:13" x14ac:dyDescent="0.25">
      <c r="A92" s="3" t="s">
        <v>66</v>
      </c>
      <c r="B92" s="3">
        <v>16</v>
      </c>
      <c r="C92" s="3">
        <v>833</v>
      </c>
      <c r="D92" s="3">
        <v>41</v>
      </c>
      <c r="E92" s="3">
        <v>0</v>
      </c>
      <c r="F92" s="3">
        <v>5</v>
      </c>
      <c r="G92" s="3">
        <v>0</v>
      </c>
      <c r="H92" s="3">
        <v>0</v>
      </c>
      <c r="I92" s="3">
        <v>55</v>
      </c>
      <c r="J92" s="3">
        <v>15</v>
      </c>
      <c r="K92" s="3">
        <f t="shared" si="9"/>
        <v>949</v>
      </c>
      <c r="L92" s="3">
        <f t="shared" si="10"/>
        <v>116</v>
      </c>
      <c r="M92" s="12">
        <f t="shared" si="11"/>
        <v>0.12223393045310854</v>
      </c>
    </row>
    <row r="93" spans="1:13" x14ac:dyDescent="0.25">
      <c r="A93" s="3" t="s">
        <v>66</v>
      </c>
      <c r="B93" s="3">
        <v>17</v>
      </c>
      <c r="C93" s="3">
        <v>1033</v>
      </c>
      <c r="D93" s="3">
        <v>52</v>
      </c>
      <c r="E93" s="3">
        <v>0</v>
      </c>
      <c r="F93" s="3">
        <v>8</v>
      </c>
      <c r="G93" s="3">
        <v>0</v>
      </c>
      <c r="H93" s="3">
        <v>0</v>
      </c>
      <c r="I93" s="3">
        <v>50</v>
      </c>
      <c r="J93" s="3">
        <v>6</v>
      </c>
      <c r="K93" s="3">
        <f t="shared" si="9"/>
        <v>1149</v>
      </c>
      <c r="L93" s="3">
        <f t="shared" si="10"/>
        <v>116</v>
      </c>
      <c r="M93" s="12">
        <f t="shared" si="11"/>
        <v>0.10095735422106179</v>
      </c>
    </row>
    <row r="94" spans="1:13" x14ac:dyDescent="0.25">
      <c r="A94" s="3" t="s">
        <v>66</v>
      </c>
      <c r="B94" s="3">
        <v>18</v>
      </c>
      <c r="C94" s="3">
        <v>1622</v>
      </c>
      <c r="D94" s="3">
        <v>34</v>
      </c>
      <c r="E94" s="3">
        <v>0</v>
      </c>
      <c r="F94" s="3">
        <v>11</v>
      </c>
      <c r="G94" s="3">
        <v>0</v>
      </c>
      <c r="H94" s="3">
        <v>0</v>
      </c>
      <c r="I94" s="3">
        <v>49</v>
      </c>
      <c r="J94" s="3">
        <v>2</v>
      </c>
      <c r="K94" s="3">
        <f t="shared" si="9"/>
        <v>1718</v>
      </c>
      <c r="L94" s="3">
        <f t="shared" si="10"/>
        <v>96</v>
      </c>
      <c r="M94" s="12">
        <f t="shared" si="11"/>
        <v>5.5878928987194411E-2</v>
      </c>
    </row>
    <row r="95" spans="1:13" x14ac:dyDescent="0.25">
      <c r="A95" s="3" t="s">
        <v>66</v>
      </c>
      <c r="B95" s="3">
        <v>19</v>
      </c>
      <c r="C95" s="3">
        <v>244</v>
      </c>
      <c r="D95" s="3">
        <v>50</v>
      </c>
      <c r="E95" s="3">
        <v>0</v>
      </c>
      <c r="F95" s="3">
        <v>1</v>
      </c>
      <c r="G95" s="3">
        <v>0</v>
      </c>
      <c r="H95" s="3">
        <v>0</v>
      </c>
      <c r="I95" s="3">
        <v>25</v>
      </c>
      <c r="J95" s="3">
        <v>2</v>
      </c>
      <c r="K95" s="3">
        <f t="shared" si="9"/>
        <v>322</v>
      </c>
      <c r="L95" s="3">
        <f t="shared" si="10"/>
        <v>78</v>
      </c>
      <c r="M95" s="12">
        <f t="shared" si="11"/>
        <v>0.24223602484472051</v>
      </c>
    </row>
    <row r="96" spans="1:13" x14ac:dyDescent="0.25">
      <c r="A96" s="3" t="s">
        <v>66</v>
      </c>
      <c r="B96" s="3">
        <v>20</v>
      </c>
      <c r="C96" s="3">
        <v>1088</v>
      </c>
      <c r="D96" s="3">
        <v>25</v>
      </c>
      <c r="E96" s="3">
        <v>1</v>
      </c>
      <c r="F96" s="3">
        <v>9</v>
      </c>
      <c r="G96" s="3">
        <v>0</v>
      </c>
      <c r="H96" s="3">
        <v>0</v>
      </c>
      <c r="I96" s="3">
        <v>35</v>
      </c>
      <c r="J96" s="3">
        <v>4</v>
      </c>
      <c r="K96" s="3">
        <f t="shared" si="9"/>
        <v>1162</v>
      </c>
      <c r="L96" s="3">
        <f t="shared" si="10"/>
        <v>74</v>
      </c>
      <c r="M96" s="12">
        <f t="shared" si="11"/>
        <v>6.3683304647160072E-2</v>
      </c>
    </row>
    <row r="97" spans="1:13" x14ac:dyDescent="0.25">
      <c r="A97" s="3" t="s">
        <v>66</v>
      </c>
      <c r="B97" s="3">
        <v>21</v>
      </c>
      <c r="C97" s="3">
        <v>2987</v>
      </c>
      <c r="D97" s="3">
        <v>62</v>
      </c>
      <c r="E97" s="3">
        <v>2</v>
      </c>
      <c r="F97" s="3">
        <v>22</v>
      </c>
      <c r="G97" s="3">
        <v>0</v>
      </c>
      <c r="H97" s="3">
        <v>0</v>
      </c>
      <c r="I97" s="3">
        <v>142</v>
      </c>
      <c r="J97" s="3">
        <v>6</v>
      </c>
      <c r="K97" s="3">
        <f t="shared" si="9"/>
        <v>3221</v>
      </c>
      <c r="L97" s="3">
        <f t="shared" si="10"/>
        <v>234</v>
      </c>
      <c r="M97" s="12">
        <f t="shared" si="11"/>
        <v>7.2648245886370699E-2</v>
      </c>
    </row>
    <row r="98" spans="1:13" x14ac:dyDescent="0.25">
      <c r="A98" s="3" t="s">
        <v>66</v>
      </c>
      <c r="B98" s="3">
        <v>22</v>
      </c>
      <c r="C98" s="3">
        <v>3578</v>
      </c>
      <c r="D98" s="3">
        <v>99</v>
      </c>
      <c r="E98" s="3">
        <v>3</v>
      </c>
      <c r="F98" s="3">
        <v>29</v>
      </c>
      <c r="G98" s="3">
        <v>0</v>
      </c>
      <c r="H98" s="3">
        <v>0</v>
      </c>
      <c r="I98" s="3">
        <v>243</v>
      </c>
      <c r="J98" s="3">
        <v>10</v>
      </c>
      <c r="K98" s="3">
        <f t="shared" si="9"/>
        <v>3962</v>
      </c>
      <c r="L98" s="3">
        <f t="shared" si="10"/>
        <v>384</v>
      </c>
      <c r="M98" s="12">
        <f t="shared" si="11"/>
        <v>9.6920747097425541E-2</v>
      </c>
    </row>
    <row r="99" spans="1:13" x14ac:dyDescent="0.25">
      <c r="A99" s="3" t="s">
        <v>66</v>
      </c>
      <c r="B99" s="3">
        <v>23</v>
      </c>
      <c r="C99" s="3">
        <v>4940</v>
      </c>
      <c r="D99" s="3">
        <v>187</v>
      </c>
      <c r="E99" s="3">
        <v>7</v>
      </c>
      <c r="F99" s="3">
        <v>43</v>
      </c>
      <c r="G99" s="3">
        <v>0</v>
      </c>
      <c r="H99" s="3">
        <v>0</v>
      </c>
      <c r="I99" s="3">
        <v>430</v>
      </c>
      <c r="J99" s="3">
        <v>28</v>
      </c>
      <c r="K99" s="3">
        <f t="shared" si="9"/>
        <v>5635</v>
      </c>
      <c r="L99" s="3">
        <f t="shared" si="10"/>
        <v>695</v>
      </c>
      <c r="M99" s="12">
        <f t="shared" si="11"/>
        <v>0.1233362910381544</v>
      </c>
    </row>
    <row r="100" spans="1:13" x14ac:dyDescent="0.25">
      <c r="A100" s="3" t="s">
        <v>66</v>
      </c>
      <c r="B100" s="3">
        <v>24</v>
      </c>
      <c r="C100" s="3">
        <v>2711</v>
      </c>
      <c r="D100" s="3">
        <v>66</v>
      </c>
      <c r="E100" s="3">
        <v>4</v>
      </c>
      <c r="F100" s="3">
        <v>13</v>
      </c>
      <c r="G100" s="3">
        <v>0</v>
      </c>
      <c r="H100" s="3">
        <v>0</v>
      </c>
      <c r="I100" s="3">
        <v>69</v>
      </c>
      <c r="J100" s="3">
        <v>8</v>
      </c>
      <c r="K100" s="3">
        <f t="shared" si="9"/>
        <v>2871</v>
      </c>
      <c r="L100" s="3">
        <f t="shared" si="10"/>
        <v>160</v>
      </c>
      <c r="M100" s="12">
        <f t="shared" si="11"/>
        <v>5.5729710902124696E-2</v>
      </c>
    </row>
    <row r="101" spans="1:13" x14ac:dyDescent="0.25">
      <c r="A101" s="3" t="s">
        <v>66</v>
      </c>
      <c r="B101" s="3">
        <v>98</v>
      </c>
      <c r="C101" s="3">
        <v>1151</v>
      </c>
      <c r="D101" s="3">
        <v>21</v>
      </c>
      <c r="E101" s="3">
        <v>1</v>
      </c>
      <c r="F101" s="3">
        <v>4</v>
      </c>
      <c r="G101" s="3">
        <v>0</v>
      </c>
      <c r="H101" s="3">
        <v>0</v>
      </c>
      <c r="I101" s="3">
        <v>22</v>
      </c>
      <c r="J101" s="3">
        <v>2</v>
      </c>
      <c r="K101" s="3">
        <f t="shared" ref="K101" si="15">SUM(C101:J101)</f>
        <v>1201</v>
      </c>
      <c r="L101" s="3">
        <f t="shared" ref="L101" si="16">SUM(D101:J101)</f>
        <v>50</v>
      </c>
      <c r="M101" s="12">
        <f t="shared" ref="M101" si="17">L101/K101</f>
        <v>4.1631973355537054E-2</v>
      </c>
    </row>
    <row r="102" spans="1:13" x14ac:dyDescent="0.25">
      <c r="A102" s="3" t="s">
        <v>67</v>
      </c>
      <c r="B102" s="3">
        <v>1</v>
      </c>
      <c r="C102" s="3">
        <v>146</v>
      </c>
      <c r="D102" s="3">
        <v>42</v>
      </c>
      <c r="E102" s="3">
        <v>1</v>
      </c>
      <c r="F102" s="3">
        <v>1</v>
      </c>
      <c r="G102" s="3">
        <v>0</v>
      </c>
      <c r="H102" s="3">
        <v>0</v>
      </c>
      <c r="I102" s="3">
        <v>52</v>
      </c>
      <c r="J102" s="3">
        <v>2</v>
      </c>
      <c r="K102" s="3">
        <f t="shared" si="9"/>
        <v>244</v>
      </c>
      <c r="L102" s="3">
        <f t="shared" si="10"/>
        <v>98</v>
      </c>
      <c r="M102" s="12">
        <f t="shared" si="11"/>
        <v>0.40163934426229508</v>
      </c>
    </row>
    <row r="103" spans="1:13" x14ac:dyDescent="0.25">
      <c r="A103" s="3" t="s">
        <v>67</v>
      </c>
      <c r="B103" s="3">
        <v>2</v>
      </c>
      <c r="C103" s="3">
        <v>109</v>
      </c>
      <c r="D103" s="3">
        <v>29</v>
      </c>
      <c r="E103" s="3">
        <v>1</v>
      </c>
      <c r="F103" s="3">
        <v>2</v>
      </c>
      <c r="G103" s="3">
        <v>0</v>
      </c>
      <c r="H103" s="3">
        <v>0</v>
      </c>
      <c r="I103" s="3">
        <v>14</v>
      </c>
      <c r="J103" s="3">
        <v>2</v>
      </c>
      <c r="K103" s="3">
        <f t="shared" si="9"/>
        <v>157</v>
      </c>
      <c r="L103" s="3">
        <f t="shared" si="10"/>
        <v>48</v>
      </c>
      <c r="M103" s="12">
        <f t="shared" si="11"/>
        <v>0.30573248407643311</v>
      </c>
    </row>
    <row r="104" spans="1:13" x14ac:dyDescent="0.25">
      <c r="A104" s="3" t="s">
        <v>67</v>
      </c>
      <c r="B104" s="3">
        <v>3</v>
      </c>
      <c r="C104" s="3">
        <v>31</v>
      </c>
      <c r="D104" s="3">
        <v>6</v>
      </c>
      <c r="E104" s="3">
        <v>0</v>
      </c>
      <c r="F104" s="3">
        <v>1</v>
      </c>
      <c r="G104" s="3">
        <v>0</v>
      </c>
      <c r="H104" s="3">
        <v>0</v>
      </c>
      <c r="I104" s="3">
        <v>10</v>
      </c>
      <c r="J104" s="3">
        <v>0</v>
      </c>
      <c r="K104" s="3">
        <f t="shared" si="9"/>
        <v>48</v>
      </c>
      <c r="L104" s="3">
        <f t="shared" si="10"/>
        <v>17</v>
      </c>
      <c r="M104" s="12">
        <f t="shared" si="11"/>
        <v>0.35416666666666669</v>
      </c>
    </row>
    <row r="105" spans="1:13" x14ac:dyDescent="0.25">
      <c r="A105" s="3" t="s">
        <v>67</v>
      </c>
      <c r="B105" s="3">
        <v>4</v>
      </c>
      <c r="C105" s="3">
        <v>62</v>
      </c>
      <c r="D105" s="3">
        <v>26</v>
      </c>
      <c r="E105" s="3">
        <v>0</v>
      </c>
      <c r="F105" s="3">
        <v>2</v>
      </c>
      <c r="G105" s="3">
        <v>0</v>
      </c>
      <c r="H105" s="3">
        <v>0</v>
      </c>
      <c r="I105" s="3">
        <v>15</v>
      </c>
      <c r="J105" s="3">
        <v>0</v>
      </c>
      <c r="K105" s="3">
        <f t="shared" si="9"/>
        <v>105</v>
      </c>
      <c r="L105" s="3">
        <f t="shared" si="10"/>
        <v>43</v>
      </c>
      <c r="M105" s="12">
        <f t="shared" si="11"/>
        <v>0.40952380952380951</v>
      </c>
    </row>
    <row r="106" spans="1:13" x14ac:dyDescent="0.25">
      <c r="A106" s="3" t="s">
        <v>67</v>
      </c>
      <c r="B106" s="3">
        <v>5</v>
      </c>
      <c r="C106" s="3">
        <v>207</v>
      </c>
      <c r="D106" s="3">
        <v>21</v>
      </c>
      <c r="E106" s="3">
        <v>2</v>
      </c>
      <c r="F106" s="3">
        <v>1</v>
      </c>
      <c r="G106" s="3">
        <v>0</v>
      </c>
      <c r="H106" s="3">
        <v>0</v>
      </c>
      <c r="I106" s="3">
        <v>31</v>
      </c>
      <c r="J106" s="3">
        <v>0</v>
      </c>
      <c r="K106" s="3">
        <f t="shared" si="9"/>
        <v>262</v>
      </c>
      <c r="L106" s="3">
        <f t="shared" si="10"/>
        <v>55</v>
      </c>
      <c r="M106" s="12">
        <f t="shared" si="11"/>
        <v>0.20992366412213739</v>
      </c>
    </row>
    <row r="107" spans="1:13" x14ac:dyDescent="0.25">
      <c r="A107" s="3" t="s">
        <v>67</v>
      </c>
      <c r="B107" s="3">
        <v>6</v>
      </c>
      <c r="C107" s="3">
        <v>24</v>
      </c>
      <c r="D107" s="3">
        <v>12</v>
      </c>
      <c r="E107" s="3">
        <v>0</v>
      </c>
      <c r="F107" s="3">
        <v>1</v>
      </c>
      <c r="G107" s="3">
        <v>0</v>
      </c>
      <c r="H107" s="3">
        <v>0</v>
      </c>
      <c r="I107" s="3">
        <v>6</v>
      </c>
      <c r="J107" s="3">
        <v>1</v>
      </c>
      <c r="K107" s="3">
        <f t="shared" si="9"/>
        <v>44</v>
      </c>
      <c r="L107" s="3">
        <f t="shared" si="10"/>
        <v>20</v>
      </c>
      <c r="M107" s="12">
        <f t="shared" si="11"/>
        <v>0.45454545454545453</v>
      </c>
    </row>
    <row r="108" spans="1:13" x14ac:dyDescent="0.25">
      <c r="A108" s="3" t="s">
        <v>67</v>
      </c>
      <c r="B108" s="3">
        <v>7</v>
      </c>
      <c r="C108" s="3">
        <v>34</v>
      </c>
      <c r="D108" s="3">
        <v>8</v>
      </c>
      <c r="E108" s="3">
        <v>0</v>
      </c>
      <c r="F108" s="3">
        <v>1</v>
      </c>
      <c r="G108" s="3">
        <v>0</v>
      </c>
      <c r="H108" s="3">
        <v>0</v>
      </c>
      <c r="I108" s="3">
        <v>3</v>
      </c>
      <c r="J108" s="3">
        <v>0</v>
      </c>
      <c r="K108" s="3">
        <f t="shared" si="9"/>
        <v>46</v>
      </c>
      <c r="L108" s="3">
        <f t="shared" si="10"/>
        <v>12</v>
      </c>
      <c r="M108" s="12">
        <f t="shared" si="11"/>
        <v>0.2608695652173913</v>
      </c>
    </row>
    <row r="109" spans="1:13" x14ac:dyDescent="0.25">
      <c r="A109" s="3" t="s">
        <v>67</v>
      </c>
      <c r="B109" s="3">
        <v>8</v>
      </c>
      <c r="C109" s="3">
        <v>854</v>
      </c>
      <c r="D109" s="3">
        <v>83</v>
      </c>
      <c r="E109" s="3">
        <v>1</v>
      </c>
      <c r="F109" s="3">
        <v>3</v>
      </c>
      <c r="G109" s="3">
        <v>0</v>
      </c>
      <c r="H109" s="3">
        <v>0</v>
      </c>
      <c r="I109" s="3">
        <v>122</v>
      </c>
      <c r="J109" s="3">
        <v>2</v>
      </c>
      <c r="K109" s="3">
        <f t="shared" si="9"/>
        <v>1065</v>
      </c>
      <c r="L109" s="3">
        <f t="shared" si="10"/>
        <v>211</v>
      </c>
      <c r="M109" s="12">
        <f t="shared" si="11"/>
        <v>0.19812206572769953</v>
      </c>
    </row>
    <row r="110" spans="1:13" x14ac:dyDescent="0.25">
      <c r="A110" s="3" t="s">
        <v>67</v>
      </c>
      <c r="B110" s="3">
        <v>9</v>
      </c>
      <c r="C110" s="3">
        <v>116</v>
      </c>
      <c r="D110" s="3">
        <v>29</v>
      </c>
      <c r="E110" s="3">
        <v>2</v>
      </c>
      <c r="F110" s="3">
        <v>0</v>
      </c>
      <c r="G110" s="3">
        <v>0</v>
      </c>
      <c r="H110" s="3">
        <v>0</v>
      </c>
      <c r="I110" s="3">
        <v>23</v>
      </c>
      <c r="J110" s="3">
        <v>0</v>
      </c>
      <c r="K110" s="3">
        <f t="shared" si="9"/>
        <v>170</v>
      </c>
      <c r="L110" s="3">
        <f t="shared" si="10"/>
        <v>54</v>
      </c>
      <c r="M110" s="12">
        <f t="shared" si="11"/>
        <v>0.31764705882352939</v>
      </c>
    </row>
    <row r="111" spans="1:13" x14ac:dyDescent="0.25">
      <c r="A111" s="3" t="s">
        <v>67</v>
      </c>
      <c r="B111" s="3">
        <v>10</v>
      </c>
      <c r="C111" s="3">
        <v>118</v>
      </c>
      <c r="D111" s="3">
        <v>49</v>
      </c>
      <c r="E111" s="3">
        <v>3</v>
      </c>
      <c r="F111" s="3">
        <v>1</v>
      </c>
      <c r="G111" s="3">
        <v>0</v>
      </c>
      <c r="H111" s="3">
        <v>0</v>
      </c>
      <c r="I111" s="3">
        <v>18</v>
      </c>
      <c r="J111" s="3">
        <v>1</v>
      </c>
      <c r="K111" s="3">
        <f t="shared" si="9"/>
        <v>190</v>
      </c>
      <c r="L111" s="3">
        <f t="shared" si="10"/>
        <v>72</v>
      </c>
      <c r="M111" s="12">
        <f t="shared" si="11"/>
        <v>0.37894736842105264</v>
      </c>
    </row>
    <row r="112" spans="1:13" x14ac:dyDescent="0.25">
      <c r="A112" s="3" t="s">
        <v>67</v>
      </c>
      <c r="B112" s="3">
        <v>11</v>
      </c>
      <c r="C112" s="3">
        <v>210</v>
      </c>
      <c r="D112" s="3">
        <v>28</v>
      </c>
      <c r="E112" s="3">
        <v>1</v>
      </c>
      <c r="F112" s="3">
        <v>4</v>
      </c>
      <c r="G112" s="3">
        <v>0</v>
      </c>
      <c r="H112" s="3">
        <v>0</v>
      </c>
      <c r="I112" s="3">
        <v>34</v>
      </c>
      <c r="J112" s="3">
        <v>1</v>
      </c>
      <c r="K112" s="3">
        <f t="shared" si="9"/>
        <v>278</v>
      </c>
      <c r="L112" s="3">
        <f t="shared" si="10"/>
        <v>68</v>
      </c>
      <c r="M112" s="12">
        <f t="shared" si="11"/>
        <v>0.2446043165467626</v>
      </c>
    </row>
    <row r="113" spans="1:13" x14ac:dyDescent="0.25">
      <c r="A113" s="3" t="s">
        <v>67</v>
      </c>
      <c r="B113" s="3">
        <v>12</v>
      </c>
      <c r="C113" s="3">
        <v>1475</v>
      </c>
      <c r="D113" s="3">
        <v>170</v>
      </c>
      <c r="E113" s="3">
        <v>1</v>
      </c>
      <c r="F113" s="3">
        <v>11</v>
      </c>
      <c r="G113" s="3">
        <v>1</v>
      </c>
      <c r="H113" s="3">
        <v>0</v>
      </c>
      <c r="I113" s="3">
        <v>158</v>
      </c>
      <c r="J113" s="3">
        <v>5</v>
      </c>
      <c r="K113" s="3">
        <f t="shared" si="9"/>
        <v>1821</v>
      </c>
      <c r="L113" s="3">
        <f t="shared" si="10"/>
        <v>346</v>
      </c>
      <c r="M113" s="12">
        <f t="shared" si="11"/>
        <v>0.19000549148819329</v>
      </c>
    </row>
    <row r="114" spans="1:13" x14ac:dyDescent="0.25">
      <c r="A114" s="3" t="s">
        <v>67</v>
      </c>
      <c r="B114" s="3">
        <v>13</v>
      </c>
      <c r="C114" s="3">
        <v>177</v>
      </c>
      <c r="D114" s="3">
        <v>80</v>
      </c>
      <c r="E114" s="3">
        <v>2</v>
      </c>
      <c r="F114" s="3">
        <v>5</v>
      </c>
      <c r="G114" s="3">
        <v>0</v>
      </c>
      <c r="H114" s="3">
        <v>0</v>
      </c>
      <c r="I114" s="3">
        <v>47</v>
      </c>
      <c r="J114" s="3">
        <v>2</v>
      </c>
      <c r="K114" s="3">
        <f t="shared" si="9"/>
        <v>313</v>
      </c>
      <c r="L114" s="3">
        <f t="shared" si="10"/>
        <v>136</v>
      </c>
      <c r="M114" s="12">
        <f t="shared" si="11"/>
        <v>0.43450479233226835</v>
      </c>
    </row>
    <row r="115" spans="1:13" x14ac:dyDescent="0.25">
      <c r="A115" s="3" t="s">
        <v>67</v>
      </c>
      <c r="B115" s="3">
        <v>14</v>
      </c>
      <c r="C115" s="3">
        <v>531</v>
      </c>
      <c r="D115" s="3">
        <v>44</v>
      </c>
      <c r="E115" s="3">
        <v>1</v>
      </c>
      <c r="F115" s="3">
        <v>2</v>
      </c>
      <c r="G115" s="3">
        <v>0</v>
      </c>
      <c r="H115" s="3">
        <v>0</v>
      </c>
      <c r="I115" s="3">
        <v>63</v>
      </c>
      <c r="J115" s="3">
        <v>1</v>
      </c>
      <c r="K115" s="3">
        <f t="shared" si="9"/>
        <v>642</v>
      </c>
      <c r="L115" s="3">
        <f t="shared" si="10"/>
        <v>111</v>
      </c>
      <c r="M115" s="12">
        <f t="shared" si="11"/>
        <v>0.17289719626168223</v>
      </c>
    </row>
    <row r="116" spans="1:13" x14ac:dyDescent="0.25">
      <c r="A116" s="3" t="s">
        <v>67</v>
      </c>
      <c r="B116" s="3">
        <v>15</v>
      </c>
      <c r="C116" s="3">
        <v>995</v>
      </c>
      <c r="D116" s="3">
        <v>55</v>
      </c>
      <c r="E116" s="3">
        <v>3</v>
      </c>
      <c r="F116" s="3">
        <v>6</v>
      </c>
      <c r="G116" s="3">
        <v>0</v>
      </c>
      <c r="H116" s="3">
        <v>0</v>
      </c>
      <c r="I116" s="3">
        <v>73</v>
      </c>
      <c r="J116" s="3">
        <v>7</v>
      </c>
      <c r="K116" s="3">
        <f t="shared" si="9"/>
        <v>1139</v>
      </c>
      <c r="L116" s="3">
        <f t="shared" si="10"/>
        <v>144</v>
      </c>
      <c r="M116" s="12">
        <f t="shared" si="11"/>
        <v>0.12642669007901669</v>
      </c>
    </row>
    <row r="117" spans="1:13" x14ac:dyDescent="0.25">
      <c r="A117" s="3" t="s">
        <v>67</v>
      </c>
      <c r="B117" s="3">
        <v>16</v>
      </c>
      <c r="C117" s="3">
        <v>174</v>
      </c>
      <c r="D117" s="3">
        <v>30</v>
      </c>
      <c r="E117" s="3">
        <v>1</v>
      </c>
      <c r="F117" s="3">
        <v>1</v>
      </c>
      <c r="G117" s="3">
        <v>0</v>
      </c>
      <c r="H117" s="3">
        <v>0</v>
      </c>
      <c r="I117" s="3">
        <v>26</v>
      </c>
      <c r="J117" s="3">
        <v>1</v>
      </c>
      <c r="K117" s="3">
        <f t="shared" si="9"/>
        <v>233</v>
      </c>
      <c r="L117" s="3">
        <f t="shared" si="10"/>
        <v>59</v>
      </c>
      <c r="M117" s="12">
        <f t="shared" si="11"/>
        <v>0.25321888412017168</v>
      </c>
    </row>
    <row r="118" spans="1:13" x14ac:dyDescent="0.25">
      <c r="A118" s="3" t="s">
        <v>67</v>
      </c>
      <c r="B118" s="3">
        <v>17</v>
      </c>
      <c r="C118" s="3">
        <v>273</v>
      </c>
      <c r="D118" s="3">
        <v>46</v>
      </c>
      <c r="E118" s="3">
        <v>0</v>
      </c>
      <c r="F118" s="3">
        <v>0</v>
      </c>
      <c r="G118" s="3">
        <v>0</v>
      </c>
      <c r="H118" s="3">
        <v>0</v>
      </c>
      <c r="I118" s="3">
        <v>30</v>
      </c>
      <c r="J118" s="3">
        <v>3</v>
      </c>
      <c r="K118" s="3">
        <f t="shared" si="9"/>
        <v>352</v>
      </c>
      <c r="L118" s="3">
        <f t="shared" si="10"/>
        <v>79</v>
      </c>
      <c r="M118" s="12">
        <f t="shared" si="11"/>
        <v>0.22443181818181818</v>
      </c>
    </row>
    <row r="119" spans="1:13" x14ac:dyDescent="0.25">
      <c r="A119" s="3" t="s">
        <v>67</v>
      </c>
      <c r="B119" s="3">
        <v>18</v>
      </c>
      <c r="C119" s="3">
        <v>366</v>
      </c>
      <c r="D119" s="3">
        <v>45</v>
      </c>
      <c r="E119" s="3">
        <v>0</v>
      </c>
      <c r="F119" s="3">
        <v>4</v>
      </c>
      <c r="G119" s="3">
        <v>0</v>
      </c>
      <c r="H119" s="3">
        <v>0</v>
      </c>
      <c r="I119" s="3">
        <v>26</v>
      </c>
      <c r="J119" s="3">
        <v>0</v>
      </c>
      <c r="K119" s="3">
        <f t="shared" si="9"/>
        <v>441</v>
      </c>
      <c r="L119" s="3">
        <f t="shared" si="10"/>
        <v>75</v>
      </c>
      <c r="M119" s="12">
        <f t="shared" si="11"/>
        <v>0.17006802721088435</v>
      </c>
    </row>
    <row r="120" spans="1:13" x14ac:dyDescent="0.25">
      <c r="A120" s="3" t="s">
        <v>67</v>
      </c>
      <c r="B120" s="3">
        <v>19</v>
      </c>
      <c r="C120" s="3">
        <v>45</v>
      </c>
      <c r="D120" s="3">
        <v>17</v>
      </c>
      <c r="E120" s="3">
        <v>0</v>
      </c>
      <c r="F120" s="3">
        <v>1</v>
      </c>
      <c r="G120" s="3">
        <v>0</v>
      </c>
      <c r="H120" s="3">
        <v>0</v>
      </c>
      <c r="I120" s="3">
        <v>11</v>
      </c>
      <c r="J120" s="3">
        <v>0</v>
      </c>
      <c r="K120" s="3">
        <f t="shared" si="9"/>
        <v>74</v>
      </c>
      <c r="L120" s="3">
        <f t="shared" si="10"/>
        <v>29</v>
      </c>
      <c r="M120" s="12">
        <f t="shared" si="11"/>
        <v>0.39189189189189189</v>
      </c>
    </row>
    <row r="121" spans="1:13" x14ac:dyDescent="0.25">
      <c r="A121" s="3" t="s">
        <v>67</v>
      </c>
      <c r="B121" s="3">
        <v>20</v>
      </c>
      <c r="C121" s="3">
        <v>222</v>
      </c>
      <c r="D121" s="3">
        <v>22</v>
      </c>
      <c r="E121" s="3">
        <v>1</v>
      </c>
      <c r="F121" s="3">
        <v>2</v>
      </c>
      <c r="G121" s="3">
        <v>0</v>
      </c>
      <c r="H121" s="3">
        <v>0</v>
      </c>
      <c r="I121" s="3">
        <v>21</v>
      </c>
      <c r="J121" s="3">
        <v>1</v>
      </c>
      <c r="K121" s="3">
        <f t="shared" si="9"/>
        <v>269</v>
      </c>
      <c r="L121" s="3">
        <f t="shared" si="10"/>
        <v>47</v>
      </c>
      <c r="M121" s="12">
        <f t="shared" si="11"/>
        <v>0.17472118959107807</v>
      </c>
    </row>
    <row r="122" spans="1:13" x14ac:dyDescent="0.25">
      <c r="A122" s="3" t="s">
        <v>67</v>
      </c>
      <c r="B122" s="3">
        <v>21</v>
      </c>
      <c r="C122" s="3">
        <v>749</v>
      </c>
      <c r="D122" s="3">
        <v>63</v>
      </c>
      <c r="E122" s="3">
        <v>3</v>
      </c>
      <c r="F122" s="3">
        <v>4</v>
      </c>
      <c r="G122" s="3">
        <v>0</v>
      </c>
      <c r="H122" s="3">
        <v>0</v>
      </c>
      <c r="I122" s="3">
        <v>64</v>
      </c>
      <c r="J122" s="3">
        <v>1</v>
      </c>
      <c r="K122" s="3">
        <f t="shared" si="9"/>
        <v>884</v>
      </c>
      <c r="L122" s="3">
        <f t="shared" si="10"/>
        <v>135</v>
      </c>
      <c r="M122" s="12">
        <f t="shared" si="11"/>
        <v>0.15271493212669685</v>
      </c>
    </row>
    <row r="123" spans="1:13" x14ac:dyDescent="0.25">
      <c r="A123" s="3" t="s">
        <v>67</v>
      </c>
      <c r="B123" s="3">
        <v>22</v>
      </c>
      <c r="C123" s="3">
        <v>940</v>
      </c>
      <c r="D123" s="3">
        <v>80</v>
      </c>
      <c r="E123" s="3">
        <v>4</v>
      </c>
      <c r="F123" s="3">
        <v>4</v>
      </c>
      <c r="G123" s="3">
        <v>0</v>
      </c>
      <c r="H123" s="3">
        <v>0</v>
      </c>
      <c r="I123" s="3">
        <v>125</v>
      </c>
      <c r="J123" s="3">
        <v>2</v>
      </c>
      <c r="K123" s="3">
        <f t="shared" si="9"/>
        <v>1155</v>
      </c>
      <c r="L123" s="3">
        <f t="shared" si="10"/>
        <v>215</v>
      </c>
      <c r="M123" s="12">
        <f t="shared" si="11"/>
        <v>0.18614718614718614</v>
      </c>
    </row>
    <row r="124" spans="1:13" x14ac:dyDescent="0.25">
      <c r="A124" s="3" t="s">
        <v>67</v>
      </c>
      <c r="B124" s="3">
        <v>23</v>
      </c>
      <c r="C124" s="3">
        <v>1215</v>
      </c>
      <c r="D124" s="3">
        <v>139</v>
      </c>
      <c r="E124" s="3">
        <v>5</v>
      </c>
      <c r="F124" s="3">
        <v>12</v>
      </c>
      <c r="G124" s="3">
        <v>0</v>
      </c>
      <c r="H124" s="3">
        <v>0</v>
      </c>
      <c r="I124" s="3">
        <v>180</v>
      </c>
      <c r="J124" s="3">
        <v>5</v>
      </c>
      <c r="K124" s="3">
        <f t="shared" si="9"/>
        <v>1556</v>
      </c>
      <c r="L124" s="3">
        <f t="shared" si="10"/>
        <v>341</v>
      </c>
      <c r="M124" s="12">
        <f t="shared" si="11"/>
        <v>0.21915167095115681</v>
      </c>
    </row>
    <row r="125" spans="1:13" x14ac:dyDescent="0.25">
      <c r="A125" s="3" t="s">
        <v>67</v>
      </c>
      <c r="B125" s="3">
        <v>24</v>
      </c>
      <c r="C125" s="3">
        <v>524</v>
      </c>
      <c r="D125" s="3">
        <v>53</v>
      </c>
      <c r="E125" s="3">
        <v>3</v>
      </c>
      <c r="F125" s="3">
        <v>4</v>
      </c>
      <c r="G125" s="3">
        <v>0</v>
      </c>
      <c r="H125" s="3">
        <v>0</v>
      </c>
      <c r="I125" s="3">
        <v>48</v>
      </c>
      <c r="J125" s="3">
        <v>4</v>
      </c>
      <c r="K125" s="3">
        <f t="shared" si="9"/>
        <v>636</v>
      </c>
      <c r="L125" s="3">
        <f t="shared" si="10"/>
        <v>112</v>
      </c>
      <c r="M125" s="12">
        <f t="shared" si="11"/>
        <v>0.1761006289308176</v>
      </c>
    </row>
    <row r="126" spans="1:13" x14ac:dyDescent="0.25">
      <c r="A126" s="3" t="s">
        <v>67</v>
      </c>
      <c r="B126" s="3">
        <v>98</v>
      </c>
      <c r="C126" s="3">
        <v>470</v>
      </c>
      <c r="D126" s="3">
        <v>13</v>
      </c>
      <c r="E126" s="3">
        <v>0</v>
      </c>
      <c r="F126" s="3">
        <v>0</v>
      </c>
      <c r="G126" s="3">
        <v>0</v>
      </c>
      <c r="H126" s="3">
        <v>0</v>
      </c>
      <c r="I126" s="3">
        <v>13</v>
      </c>
      <c r="J126" s="3">
        <v>1</v>
      </c>
      <c r="K126" s="3">
        <f t="shared" ref="K126" si="18">SUM(C126:J126)</f>
        <v>497</v>
      </c>
      <c r="L126" s="3">
        <f t="shared" ref="L126" si="19">SUM(D126:J126)</f>
        <v>27</v>
      </c>
      <c r="M126" s="12">
        <f t="shared" ref="M126" si="20">L126/K126</f>
        <v>5.4325955734406441E-2</v>
      </c>
    </row>
    <row r="127" spans="1:13" x14ac:dyDescent="0.25">
      <c r="A127" s="3" t="s">
        <v>78</v>
      </c>
      <c r="C127" s="3">
        <f>SUM(C2:C126)</f>
        <v>733618</v>
      </c>
      <c r="D127" s="3">
        <f t="shared" ref="D127:J127" si="21">SUM(D2:D126)</f>
        <v>6657</v>
      </c>
      <c r="E127" s="3">
        <f t="shared" si="21"/>
        <v>312</v>
      </c>
      <c r="F127" s="3">
        <f t="shared" si="21"/>
        <v>1570</v>
      </c>
      <c r="G127" s="3">
        <f t="shared" si="21"/>
        <v>15</v>
      </c>
      <c r="H127" s="3">
        <f t="shared" si="21"/>
        <v>0</v>
      </c>
      <c r="I127" s="3">
        <f t="shared" si="21"/>
        <v>17671</v>
      </c>
      <c r="J127" s="3">
        <f t="shared" si="21"/>
        <v>1711</v>
      </c>
      <c r="K127" s="69">
        <f>SUM(K2:K126)</f>
        <v>761554</v>
      </c>
      <c r="L127" s="69">
        <f>SUM(L2:L126)</f>
        <v>27936</v>
      </c>
      <c r="M127" s="12">
        <f t="shared" si="11"/>
        <v>3.6682887884509831E-2</v>
      </c>
    </row>
    <row r="131" spans="1:13" x14ac:dyDescent="0.25">
      <c r="A131" s="3" t="s">
        <v>87</v>
      </c>
      <c r="C131" s="3">
        <f t="shared" ref="C131:L131" si="22">C2+C27+C52+C77+C102</f>
        <v>11281</v>
      </c>
      <c r="D131" s="3">
        <f t="shared" si="22"/>
        <v>408</v>
      </c>
      <c r="E131" s="3">
        <f t="shared" si="22"/>
        <v>25</v>
      </c>
      <c r="F131" s="3">
        <f t="shared" si="22"/>
        <v>87</v>
      </c>
      <c r="G131" s="3">
        <f t="shared" si="22"/>
        <v>0</v>
      </c>
      <c r="H131" s="3">
        <f t="shared" si="22"/>
        <v>0</v>
      </c>
      <c r="I131" s="3">
        <f t="shared" si="22"/>
        <v>742</v>
      </c>
      <c r="J131" s="3">
        <f t="shared" si="22"/>
        <v>173</v>
      </c>
      <c r="K131" s="3">
        <f t="shared" si="22"/>
        <v>12716</v>
      </c>
      <c r="L131" s="3">
        <f t="shared" si="22"/>
        <v>1435</v>
      </c>
      <c r="M131" s="12">
        <f>L131/K131</f>
        <v>0.11284995281535073</v>
      </c>
    </row>
    <row r="132" spans="1:13" x14ac:dyDescent="0.25">
      <c r="A132" s="3" t="s">
        <v>88</v>
      </c>
      <c r="C132" s="3">
        <f t="shared" ref="C132:L132" si="23">C3+C28+C53+C78+C103</f>
        <v>9718</v>
      </c>
      <c r="D132" s="3">
        <f t="shared" si="23"/>
        <v>141</v>
      </c>
      <c r="E132" s="3">
        <f t="shared" si="23"/>
        <v>6</v>
      </c>
      <c r="F132" s="3">
        <f t="shared" si="23"/>
        <v>31</v>
      </c>
      <c r="G132" s="3">
        <f t="shared" si="23"/>
        <v>1</v>
      </c>
      <c r="H132" s="3">
        <f t="shared" si="23"/>
        <v>0</v>
      </c>
      <c r="I132" s="3">
        <f t="shared" si="23"/>
        <v>207</v>
      </c>
      <c r="J132" s="3">
        <f t="shared" si="23"/>
        <v>80</v>
      </c>
      <c r="K132" s="3">
        <f t="shared" si="23"/>
        <v>10184</v>
      </c>
      <c r="L132" s="3">
        <f t="shared" si="23"/>
        <v>466</v>
      </c>
      <c r="M132" s="12">
        <f>L132/K132</f>
        <v>4.5758051846032995E-2</v>
      </c>
    </row>
    <row r="133" spans="1:13" x14ac:dyDescent="0.25">
      <c r="A133" s="3" t="s">
        <v>89</v>
      </c>
      <c r="C133" s="3">
        <f t="shared" ref="C133:L133" si="24">C4+C29+C54+C79+C104</f>
        <v>2063</v>
      </c>
      <c r="D133" s="3">
        <f t="shared" si="24"/>
        <v>80</v>
      </c>
      <c r="E133" s="3">
        <f t="shared" si="24"/>
        <v>6</v>
      </c>
      <c r="F133" s="3">
        <f t="shared" si="24"/>
        <v>12</v>
      </c>
      <c r="G133" s="3">
        <f t="shared" si="24"/>
        <v>0</v>
      </c>
      <c r="H133" s="3">
        <f t="shared" si="24"/>
        <v>0</v>
      </c>
      <c r="I133" s="3">
        <f t="shared" si="24"/>
        <v>78</v>
      </c>
      <c r="J133" s="3">
        <f t="shared" si="24"/>
        <v>15</v>
      </c>
      <c r="K133" s="3">
        <f t="shared" si="24"/>
        <v>2254</v>
      </c>
      <c r="L133" s="3">
        <f t="shared" si="24"/>
        <v>191</v>
      </c>
      <c r="M133" s="12">
        <f t="shared" ref="M133:M156" si="25">L133/K133</f>
        <v>8.473824312333629E-2</v>
      </c>
    </row>
    <row r="134" spans="1:13" x14ac:dyDescent="0.25">
      <c r="A134" s="3" t="s">
        <v>90</v>
      </c>
      <c r="C134" s="3">
        <f t="shared" ref="C134:L134" si="26">C5+C30+C55+C80+C105</f>
        <v>6419</v>
      </c>
      <c r="D134" s="3">
        <f t="shared" si="26"/>
        <v>125</v>
      </c>
      <c r="E134" s="3">
        <f t="shared" si="26"/>
        <v>6</v>
      </c>
      <c r="F134" s="3">
        <f t="shared" si="26"/>
        <v>20</v>
      </c>
      <c r="G134" s="3">
        <f t="shared" si="26"/>
        <v>0</v>
      </c>
      <c r="H134" s="3">
        <f t="shared" si="26"/>
        <v>0</v>
      </c>
      <c r="I134" s="3">
        <f t="shared" si="26"/>
        <v>217</v>
      </c>
      <c r="J134" s="3">
        <f t="shared" si="26"/>
        <v>18</v>
      </c>
      <c r="K134" s="3">
        <f t="shared" si="26"/>
        <v>6805</v>
      </c>
      <c r="L134" s="3">
        <f t="shared" si="26"/>
        <v>386</v>
      </c>
      <c r="M134" s="12">
        <f t="shared" si="25"/>
        <v>5.6722997795738431E-2</v>
      </c>
    </row>
    <row r="135" spans="1:13" x14ac:dyDescent="0.25">
      <c r="A135" s="3" t="s">
        <v>91</v>
      </c>
      <c r="C135" s="3">
        <f t="shared" ref="C135:L135" si="27">C6+C31+C56+C81+C106</f>
        <v>10210</v>
      </c>
      <c r="D135" s="3">
        <f t="shared" si="27"/>
        <v>118</v>
      </c>
      <c r="E135" s="3">
        <f t="shared" si="27"/>
        <v>11</v>
      </c>
      <c r="F135" s="3">
        <f t="shared" si="27"/>
        <v>30</v>
      </c>
      <c r="G135" s="3">
        <f t="shared" si="27"/>
        <v>1</v>
      </c>
      <c r="H135" s="3">
        <f t="shared" si="27"/>
        <v>0</v>
      </c>
      <c r="I135" s="3">
        <f t="shared" si="27"/>
        <v>346</v>
      </c>
      <c r="J135" s="3">
        <f t="shared" si="27"/>
        <v>14</v>
      </c>
      <c r="K135" s="3">
        <f t="shared" si="27"/>
        <v>10730</v>
      </c>
      <c r="L135" s="3">
        <f t="shared" si="27"/>
        <v>520</v>
      </c>
      <c r="M135" s="12">
        <f t="shared" si="25"/>
        <v>4.8462255358807084E-2</v>
      </c>
    </row>
    <row r="136" spans="1:13" x14ac:dyDescent="0.25">
      <c r="A136" s="3" t="s">
        <v>92</v>
      </c>
      <c r="C136" s="3">
        <f t="shared" ref="C136:L136" si="28">C7+C32+C57+C82+C107</f>
        <v>2219</v>
      </c>
      <c r="D136" s="3">
        <f t="shared" si="28"/>
        <v>87</v>
      </c>
      <c r="E136" s="3">
        <f t="shared" si="28"/>
        <v>4</v>
      </c>
      <c r="F136" s="3">
        <f t="shared" si="28"/>
        <v>29</v>
      </c>
      <c r="G136" s="3">
        <f t="shared" si="28"/>
        <v>0</v>
      </c>
      <c r="H136" s="3">
        <f t="shared" si="28"/>
        <v>0</v>
      </c>
      <c r="I136" s="3">
        <f t="shared" si="28"/>
        <v>75</v>
      </c>
      <c r="J136" s="3">
        <f t="shared" si="28"/>
        <v>16</v>
      </c>
      <c r="K136" s="3">
        <f t="shared" si="28"/>
        <v>2430</v>
      </c>
      <c r="L136" s="3">
        <f t="shared" si="28"/>
        <v>211</v>
      </c>
      <c r="M136" s="12">
        <f t="shared" si="25"/>
        <v>8.6831275720164608E-2</v>
      </c>
    </row>
    <row r="137" spans="1:13" x14ac:dyDescent="0.25">
      <c r="A137" s="3" t="s">
        <v>93</v>
      </c>
      <c r="C137" s="3">
        <f t="shared" ref="C137:L137" si="29">C8+C33+C58+C83+C108</f>
        <v>2323</v>
      </c>
      <c r="D137" s="3">
        <f t="shared" si="29"/>
        <v>64</v>
      </c>
      <c r="E137" s="3">
        <f t="shared" si="29"/>
        <v>3</v>
      </c>
      <c r="F137" s="3">
        <f t="shared" si="29"/>
        <v>15</v>
      </c>
      <c r="G137" s="3">
        <f t="shared" si="29"/>
        <v>1</v>
      </c>
      <c r="H137" s="3">
        <f t="shared" si="29"/>
        <v>0</v>
      </c>
      <c r="I137" s="3">
        <f t="shared" si="29"/>
        <v>76</v>
      </c>
      <c r="J137" s="3">
        <f t="shared" si="29"/>
        <v>6</v>
      </c>
      <c r="K137" s="3">
        <f t="shared" si="29"/>
        <v>2488</v>
      </c>
      <c r="L137" s="3">
        <f t="shared" si="29"/>
        <v>165</v>
      </c>
      <c r="M137" s="12">
        <f t="shared" si="25"/>
        <v>6.6318327974276531E-2</v>
      </c>
    </row>
    <row r="138" spans="1:13" x14ac:dyDescent="0.25">
      <c r="A138" s="3" t="s">
        <v>94</v>
      </c>
      <c r="C138" s="3">
        <f t="shared" ref="C138:L138" si="30">C9+C34+C59+C84+C109</f>
        <v>47980</v>
      </c>
      <c r="D138" s="3">
        <f t="shared" si="30"/>
        <v>369</v>
      </c>
      <c r="E138" s="3">
        <f t="shared" si="30"/>
        <v>16</v>
      </c>
      <c r="F138" s="3">
        <f t="shared" si="30"/>
        <v>78</v>
      </c>
      <c r="G138" s="3">
        <f t="shared" si="30"/>
        <v>1</v>
      </c>
      <c r="H138" s="3">
        <f t="shared" si="30"/>
        <v>0</v>
      </c>
      <c r="I138" s="3">
        <f t="shared" si="30"/>
        <v>1261</v>
      </c>
      <c r="J138" s="3">
        <f t="shared" si="30"/>
        <v>39</v>
      </c>
      <c r="K138" s="3">
        <f t="shared" si="30"/>
        <v>49744</v>
      </c>
      <c r="L138" s="3">
        <f t="shared" si="30"/>
        <v>1764</v>
      </c>
      <c r="M138" s="12">
        <f t="shared" si="25"/>
        <v>3.5461563203602442E-2</v>
      </c>
    </row>
    <row r="139" spans="1:13" x14ac:dyDescent="0.25">
      <c r="A139" s="3" t="s">
        <v>95</v>
      </c>
      <c r="C139" s="3">
        <f t="shared" ref="C139:L139" si="31">C10+C35+C60+C85+C110</f>
        <v>7719</v>
      </c>
      <c r="D139" s="3">
        <f t="shared" si="31"/>
        <v>122</v>
      </c>
      <c r="E139" s="3">
        <f t="shared" si="31"/>
        <v>42</v>
      </c>
      <c r="F139" s="3">
        <f t="shared" si="31"/>
        <v>24</v>
      </c>
      <c r="G139" s="3">
        <f t="shared" si="31"/>
        <v>3</v>
      </c>
      <c r="H139" s="3">
        <f t="shared" si="31"/>
        <v>0</v>
      </c>
      <c r="I139" s="3">
        <f t="shared" si="31"/>
        <v>214</v>
      </c>
      <c r="J139" s="3">
        <f t="shared" si="31"/>
        <v>14</v>
      </c>
      <c r="K139" s="3">
        <f t="shared" si="31"/>
        <v>8138</v>
      </c>
      <c r="L139" s="3">
        <f t="shared" si="31"/>
        <v>419</v>
      </c>
      <c r="M139" s="12">
        <f t="shared" si="25"/>
        <v>5.1486851806340626E-2</v>
      </c>
    </row>
    <row r="140" spans="1:13" x14ac:dyDescent="0.25">
      <c r="A140" s="3" t="s">
        <v>96</v>
      </c>
      <c r="C140" s="3">
        <f t="shared" ref="C140:L140" si="32">C11+C36+C61+C86+C111</f>
        <v>12636</v>
      </c>
      <c r="D140" s="3">
        <f t="shared" si="32"/>
        <v>241</v>
      </c>
      <c r="E140" s="3">
        <f t="shared" si="32"/>
        <v>7</v>
      </c>
      <c r="F140" s="3">
        <f t="shared" si="32"/>
        <v>163</v>
      </c>
      <c r="G140" s="3">
        <f t="shared" si="32"/>
        <v>3</v>
      </c>
      <c r="H140" s="3">
        <f t="shared" si="32"/>
        <v>0</v>
      </c>
      <c r="I140" s="3">
        <f t="shared" si="32"/>
        <v>282</v>
      </c>
      <c r="J140" s="3">
        <f t="shared" si="32"/>
        <v>54</v>
      </c>
      <c r="K140" s="3">
        <f t="shared" si="32"/>
        <v>13386</v>
      </c>
      <c r="L140" s="3">
        <f t="shared" si="32"/>
        <v>750</v>
      </c>
      <c r="M140" s="12">
        <f t="shared" si="25"/>
        <v>5.6028686687584046E-2</v>
      </c>
    </row>
    <row r="141" spans="1:13" x14ac:dyDescent="0.25">
      <c r="A141" s="3" t="s">
        <v>97</v>
      </c>
      <c r="C141" s="3">
        <f t="shared" ref="C141:L141" si="33">C12+C37+C62+C87+C112</f>
        <v>17789</v>
      </c>
      <c r="D141" s="3">
        <f t="shared" si="33"/>
        <v>175</v>
      </c>
      <c r="E141" s="3">
        <f t="shared" si="33"/>
        <v>12</v>
      </c>
      <c r="F141" s="3">
        <f t="shared" si="33"/>
        <v>51</v>
      </c>
      <c r="G141" s="3">
        <f t="shared" si="33"/>
        <v>2</v>
      </c>
      <c r="H141" s="3">
        <f t="shared" si="33"/>
        <v>0</v>
      </c>
      <c r="I141" s="3">
        <f t="shared" si="33"/>
        <v>337</v>
      </c>
      <c r="J141" s="3">
        <f t="shared" si="33"/>
        <v>32</v>
      </c>
      <c r="K141" s="3">
        <f t="shared" si="33"/>
        <v>18398</v>
      </c>
      <c r="L141" s="3">
        <f t="shared" si="33"/>
        <v>609</v>
      </c>
      <c r="M141" s="12">
        <f t="shared" si="25"/>
        <v>3.3101424067833458E-2</v>
      </c>
    </row>
    <row r="142" spans="1:13" x14ac:dyDescent="0.25">
      <c r="A142" s="3" t="s">
        <v>98</v>
      </c>
      <c r="C142" s="3">
        <f t="shared" ref="C142:L142" si="34">C13+C38+C63+C88+C113</f>
        <v>81676</v>
      </c>
      <c r="D142" s="3">
        <f t="shared" si="34"/>
        <v>616</v>
      </c>
      <c r="E142" s="3">
        <f t="shared" si="34"/>
        <v>17</v>
      </c>
      <c r="F142" s="3">
        <f t="shared" si="34"/>
        <v>135</v>
      </c>
      <c r="G142" s="3">
        <f t="shared" si="34"/>
        <v>2</v>
      </c>
      <c r="H142" s="3">
        <f t="shared" si="34"/>
        <v>0</v>
      </c>
      <c r="I142" s="3">
        <f t="shared" si="34"/>
        <v>1739</v>
      </c>
      <c r="J142" s="3">
        <f t="shared" si="34"/>
        <v>152</v>
      </c>
      <c r="K142" s="3">
        <f t="shared" si="34"/>
        <v>84337</v>
      </c>
      <c r="L142" s="3">
        <f t="shared" si="34"/>
        <v>2661</v>
      </c>
      <c r="M142" s="12">
        <f t="shared" si="25"/>
        <v>3.155198785823541E-2</v>
      </c>
    </row>
    <row r="143" spans="1:13" x14ac:dyDescent="0.25">
      <c r="A143" s="3" t="s">
        <v>99</v>
      </c>
      <c r="C143" s="3">
        <f t="shared" ref="C143:L143" si="35">C14+C39+C64+C89+C114</f>
        <v>15423</v>
      </c>
      <c r="D143" s="3">
        <f t="shared" si="35"/>
        <v>560</v>
      </c>
      <c r="E143" s="3">
        <f t="shared" si="35"/>
        <v>20</v>
      </c>
      <c r="F143" s="3">
        <f t="shared" si="35"/>
        <v>152</v>
      </c>
      <c r="G143" s="3">
        <f t="shared" si="35"/>
        <v>0</v>
      </c>
      <c r="H143" s="3">
        <f t="shared" si="35"/>
        <v>0</v>
      </c>
      <c r="I143" s="3">
        <f t="shared" si="35"/>
        <v>808</v>
      </c>
      <c r="J143" s="3">
        <f t="shared" si="35"/>
        <v>106</v>
      </c>
      <c r="K143" s="3">
        <f t="shared" si="35"/>
        <v>17069</v>
      </c>
      <c r="L143" s="3">
        <f t="shared" si="35"/>
        <v>1646</v>
      </c>
      <c r="M143" s="12">
        <f t="shared" si="25"/>
        <v>9.6432128419942587E-2</v>
      </c>
    </row>
    <row r="144" spans="1:13" x14ac:dyDescent="0.25">
      <c r="A144" s="3" t="s">
        <v>100</v>
      </c>
      <c r="C144" s="3">
        <f t="shared" ref="C144:L144" si="36">C15+C40+C65+C90+C115</f>
        <v>35416</v>
      </c>
      <c r="D144" s="3">
        <f t="shared" si="36"/>
        <v>153</v>
      </c>
      <c r="E144" s="3">
        <f t="shared" si="36"/>
        <v>3</v>
      </c>
      <c r="F144" s="3">
        <f t="shared" si="36"/>
        <v>23</v>
      </c>
      <c r="G144" s="3">
        <f t="shared" si="36"/>
        <v>0</v>
      </c>
      <c r="H144" s="3">
        <f t="shared" si="36"/>
        <v>0</v>
      </c>
      <c r="I144" s="3">
        <f t="shared" si="36"/>
        <v>529</v>
      </c>
      <c r="J144" s="3">
        <f t="shared" si="36"/>
        <v>45</v>
      </c>
      <c r="K144" s="3">
        <f t="shared" si="36"/>
        <v>36169</v>
      </c>
      <c r="L144" s="3">
        <f t="shared" si="36"/>
        <v>753</v>
      </c>
      <c r="M144" s="12">
        <f t="shared" si="25"/>
        <v>2.0818933340706131E-2</v>
      </c>
    </row>
    <row r="145" spans="1:13" x14ac:dyDescent="0.25">
      <c r="A145" s="3" t="s">
        <v>101</v>
      </c>
      <c r="C145" s="3">
        <f t="shared" ref="C145:L145" si="37">C16+C41+C66+C91+C116</f>
        <v>47231</v>
      </c>
      <c r="D145" s="3">
        <f t="shared" si="37"/>
        <v>257</v>
      </c>
      <c r="E145" s="3">
        <f t="shared" si="37"/>
        <v>8</v>
      </c>
      <c r="F145" s="3">
        <f t="shared" si="37"/>
        <v>91</v>
      </c>
      <c r="G145" s="3">
        <f t="shared" si="37"/>
        <v>0</v>
      </c>
      <c r="H145" s="3">
        <f t="shared" si="37"/>
        <v>0</v>
      </c>
      <c r="I145" s="3">
        <f t="shared" si="37"/>
        <v>852</v>
      </c>
      <c r="J145" s="3">
        <f t="shared" si="37"/>
        <v>81</v>
      </c>
      <c r="K145" s="3">
        <f t="shared" si="37"/>
        <v>48520</v>
      </c>
      <c r="L145" s="3">
        <f t="shared" si="37"/>
        <v>1289</v>
      </c>
      <c r="M145" s="12">
        <f t="shared" si="25"/>
        <v>2.6566364385820281E-2</v>
      </c>
    </row>
    <row r="146" spans="1:13" x14ac:dyDescent="0.25">
      <c r="A146" s="3" t="s">
        <v>102</v>
      </c>
      <c r="C146" s="3">
        <f t="shared" ref="C146:L146" si="38">C17+C42+C67+C92+C117</f>
        <v>15632</v>
      </c>
      <c r="D146" s="3">
        <f t="shared" si="38"/>
        <v>241</v>
      </c>
      <c r="E146" s="3">
        <f t="shared" si="38"/>
        <v>11</v>
      </c>
      <c r="F146" s="3">
        <f t="shared" si="38"/>
        <v>28</v>
      </c>
      <c r="G146" s="3">
        <f t="shared" si="38"/>
        <v>0</v>
      </c>
      <c r="H146" s="3">
        <f t="shared" si="38"/>
        <v>0</v>
      </c>
      <c r="I146" s="3">
        <f t="shared" si="38"/>
        <v>342</v>
      </c>
      <c r="J146" s="3">
        <f t="shared" si="38"/>
        <v>144</v>
      </c>
      <c r="K146" s="3">
        <f t="shared" si="38"/>
        <v>16398</v>
      </c>
      <c r="L146" s="3">
        <f t="shared" si="38"/>
        <v>766</v>
      </c>
      <c r="M146" s="12">
        <f t="shared" si="25"/>
        <v>4.6713013782168557E-2</v>
      </c>
    </row>
    <row r="147" spans="1:13" x14ac:dyDescent="0.25">
      <c r="A147" s="3" t="s">
        <v>103</v>
      </c>
      <c r="C147" s="3">
        <f t="shared" ref="C147:L147" si="39">C18+C43+C68+C93+C118</f>
        <v>14517</v>
      </c>
      <c r="D147" s="3">
        <f t="shared" si="39"/>
        <v>200</v>
      </c>
      <c r="E147" s="3">
        <f t="shared" si="39"/>
        <v>7</v>
      </c>
      <c r="F147" s="3">
        <f t="shared" si="39"/>
        <v>29</v>
      </c>
      <c r="G147" s="3">
        <f t="shared" si="39"/>
        <v>0</v>
      </c>
      <c r="H147" s="3">
        <f t="shared" si="39"/>
        <v>0</v>
      </c>
      <c r="I147" s="3">
        <f t="shared" si="39"/>
        <v>339</v>
      </c>
      <c r="J147" s="3">
        <f t="shared" si="39"/>
        <v>44</v>
      </c>
      <c r="K147" s="3">
        <f t="shared" si="39"/>
        <v>15136</v>
      </c>
      <c r="L147" s="3">
        <f t="shared" si="39"/>
        <v>619</v>
      </c>
      <c r="M147" s="12">
        <f t="shared" si="25"/>
        <v>4.0895877378435516E-2</v>
      </c>
    </row>
    <row r="148" spans="1:13" x14ac:dyDescent="0.25">
      <c r="A148" s="3" t="s">
        <v>104</v>
      </c>
      <c r="C148" s="3">
        <f t="shared" ref="C148:L148" si="40">C19+C44+C69+C94+C119</f>
        <v>29264</v>
      </c>
      <c r="D148" s="3">
        <f t="shared" si="40"/>
        <v>168</v>
      </c>
      <c r="E148" s="3">
        <f t="shared" si="40"/>
        <v>3</v>
      </c>
      <c r="F148" s="3">
        <f t="shared" si="40"/>
        <v>42</v>
      </c>
      <c r="G148" s="3">
        <f t="shared" si="40"/>
        <v>0</v>
      </c>
      <c r="H148" s="3">
        <f t="shared" si="40"/>
        <v>0</v>
      </c>
      <c r="I148" s="3">
        <f t="shared" si="40"/>
        <v>386</v>
      </c>
      <c r="J148" s="3">
        <f t="shared" si="40"/>
        <v>25</v>
      </c>
      <c r="K148" s="3">
        <f t="shared" si="40"/>
        <v>29888</v>
      </c>
      <c r="L148" s="3">
        <f t="shared" si="40"/>
        <v>624</v>
      </c>
      <c r="M148" s="12">
        <f t="shared" si="25"/>
        <v>2.08779443254818E-2</v>
      </c>
    </row>
    <row r="149" spans="1:13" x14ac:dyDescent="0.25">
      <c r="A149" s="3" t="s">
        <v>105</v>
      </c>
      <c r="C149" s="3">
        <f t="shared" ref="C149:L149" si="41">C20+C45+C70+C95+C120</f>
        <v>4248</v>
      </c>
      <c r="D149" s="3">
        <f t="shared" si="41"/>
        <v>223</v>
      </c>
      <c r="E149" s="3">
        <f t="shared" si="41"/>
        <v>9</v>
      </c>
      <c r="F149" s="3">
        <f t="shared" si="41"/>
        <v>28</v>
      </c>
      <c r="G149" s="3">
        <f t="shared" si="41"/>
        <v>0</v>
      </c>
      <c r="H149" s="3">
        <f t="shared" si="41"/>
        <v>0</v>
      </c>
      <c r="I149" s="3">
        <f t="shared" si="41"/>
        <v>250</v>
      </c>
      <c r="J149" s="3">
        <f t="shared" si="41"/>
        <v>36</v>
      </c>
      <c r="K149" s="3">
        <f t="shared" si="41"/>
        <v>4794</v>
      </c>
      <c r="L149" s="3">
        <f t="shared" si="41"/>
        <v>546</v>
      </c>
      <c r="M149" s="12">
        <f t="shared" si="25"/>
        <v>0.11389236545682102</v>
      </c>
    </row>
    <row r="150" spans="1:13" x14ac:dyDescent="0.25">
      <c r="A150" s="3" t="s">
        <v>106</v>
      </c>
      <c r="C150" s="3">
        <f t="shared" ref="C150:L150" si="42">C21+C46+C71+C96+C121</f>
        <v>19136</v>
      </c>
      <c r="D150" s="3">
        <f t="shared" si="42"/>
        <v>105</v>
      </c>
      <c r="E150" s="3">
        <f t="shared" si="42"/>
        <v>4</v>
      </c>
      <c r="F150" s="3">
        <f t="shared" si="42"/>
        <v>43</v>
      </c>
      <c r="G150" s="3">
        <f t="shared" si="42"/>
        <v>1</v>
      </c>
      <c r="H150" s="3">
        <f t="shared" si="42"/>
        <v>0</v>
      </c>
      <c r="I150" s="3">
        <f t="shared" si="42"/>
        <v>198</v>
      </c>
      <c r="J150" s="3">
        <f t="shared" si="42"/>
        <v>33</v>
      </c>
      <c r="K150" s="3">
        <f t="shared" si="42"/>
        <v>19520</v>
      </c>
      <c r="L150" s="3">
        <f t="shared" si="42"/>
        <v>384</v>
      </c>
      <c r="M150" s="12">
        <f t="shared" si="25"/>
        <v>1.9672131147540985E-2</v>
      </c>
    </row>
    <row r="151" spans="1:13" x14ac:dyDescent="0.25">
      <c r="A151" s="3" t="s">
        <v>107</v>
      </c>
      <c r="C151" s="3">
        <f t="shared" ref="C151:L151" si="43">C22+C47+C72+C97+C122</f>
        <v>60851</v>
      </c>
      <c r="D151" s="3">
        <f t="shared" si="43"/>
        <v>295</v>
      </c>
      <c r="E151" s="3">
        <f t="shared" si="43"/>
        <v>9</v>
      </c>
      <c r="F151" s="3">
        <f t="shared" si="43"/>
        <v>64</v>
      </c>
      <c r="G151" s="3">
        <f t="shared" si="43"/>
        <v>0</v>
      </c>
      <c r="H151" s="3">
        <f t="shared" si="43"/>
        <v>0</v>
      </c>
      <c r="I151" s="3">
        <f t="shared" si="43"/>
        <v>1051</v>
      </c>
      <c r="J151" s="3">
        <f t="shared" si="43"/>
        <v>53</v>
      </c>
      <c r="K151" s="3">
        <f t="shared" si="43"/>
        <v>62323</v>
      </c>
      <c r="L151" s="3">
        <f t="shared" si="43"/>
        <v>1472</v>
      </c>
      <c r="M151" s="12">
        <f t="shared" si="25"/>
        <v>2.3618888692777947E-2</v>
      </c>
    </row>
    <row r="152" spans="1:13" x14ac:dyDescent="0.25">
      <c r="A152" s="3" t="s">
        <v>108</v>
      </c>
      <c r="C152" s="3">
        <f t="shared" ref="C152:L152" si="44">C23+C48+C73+C98+C123</f>
        <v>73257</v>
      </c>
      <c r="D152" s="3">
        <f t="shared" si="44"/>
        <v>525</v>
      </c>
      <c r="E152" s="3">
        <f t="shared" si="44"/>
        <v>26</v>
      </c>
      <c r="F152" s="3">
        <f t="shared" si="44"/>
        <v>104</v>
      </c>
      <c r="G152" s="3">
        <f t="shared" si="44"/>
        <v>0</v>
      </c>
      <c r="H152" s="3">
        <f t="shared" si="44"/>
        <v>0</v>
      </c>
      <c r="I152" s="3">
        <f t="shared" si="44"/>
        <v>2095</v>
      </c>
      <c r="J152" s="3">
        <f t="shared" si="44"/>
        <v>116</v>
      </c>
      <c r="K152" s="3">
        <f t="shared" si="44"/>
        <v>76123</v>
      </c>
      <c r="L152" s="3">
        <f t="shared" si="44"/>
        <v>2866</v>
      </c>
      <c r="M152" s="12">
        <f t="shared" si="25"/>
        <v>3.7649593421173626E-2</v>
      </c>
    </row>
    <row r="153" spans="1:13" x14ac:dyDescent="0.25">
      <c r="A153" s="3" t="s">
        <v>109</v>
      </c>
      <c r="C153" s="3">
        <f t="shared" ref="C153:L153" si="45">C24+C49+C74+C99+C124</f>
        <v>108443</v>
      </c>
      <c r="D153" s="3">
        <f t="shared" si="45"/>
        <v>1035</v>
      </c>
      <c r="E153" s="3">
        <f t="shared" si="45"/>
        <v>31</v>
      </c>
      <c r="F153" s="3">
        <f t="shared" si="45"/>
        <v>224</v>
      </c>
      <c r="G153" s="3">
        <f t="shared" si="45"/>
        <v>0</v>
      </c>
      <c r="H153" s="3">
        <f t="shared" si="45"/>
        <v>0</v>
      </c>
      <c r="I153" s="3">
        <f t="shared" si="45"/>
        <v>4383</v>
      </c>
      <c r="J153" s="3">
        <f t="shared" si="45"/>
        <v>301</v>
      </c>
      <c r="K153" s="3">
        <f t="shared" si="45"/>
        <v>114417</v>
      </c>
      <c r="L153" s="3">
        <f t="shared" si="45"/>
        <v>5974</v>
      </c>
      <c r="M153" s="12">
        <f t="shared" si="25"/>
        <v>5.2212520866654434E-2</v>
      </c>
    </row>
    <row r="154" spans="1:13" x14ac:dyDescent="0.25">
      <c r="A154" s="3" t="s">
        <v>110</v>
      </c>
      <c r="C154" s="3">
        <f t="shared" ref="C154:L155" si="46">C25+C50+C75+C100+C125</f>
        <v>46231</v>
      </c>
      <c r="D154" s="3">
        <f t="shared" si="46"/>
        <v>246</v>
      </c>
      <c r="E154" s="3">
        <f t="shared" si="46"/>
        <v>21</v>
      </c>
      <c r="F154" s="3">
        <f t="shared" si="46"/>
        <v>47</v>
      </c>
      <c r="G154" s="3">
        <f t="shared" si="46"/>
        <v>0</v>
      </c>
      <c r="H154" s="3">
        <f t="shared" si="46"/>
        <v>0</v>
      </c>
      <c r="I154" s="3">
        <f t="shared" si="46"/>
        <v>557</v>
      </c>
      <c r="J154" s="3">
        <f t="shared" si="46"/>
        <v>64</v>
      </c>
      <c r="K154" s="3">
        <f t="shared" si="46"/>
        <v>47166</v>
      </c>
      <c r="L154" s="3">
        <f t="shared" si="46"/>
        <v>935</v>
      </c>
      <c r="M154" s="12">
        <f t="shared" si="25"/>
        <v>1.982360174702116E-2</v>
      </c>
    </row>
    <row r="155" spans="1:13" x14ac:dyDescent="0.25">
      <c r="A155" s="25">
        <v>98</v>
      </c>
      <c r="C155" s="3">
        <f t="shared" si="46"/>
        <v>51936</v>
      </c>
      <c r="D155" s="3">
        <f t="shared" si="46"/>
        <v>103</v>
      </c>
      <c r="E155" s="3">
        <f t="shared" si="46"/>
        <v>5</v>
      </c>
      <c r="F155" s="3">
        <f t="shared" si="46"/>
        <v>20</v>
      </c>
      <c r="G155" s="3">
        <f t="shared" si="46"/>
        <v>0</v>
      </c>
      <c r="H155" s="3">
        <f t="shared" si="46"/>
        <v>0</v>
      </c>
      <c r="I155" s="3">
        <f t="shared" si="46"/>
        <v>307</v>
      </c>
      <c r="J155" s="3">
        <f t="shared" si="46"/>
        <v>50</v>
      </c>
      <c r="K155" s="3">
        <f t="shared" si="46"/>
        <v>52421</v>
      </c>
      <c r="L155" s="3">
        <f t="shared" si="46"/>
        <v>485</v>
      </c>
      <c r="M155" s="42" t="s">
        <v>120</v>
      </c>
    </row>
    <row r="156" spans="1:13" x14ac:dyDescent="0.25">
      <c r="C156" s="3">
        <f>SUM(C131:C155)</f>
        <v>733618</v>
      </c>
      <c r="D156" s="3">
        <f t="shared" ref="D156:J156" si="47">SUM(D131:D155)</f>
        <v>6657</v>
      </c>
      <c r="E156" s="3">
        <f t="shared" si="47"/>
        <v>312</v>
      </c>
      <c r="F156" s="3">
        <f t="shared" si="47"/>
        <v>1570</v>
      </c>
      <c r="G156" s="3">
        <f t="shared" si="47"/>
        <v>15</v>
      </c>
      <c r="H156" s="3">
        <f t="shared" si="47"/>
        <v>0</v>
      </c>
      <c r="I156" s="3">
        <f t="shared" si="47"/>
        <v>17671</v>
      </c>
      <c r="J156" s="3">
        <f t="shared" si="47"/>
        <v>1711</v>
      </c>
      <c r="K156" s="3">
        <f t="shared" ref="K156" si="48">SUM(K131:K155)</f>
        <v>761554</v>
      </c>
      <c r="L156" s="3">
        <f t="shared" ref="L156" si="49">SUM(L131:L155)</f>
        <v>27936</v>
      </c>
      <c r="M156" s="12">
        <f t="shared" si="25"/>
        <v>3.6682887884509831E-2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Intro</vt:lpstr>
      <vt:lpstr>Summary</vt:lpstr>
      <vt:lpstr>Yearly Rate</vt:lpstr>
      <vt:lpstr>5-9</vt:lpstr>
      <vt:lpstr>10-25</vt:lpstr>
      <vt:lpstr>26-99</vt:lpstr>
      <vt:lpstr>100+</vt:lpstr>
      <vt:lpstr>0-4</vt:lpstr>
      <vt:lpstr>Data</vt:lpstr>
      <vt:lpstr>'0-4'!Print_Area</vt:lpstr>
      <vt:lpstr>'100+'!Print_Area</vt:lpstr>
      <vt:lpstr>'10-25'!Print_Area</vt:lpstr>
      <vt:lpstr>'26-99'!Print_Area</vt:lpstr>
      <vt:lpstr>'5-9'!Print_Area</vt:lpstr>
      <vt:lpstr>Summary!Print_Area</vt:lpstr>
      <vt:lpstr>'Yearly Rate'!Print_Area</vt:lpstr>
      <vt:lpstr>'0-4'!Print_Titles</vt:lpstr>
      <vt:lpstr>'100+'!Print_Titles</vt:lpstr>
      <vt:lpstr>'10-25'!Print_Titles</vt:lpstr>
      <vt:lpstr>'26-99'!Print_Titles</vt:lpstr>
      <vt:lpstr>'5-9'!Print_Titles</vt:lpstr>
    </vt:vector>
  </TitlesOfParts>
  <Company>State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Jin, Carrie</cp:lastModifiedBy>
  <cp:lastPrinted>2020-07-21T16:31:04Z</cp:lastPrinted>
  <dcterms:created xsi:type="dcterms:W3CDTF">2007-04-16T20:31:09Z</dcterms:created>
  <dcterms:modified xsi:type="dcterms:W3CDTF">2021-05-21T19:53:42Z</dcterms:modified>
</cp:coreProperties>
</file>