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rperd\Desktop\"/>
    </mc:Choice>
  </mc:AlternateContent>
  <bookViews>
    <workbookView xWindow="0" yWindow="0" windowWidth="25200" windowHeight="12570" tabRatio="696"/>
  </bookViews>
  <sheets>
    <sheet name="Placement Rate" sheetId="15" r:id="rId1"/>
    <sheet name="Average Days-to-Employment" sheetId="9" r:id="rId2"/>
    <sheet name="Chart data" sheetId="19" state="hidden" r:id="rId3"/>
    <sheet name="graph" sheetId="18" r:id="rId4"/>
  </sheets>
  <definedNames>
    <definedName name="_xlnm.Print_Area" localSheetId="1">'Average Days-to-Employment'!$A$1:$H$43</definedName>
    <definedName name="_xlnm.Print_Area" localSheetId="3">graph!$A$1:$I$44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9" l="1"/>
  <c r="O6" i="9"/>
  <c r="N7" i="9"/>
  <c r="O7" i="9"/>
  <c r="N8" i="9"/>
  <c r="O8" i="9"/>
  <c r="N9" i="9"/>
  <c r="O9" i="9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N21" i="9"/>
  <c r="O21" i="9"/>
  <c r="N22" i="9"/>
  <c r="O22" i="9"/>
  <c r="N23" i="9"/>
  <c r="O23" i="9"/>
  <c r="N24" i="9"/>
  <c r="O24" i="9"/>
  <c r="N25" i="9"/>
  <c r="O25" i="9"/>
  <c r="N26" i="9"/>
  <c r="O26" i="9"/>
  <c r="N27" i="9"/>
  <c r="O27" i="9"/>
  <c r="N28" i="9"/>
  <c r="O28" i="9"/>
  <c r="N29" i="9"/>
  <c r="O29" i="9"/>
  <c r="D3" i="19" l="1"/>
  <c r="E3" i="19"/>
  <c r="F3" i="19"/>
  <c r="G3" i="19"/>
  <c r="D4" i="19"/>
  <c r="E4" i="19"/>
  <c r="F4" i="19"/>
  <c r="G4" i="19"/>
  <c r="D5" i="19"/>
  <c r="E5" i="19"/>
  <c r="F5" i="19"/>
  <c r="G5" i="19"/>
  <c r="D6" i="19"/>
  <c r="E6" i="19"/>
  <c r="F6" i="19"/>
  <c r="G6" i="19"/>
  <c r="D7" i="19"/>
  <c r="E7" i="19"/>
  <c r="F7" i="19"/>
  <c r="G7" i="19"/>
  <c r="D8" i="19"/>
  <c r="E8" i="19"/>
  <c r="F8" i="19"/>
  <c r="G8" i="19"/>
  <c r="D9" i="19"/>
  <c r="E9" i="19"/>
  <c r="F9" i="19"/>
  <c r="G9" i="19"/>
  <c r="D10" i="19"/>
  <c r="E10" i="19"/>
  <c r="F10" i="19"/>
  <c r="G10" i="19"/>
  <c r="D11" i="19"/>
  <c r="E11" i="19"/>
  <c r="F11" i="19"/>
  <c r="G11" i="19"/>
  <c r="D12" i="19"/>
  <c r="E12" i="19"/>
  <c r="F12" i="19"/>
  <c r="G12" i="19"/>
  <c r="D13" i="19"/>
  <c r="E13" i="19"/>
  <c r="F13" i="19"/>
  <c r="G13" i="19"/>
  <c r="D14" i="19"/>
  <c r="E14" i="19"/>
  <c r="F14" i="19"/>
  <c r="G14" i="19"/>
  <c r="D15" i="19"/>
  <c r="E15" i="19"/>
  <c r="F15" i="19"/>
  <c r="G15" i="19"/>
  <c r="D16" i="19"/>
  <c r="E16" i="19"/>
  <c r="F16" i="19"/>
  <c r="G16" i="19"/>
  <c r="D17" i="19"/>
  <c r="E17" i="19"/>
  <c r="F17" i="19"/>
  <c r="G17" i="19"/>
  <c r="D18" i="19"/>
  <c r="E18" i="19"/>
  <c r="F18" i="19"/>
  <c r="G18" i="19"/>
  <c r="D19" i="19"/>
  <c r="E19" i="19"/>
  <c r="F19" i="19"/>
  <c r="G19" i="19"/>
  <c r="D20" i="19"/>
  <c r="E20" i="19"/>
  <c r="F20" i="19"/>
  <c r="G20" i="19"/>
  <c r="D21" i="19"/>
  <c r="E21" i="19"/>
  <c r="F21" i="19"/>
  <c r="G21" i="19"/>
  <c r="D22" i="19"/>
  <c r="E22" i="19"/>
  <c r="F22" i="19"/>
  <c r="G22" i="19"/>
  <c r="D23" i="19"/>
  <c r="E23" i="19"/>
  <c r="F23" i="19"/>
  <c r="G23" i="19"/>
  <c r="D24" i="19"/>
  <c r="E24" i="19"/>
  <c r="F24" i="19"/>
  <c r="G24" i="19"/>
  <c r="D25" i="19"/>
  <c r="E25" i="19"/>
  <c r="F25" i="19"/>
  <c r="G25" i="19"/>
  <c r="D26" i="19"/>
  <c r="E26" i="19"/>
  <c r="F26" i="19"/>
  <c r="G26" i="19"/>
  <c r="G2" i="19"/>
  <c r="F2" i="19"/>
  <c r="E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D2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C2" i="19"/>
  <c r="B2" i="19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" i="19"/>
  <c r="S31" i="9" l="1"/>
  <c r="M6" i="9"/>
  <c r="Q6" i="9"/>
  <c r="R6" i="9"/>
  <c r="M7" i="9"/>
  <c r="Q7" i="9"/>
  <c r="R7" i="9"/>
  <c r="M8" i="9"/>
  <c r="Q8" i="9"/>
  <c r="R8" i="9"/>
  <c r="M9" i="9"/>
  <c r="Q9" i="9"/>
  <c r="R9" i="9"/>
  <c r="M10" i="9"/>
  <c r="Q10" i="9"/>
  <c r="R10" i="9"/>
  <c r="M11" i="9"/>
  <c r="Q11" i="9"/>
  <c r="R11" i="9"/>
  <c r="M12" i="9"/>
  <c r="Q12" i="9"/>
  <c r="R12" i="9"/>
  <c r="M13" i="9"/>
  <c r="Q13" i="9"/>
  <c r="R13" i="9"/>
  <c r="M14" i="9"/>
  <c r="Q14" i="9"/>
  <c r="R14" i="9"/>
  <c r="M15" i="9"/>
  <c r="Q15" i="9"/>
  <c r="R15" i="9"/>
  <c r="M16" i="9"/>
  <c r="Q16" i="9"/>
  <c r="R16" i="9"/>
  <c r="M17" i="9"/>
  <c r="Q17" i="9"/>
  <c r="R17" i="9"/>
  <c r="M18" i="9"/>
  <c r="Q18" i="9"/>
  <c r="R18" i="9"/>
  <c r="M19" i="9"/>
  <c r="Q19" i="9"/>
  <c r="R19" i="9"/>
  <c r="M20" i="9"/>
  <c r="Q20" i="9"/>
  <c r="R20" i="9"/>
  <c r="M21" i="9"/>
  <c r="Q21" i="9"/>
  <c r="R21" i="9"/>
  <c r="M22" i="9"/>
  <c r="Q22" i="9"/>
  <c r="R22" i="9"/>
  <c r="M23" i="9"/>
  <c r="Q23" i="9"/>
  <c r="R23" i="9"/>
  <c r="M24" i="9"/>
  <c r="Q24" i="9"/>
  <c r="R24" i="9"/>
  <c r="M25" i="9"/>
  <c r="Q25" i="9"/>
  <c r="R25" i="9"/>
  <c r="M26" i="9"/>
  <c r="Q26" i="9"/>
  <c r="R26" i="9"/>
  <c r="M27" i="9"/>
  <c r="Q27" i="9"/>
  <c r="R27" i="9"/>
  <c r="M28" i="9"/>
  <c r="Q28" i="9"/>
  <c r="R28" i="9"/>
  <c r="M29" i="9"/>
  <c r="Q29" i="9"/>
  <c r="R29" i="9"/>
  <c r="P16" i="9" l="1"/>
  <c r="P8" i="9"/>
  <c r="P7" i="9"/>
  <c r="P24" i="9"/>
  <c r="P29" i="9"/>
  <c r="P25" i="9"/>
  <c r="P21" i="9"/>
  <c r="P17" i="9"/>
  <c r="P20" i="9"/>
  <c r="P26" i="9"/>
  <c r="P12" i="9"/>
  <c r="P22" i="9"/>
  <c r="P18" i="9"/>
  <c r="P28" i="9"/>
  <c r="P14" i="9"/>
  <c r="P13" i="9"/>
  <c r="P10" i="9"/>
  <c r="P27" i="9"/>
  <c r="P19" i="9"/>
  <c r="P11" i="9"/>
  <c r="P9" i="9"/>
  <c r="P6" i="9"/>
  <c r="P23" i="9"/>
  <c r="P15" i="9"/>
  <c r="E30" i="9" l="1"/>
  <c r="Q30" i="9" s="1"/>
  <c r="G30" i="9" l="1"/>
  <c r="R30" i="9" s="1"/>
  <c r="D30" i="9"/>
  <c r="O30" i="9" s="1"/>
  <c r="C30" i="9"/>
  <c r="N30" i="9" s="1"/>
  <c r="H25" i="9"/>
  <c r="F25" i="9"/>
  <c r="H24" i="9"/>
  <c r="F24" i="9"/>
  <c r="H10" i="9"/>
  <c r="F10" i="9"/>
  <c r="H23" i="9"/>
  <c r="F23" i="9"/>
  <c r="H17" i="9"/>
  <c r="F17" i="9"/>
  <c r="H9" i="9"/>
  <c r="F9" i="9"/>
  <c r="H22" i="9"/>
  <c r="F22" i="9"/>
  <c r="H21" i="9"/>
  <c r="F21" i="9"/>
  <c r="H19" i="9"/>
  <c r="F19" i="9"/>
  <c r="H7" i="9"/>
  <c r="F7" i="9"/>
  <c r="H28" i="9"/>
  <c r="F28" i="9"/>
  <c r="H20" i="9"/>
  <c r="F20" i="9"/>
  <c r="H18" i="9"/>
  <c r="F18" i="9"/>
  <c r="H13" i="9"/>
  <c r="F13" i="9"/>
  <c r="H8" i="9"/>
  <c r="F8" i="9"/>
  <c r="H14" i="9"/>
  <c r="F14" i="9"/>
  <c r="H15" i="9"/>
  <c r="F15" i="9"/>
  <c r="H12" i="9"/>
  <c r="F12" i="9"/>
  <c r="H11" i="9"/>
  <c r="F11" i="9"/>
  <c r="H16" i="9"/>
  <c r="F16" i="9"/>
  <c r="H26" i="9"/>
  <c r="F26" i="9"/>
  <c r="H27" i="9"/>
  <c r="F27" i="9"/>
  <c r="H6" i="9"/>
  <c r="F6" i="9"/>
  <c r="H29" i="9"/>
  <c r="F29" i="9"/>
  <c r="D30" i="15"/>
  <c r="C30" i="15"/>
  <c r="E19" i="15"/>
  <c r="E26" i="15"/>
  <c r="E21" i="15"/>
  <c r="E12" i="15"/>
  <c r="E17" i="15"/>
  <c r="E25" i="15"/>
  <c r="E22" i="15"/>
  <c r="E16" i="15"/>
  <c r="E14" i="15"/>
  <c r="E8" i="15"/>
  <c r="E6" i="15"/>
  <c r="E9" i="15"/>
  <c r="E23" i="15"/>
  <c r="E18" i="15"/>
  <c r="E15" i="15"/>
  <c r="E11" i="15"/>
  <c r="E20" i="15"/>
  <c r="E13" i="15"/>
  <c r="E7" i="15"/>
  <c r="E29" i="15"/>
  <c r="E27" i="15"/>
  <c r="E10" i="15"/>
  <c r="E24" i="15"/>
  <c r="E28" i="15"/>
  <c r="S15" i="9" l="1"/>
  <c r="S14" i="9"/>
  <c r="S26" i="9"/>
  <c r="S22" i="9"/>
  <c r="S18" i="9"/>
  <c r="S6" i="9"/>
  <c r="S11" i="9"/>
  <c r="S19" i="9"/>
  <c r="S27" i="9"/>
  <c r="S20" i="9"/>
  <c r="S16" i="9"/>
  <c r="S9" i="9"/>
  <c r="S12" i="9"/>
  <c r="S29" i="9"/>
  <c r="S7" i="9"/>
  <c r="S28" i="9"/>
  <c r="S21" i="9"/>
  <c r="S13" i="9"/>
  <c r="S17" i="9"/>
  <c r="S8" i="9"/>
  <c r="S23" i="9"/>
  <c r="S10" i="9"/>
  <c r="S25" i="9"/>
  <c r="S24" i="9"/>
  <c r="P30" i="9"/>
  <c r="A7" i="15"/>
  <c r="A21" i="15"/>
  <c r="A10" i="15"/>
  <c r="A18" i="15"/>
  <c r="A25" i="15"/>
  <c r="A28" i="15"/>
  <c r="A12" i="15"/>
  <c r="E30" i="15"/>
  <c r="A12" i="9"/>
  <c r="H30" i="9"/>
  <c r="S30" i="9" s="1"/>
  <c r="A16" i="9"/>
  <c r="A22" i="9"/>
  <c r="A23" i="9"/>
  <c r="A14" i="9"/>
  <c r="A21" i="9"/>
  <c r="A27" i="9"/>
  <c r="A26" i="9"/>
  <c r="A15" i="9"/>
  <c r="A18" i="9"/>
  <c r="A19" i="9"/>
  <c r="A17" i="9"/>
  <c r="A25" i="9"/>
  <c r="A11" i="15"/>
  <c r="A6" i="15"/>
  <c r="A16" i="15"/>
  <c r="A27" i="15"/>
  <c r="A13" i="15"/>
  <c r="A23" i="15"/>
  <c r="A8" i="15"/>
  <c r="A17" i="15"/>
  <c r="A26" i="15"/>
  <c r="A24" i="15"/>
  <c r="A29" i="15"/>
  <c r="A15" i="15"/>
  <c r="A9" i="15"/>
  <c r="A22" i="15"/>
  <c r="A20" i="15"/>
  <c r="A14" i="15"/>
  <c r="A19" i="15"/>
  <c r="A13" i="9"/>
  <c r="A9" i="9"/>
  <c r="A8" i="9"/>
  <c r="A28" i="9"/>
  <c r="A10" i="9"/>
  <c r="F30" i="9"/>
  <c r="A29" i="9"/>
  <c r="A20" i="9"/>
  <c r="A7" i="9"/>
  <c r="A24" i="9"/>
  <c r="A6" i="9"/>
  <c r="A11" i="9"/>
</calcChain>
</file>

<file path=xl/sharedStrings.xml><?xml version="1.0" encoding="utf-8"?>
<sst xmlns="http://schemas.openxmlformats.org/spreadsheetml/2006/main" count="56" uniqueCount="30">
  <si>
    <t>Excludes RA Claimants Who Returned to the Same Employer</t>
  </si>
  <si>
    <t>Rank</t>
  </si>
  <si>
    <t>LWDA</t>
  </si>
  <si>
    <t>Total RA Claimants Placed</t>
  </si>
  <si>
    <t>Placement Rate</t>
  </si>
  <si>
    <t>Statewide Totals</t>
  </si>
  <si>
    <t>RA claimants who returned to the same employers from which they separated are not included.</t>
  </si>
  <si>
    <t>Total RA Claimants:  The unique count of individuals who received their first payment during the reporting period.</t>
  </si>
  <si>
    <t>Total RA Claimants Placed:  The unique count of individuals who were found employed through case management follow-up, New Hire data, UI or WRIS wage data.</t>
  </si>
  <si>
    <t>Total Days-to- Employment</t>
  </si>
  <si>
    <t>Average Days-to-Employment</t>
  </si>
  <si>
    <t>Total RA Claimants Engaged</t>
  </si>
  <si>
    <t xml:space="preserve"> Engagement Rate</t>
  </si>
  <si>
    <t>Total RA Claimants Engaged:  The unique count of individuals who were found employed through case management follow-up or New Hire  data.  Individuals who were found employed solely through the use of UI and/or WRIS wage data have been excluded, as their actual hire date is not available.</t>
  </si>
  <si>
    <t xml:space="preserve">Total Days-to-Employment:  Data is based upon individuals with placement information entered directly into the system or who were found employed through the New Hire report. </t>
  </si>
  <si>
    <t>Reemployment Challenge - Placement Rate Report</t>
  </si>
  <si>
    <t>Reemployment Challenge - Average Days-to-Employment Report</t>
  </si>
  <si>
    <t>State</t>
  </si>
  <si>
    <t>Claimants Employed</t>
  </si>
  <si>
    <t>Total Claimants</t>
  </si>
  <si>
    <t>Percent Employed</t>
  </si>
  <si>
    <t>Average Days</t>
  </si>
  <si>
    <r>
      <rPr>
        <b/>
        <sz val="11"/>
        <color theme="1"/>
        <rFont val="Calibri"/>
        <family val="2"/>
        <scheme val="minor"/>
      </rPr>
      <t>Reemployment Challenge - Executive Summary</t>
    </r>
    <r>
      <rPr>
        <sz val="11"/>
        <color theme="1"/>
        <rFont val="Calibri"/>
        <family val="2"/>
        <scheme val="minor"/>
      </rPr>
      <t xml:space="preserve">
Excludes RA Claimants Who Returned to the Same Employer</t>
    </r>
  </si>
  <si>
    <t>Total Days-to-Employment</t>
  </si>
  <si>
    <r>
      <t xml:space="preserve">
</t>
    </r>
    <r>
      <rPr>
        <b/>
        <sz val="12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</si>
  <si>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Placement Rate</t>
    </r>
    <r>
      <rPr>
        <sz val="11"/>
        <color theme="1"/>
        <rFont val="Calibri"/>
        <family val="2"/>
        <scheme val="minor"/>
      </rPr>
      <t>: The goal of this challenge is to increase the number of reemployment assistance claimants who get a new job in the time period tracked. To be considered for this award, a local workforce development board (LWDB) must hit</t>
    </r>
    <r>
      <rPr>
        <b/>
        <sz val="11"/>
        <color theme="1"/>
        <rFont val="Calibri"/>
        <family val="2"/>
        <scheme val="minor"/>
      </rPr>
      <t xml:space="preserve"> 81% or greater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</si>
  <si>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Days-to-Employment</t>
    </r>
    <r>
      <rPr>
        <sz val="11"/>
        <color theme="1"/>
        <rFont val="Calibri"/>
        <family val="2"/>
        <scheme val="minor"/>
      </rPr>
      <t xml:space="preserve">: The goal of this challenge is to decrease the average number of days it takes for a reemployment assistance claimant to get back into a job. To be considered for this award, a local workforce development board (LWDB) must hit </t>
    </r>
    <r>
      <rPr>
        <b/>
        <sz val="11"/>
        <color theme="1"/>
        <rFont val="Calibri"/>
        <family val="2"/>
        <scheme val="minor"/>
      </rPr>
      <t>76 Days or Fewer</t>
    </r>
    <r>
      <rPr>
        <sz val="11"/>
        <color theme="1"/>
        <rFont val="Calibri"/>
        <family val="2"/>
        <scheme val="minor"/>
      </rPr>
      <t>.</t>
    </r>
  </si>
  <si>
    <t>October 1, 2016 thru December 31, 2016</t>
  </si>
  <si>
    <r>
      <t xml:space="preserve">Total RA Claimants
</t>
    </r>
    <r>
      <rPr>
        <sz val="8"/>
        <color theme="1"/>
        <rFont val="Calibri"/>
        <family val="2"/>
        <scheme val="minor"/>
      </rPr>
      <t>(10/1/2016 - 12/31/2016)</t>
    </r>
  </si>
  <si>
    <t>Report Date:  3/24/2017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</si>
</sst>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3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3" fontId="1" fillId="4" borderId="8" xfId="0" applyNumberFormat="1" applyFont="1" applyFill="1" applyBorder="1" applyAlignment="1">
      <alignment horizontal="center"/>
    </xf>
    <xf numFmtId="10" fontId="1" fillId="4" borderId="8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Border="1"/>
    <xf numFmtId="0" fontId="1" fillId="0" borderId="0" xfId="0" applyFont="1" applyFill="1" applyBorder="1" applyAlignment="1"/>
    <xf numFmtId="3" fontId="1" fillId="0" borderId="0" xfId="0" applyNumberFormat="1" applyFont="1" applyFill="1" applyBorder="1"/>
    <xf numFmtId="1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0" fontId="1" fillId="0" borderId="0" xfId="0" applyNumberFormat="1" applyFont="1"/>
    <xf numFmtId="10" fontId="0" fillId="0" borderId="0" xfId="0" applyNumberFormat="1" applyFont="1"/>
    <xf numFmtId="164" fontId="0" fillId="0" borderId="0" xfId="0" applyNumberFormat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0" fontId="1" fillId="4" borderId="9" xfId="0" applyNumberFormat="1" applyFont="1" applyFill="1" applyBorder="1" applyAlignment="1">
      <alignment horizontal="center"/>
    </xf>
    <xf numFmtId="0" fontId="2" fillId="0" borderId="0" xfId="0" applyFont="1" applyAlignment="1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10" fontId="1" fillId="0" borderId="3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/>
    <xf numFmtId="3" fontId="1" fillId="4" borderId="9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10" fontId="1" fillId="2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1" fillId="4" borderId="11" xfId="0" applyFont="1" applyFill="1" applyBorder="1" applyAlignment="1"/>
    <xf numFmtId="3" fontId="4" fillId="4" borderId="11" xfId="0" applyNumberFormat="1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left" wrapText="1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0" fontId="0" fillId="0" borderId="0" xfId="0" applyNumberFormat="1" applyBorder="1"/>
    <xf numFmtId="10" fontId="0" fillId="0" borderId="0" xfId="1" applyNumberFormat="1" applyFont="1"/>
    <xf numFmtId="166" fontId="0" fillId="0" borderId="0" xfId="1" applyNumberFormat="1" applyFont="1"/>
    <xf numFmtId="2" fontId="0" fillId="0" borderId="0" xfId="0" applyNumberFormat="1" applyBorder="1"/>
    <xf numFmtId="14" fontId="0" fillId="0" borderId="0" xfId="0" applyNumberFormat="1"/>
    <xf numFmtId="9" fontId="0" fillId="0" borderId="0" xfId="0" applyNumberFormat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6" fontId="0" fillId="0" borderId="0" xfId="0" applyNumberFormat="1"/>
    <xf numFmtId="10" fontId="0" fillId="0" borderId="0" xfId="0" applyNumberForma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1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LWDB Placement Rate</a:t>
            </a:r>
          </a:p>
        </c:rich>
      </c:tx>
      <c:layout>
        <c:manualLayout>
          <c:xMode val="edge"/>
          <c:yMode val="edge"/>
          <c:x val="0.34014072184638894"/>
          <c:y val="3.9950062421972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550355501337"/>
          <c:y val="0.12976299310900744"/>
          <c:w val="0.77050608110605889"/>
          <c:h val="0.64015767691959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data'!$B$1</c:f>
              <c:strCache>
                <c:ptCount val="1"/>
                <c:pt idx="0">
                  <c:v>Total Claimants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data'!$B$2:$B$25</c:f>
              <c:numCache>
                <c:formatCode>General</c:formatCode>
                <c:ptCount val="24"/>
                <c:pt idx="0">
                  <c:v>783</c:v>
                </c:pt>
                <c:pt idx="1">
                  <c:v>392</c:v>
                </c:pt>
                <c:pt idx="2">
                  <c:v>142</c:v>
                </c:pt>
                <c:pt idx="3">
                  <c:v>676</c:v>
                </c:pt>
                <c:pt idx="4">
                  <c:v>588</c:v>
                </c:pt>
                <c:pt idx="5">
                  <c:v>186</c:v>
                </c:pt>
                <c:pt idx="6">
                  <c:v>145</c:v>
                </c:pt>
                <c:pt idx="7">
                  <c:v>3417</c:v>
                </c:pt>
                <c:pt idx="8">
                  <c:v>371</c:v>
                </c:pt>
                <c:pt idx="9">
                  <c:v>850</c:v>
                </c:pt>
                <c:pt idx="10">
                  <c:v>1541</c:v>
                </c:pt>
                <c:pt idx="11">
                  <c:v>4827</c:v>
                </c:pt>
                <c:pt idx="12">
                  <c:v>998</c:v>
                </c:pt>
                <c:pt idx="13">
                  <c:v>1798</c:v>
                </c:pt>
                <c:pt idx="14">
                  <c:v>2980</c:v>
                </c:pt>
                <c:pt idx="15">
                  <c:v>1149</c:v>
                </c:pt>
                <c:pt idx="16">
                  <c:v>1226</c:v>
                </c:pt>
                <c:pt idx="17">
                  <c:v>1102</c:v>
                </c:pt>
                <c:pt idx="18">
                  <c:v>334</c:v>
                </c:pt>
                <c:pt idx="19">
                  <c:v>1070</c:v>
                </c:pt>
                <c:pt idx="20">
                  <c:v>2663</c:v>
                </c:pt>
                <c:pt idx="21">
                  <c:v>4207</c:v>
                </c:pt>
                <c:pt idx="22">
                  <c:v>5776</c:v>
                </c:pt>
                <c:pt idx="23">
                  <c:v>1665</c:v>
                </c:pt>
              </c:numCache>
            </c:numRef>
          </c:val>
        </c:ser>
        <c:ser>
          <c:idx val="1"/>
          <c:order val="1"/>
          <c:tx>
            <c:strRef>
              <c:f>'Chart data'!$C$1</c:f>
              <c:strCache>
                <c:ptCount val="1"/>
                <c:pt idx="0">
                  <c:v>Claimants 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data'!$C$2:$C$25</c:f>
              <c:numCache>
                <c:formatCode>General</c:formatCode>
                <c:ptCount val="24"/>
                <c:pt idx="0">
                  <c:v>208</c:v>
                </c:pt>
                <c:pt idx="1">
                  <c:v>120</c:v>
                </c:pt>
                <c:pt idx="2">
                  <c:v>54</c:v>
                </c:pt>
                <c:pt idx="3">
                  <c:v>183</c:v>
                </c:pt>
                <c:pt idx="4">
                  <c:v>152</c:v>
                </c:pt>
                <c:pt idx="5">
                  <c:v>85</c:v>
                </c:pt>
                <c:pt idx="6">
                  <c:v>51</c:v>
                </c:pt>
                <c:pt idx="7">
                  <c:v>1114</c:v>
                </c:pt>
                <c:pt idx="8">
                  <c:v>140</c:v>
                </c:pt>
                <c:pt idx="9">
                  <c:v>291</c:v>
                </c:pt>
                <c:pt idx="10">
                  <c:v>515</c:v>
                </c:pt>
                <c:pt idx="11">
                  <c:v>1505</c:v>
                </c:pt>
                <c:pt idx="12">
                  <c:v>381</c:v>
                </c:pt>
                <c:pt idx="13">
                  <c:v>876</c:v>
                </c:pt>
                <c:pt idx="14">
                  <c:v>1286</c:v>
                </c:pt>
                <c:pt idx="15">
                  <c:v>401</c:v>
                </c:pt>
                <c:pt idx="16">
                  <c:v>417</c:v>
                </c:pt>
                <c:pt idx="17">
                  <c:v>344</c:v>
                </c:pt>
                <c:pt idx="18">
                  <c:v>97</c:v>
                </c:pt>
                <c:pt idx="19">
                  <c:v>360</c:v>
                </c:pt>
                <c:pt idx="20">
                  <c:v>969</c:v>
                </c:pt>
                <c:pt idx="21">
                  <c:v>1342</c:v>
                </c:pt>
                <c:pt idx="22">
                  <c:v>1610</c:v>
                </c:pt>
                <c:pt idx="23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688807504"/>
        <c:axId val="317573136"/>
      </c:barChart>
      <c:lineChart>
        <c:grouping val="standard"/>
        <c:varyColors val="0"/>
        <c:ser>
          <c:idx val="2"/>
          <c:order val="2"/>
          <c:tx>
            <c:strRef>
              <c:f>'Chart data'!$D$1</c:f>
              <c:strCache>
                <c:ptCount val="1"/>
                <c:pt idx="0">
                  <c:v>Percent Employed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data'!$D$2:$D$25</c:f>
              <c:numCache>
                <c:formatCode>0.00%</c:formatCode>
                <c:ptCount val="24"/>
                <c:pt idx="0">
                  <c:v>0.26564495530012772</c:v>
                </c:pt>
                <c:pt idx="1">
                  <c:v>0.30612244897959184</c:v>
                </c:pt>
                <c:pt idx="2">
                  <c:v>0.38028169014084506</c:v>
                </c:pt>
                <c:pt idx="3">
                  <c:v>0.27071005917159763</c:v>
                </c:pt>
                <c:pt idx="4">
                  <c:v>0.25850340136054423</c:v>
                </c:pt>
                <c:pt idx="5">
                  <c:v>0.45698924731182794</c:v>
                </c:pt>
                <c:pt idx="6">
                  <c:v>0.35172413793103446</c:v>
                </c:pt>
                <c:pt idx="7">
                  <c:v>0.32601697395376061</c:v>
                </c:pt>
                <c:pt idx="8">
                  <c:v>0.37735849056603776</c:v>
                </c:pt>
                <c:pt idx="9">
                  <c:v>0.34235294117647058</c:v>
                </c:pt>
                <c:pt idx="10">
                  <c:v>0.33419857235561323</c:v>
                </c:pt>
                <c:pt idx="11">
                  <c:v>0.31178785995442304</c:v>
                </c:pt>
                <c:pt idx="12">
                  <c:v>0.38176352705410821</c:v>
                </c:pt>
                <c:pt idx="13">
                  <c:v>0.48720800889877641</c:v>
                </c:pt>
                <c:pt idx="14">
                  <c:v>0.43154362416107384</c:v>
                </c:pt>
                <c:pt idx="15">
                  <c:v>0.34899912967798086</c:v>
                </c:pt>
                <c:pt idx="16">
                  <c:v>0.34013050570962478</c:v>
                </c:pt>
                <c:pt idx="17">
                  <c:v>0.31215970961887479</c:v>
                </c:pt>
                <c:pt idx="18">
                  <c:v>0.29041916167664672</c:v>
                </c:pt>
                <c:pt idx="19">
                  <c:v>0.3364485981308411</c:v>
                </c:pt>
                <c:pt idx="20">
                  <c:v>0.36387532857679311</c:v>
                </c:pt>
                <c:pt idx="21">
                  <c:v>0.31899215593059188</c:v>
                </c:pt>
                <c:pt idx="22">
                  <c:v>0.27873961218836563</c:v>
                </c:pt>
                <c:pt idx="23">
                  <c:v>0.33033033033033032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573920"/>
        <c:axId val="317573528"/>
      </c:lineChart>
      <c:catAx>
        <c:axId val="68880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573136"/>
        <c:crosses val="autoZero"/>
        <c:auto val="1"/>
        <c:lblAlgn val="ctr"/>
        <c:lblOffset val="100"/>
        <c:noMultiLvlLbl val="0"/>
      </c:catAx>
      <c:valAx>
        <c:axId val="31757313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07504"/>
        <c:crosses val="autoZero"/>
        <c:crossBetween val="between"/>
        <c:majorUnit val="500"/>
        <c:minorUnit val="100"/>
      </c:valAx>
      <c:valAx>
        <c:axId val="317573528"/>
        <c:scaling>
          <c:orientation val="minMax"/>
          <c:max val="0.5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573920"/>
        <c:crosses val="max"/>
        <c:crossBetween val="between"/>
        <c:majorUnit val="5.000000000000001E-2"/>
      </c:valAx>
      <c:catAx>
        <c:axId val="31757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573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LWDB Average Days-to-Employment</a:t>
            </a:r>
            <a:endParaRPr lang="en-US" sz="9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6877100367478"/>
          <c:y val="0.15023049391553328"/>
          <c:w val="0.7975912932875856"/>
          <c:h val="0.62638339298496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data'!$F$1</c:f>
              <c:strCache>
                <c:ptCount val="1"/>
                <c:pt idx="0">
                  <c:v>Total Days-to-Employment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'Chart data'!$F$2:$F$25</c:f>
              <c:numCache>
                <c:formatCode>General</c:formatCode>
                <c:ptCount val="24"/>
                <c:pt idx="0">
                  <c:v>10795</c:v>
                </c:pt>
                <c:pt idx="1">
                  <c:v>5050</c:v>
                </c:pt>
                <c:pt idx="2">
                  <c:v>3035</c:v>
                </c:pt>
                <c:pt idx="3">
                  <c:v>10442</c:v>
                </c:pt>
                <c:pt idx="4">
                  <c:v>8962</c:v>
                </c:pt>
                <c:pt idx="5">
                  <c:v>4225</c:v>
                </c:pt>
                <c:pt idx="6">
                  <c:v>2615</c:v>
                </c:pt>
                <c:pt idx="7">
                  <c:v>58805</c:v>
                </c:pt>
                <c:pt idx="8">
                  <c:v>7686</c:v>
                </c:pt>
                <c:pt idx="9">
                  <c:v>14751</c:v>
                </c:pt>
                <c:pt idx="10">
                  <c:v>26000</c:v>
                </c:pt>
                <c:pt idx="11">
                  <c:v>72651</c:v>
                </c:pt>
                <c:pt idx="12">
                  <c:v>22046</c:v>
                </c:pt>
                <c:pt idx="13">
                  <c:v>45809</c:v>
                </c:pt>
                <c:pt idx="14">
                  <c:v>69310</c:v>
                </c:pt>
                <c:pt idx="15">
                  <c:v>20382</c:v>
                </c:pt>
                <c:pt idx="16">
                  <c:v>19028</c:v>
                </c:pt>
                <c:pt idx="17">
                  <c:v>14831</c:v>
                </c:pt>
                <c:pt idx="18">
                  <c:v>5599</c:v>
                </c:pt>
                <c:pt idx="19">
                  <c:v>15683</c:v>
                </c:pt>
                <c:pt idx="20">
                  <c:v>42595</c:v>
                </c:pt>
                <c:pt idx="21">
                  <c:v>66195</c:v>
                </c:pt>
                <c:pt idx="22">
                  <c:v>80272</c:v>
                </c:pt>
                <c:pt idx="23">
                  <c:v>25278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688805936"/>
        <c:axId val="317574312"/>
      </c:barChart>
      <c:lineChart>
        <c:grouping val="standard"/>
        <c:varyColors val="0"/>
        <c:ser>
          <c:idx val="1"/>
          <c:order val="1"/>
          <c:tx>
            <c:strRef>
              <c:f>'Chart data'!$G$1</c:f>
              <c:strCache>
                <c:ptCount val="1"/>
                <c:pt idx="0">
                  <c:v>Average Days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'Chart data'!$G$2:$G$25</c:f>
              <c:numCache>
                <c:formatCode>0.0</c:formatCode>
                <c:ptCount val="24"/>
                <c:pt idx="0">
                  <c:v>51.89903846153846</c:v>
                </c:pt>
                <c:pt idx="1">
                  <c:v>42.083333333333336</c:v>
                </c:pt>
                <c:pt idx="2">
                  <c:v>56.203703703703702</c:v>
                </c:pt>
                <c:pt idx="3">
                  <c:v>57.060109289617486</c:v>
                </c:pt>
                <c:pt idx="4">
                  <c:v>58.960526315789473</c:v>
                </c:pt>
                <c:pt idx="5">
                  <c:v>49.705882352941174</c:v>
                </c:pt>
                <c:pt idx="6">
                  <c:v>51.274509803921568</c:v>
                </c:pt>
                <c:pt idx="7">
                  <c:v>52.787253141831236</c:v>
                </c:pt>
                <c:pt idx="8">
                  <c:v>54.9</c:v>
                </c:pt>
                <c:pt idx="9">
                  <c:v>50.690721649484537</c:v>
                </c:pt>
                <c:pt idx="10">
                  <c:v>50.485436893203882</c:v>
                </c:pt>
                <c:pt idx="11">
                  <c:v>48.273089700996678</c:v>
                </c:pt>
                <c:pt idx="12">
                  <c:v>57.863517060367457</c:v>
                </c:pt>
                <c:pt idx="13">
                  <c:v>52.293378995433791</c:v>
                </c:pt>
                <c:pt idx="14">
                  <c:v>53.895800933125969</c:v>
                </c:pt>
                <c:pt idx="15">
                  <c:v>50.827930174563591</c:v>
                </c:pt>
                <c:pt idx="16">
                  <c:v>45.630695443645081</c:v>
                </c:pt>
                <c:pt idx="17">
                  <c:v>43.113372093023258</c:v>
                </c:pt>
                <c:pt idx="18">
                  <c:v>57.72164948453608</c:v>
                </c:pt>
                <c:pt idx="19">
                  <c:v>43.56388888888889</c:v>
                </c:pt>
                <c:pt idx="20">
                  <c:v>43.957688338493291</c:v>
                </c:pt>
                <c:pt idx="21">
                  <c:v>49.325633383010434</c:v>
                </c:pt>
                <c:pt idx="22">
                  <c:v>49.858385093167705</c:v>
                </c:pt>
                <c:pt idx="23">
                  <c:v>45.96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151664"/>
        <c:axId val="317574704"/>
      </c:lineChart>
      <c:catAx>
        <c:axId val="6888059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574312"/>
        <c:crosses val="autoZero"/>
        <c:auto val="1"/>
        <c:lblAlgn val="ctr"/>
        <c:lblOffset val="100"/>
        <c:noMultiLvlLbl val="0"/>
      </c:catAx>
      <c:valAx>
        <c:axId val="317574312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05936"/>
        <c:crosses val="autoZero"/>
        <c:crossBetween val="between"/>
      </c:valAx>
      <c:valAx>
        <c:axId val="317574704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51664"/>
        <c:crosses val="max"/>
        <c:crossBetween val="between"/>
        <c:minorUnit val="1"/>
      </c:valAx>
      <c:catAx>
        <c:axId val="75515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317574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Statewide Placement Rate</a:t>
            </a:r>
          </a:p>
        </c:rich>
      </c:tx>
      <c:layout>
        <c:manualLayout>
          <c:xMode val="edge"/>
          <c:yMode val="edge"/>
          <c:x val="0.23844754874948895"/>
          <c:y val="2.9850746268656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912917642051499"/>
          <c:y val="0.14676616915422885"/>
          <c:w val="0.74943562578879064"/>
          <c:h val="0.62401300583695696"/>
        </c:manualLayout>
      </c:layout>
      <c:barChart>
        <c:barDir val="col"/>
        <c:grouping val="clustered"/>
        <c:varyColors val="0"/>
        <c:ser>
          <c:idx val="0"/>
          <c:order val="1"/>
          <c:tx>
            <c:v>Claimants Placed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109355280231783E-2"/>
                  <c:y val="0.15503875968992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56628064063136"/>
                      <c:h val="0.129043927648578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'Placement Rate'!$E$30</c:f>
              <c:numCache>
                <c:formatCode>0.00%</c:formatCode>
                <c:ptCount val="1"/>
                <c:pt idx="0">
                  <c:v>0.33562207478269812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806720"/>
        <c:axId val="755151272"/>
      </c:barChart>
      <c:lineChart>
        <c:grouping val="standard"/>
        <c:varyColors val="0"/>
        <c:ser>
          <c:idx val="1"/>
          <c:order val="0"/>
          <c:tx>
            <c:v>Goal Floor Threshold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"/>
              <c:pt idx="0">
                <c:v> </c:v>
              </c:pt>
            </c:strLit>
          </c:cat>
          <c:val>
            <c:numRef>
              <c:f>'Placement Rate'!$K$8</c:f>
              <c:numCache>
                <c:formatCode>0.00%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806720"/>
        <c:axId val="755151272"/>
      </c:lineChart>
      <c:catAx>
        <c:axId val="6888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51272"/>
        <c:crosses val="autoZero"/>
        <c:auto val="1"/>
        <c:lblAlgn val="ctr"/>
        <c:lblOffset val="100"/>
        <c:noMultiLvlLbl val="0"/>
      </c:catAx>
      <c:valAx>
        <c:axId val="755151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06720"/>
        <c:crosses val="autoZero"/>
        <c:crossBetween val="between"/>
        <c:majorUnit val="0.1"/>
        <c:min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446615532289324E-2"/>
          <c:y val="0.8217181807497943"/>
          <c:w val="0.72790386085287151"/>
          <c:h val="0.148431072981548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i="0" baseline="0">
                <a:effectLst/>
              </a:rPr>
              <a:t>Statewide Average Days-to-Employment</a:t>
            </a:r>
            <a:endParaRPr lang="en-US" sz="800">
              <a:effectLst/>
            </a:endParaRPr>
          </a:p>
        </c:rich>
      </c:tx>
      <c:layout>
        <c:manualLayout>
          <c:xMode val="edge"/>
          <c:yMode val="edge"/>
          <c:x val="0.2655197132616488"/>
          <c:y val="1.9184652278177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78232156464314"/>
          <c:y val="0.14529994901716423"/>
          <c:w val="0.75054384330990886"/>
          <c:h val="0.65111010404275005"/>
        </c:manualLayout>
      </c:layout>
      <c:barChart>
        <c:barDir val="col"/>
        <c:grouping val="clustered"/>
        <c:varyColors val="0"/>
        <c:ser>
          <c:idx val="1"/>
          <c:order val="0"/>
          <c:tx>
            <c:v>Average Days-to-Employment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5710113073651581E-17"/>
                  <c:y val="0.149365197908887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'Average Days-to-Employment'!$H$30</c:f>
              <c:numCache>
                <c:formatCode>#,##0.0</c:formatCode>
                <c:ptCount val="1"/>
                <c:pt idx="0">
                  <c:v>49.961305647076856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139000"/>
        <c:axId val="597139392"/>
      </c:barChart>
      <c:lineChart>
        <c:grouping val="standard"/>
        <c:varyColors val="0"/>
        <c:ser>
          <c:idx val="0"/>
          <c:order val="1"/>
          <c:tx>
            <c:v>Goal Ceiling Limit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"/>
              <c:pt idx="0">
                <c:v> </c:v>
              </c:pt>
            </c:strLit>
          </c:cat>
          <c:val>
            <c:numRef>
              <c:f>'Placement Rate'!$S$8</c:f>
              <c:numCache>
                <c:formatCode>0.00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139000"/>
        <c:axId val="597139392"/>
      </c:lineChart>
      <c:catAx>
        <c:axId val="59713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139392"/>
        <c:crosses val="autoZero"/>
        <c:auto val="1"/>
        <c:lblAlgn val="ctr"/>
        <c:lblOffset val="100"/>
        <c:noMultiLvlLbl val="0"/>
      </c:catAx>
      <c:valAx>
        <c:axId val="59713939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139000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0160020320040646E-2"/>
          <c:y val="0.84592156196302803"/>
          <c:w val="0.96534304179719488"/>
          <c:h val="0.15407843803697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31246</xdr:colOff>
      <xdr:row>6</xdr:row>
      <xdr:rowOff>57151</xdr:rowOff>
    </xdr:from>
    <xdr:to>
      <xdr:col>8</xdr:col>
      <xdr:colOff>914400</xdr:colOff>
      <xdr:row>17</xdr:row>
      <xdr:rowOff>133671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21</xdr:row>
      <xdr:rowOff>47625</xdr:rowOff>
    </xdr:from>
    <xdr:to>
      <xdr:col>8</xdr:col>
      <xdr:colOff>838200</xdr:colOff>
      <xdr:row>33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19050</xdr:rowOff>
    </xdr:from>
    <xdr:to>
      <xdr:col>2</xdr:col>
      <xdr:colOff>581024</xdr:colOff>
      <xdr:row>17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47627</xdr:rowOff>
    </xdr:from>
    <xdr:to>
      <xdr:col>2</xdr:col>
      <xdr:colOff>552450</xdr:colOff>
      <xdr:row>33</xdr:row>
      <xdr:rowOff>142369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95250</xdr:rowOff>
    </xdr:from>
    <xdr:to>
      <xdr:col>2</xdr:col>
      <xdr:colOff>304800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609600" y="2200275"/>
          <a:ext cx="914400" cy="0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25</xdr:row>
      <xdr:rowOff>9525</xdr:rowOff>
    </xdr:from>
    <xdr:to>
      <xdr:col>2</xdr:col>
      <xdr:colOff>295275</xdr:colOff>
      <xdr:row>25</xdr:row>
      <xdr:rowOff>9525</xdr:rowOff>
    </xdr:to>
    <xdr:cxnSp macro="">
      <xdr:nvCxnSpPr>
        <xdr:cNvPr id="8" name="Straight Connector 7"/>
        <xdr:cNvCxnSpPr/>
      </xdr:nvCxnSpPr>
      <xdr:spPr>
        <a:xfrm>
          <a:off x="600075" y="5353050"/>
          <a:ext cx="914400" cy="0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409576</xdr:colOff>
      <xdr:row>7</xdr:row>
      <xdr:rowOff>104775</xdr:rowOff>
    </xdr:from>
    <xdr:to>
      <xdr:col>1</xdr:col>
      <xdr:colOff>523875</xdr:colOff>
      <xdr:row>8</xdr:row>
      <xdr:rowOff>66675</xdr:rowOff>
    </xdr:to>
    <xdr:sp macro="" textlink="">
      <xdr:nvSpPr>
        <xdr:cNvPr id="9" name="Up Arrow 8"/>
        <xdr:cNvSpPr/>
      </xdr:nvSpPr>
      <xdr:spPr>
        <a:xfrm>
          <a:off x="1019176" y="1828800"/>
          <a:ext cx="114299" cy="15240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380998</xdr:colOff>
      <xdr:row>26</xdr:row>
      <xdr:rowOff>38098</xdr:rowOff>
    </xdr:from>
    <xdr:to>
      <xdr:col>1</xdr:col>
      <xdr:colOff>495300</xdr:colOff>
      <xdr:row>27</xdr:row>
      <xdr:rowOff>9524</xdr:rowOff>
    </xdr:to>
    <xdr:sp macro="" textlink="">
      <xdr:nvSpPr>
        <xdr:cNvPr id="10" name="Up Arrow 9"/>
        <xdr:cNvSpPr/>
      </xdr:nvSpPr>
      <xdr:spPr>
        <a:xfrm rot="10800000">
          <a:off x="990598" y="5572123"/>
          <a:ext cx="114302" cy="161926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114301</xdr:colOff>
      <xdr:row>33</xdr:row>
      <xdr:rowOff>95250</xdr:rowOff>
    </xdr:from>
    <xdr:to>
      <xdr:col>8</xdr:col>
      <xdr:colOff>781036</xdr:colOff>
      <xdr:row>43</xdr:row>
      <xdr:rowOff>64847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962775"/>
          <a:ext cx="5543535" cy="1874597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8</xdr:row>
      <xdr:rowOff>66675</xdr:rowOff>
    </xdr:from>
    <xdr:to>
      <xdr:col>2</xdr:col>
      <xdr:colOff>219075</xdr:colOff>
      <xdr:row>9</xdr:row>
      <xdr:rowOff>76200</xdr:rowOff>
    </xdr:to>
    <xdr:sp macro="" textlink="">
      <xdr:nvSpPr>
        <xdr:cNvPr id="11" name="TextBox 10"/>
        <xdr:cNvSpPr txBox="1"/>
      </xdr:nvSpPr>
      <xdr:spPr>
        <a:xfrm>
          <a:off x="800100" y="1981200"/>
          <a:ext cx="6381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&gt;=</a:t>
          </a:r>
          <a:r>
            <a:rPr lang="en-US" sz="900" baseline="0"/>
            <a:t> </a:t>
          </a:r>
          <a:r>
            <a:rPr lang="en-US" sz="900"/>
            <a:t>81%</a:t>
          </a:r>
        </a:p>
      </xdr:txBody>
    </xdr:sp>
    <xdr:clientData/>
  </xdr:twoCellAnchor>
  <xdr:twoCellAnchor>
    <xdr:from>
      <xdr:col>1</xdr:col>
      <xdr:colOff>133350</xdr:colOff>
      <xdr:row>25</xdr:row>
      <xdr:rowOff>0</xdr:rowOff>
    </xdr:from>
    <xdr:to>
      <xdr:col>2</xdr:col>
      <xdr:colOff>228600</xdr:colOff>
      <xdr:row>25</xdr:row>
      <xdr:rowOff>171450</xdr:rowOff>
    </xdr:to>
    <xdr:sp macro="" textlink="">
      <xdr:nvSpPr>
        <xdr:cNvPr id="12" name="TextBox 11"/>
        <xdr:cNvSpPr txBox="1"/>
      </xdr:nvSpPr>
      <xdr:spPr>
        <a:xfrm>
          <a:off x="742950" y="5343525"/>
          <a:ext cx="7048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&lt;= 76 Days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A1:AF41"/>
  <sheetViews>
    <sheetView tabSelected="1" workbookViewId="0">
      <selection activeCell="K28" sqref="K28"/>
    </sheetView>
  </sheetViews>
  <sheetFormatPr defaultRowHeight="15" x14ac:dyDescent="0.25"/>
  <cols>
    <col min="1" max="1" width="15.85546875" customWidth="1"/>
    <col min="2" max="2" width="11" customWidth="1"/>
    <col min="3" max="3" width="20" style="45" customWidth="1"/>
    <col min="4" max="4" width="18.140625" customWidth="1"/>
    <col min="5" max="5" width="14.7109375" customWidth="1"/>
    <col min="6" max="9" width="9.140625" style="1"/>
    <col min="10" max="15" width="9.140625" style="1" customWidth="1"/>
    <col min="16" max="16" width="9.5703125" style="1" customWidth="1"/>
    <col min="17" max="20" width="9.140625" style="1" customWidth="1"/>
    <col min="21" max="32" width="9.140625" style="1"/>
  </cols>
  <sheetData>
    <row r="1" spans="1:32" x14ac:dyDescent="0.25">
      <c r="C1" s="70"/>
      <c r="E1" s="71" t="s">
        <v>29</v>
      </c>
    </row>
    <row r="2" spans="1:32" ht="18.75" customHeight="1" x14ac:dyDescent="0.25">
      <c r="A2" s="77" t="s">
        <v>15</v>
      </c>
      <c r="B2" s="77"/>
      <c r="C2" s="77"/>
      <c r="D2" s="77"/>
      <c r="E2" s="77"/>
    </row>
    <row r="3" spans="1:32" ht="18.75" customHeight="1" x14ac:dyDescent="0.25">
      <c r="A3" s="77" t="s">
        <v>0</v>
      </c>
      <c r="B3" s="77"/>
      <c r="C3" s="77"/>
      <c r="D3" s="77"/>
      <c r="E3" s="7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2" ht="10.5" customHeight="1" thickBot="1" x14ac:dyDescent="0.3">
      <c r="A4" s="78"/>
      <c r="B4" s="78"/>
      <c r="C4" s="78"/>
      <c r="D4" s="78"/>
      <c r="E4" s="7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32" ht="36.75" customHeight="1" thickBot="1" x14ac:dyDescent="0.3">
      <c r="A5" s="3" t="s">
        <v>1</v>
      </c>
      <c r="B5" s="4" t="s">
        <v>2</v>
      </c>
      <c r="C5" s="33" t="s">
        <v>28</v>
      </c>
      <c r="D5" s="3" t="s">
        <v>3</v>
      </c>
      <c r="E5" s="49" t="s">
        <v>4</v>
      </c>
    </row>
    <row r="6" spans="1:32" ht="15.75" customHeight="1" x14ac:dyDescent="0.25">
      <c r="A6" s="34">
        <f>RANK(E6,$E$6:$E$29,0)</f>
        <v>1</v>
      </c>
      <c r="B6" s="72">
        <v>14</v>
      </c>
      <c r="C6" s="50">
        <v>1798</v>
      </c>
      <c r="D6" s="5">
        <v>876</v>
      </c>
      <c r="E6" s="42">
        <f>D6/C6</f>
        <v>0.48720800889877641</v>
      </c>
      <c r="G6" s="20"/>
      <c r="H6" s="20"/>
    </row>
    <row r="7" spans="1:32" ht="15.75" customHeight="1" x14ac:dyDescent="0.25">
      <c r="A7" s="35">
        <f>RANK(E7,$E$6:$E$29,0)</f>
        <v>2</v>
      </c>
      <c r="B7" s="7">
        <v>6</v>
      </c>
      <c r="C7" s="55">
        <v>186</v>
      </c>
      <c r="D7" s="8">
        <v>85</v>
      </c>
      <c r="E7" s="43">
        <f>D7/C7</f>
        <v>0.45698924731182794</v>
      </c>
      <c r="G7" s="20"/>
      <c r="H7" s="20"/>
    </row>
    <row r="8" spans="1:32" ht="15.75" customHeight="1" x14ac:dyDescent="0.25">
      <c r="A8" s="35">
        <f>RANK(E8,$E$6:$E$29,0)</f>
        <v>3</v>
      </c>
      <c r="B8" s="7">
        <v>15</v>
      </c>
      <c r="C8" s="55">
        <v>2980</v>
      </c>
      <c r="D8" s="8">
        <v>1286</v>
      </c>
      <c r="E8" s="43">
        <f>D8/C8</f>
        <v>0.43154362416107384</v>
      </c>
      <c r="G8" s="20"/>
      <c r="H8" s="20"/>
      <c r="J8" s="63"/>
      <c r="K8" s="63"/>
      <c r="L8" s="68"/>
      <c r="M8" s="63"/>
      <c r="O8" s="66"/>
      <c r="P8" s="66"/>
      <c r="R8" s="66"/>
      <c r="S8" s="66"/>
    </row>
    <row r="9" spans="1:32" ht="15.75" customHeight="1" x14ac:dyDescent="0.25">
      <c r="A9" s="35">
        <f>RANK(E9,$E$6:$E$29,0)</f>
        <v>4</v>
      </c>
      <c r="B9" s="7">
        <v>13</v>
      </c>
      <c r="C9" s="55">
        <v>998</v>
      </c>
      <c r="D9" s="8">
        <v>381</v>
      </c>
      <c r="E9" s="43">
        <f>D9/C9</f>
        <v>0.38176352705410821</v>
      </c>
      <c r="G9" s="20"/>
      <c r="H9" s="20"/>
      <c r="S9" s="66"/>
    </row>
    <row r="10" spans="1:32" ht="15.75" customHeight="1" x14ac:dyDescent="0.25">
      <c r="A10" s="35">
        <f>RANK(E10,$E$6:$E$29,0)</f>
        <v>5</v>
      </c>
      <c r="B10" s="7">
        <v>3</v>
      </c>
      <c r="C10" s="55">
        <v>142</v>
      </c>
      <c r="D10" s="8">
        <v>54</v>
      </c>
      <c r="E10" s="43">
        <f>D10/C10</f>
        <v>0.38028169014084506</v>
      </c>
      <c r="G10" s="20"/>
      <c r="H10" s="20"/>
    </row>
    <row r="11" spans="1:32" ht="15.75" customHeight="1" x14ac:dyDescent="0.25">
      <c r="A11" s="35">
        <f>RANK(E11,$E$6:$E$29,0)</f>
        <v>6</v>
      </c>
      <c r="B11" s="7">
        <v>9</v>
      </c>
      <c r="C11" s="55">
        <v>371</v>
      </c>
      <c r="D11" s="8">
        <v>140</v>
      </c>
      <c r="E11" s="43">
        <f>D11/C11</f>
        <v>0.37735849056603776</v>
      </c>
      <c r="G11" s="20"/>
      <c r="H11" s="20"/>
    </row>
    <row r="12" spans="1:32" ht="15.75" customHeight="1" x14ac:dyDescent="0.25">
      <c r="A12" s="35">
        <f>RANK(E12,$E$6:$E$29,0)</f>
        <v>7</v>
      </c>
      <c r="B12" s="11">
        <v>21</v>
      </c>
      <c r="C12" s="55">
        <v>2663</v>
      </c>
      <c r="D12" s="8">
        <v>969</v>
      </c>
      <c r="E12" s="43">
        <f>D12/C12</f>
        <v>0.36387532857679311</v>
      </c>
      <c r="G12" s="20"/>
      <c r="H12" s="20"/>
    </row>
    <row r="13" spans="1:32" ht="15.75" customHeight="1" x14ac:dyDescent="0.25">
      <c r="A13" s="35">
        <f>RANK(E13,$E$6:$E$29,0)</f>
        <v>8</v>
      </c>
      <c r="B13" s="7">
        <v>7</v>
      </c>
      <c r="C13" s="55">
        <v>145</v>
      </c>
      <c r="D13" s="8">
        <v>51</v>
      </c>
      <c r="E13" s="43">
        <f>D13/C13</f>
        <v>0.35172413793103446</v>
      </c>
      <c r="G13" s="20"/>
      <c r="H13" s="20"/>
      <c r="J13" s="63"/>
      <c r="L13" s="63"/>
    </row>
    <row r="14" spans="1:32" ht="15.75" customHeight="1" x14ac:dyDescent="0.25">
      <c r="A14" s="35">
        <f>RANK(E14,$E$6:$E$29,0)</f>
        <v>9</v>
      </c>
      <c r="B14" s="7">
        <v>16</v>
      </c>
      <c r="C14" s="55">
        <v>1149</v>
      </c>
      <c r="D14" s="8">
        <v>401</v>
      </c>
      <c r="E14" s="43">
        <f>D14/C14</f>
        <v>0.34899912967798086</v>
      </c>
      <c r="G14" s="20"/>
      <c r="H14" s="20"/>
    </row>
    <row r="15" spans="1:32" ht="15.75" customHeight="1" x14ac:dyDescent="0.25">
      <c r="A15" s="35">
        <f>RANK(E15,$E$6:$E$29,0)</f>
        <v>10</v>
      </c>
      <c r="B15" s="7">
        <v>10</v>
      </c>
      <c r="C15" s="55">
        <v>850</v>
      </c>
      <c r="D15" s="8">
        <v>291</v>
      </c>
      <c r="E15" s="43">
        <f>D15/C15</f>
        <v>0.34235294117647058</v>
      </c>
      <c r="G15" s="20"/>
      <c r="H15" s="20"/>
    </row>
    <row r="16" spans="1:32" ht="15.75" customHeight="1" x14ac:dyDescent="0.25">
      <c r="A16" s="35">
        <f>RANK(E16,$E$6:$E$29,0)</f>
        <v>11</v>
      </c>
      <c r="B16" s="7">
        <v>17</v>
      </c>
      <c r="C16" s="55">
        <v>1226</v>
      </c>
      <c r="D16" s="8">
        <v>417</v>
      </c>
      <c r="E16" s="43">
        <f>D16/C16</f>
        <v>0.34013050570962478</v>
      </c>
      <c r="G16" s="20"/>
      <c r="H16" s="20"/>
    </row>
    <row r="17" spans="1:15" ht="15.75" customHeight="1" x14ac:dyDescent="0.25">
      <c r="A17" s="35">
        <f>RANK(E17,$E$6:$E$29,0)</f>
        <v>12</v>
      </c>
      <c r="B17" s="7">
        <v>20</v>
      </c>
      <c r="C17" s="55">
        <v>1070</v>
      </c>
      <c r="D17" s="8">
        <v>360</v>
      </c>
      <c r="E17" s="43">
        <f>D17/C17</f>
        <v>0.3364485981308411</v>
      </c>
      <c r="G17" s="20"/>
      <c r="H17" s="20"/>
    </row>
    <row r="18" spans="1:15" ht="15.75" customHeight="1" x14ac:dyDescent="0.25">
      <c r="A18" s="35">
        <f>RANK(E18,$E$6:$E$29,0)</f>
        <v>13</v>
      </c>
      <c r="B18" s="7">
        <v>11</v>
      </c>
      <c r="C18" s="55">
        <v>1541</v>
      </c>
      <c r="D18" s="8">
        <v>515</v>
      </c>
      <c r="E18" s="43">
        <f>D18/C18</f>
        <v>0.33419857235561323</v>
      </c>
      <c r="G18" s="20"/>
      <c r="H18" s="20"/>
    </row>
    <row r="19" spans="1:15" ht="15.75" customHeight="1" x14ac:dyDescent="0.25">
      <c r="A19" s="35">
        <f>RANK(E19,$E$6:$E$29,0)</f>
        <v>14</v>
      </c>
      <c r="B19" s="11">
        <v>24</v>
      </c>
      <c r="C19" s="55">
        <v>1665</v>
      </c>
      <c r="D19" s="8">
        <v>550</v>
      </c>
      <c r="E19" s="43">
        <f>D19/C19</f>
        <v>0.33033033033033032</v>
      </c>
      <c r="G19" s="20"/>
      <c r="H19" s="20"/>
      <c r="N19" s="20"/>
      <c r="O19" s="20"/>
    </row>
    <row r="20" spans="1:15" ht="15.75" customHeight="1" x14ac:dyDescent="0.25">
      <c r="A20" s="35">
        <f>RANK(E20,$E$6:$E$29,0)</f>
        <v>15</v>
      </c>
      <c r="B20" s="7">
        <v>8</v>
      </c>
      <c r="C20" s="55">
        <v>3417</v>
      </c>
      <c r="D20" s="8">
        <v>1114</v>
      </c>
      <c r="E20" s="43">
        <f>D20/C20</f>
        <v>0.32601697395376061</v>
      </c>
      <c r="G20" s="20"/>
      <c r="H20" s="20"/>
    </row>
    <row r="21" spans="1:15" ht="15.75" customHeight="1" x14ac:dyDescent="0.25">
      <c r="A21" s="35">
        <f>RANK(E21,$E$6:$E$29,0)</f>
        <v>16</v>
      </c>
      <c r="B21" s="11">
        <v>22</v>
      </c>
      <c r="C21" s="55">
        <v>4207</v>
      </c>
      <c r="D21" s="8">
        <v>1342</v>
      </c>
      <c r="E21" s="43">
        <f>D21/C21</f>
        <v>0.31899215593059188</v>
      </c>
      <c r="G21" s="20"/>
      <c r="H21" s="20"/>
    </row>
    <row r="22" spans="1:15" ht="15.75" customHeight="1" x14ac:dyDescent="0.25">
      <c r="A22" s="35">
        <f>RANK(E22,$E$6:$E$29,0)</f>
        <v>17</v>
      </c>
      <c r="B22" s="7">
        <v>18</v>
      </c>
      <c r="C22" s="55">
        <v>1102</v>
      </c>
      <c r="D22" s="8">
        <v>344</v>
      </c>
      <c r="E22" s="43">
        <f>D22/C22</f>
        <v>0.31215970961887479</v>
      </c>
      <c r="G22" s="20"/>
      <c r="H22" s="20"/>
    </row>
    <row r="23" spans="1:15" ht="15.75" customHeight="1" x14ac:dyDescent="0.25">
      <c r="A23" s="35">
        <f>RANK(E23,$E$6:$E$29,0)</f>
        <v>18</v>
      </c>
      <c r="B23" s="7">
        <v>12</v>
      </c>
      <c r="C23" s="55">
        <v>4827</v>
      </c>
      <c r="D23" s="8">
        <v>1505</v>
      </c>
      <c r="E23" s="43">
        <f>D23/C23</f>
        <v>0.31178785995442304</v>
      </c>
      <c r="G23" s="20"/>
      <c r="H23" s="20"/>
    </row>
    <row r="24" spans="1:15" ht="15.75" customHeight="1" x14ac:dyDescent="0.25">
      <c r="A24" s="35">
        <f>RANK(E24,$E$6:$E$29,0)</f>
        <v>19</v>
      </c>
      <c r="B24" s="7">
        <v>2</v>
      </c>
      <c r="C24" s="55">
        <v>392</v>
      </c>
      <c r="D24" s="8">
        <v>120</v>
      </c>
      <c r="E24" s="43">
        <f>D24/C24</f>
        <v>0.30612244897959184</v>
      </c>
      <c r="G24" s="20"/>
      <c r="H24" s="20"/>
    </row>
    <row r="25" spans="1:15" ht="15.75" customHeight="1" x14ac:dyDescent="0.25">
      <c r="A25" s="35">
        <f>RANK(E25,$E$6:$E$29,0)</f>
        <v>20</v>
      </c>
      <c r="B25" s="7">
        <v>19</v>
      </c>
      <c r="C25" s="55">
        <v>334</v>
      </c>
      <c r="D25" s="8">
        <v>97</v>
      </c>
      <c r="E25" s="43">
        <f>D25/C25</f>
        <v>0.29041916167664672</v>
      </c>
      <c r="G25" s="20"/>
      <c r="H25" s="20"/>
    </row>
    <row r="26" spans="1:15" ht="15.75" customHeight="1" x14ac:dyDescent="0.25">
      <c r="A26" s="35">
        <f>RANK(E26,$E$6:$E$29,0)</f>
        <v>21</v>
      </c>
      <c r="B26" s="11">
        <v>23</v>
      </c>
      <c r="C26" s="55">
        <v>5776</v>
      </c>
      <c r="D26" s="8">
        <v>1610</v>
      </c>
      <c r="E26" s="43">
        <f>D26/C26</f>
        <v>0.27873961218836563</v>
      </c>
      <c r="G26" s="20"/>
      <c r="H26" s="20"/>
    </row>
    <row r="27" spans="1:15" ht="15.75" customHeight="1" x14ac:dyDescent="0.25">
      <c r="A27" s="35">
        <f>RANK(E27,$E$6:$E$29,0)</f>
        <v>22</v>
      </c>
      <c r="B27" s="7">
        <v>4</v>
      </c>
      <c r="C27" s="55">
        <v>676</v>
      </c>
      <c r="D27" s="8">
        <v>183</v>
      </c>
      <c r="E27" s="43">
        <f>D27/C27</f>
        <v>0.27071005917159763</v>
      </c>
      <c r="G27" s="20"/>
      <c r="H27" s="20"/>
    </row>
    <row r="28" spans="1:15" ht="15.75" customHeight="1" x14ac:dyDescent="0.25">
      <c r="A28" s="35">
        <f>RANK(E28,$E$6:$E$29,0)</f>
        <v>23</v>
      </c>
      <c r="B28" s="11">
        <v>1</v>
      </c>
      <c r="C28" s="55">
        <v>783</v>
      </c>
      <c r="D28" s="8">
        <v>208</v>
      </c>
      <c r="E28" s="43">
        <f>D28/C28</f>
        <v>0.26564495530012772</v>
      </c>
      <c r="G28" s="20"/>
      <c r="H28" s="20"/>
    </row>
    <row r="29" spans="1:15" ht="15.75" customHeight="1" thickBot="1" x14ac:dyDescent="0.3">
      <c r="A29" s="36">
        <f>RANK(E29,$E$6:$E$29,0)</f>
        <v>24</v>
      </c>
      <c r="B29" s="73">
        <v>5</v>
      </c>
      <c r="C29" s="56">
        <v>588</v>
      </c>
      <c r="D29" s="12">
        <v>152</v>
      </c>
      <c r="E29" s="44">
        <f>D29/C29</f>
        <v>0.25850340136054423</v>
      </c>
      <c r="G29" s="20"/>
      <c r="H29" s="20"/>
    </row>
    <row r="30" spans="1:15" ht="15.75" customHeight="1" thickBot="1" x14ac:dyDescent="0.3">
      <c r="A30" s="46" t="s">
        <v>5</v>
      </c>
      <c r="B30" s="51"/>
      <c r="C30" s="47">
        <f>SUM(C6:C29)</f>
        <v>38886</v>
      </c>
      <c r="D30" s="52">
        <f>SUM(D6:D29)</f>
        <v>13051</v>
      </c>
      <c r="E30" s="37">
        <f t="shared" ref="E30" si="0">D30/C30</f>
        <v>0.33562207478269812</v>
      </c>
    </row>
    <row r="31" spans="1:15" ht="9.75" customHeight="1" x14ac:dyDescent="0.25">
      <c r="A31" s="21"/>
      <c r="B31" s="21"/>
      <c r="C31" s="22"/>
      <c r="D31" s="22"/>
      <c r="E31" s="23"/>
    </row>
    <row r="32" spans="1:15" ht="14.1" customHeight="1" x14ac:dyDescent="0.25">
      <c r="A32" s="21" t="s">
        <v>6</v>
      </c>
      <c r="B32" s="21"/>
      <c r="C32" s="22"/>
      <c r="D32" s="22"/>
      <c r="E32" s="23"/>
    </row>
    <row r="33" spans="1:5" ht="7.5" customHeight="1" x14ac:dyDescent="0.25">
      <c r="A33" s="21"/>
      <c r="B33" s="21"/>
      <c r="C33" s="22"/>
      <c r="D33" s="22"/>
      <c r="E33" s="23"/>
    </row>
    <row r="34" spans="1:5" ht="14.1" customHeight="1" x14ac:dyDescent="0.25">
      <c r="A34" s="79" t="s">
        <v>7</v>
      </c>
      <c r="B34" s="79"/>
      <c r="C34" s="79"/>
      <c r="D34" s="79"/>
      <c r="E34" s="79"/>
    </row>
    <row r="35" spans="1:5" ht="14.1" customHeight="1" x14ac:dyDescent="0.25">
      <c r="A35" s="79"/>
      <c r="B35" s="79"/>
      <c r="C35" s="79"/>
      <c r="D35" s="79"/>
      <c r="E35" s="79"/>
    </row>
    <row r="36" spans="1:5" ht="7.5" customHeight="1" x14ac:dyDescent="0.25">
      <c r="A36" s="54"/>
      <c r="B36" s="54"/>
      <c r="C36" s="54"/>
      <c r="D36" s="54"/>
      <c r="E36" s="54"/>
    </row>
    <row r="37" spans="1:5" ht="14.1" customHeight="1" x14ac:dyDescent="0.25">
      <c r="A37" s="80" t="s">
        <v>8</v>
      </c>
      <c r="B37" s="80"/>
      <c r="C37" s="80"/>
      <c r="D37" s="80"/>
      <c r="E37" s="80"/>
    </row>
    <row r="38" spans="1:5" ht="14.1" customHeight="1" x14ac:dyDescent="0.25">
      <c r="A38" s="80"/>
      <c r="B38" s="80"/>
      <c r="C38" s="80"/>
      <c r="D38" s="80"/>
      <c r="E38" s="80"/>
    </row>
    <row r="39" spans="1:5" ht="7.5" customHeight="1" x14ac:dyDescent="0.25">
      <c r="A39" s="19"/>
      <c r="C39"/>
    </row>
    <row r="40" spans="1:5" ht="14.1" customHeight="1" x14ac:dyDescent="0.25">
      <c r="A40" s="76"/>
      <c r="B40" s="76"/>
      <c r="C40" s="76"/>
      <c r="D40" s="76"/>
      <c r="E40" s="76"/>
    </row>
    <row r="41" spans="1:5" ht="14.1" customHeight="1" x14ac:dyDescent="0.25">
      <c r="A41" s="76"/>
      <c r="B41" s="76"/>
      <c r="C41" s="76"/>
      <c r="D41" s="76"/>
      <c r="E41" s="76"/>
    </row>
  </sheetData>
  <sortState ref="A6:E29">
    <sortCondition ref="A6:A29"/>
  </sortState>
  <mergeCells count="6">
    <mergeCell ref="A40:E41"/>
    <mergeCell ref="A2:E2"/>
    <mergeCell ref="A3:E3"/>
    <mergeCell ref="A4:E4"/>
    <mergeCell ref="A34:E35"/>
    <mergeCell ref="A37:E38"/>
  </mergeCells>
  <printOptions horizontalCentered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Z45"/>
  <sheetViews>
    <sheetView zoomScaleNormal="100" workbookViewId="0">
      <selection activeCell="AP27" sqref="AP27"/>
    </sheetView>
  </sheetViews>
  <sheetFormatPr defaultRowHeight="15" x14ac:dyDescent="0.25"/>
  <cols>
    <col min="1" max="1" width="9.85546875" customWidth="1"/>
    <col min="2" max="2" width="7.85546875" customWidth="1"/>
    <col min="3" max="3" width="12.85546875" customWidth="1"/>
    <col min="4" max="4" width="12.42578125" customWidth="1"/>
    <col min="5" max="5" width="13.42578125" customWidth="1"/>
    <col min="6" max="6" width="11.85546875" customWidth="1"/>
    <col min="7" max="8" width="12.140625" customWidth="1"/>
    <col min="11" max="11" width="8.85546875" customWidth="1"/>
    <col min="12" max="12" width="9.7109375" customWidth="1"/>
    <col min="13" max="13" width="0.140625" hidden="1" customWidth="1"/>
    <col min="14" max="29" width="9.140625" hidden="1" customWidth="1"/>
    <col min="30" max="34" width="9.140625" customWidth="1"/>
  </cols>
  <sheetData>
    <row r="1" spans="1:52" x14ac:dyDescent="0.25">
      <c r="H1" s="71" t="s">
        <v>29</v>
      </c>
    </row>
    <row r="2" spans="1:52" ht="18.75" customHeight="1" x14ac:dyDescent="0.25">
      <c r="A2" s="77" t="s">
        <v>16</v>
      </c>
      <c r="B2" s="77"/>
      <c r="C2" s="77"/>
      <c r="D2" s="77"/>
      <c r="E2" s="77"/>
      <c r="F2" s="77"/>
      <c r="G2" s="77"/>
      <c r="H2" s="77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 ht="18.75" customHeight="1" x14ac:dyDescent="0.25">
      <c r="A3" s="77" t="s">
        <v>0</v>
      </c>
      <c r="B3" s="77"/>
      <c r="C3" s="77"/>
      <c r="D3" s="77"/>
      <c r="E3" s="77"/>
      <c r="F3" s="77"/>
      <c r="G3" s="77"/>
      <c r="H3" s="77"/>
      <c r="AL3" s="38"/>
    </row>
    <row r="4" spans="1:52" ht="8.25" customHeight="1" thickBot="1" x14ac:dyDescent="0.3"/>
    <row r="5" spans="1:52" ht="59.25" customHeight="1" thickBot="1" x14ac:dyDescent="0.3">
      <c r="A5" s="3" t="s">
        <v>1</v>
      </c>
      <c r="B5" s="3" t="s">
        <v>2</v>
      </c>
      <c r="C5" s="4" t="s">
        <v>28</v>
      </c>
      <c r="D5" s="4" t="s">
        <v>3</v>
      </c>
      <c r="E5" s="4" t="s">
        <v>11</v>
      </c>
      <c r="F5" s="4" t="s">
        <v>12</v>
      </c>
      <c r="G5" s="4" t="s">
        <v>9</v>
      </c>
      <c r="H5" s="39" t="s">
        <v>10</v>
      </c>
      <c r="N5" t="s">
        <v>19</v>
      </c>
      <c r="O5" t="s">
        <v>18</v>
      </c>
      <c r="P5" t="s">
        <v>20</v>
      </c>
      <c r="Q5" t="s">
        <v>21</v>
      </c>
      <c r="R5" t="s">
        <v>23</v>
      </c>
      <c r="S5" t="s">
        <v>21</v>
      </c>
      <c r="W5" t="s">
        <v>19</v>
      </c>
      <c r="X5" t="s">
        <v>18</v>
      </c>
      <c r="Y5" t="s">
        <v>20</v>
      </c>
      <c r="Z5" t="s">
        <v>21</v>
      </c>
      <c r="AA5" t="s">
        <v>23</v>
      </c>
      <c r="AB5" t="s">
        <v>21</v>
      </c>
    </row>
    <row r="6" spans="1:52" ht="15.75" customHeight="1" x14ac:dyDescent="0.25">
      <c r="A6" s="34">
        <f>RANK(H6,$H$6:$H$29,1)</f>
        <v>1</v>
      </c>
      <c r="B6" s="72">
        <v>2</v>
      </c>
      <c r="C6" s="50">
        <v>392</v>
      </c>
      <c r="D6" s="5">
        <v>120</v>
      </c>
      <c r="E6" s="5">
        <v>120</v>
      </c>
      <c r="F6" s="57">
        <f>IF(D6=0,"0",E6/D6)</f>
        <v>1</v>
      </c>
      <c r="G6" s="5">
        <v>5050</v>
      </c>
      <c r="H6" s="6">
        <f>IF(G6="NULL","N/A",G6/E6)</f>
        <v>42.083333333333336</v>
      </c>
      <c r="J6" s="60"/>
      <c r="M6">
        <f t="shared" ref="M6:M29" si="0">(B6)</f>
        <v>2</v>
      </c>
      <c r="N6">
        <f t="shared" ref="N6:N29" si="1">SUM(C6)</f>
        <v>392</v>
      </c>
      <c r="O6">
        <f t="shared" ref="O6:O29" si="2">SUM(D6)</f>
        <v>120</v>
      </c>
      <c r="P6" s="64">
        <f t="shared" ref="P6:P29" si="3">SUM(O6/N6)</f>
        <v>0.30612244897959184</v>
      </c>
      <c r="Q6">
        <f t="shared" ref="Q6:Q29" si="4">SUM(E6)</f>
        <v>120</v>
      </c>
      <c r="R6">
        <f t="shared" ref="R6:R29" si="5">SUM(G6)</f>
        <v>5050</v>
      </c>
      <c r="S6" s="65">
        <f t="shared" ref="S6:S29" si="6">SUM(H6)</f>
        <v>42.083333333333336</v>
      </c>
      <c r="V6">
        <v>1</v>
      </c>
      <c r="W6">
        <v>783</v>
      </c>
      <c r="X6">
        <v>208</v>
      </c>
      <c r="Y6" s="64">
        <v>0.26564495530012772</v>
      </c>
      <c r="Z6">
        <v>208</v>
      </c>
      <c r="AA6">
        <v>10795</v>
      </c>
      <c r="AB6" s="65">
        <v>51.89903846153846</v>
      </c>
      <c r="AG6" s="65"/>
    </row>
    <row r="7" spans="1:52" ht="15.75" customHeight="1" x14ac:dyDescent="0.25">
      <c r="A7" s="35">
        <f>RANK(H7,$H$6:$H$29,1)</f>
        <v>2</v>
      </c>
      <c r="B7" s="7">
        <v>18</v>
      </c>
      <c r="C7" s="55">
        <v>1102</v>
      </c>
      <c r="D7" s="8">
        <v>344</v>
      </c>
      <c r="E7" s="8">
        <v>344</v>
      </c>
      <c r="F7" s="58">
        <f>IF(D7=0,"0",E7/D7)</f>
        <v>1</v>
      </c>
      <c r="G7" s="8">
        <v>14831</v>
      </c>
      <c r="H7" s="9">
        <f>IF(G7="NULL","N/A",G7/E7)</f>
        <v>43.113372093023258</v>
      </c>
      <c r="J7" s="60"/>
      <c r="M7">
        <f t="shared" si="0"/>
        <v>18</v>
      </c>
      <c r="N7">
        <f t="shared" si="1"/>
        <v>1102</v>
      </c>
      <c r="O7">
        <f t="shared" si="2"/>
        <v>344</v>
      </c>
      <c r="P7" s="64">
        <f t="shared" si="3"/>
        <v>0.31215970961887479</v>
      </c>
      <c r="Q7">
        <f t="shared" si="4"/>
        <v>344</v>
      </c>
      <c r="R7">
        <f t="shared" si="5"/>
        <v>14831</v>
      </c>
      <c r="S7" s="65">
        <f t="shared" si="6"/>
        <v>43.113372093023258</v>
      </c>
      <c r="T7" s="53"/>
      <c r="V7">
        <v>2</v>
      </c>
      <c r="W7">
        <v>392</v>
      </c>
      <c r="X7">
        <v>120</v>
      </c>
      <c r="Y7" s="64">
        <v>0.30612244897959184</v>
      </c>
      <c r="Z7">
        <v>120</v>
      </c>
      <c r="AA7">
        <v>5050</v>
      </c>
      <c r="AB7" s="65">
        <v>42.083333333333336</v>
      </c>
      <c r="AG7" s="65"/>
    </row>
    <row r="8" spans="1:52" ht="15.75" customHeight="1" x14ac:dyDescent="0.25">
      <c r="A8" s="35">
        <f>RANK(H8,$H$6:$H$29,1)</f>
        <v>3</v>
      </c>
      <c r="B8" s="7">
        <v>20</v>
      </c>
      <c r="C8" s="55">
        <v>1070</v>
      </c>
      <c r="D8" s="8">
        <v>360</v>
      </c>
      <c r="E8" s="8">
        <v>360</v>
      </c>
      <c r="F8" s="58">
        <f>IF(D8=0,"0",E8/D8)</f>
        <v>1</v>
      </c>
      <c r="G8" s="8">
        <v>15683</v>
      </c>
      <c r="H8" s="9">
        <f>IF(G8="NULL","N/A",G8/E8)</f>
        <v>43.56388888888889</v>
      </c>
      <c r="J8" s="60"/>
      <c r="M8">
        <f t="shared" si="0"/>
        <v>20</v>
      </c>
      <c r="N8">
        <f t="shared" si="1"/>
        <v>1070</v>
      </c>
      <c r="O8">
        <f t="shared" si="2"/>
        <v>360</v>
      </c>
      <c r="P8" s="64">
        <f t="shared" si="3"/>
        <v>0.3364485981308411</v>
      </c>
      <c r="Q8">
        <f t="shared" si="4"/>
        <v>360</v>
      </c>
      <c r="R8">
        <f t="shared" si="5"/>
        <v>15683</v>
      </c>
      <c r="S8" s="65">
        <f t="shared" si="6"/>
        <v>43.56388888888889</v>
      </c>
      <c r="T8" s="53"/>
      <c r="V8">
        <v>3</v>
      </c>
      <c r="W8">
        <v>142</v>
      </c>
      <c r="X8">
        <v>54</v>
      </c>
      <c r="Y8" s="64">
        <v>0.38028169014084506</v>
      </c>
      <c r="Z8">
        <v>54</v>
      </c>
      <c r="AA8">
        <v>3035</v>
      </c>
      <c r="AB8" s="65">
        <v>56.203703703703702</v>
      </c>
      <c r="AG8" s="65"/>
    </row>
    <row r="9" spans="1:52" ht="15.75" customHeight="1" x14ac:dyDescent="0.25">
      <c r="A9" s="35">
        <f>RANK(H9,$H$6:$H$29,1)</f>
        <v>4</v>
      </c>
      <c r="B9" s="11">
        <v>21</v>
      </c>
      <c r="C9" s="55">
        <v>2663</v>
      </c>
      <c r="D9" s="8">
        <v>969</v>
      </c>
      <c r="E9" s="8">
        <v>969</v>
      </c>
      <c r="F9" s="58">
        <f>IF(D9=0,"0",E9/D9)</f>
        <v>1</v>
      </c>
      <c r="G9" s="8">
        <v>42595</v>
      </c>
      <c r="H9" s="9">
        <f>IF(G9="NULL","N/A",G9/E9)</f>
        <v>43.957688338493291</v>
      </c>
      <c r="J9" s="60"/>
      <c r="M9">
        <f t="shared" si="0"/>
        <v>21</v>
      </c>
      <c r="N9">
        <f t="shared" si="1"/>
        <v>2663</v>
      </c>
      <c r="O9">
        <f t="shared" si="2"/>
        <v>969</v>
      </c>
      <c r="P9" s="64">
        <f t="shared" si="3"/>
        <v>0.36387532857679311</v>
      </c>
      <c r="Q9">
        <f t="shared" si="4"/>
        <v>969</v>
      </c>
      <c r="R9">
        <f t="shared" si="5"/>
        <v>42595</v>
      </c>
      <c r="S9" s="65">
        <f t="shared" si="6"/>
        <v>43.957688338493291</v>
      </c>
      <c r="T9" s="53"/>
      <c r="V9">
        <v>4</v>
      </c>
      <c r="W9">
        <v>676</v>
      </c>
      <c r="X9">
        <v>183</v>
      </c>
      <c r="Y9" s="64">
        <v>0.27071005917159763</v>
      </c>
      <c r="Z9">
        <v>183</v>
      </c>
      <c r="AA9">
        <v>10442</v>
      </c>
      <c r="AB9" s="65">
        <v>57.060109289617486</v>
      </c>
      <c r="AG9" s="65"/>
    </row>
    <row r="10" spans="1:52" ht="15.75" customHeight="1" x14ac:dyDescent="0.25">
      <c r="A10" s="35">
        <f>RANK(H10,$H$6:$H$29,1)</f>
        <v>5</v>
      </c>
      <c r="B10" s="7">
        <v>17</v>
      </c>
      <c r="C10" s="55">
        <v>1226</v>
      </c>
      <c r="D10" s="8">
        <v>417</v>
      </c>
      <c r="E10" s="8">
        <v>417</v>
      </c>
      <c r="F10" s="58">
        <f>IF(D10=0,"0",E10/D10)</f>
        <v>1</v>
      </c>
      <c r="G10" s="8">
        <v>19028</v>
      </c>
      <c r="H10" s="9">
        <f>IF(G10="NULL","N/A",G10/E10)</f>
        <v>45.630695443645081</v>
      </c>
      <c r="J10" s="60"/>
      <c r="M10">
        <f t="shared" si="0"/>
        <v>17</v>
      </c>
      <c r="N10">
        <f t="shared" si="1"/>
        <v>1226</v>
      </c>
      <c r="O10">
        <f t="shared" si="2"/>
        <v>417</v>
      </c>
      <c r="P10" s="64">
        <f t="shared" si="3"/>
        <v>0.34013050570962478</v>
      </c>
      <c r="Q10">
        <f t="shared" si="4"/>
        <v>417</v>
      </c>
      <c r="R10">
        <f t="shared" si="5"/>
        <v>19028</v>
      </c>
      <c r="S10" s="65">
        <f t="shared" si="6"/>
        <v>45.630695443645081</v>
      </c>
      <c r="T10" s="53"/>
      <c r="V10">
        <v>5</v>
      </c>
      <c r="W10">
        <v>588</v>
      </c>
      <c r="X10">
        <v>152</v>
      </c>
      <c r="Y10" s="64">
        <v>0.25850340136054423</v>
      </c>
      <c r="Z10">
        <v>152</v>
      </c>
      <c r="AA10">
        <v>8962</v>
      </c>
      <c r="AB10" s="65">
        <v>58.960526315789473</v>
      </c>
      <c r="AG10" s="65"/>
    </row>
    <row r="11" spans="1:52" ht="15.75" customHeight="1" x14ac:dyDescent="0.25">
      <c r="A11" s="35">
        <f>RANK(H11,$H$6:$H$29,1)</f>
        <v>6</v>
      </c>
      <c r="B11" s="11">
        <v>24</v>
      </c>
      <c r="C11" s="55">
        <v>1665</v>
      </c>
      <c r="D11" s="8">
        <v>550</v>
      </c>
      <c r="E11" s="8">
        <v>550</v>
      </c>
      <c r="F11" s="58">
        <f>IF(D11=0,"0",E11/D11)</f>
        <v>1</v>
      </c>
      <c r="G11" s="8">
        <v>25278</v>
      </c>
      <c r="H11" s="9">
        <f>IF(G11="NULL","N/A",G11/E11)</f>
        <v>45.96</v>
      </c>
      <c r="J11" s="60"/>
      <c r="K11" s="2"/>
      <c r="M11">
        <f t="shared" si="0"/>
        <v>24</v>
      </c>
      <c r="N11">
        <f t="shared" si="1"/>
        <v>1665</v>
      </c>
      <c r="O11">
        <f t="shared" si="2"/>
        <v>550</v>
      </c>
      <c r="P11" s="64">
        <f t="shared" si="3"/>
        <v>0.33033033033033032</v>
      </c>
      <c r="Q11">
        <f t="shared" si="4"/>
        <v>550</v>
      </c>
      <c r="R11">
        <f t="shared" si="5"/>
        <v>25278</v>
      </c>
      <c r="S11" s="65">
        <f t="shared" si="6"/>
        <v>45.96</v>
      </c>
      <c r="T11" s="53"/>
      <c r="V11">
        <v>6</v>
      </c>
      <c r="W11">
        <v>186</v>
      </c>
      <c r="X11">
        <v>85</v>
      </c>
      <c r="Y11" s="64">
        <v>0.45698924731182794</v>
      </c>
      <c r="Z11">
        <v>85</v>
      </c>
      <c r="AA11">
        <v>4225</v>
      </c>
      <c r="AB11" s="65">
        <v>49.705882352941174</v>
      </c>
      <c r="AG11" s="65"/>
    </row>
    <row r="12" spans="1:52" ht="15.75" customHeight="1" x14ac:dyDescent="0.25">
      <c r="A12" s="35">
        <f>RANK(H12,$H$6:$H$29,1)</f>
        <v>7</v>
      </c>
      <c r="B12" s="7">
        <v>12</v>
      </c>
      <c r="C12" s="55">
        <v>4827</v>
      </c>
      <c r="D12" s="8">
        <v>1505</v>
      </c>
      <c r="E12" s="8">
        <v>1505</v>
      </c>
      <c r="F12" s="58">
        <f>IF(D12=0,"0",E12/D12)</f>
        <v>1</v>
      </c>
      <c r="G12" s="8">
        <v>72651</v>
      </c>
      <c r="H12" s="9">
        <f>IF(G12="NULL","N/A",G12/E12)</f>
        <v>48.273089700996678</v>
      </c>
      <c r="J12" s="60"/>
      <c r="K12" s="2"/>
      <c r="M12">
        <f t="shared" si="0"/>
        <v>12</v>
      </c>
      <c r="N12">
        <f t="shared" si="1"/>
        <v>4827</v>
      </c>
      <c r="O12">
        <f t="shared" si="2"/>
        <v>1505</v>
      </c>
      <c r="P12" s="64">
        <f t="shared" si="3"/>
        <v>0.31178785995442304</v>
      </c>
      <c r="Q12">
        <f t="shared" si="4"/>
        <v>1505</v>
      </c>
      <c r="R12">
        <f t="shared" si="5"/>
        <v>72651</v>
      </c>
      <c r="S12" s="65">
        <f t="shared" si="6"/>
        <v>48.273089700996678</v>
      </c>
      <c r="T12" s="53"/>
      <c r="V12">
        <v>7</v>
      </c>
      <c r="W12">
        <v>145</v>
      </c>
      <c r="X12">
        <v>51</v>
      </c>
      <c r="Y12" s="64">
        <v>0.35172413793103446</v>
      </c>
      <c r="Z12">
        <v>51</v>
      </c>
      <c r="AA12">
        <v>2615</v>
      </c>
      <c r="AB12" s="65">
        <v>51.274509803921568</v>
      </c>
      <c r="AG12" s="65"/>
    </row>
    <row r="13" spans="1:52" ht="15.75" customHeight="1" x14ac:dyDescent="0.25">
      <c r="A13" s="35">
        <f>RANK(H13,$H$6:$H$29,1)</f>
        <v>8</v>
      </c>
      <c r="B13" s="11">
        <v>22</v>
      </c>
      <c r="C13" s="55">
        <v>4207</v>
      </c>
      <c r="D13" s="8">
        <v>1342</v>
      </c>
      <c r="E13" s="8">
        <v>1342</v>
      </c>
      <c r="F13" s="58">
        <f>IF(D13=0,"0",E13/D13)</f>
        <v>1</v>
      </c>
      <c r="G13" s="8">
        <v>66195</v>
      </c>
      <c r="H13" s="9">
        <f>IF(G13="NULL","N/A",G13/E13)</f>
        <v>49.325633383010434</v>
      </c>
      <c r="J13" s="60"/>
      <c r="K13" s="2"/>
      <c r="M13">
        <f t="shared" si="0"/>
        <v>22</v>
      </c>
      <c r="N13">
        <f t="shared" si="1"/>
        <v>4207</v>
      </c>
      <c r="O13">
        <f t="shared" si="2"/>
        <v>1342</v>
      </c>
      <c r="P13" s="64">
        <f t="shared" si="3"/>
        <v>0.31899215593059188</v>
      </c>
      <c r="Q13">
        <f t="shared" si="4"/>
        <v>1342</v>
      </c>
      <c r="R13">
        <f t="shared" si="5"/>
        <v>66195</v>
      </c>
      <c r="S13" s="65">
        <f t="shared" si="6"/>
        <v>49.325633383010434</v>
      </c>
      <c r="T13" s="53"/>
      <c r="V13">
        <v>8</v>
      </c>
      <c r="W13">
        <v>3417</v>
      </c>
      <c r="X13">
        <v>1114</v>
      </c>
      <c r="Y13" s="64">
        <v>0.32601697395376061</v>
      </c>
      <c r="Z13">
        <v>1114</v>
      </c>
      <c r="AA13">
        <v>58805</v>
      </c>
      <c r="AB13" s="65">
        <v>52.787253141831236</v>
      </c>
      <c r="AG13" s="65"/>
    </row>
    <row r="14" spans="1:52" ht="15.75" customHeight="1" x14ac:dyDescent="0.25">
      <c r="A14" s="35">
        <f>RANK(H14,$H$6:$H$29,1)</f>
        <v>9</v>
      </c>
      <c r="B14" s="7">
        <v>6</v>
      </c>
      <c r="C14" s="55">
        <v>186</v>
      </c>
      <c r="D14" s="8">
        <v>85</v>
      </c>
      <c r="E14" s="8">
        <v>85</v>
      </c>
      <c r="F14" s="58">
        <f>IF(D14=0,"0",E14/D14)</f>
        <v>1</v>
      </c>
      <c r="G14" s="8">
        <v>4225</v>
      </c>
      <c r="H14" s="9">
        <f>IF(G14="NULL","N/A",G14/E14)</f>
        <v>49.705882352941174</v>
      </c>
      <c r="J14" s="60"/>
      <c r="K14" s="2"/>
      <c r="M14">
        <f t="shared" si="0"/>
        <v>6</v>
      </c>
      <c r="N14">
        <f t="shared" si="1"/>
        <v>186</v>
      </c>
      <c r="O14">
        <f t="shared" si="2"/>
        <v>85</v>
      </c>
      <c r="P14" s="64">
        <f t="shared" si="3"/>
        <v>0.45698924731182794</v>
      </c>
      <c r="Q14">
        <f t="shared" si="4"/>
        <v>85</v>
      </c>
      <c r="R14">
        <f t="shared" si="5"/>
        <v>4225</v>
      </c>
      <c r="S14" s="65">
        <f t="shared" si="6"/>
        <v>49.705882352941174</v>
      </c>
      <c r="T14" s="53"/>
      <c r="V14">
        <v>9</v>
      </c>
      <c r="W14">
        <v>371</v>
      </c>
      <c r="X14">
        <v>140</v>
      </c>
      <c r="Y14" s="64">
        <v>0.37735849056603776</v>
      </c>
      <c r="Z14">
        <v>140</v>
      </c>
      <c r="AA14">
        <v>7686</v>
      </c>
      <c r="AB14" s="65">
        <v>54.9</v>
      </c>
      <c r="AG14" s="65"/>
    </row>
    <row r="15" spans="1:52" ht="15.75" customHeight="1" x14ac:dyDescent="0.25">
      <c r="A15" s="35">
        <f>RANK(H15,$H$6:$H$29,1)</f>
        <v>10</v>
      </c>
      <c r="B15" s="11">
        <v>23</v>
      </c>
      <c r="C15" s="55">
        <v>5776</v>
      </c>
      <c r="D15" s="8">
        <v>1610</v>
      </c>
      <c r="E15" s="8">
        <v>1610</v>
      </c>
      <c r="F15" s="58">
        <f>IF(D15=0,"0",E15/D15)</f>
        <v>1</v>
      </c>
      <c r="G15" s="8">
        <v>80272</v>
      </c>
      <c r="H15" s="9">
        <f>IF(G15="NULL","N/A",G15/E15)</f>
        <v>49.858385093167705</v>
      </c>
      <c r="J15" s="60"/>
      <c r="K15" s="2"/>
      <c r="M15">
        <f t="shared" si="0"/>
        <v>23</v>
      </c>
      <c r="N15">
        <f t="shared" si="1"/>
        <v>5776</v>
      </c>
      <c r="O15">
        <f t="shared" si="2"/>
        <v>1610</v>
      </c>
      <c r="P15" s="64">
        <f t="shared" si="3"/>
        <v>0.27873961218836563</v>
      </c>
      <c r="Q15">
        <f t="shared" si="4"/>
        <v>1610</v>
      </c>
      <c r="R15">
        <f t="shared" si="5"/>
        <v>80272</v>
      </c>
      <c r="S15" s="65">
        <f t="shared" si="6"/>
        <v>49.858385093167705</v>
      </c>
      <c r="T15" s="53"/>
      <c r="V15">
        <v>10</v>
      </c>
      <c r="W15">
        <v>850</v>
      </c>
      <c r="X15">
        <v>291</v>
      </c>
      <c r="Y15" s="64">
        <v>0.34235294117647058</v>
      </c>
      <c r="Z15">
        <v>291</v>
      </c>
      <c r="AA15">
        <v>14751</v>
      </c>
      <c r="AB15" s="65">
        <v>50.690721649484537</v>
      </c>
      <c r="AG15" s="65"/>
    </row>
    <row r="16" spans="1:52" ht="15.75" customHeight="1" x14ac:dyDescent="0.25">
      <c r="A16" s="35">
        <f>RANK(H16,$H$6:$H$29,1)</f>
        <v>11</v>
      </c>
      <c r="B16" s="7">
        <v>11</v>
      </c>
      <c r="C16" s="55">
        <v>1541</v>
      </c>
      <c r="D16" s="8">
        <v>515</v>
      </c>
      <c r="E16" s="8">
        <v>515</v>
      </c>
      <c r="F16" s="58">
        <f>IF(D16=0,"0",E16/D16)</f>
        <v>1</v>
      </c>
      <c r="G16" s="8">
        <v>26000</v>
      </c>
      <c r="H16" s="9">
        <f>IF(G16="NULL","N/A",G16/E16)</f>
        <v>50.485436893203882</v>
      </c>
      <c r="J16" s="60"/>
      <c r="K16" s="2"/>
      <c r="M16">
        <f t="shared" si="0"/>
        <v>11</v>
      </c>
      <c r="N16">
        <f t="shared" si="1"/>
        <v>1541</v>
      </c>
      <c r="O16">
        <f t="shared" si="2"/>
        <v>515</v>
      </c>
      <c r="P16" s="64">
        <f t="shared" si="3"/>
        <v>0.33419857235561323</v>
      </c>
      <c r="Q16">
        <f t="shared" si="4"/>
        <v>515</v>
      </c>
      <c r="R16">
        <f t="shared" si="5"/>
        <v>26000</v>
      </c>
      <c r="S16" s="65">
        <f t="shared" si="6"/>
        <v>50.485436893203882</v>
      </c>
      <c r="T16" s="53"/>
      <c r="V16">
        <v>11</v>
      </c>
      <c r="W16">
        <v>1541</v>
      </c>
      <c r="X16">
        <v>515</v>
      </c>
      <c r="Y16" s="64">
        <v>0.33419857235561323</v>
      </c>
      <c r="Z16">
        <v>515</v>
      </c>
      <c r="AA16">
        <v>26000</v>
      </c>
      <c r="AB16" s="65">
        <v>50.485436893203882</v>
      </c>
      <c r="AG16" s="65"/>
    </row>
    <row r="17" spans="1:52" ht="15.75" customHeight="1" x14ac:dyDescent="0.25">
      <c r="A17" s="35">
        <f>RANK(H17,$H$6:$H$29,1)</f>
        <v>12</v>
      </c>
      <c r="B17" s="7">
        <v>10</v>
      </c>
      <c r="C17" s="55">
        <v>850</v>
      </c>
      <c r="D17" s="8">
        <v>291</v>
      </c>
      <c r="E17" s="8">
        <v>291</v>
      </c>
      <c r="F17" s="58">
        <f>IF(D17=0,"0",E17/D17)</f>
        <v>1</v>
      </c>
      <c r="G17" s="8">
        <v>14751</v>
      </c>
      <c r="H17" s="9">
        <f>IF(G17="NULL","N/A",G17/E17)</f>
        <v>50.690721649484537</v>
      </c>
      <c r="J17" s="60"/>
      <c r="K17" s="2"/>
      <c r="M17">
        <f t="shared" si="0"/>
        <v>10</v>
      </c>
      <c r="N17">
        <f t="shared" si="1"/>
        <v>850</v>
      </c>
      <c r="O17">
        <f t="shared" si="2"/>
        <v>291</v>
      </c>
      <c r="P17" s="64">
        <f t="shared" si="3"/>
        <v>0.34235294117647058</v>
      </c>
      <c r="Q17">
        <f t="shared" si="4"/>
        <v>291</v>
      </c>
      <c r="R17">
        <f t="shared" si="5"/>
        <v>14751</v>
      </c>
      <c r="S17" s="65">
        <f t="shared" si="6"/>
        <v>50.690721649484537</v>
      </c>
      <c r="T17" s="53"/>
      <c r="V17">
        <v>12</v>
      </c>
      <c r="W17">
        <v>4827</v>
      </c>
      <c r="X17">
        <v>1505</v>
      </c>
      <c r="Y17" s="64">
        <v>0.31178785995442304</v>
      </c>
      <c r="Z17">
        <v>1505</v>
      </c>
      <c r="AA17">
        <v>72651</v>
      </c>
      <c r="AB17" s="65">
        <v>48.273089700996678</v>
      </c>
      <c r="AG17" s="65"/>
    </row>
    <row r="18" spans="1:52" ht="15.75" customHeight="1" x14ac:dyDescent="0.25">
      <c r="A18" s="35">
        <f>RANK(H18,$H$6:$H$29,1)</f>
        <v>13</v>
      </c>
      <c r="B18" s="7">
        <v>16</v>
      </c>
      <c r="C18" s="55">
        <v>1149</v>
      </c>
      <c r="D18" s="8">
        <v>401</v>
      </c>
      <c r="E18" s="8">
        <v>401</v>
      </c>
      <c r="F18" s="58">
        <f>IF(D18=0,"0",E18/D18)</f>
        <v>1</v>
      </c>
      <c r="G18" s="8">
        <v>20382</v>
      </c>
      <c r="H18" s="9">
        <f>IF(G18="NULL","N/A",G18/E18)</f>
        <v>50.827930174563591</v>
      </c>
      <c r="J18" s="60"/>
      <c r="K18" s="2"/>
      <c r="M18">
        <f t="shared" si="0"/>
        <v>16</v>
      </c>
      <c r="N18">
        <f t="shared" si="1"/>
        <v>1149</v>
      </c>
      <c r="O18">
        <f t="shared" si="2"/>
        <v>401</v>
      </c>
      <c r="P18" s="64">
        <f t="shared" si="3"/>
        <v>0.34899912967798086</v>
      </c>
      <c r="Q18">
        <f t="shared" si="4"/>
        <v>401</v>
      </c>
      <c r="R18">
        <f t="shared" si="5"/>
        <v>20382</v>
      </c>
      <c r="S18" s="65">
        <f t="shared" si="6"/>
        <v>50.827930174563591</v>
      </c>
      <c r="T18" s="53"/>
      <c r="V18">
        <v>13</v>
      </c>
      <c r="W18">
        <v>998</v>
      </c>
      <c r="X18">
        <v>381</v>
      </c>
      <c r="Y18" s="64">
        <v>0.38176352705410821</v>
      </c>
      <c r="Z18">
        <v>381</v>
      </c>
      <c r="AA18">
        <v>22046</v>
      </c>
      <c r="AB18" s="65">
        <v>57.863517060367457</v>
      </c>
      <c r="AG18" s="65"/>
    </row>
    <row r="19" spans="1:52" ht="15.75" customHeight="1" x14ac:dyDescent="0.25">
      <c r="A19" s="35">
        <f>RANK(H19,$H$6:$H$29,1)</f>
        <v>14</v>
      </c>
      <c r="B19" s="7">
        <v>7</v>
      </c>
      <c r="C19" s="55">
        <v>145</v>
      </c>
      <c r="D19" s="8">
        <v>51</v>
      </c>
      <c r="E19" s="8">
        <v>51</v>
      </c>
      <c r="F19" s="58">
        <f>IF(D19=0,"0",E19/D19)</f>
        <v>1</v>
      </c>
      <c r="G19" s="8">
        <v>2615</v>
      </c>
      <c r="H19" s="9">
        <f>IF(G19="NULL","N/A",G19/E19)</f>
        <v>51.274509803921568</v>
      </c>
      <c r="J19" s="60"/>
      <c r="K19" s="2"/>
      <c r="M19">
        <f t="shared" si="0"/>
        <v>7</v>
      </c>
      <c r="N19">
        <f t="shared" si="1"/>
        <v>145</v>
      </c>
      <c r="O19">
        <f t="shared" si="2"/>
        <v>51</v>
      </c>
      <c r="P19" s="64">
        <f t="shared" si="3"/>
        <v>0.35172413793103446</v>
      </c>
      <c r="Q19">
        <f t="shared" si="4"/>
        <v>51</v>
      </c>
      <c r="R19">
        <f t="shared" si="5"/>
        <v>2615</v>
      </c>
      <c r="S19" s="65">
        <f t="shared" si="6"/>
        <v>51.274509803921568</v>
      </c>
      <c r="T19" s="53"/>
      <c r="V19">
        <v>14</v>
      </c>
      <c r="W19">
        <v>1798</v>
      </c>
      <c r="X19">
        <v>876</v>
      </c>
      <c r="Y19" s="64">
        <v>0.48720800889877641</v>
      </c>
      <c r="Z19">
        <v>876</v>
      </c>
      <c r="AA19">
        <v>45809</v>
      </c>
      <c r="AB19" s="65">
        <v>52.293378995433791</v>
      </c>
      <c r="AG19" s="65"/>
    </row>
    <row r="20" spans="1:52" ht="15.75" customHeight="1" x14ac:dyDescent="0.25">
      <c r="A20" s="35">
        <f>RANK(H20,$H$6:$H$29,1)</f>
        <v>15</v>
      </c>
      <c r="B20" s="11">
        <v>1</v>
      </c>
      <c r="C20" s="55">
        <v>783</v>
      </c>
      <c r="D20" s="8">
        <v>208</v>
      </c>
      <c r="E20" s="8">
        <v>208</v>
      </c>
      <c r="F20" s="58">
        <f>IF(D20=0,"0",E20/D20)</f>
        <v>1</v>
      </c>
      <c r="G20" s="8">
        <v>10795</v>
      </c>
      <c r="H20" s="9">
        <f>IF(G20="NULL","N/A",G20/E20)</f>
        <v>51.89903846153846</v>
      </c>
      <c r="J20" s="60"/>
      <c r="K20" s="2"/>
      <c r="M20">
        <f t="shared" si="0"/>
        <v>1</v>
      </c>
      <c r="N20">
        <f t="shared" si="1"/>
        <v>783</v>
      </c>
      <c r="O20">
        <f t="shared" si="2"/>
        <v>208</v>
      </c>
      <c r="P20" s="64">
        <f t="shared" si="3"/>
        <v>0.26564495530012772</v>
      </c>
      <c r="Q20">
        <f t="shared" si="4"/>
        <v>208</v>
      </c>
      <c r="R20">
        <f t="shared" si="5"/>
        <v>10795</v>
      </c>
      <c r="S20" s="65">
        <f t="shared" si="6"/>
        <v>51.89903846153846</v>
      </c>
      <c r="T20" s="53"/>
      <c r="V20">
        <v>15</v>
      </c>
      <c r="W20">
        <v>2980</v>
      </c>
      <c r="X20">
        <v>1286</v>
      </c>
      <c r="Y20" s="64">
        <v>0.43154362416107384</v>
      </c>
      <c r="Z20">
        <v>1286</v>
      </c>
      <c r="AA20">
        <v>69310</v>
      </c>
      <c r="AB20" s="65">
        <v>53.895800933125969</v>
      </c>
      <c r="AG20" s="65"/>
    </row>
    <row r="21" spans="1:52" ht="15.75" customHeight="1" x14ac:dyDescent="0.25">
      <c r="A21" s="35">
        <f>RANK(H21,$H$6:$H$29,1)</f>
        <v>16</v>
      </c>
      <c r="B21" s="7">
        <v>14</v>
      </c>
      <c r="C21" s="55">
        <v>1798</v>
      </c>
      <c r="D21" s="8">
        <v>876</v>
      </c>
      <c r="E21" s="8">
        <v>876</v>
      </c>
      <c r="F21" s="58">
        <f>IF(D21=0,"0",E21/D21)</f>
        <v>1</v>
      </c>
      <c r="G21" s="8">
        <v>45809</v>
      </c>
      <c r="H21" s="9">
        <f>IF(G21="NULL","N/A",G21/E21)</f>
        <v>52.293378995433791</v>
      </c>
      <c r="J21" s="60"/>
      <c r="K21" s="2"/>
      <c r="M21">
        <f t="shared" si="0"/>
        <v>14</v>
      </c>
      <c r="N21">
        <f t="shared" si="1"/>
        <v>1798</v>
      </c>
      <c r="O21">
        <f t="shared" si="2"/>
        <v>876</v>
      </c>
      <c r="P21" s="64">
        <f t="shared" si="3"/>
        <v>0.48720800889877641</v>
      </c>
      <c r="Q21">
        <f t="shared" si="4"/>
        <v>876</v>
      </c>
      <c r="R21">
        <f t="shared" si="5"/>
        <v>45809</v>
      </c>
      <c r="S21" s="65">
        <f t="shared" si="6"/>
        <v>52.293378995433791</v>
      </c>
      <c r="T21" s="53"/>
      <c r="V21">
        <v>16</v>
      </c>
      <c r="W21">
        <v>1149</v>
      </c>
      <c r="X21">
        <v>401</v>
      </c>
      <c r="Y21" s="64">
        <v>0.34899912967798086</v>
      </c>
      <c r="Z21">
        <v>401</v>
      </c>
      <c r="AA21">
        <v>20382</v>
      </c>
      <c r="AB21" s="65">
        <v>50.827930174563591</v>
      </c>
      <c r="AG21" s="65"/>
    </row>
    <row r="22" spans="1:52" ht="15.75" customHeight="1" x14ac:dyDescent="0.25">
      <c r="A22" s="35">
        <f>RANK(H22,$H$6:$H$29,1)</f>
        <v>17</v>
      </c>
      <c r="B22" s="7">
        <v>8</v>
      </c>
      <c r="C22" s="55">
        <v>3417</v>
      </c>
      <c r="D22" s="8">
        <v>1114</v>
      </c>
      <c r="E22" s="8">
        <v>1114</v>
      </c>
      <c r="F22" s="58">
        <f>IF(D22=0,"0",E22/D22)</f>
        <v>1</v>
      </c>
      <c r="G22" s="8">
        <v>58805</v>
      </c>
      <c r="H22" s="9">
        <f>IF(G22="NULL","N/A",G22/E22)</f>
        <v>52.787253141831236</v>
      </c>
      <c r="J22" s="60"/>
      <c r="K22" s="2"/>
      <c r="M22">
        <f t="shared" si="0"/>
        <v>8</v>
      </c>
      <c r="N22">
        <f t="shared" si="1"/>
        <v>3417</v>
      </c>
      <c r="O22">
        <f t="shared" si="2"/>
        <v>1114</v>
      </c>
      <c r="P22" s="64">
        <f t="shared" si="3"/>
        <v>0.32601697395376061</v>
      </c>
      <c r="Q22">
        <f t="shared" si="4"/>
        <v>1114</v>
      </c>
      <c r="R22">
        <f t="shared" si="5"/>
        <v>58805</v>
      </c>
      <c r="S22" s="65">
        <f t="shared" si="6"/>
        <v>52.787253141831236</v>
      </c>
      <c r="T22" s="53"/>
      <c r="V22">
        <v>17</v>
      </c>
      <c r="W22">
        <v>1226</v>
      </c>
      <c r="X22">
        <v>417</v>
      </c>
      <c r="Y22" s="64">
        <v>0.34013050570962478</v>
      </c>
      <c r="Z22">
        <v>417</v>
      </c>
      <c r="AA22">
        <v>19028</v>
      </c>
      <c r="AB22" s="65">
        <v>45.630695443645081</v>
      </c>
      <c r="AG22" s="65"/>
    </row>
    <row r="23" spans="1:52" ht="15.75" customHeight="1" x14ac:dyDescent="0.25">
      <c r="A23" s="35">
        <f>RANK(H23,$H$6:$H$29,1)</f>
        <v>18</v>
      </c>
      <c r="B23" s="7">
        <v>15</v>
      </c>
      <c r="C23" s="55">
        <v>2980</v>
      </c>
      <c r="D23" s="8">
        <v>1286</v>
      </c>
      <c r="E23" s="8">
        <v>1286</v>
      </c>
      <c r="F23" s="58">
        <f>E23/D23</f>
        <v>1</v>
      </c>
      <c r="G23" s="8">
        <v>69310</v>
      </c>
      <c r="H23" s="9">
        <f>IF(G23="NULL","N/A",G23/E23)</f>
        <v>53.895800933125969</v>
      </c>
      <c r="J23" s="60"/>
      <c r="K23" s="2"/>
      <c r="M23">
        <f t="shared" si="0"/>
        <v>15</v>
      </c>
      <c r="N23">
        <f t="shared" si="1"/>
        <v>2980</v>
      </c>
      <c r="O23">
        <f t="shared" si="2"/>
        <v>1286</v>
      </c>
      <c r="P23" s="64">
        <f t="shared" si="3"/>
        <v>0.43154362416107384</v>
      </c>
      <c r="Q23">
        <f t="shared" si="4"/>
        <v>1286</v>
      </c>
      <c r="R23">
        <f t="shared" si="5"/>
        <v>69310</v>
      </c>
      <c r="S23" s="65">
        <f t="shared" si="6"/>
        <v>53.895800933125969</v>
      </c>
      <c r="T23" s="53"/>
      <c r="V23">
        <v>18</v>
      </c>
      <c r="W23">
        <v>1102</v>
      </c>
      <c r="X23">
        <v>344</v>
      </c>
      <c r="Y23" s="64">
        <v>0.31215970961887479</v>
      </c>
      <c r="Z23">
        <v>344</v>
      </c>
      <c r="AA23">
        <v>14831</v>
      </c>
      <c r="AB23" s="65">
        <v>43.113372093023258</v>
      </c>
      <c r="AG23" s="65"/>
    </row>
    <row r="24" spans="1:52" ht="15.75" customHeight="1" x14ac:dyDescent="0.25">
      <c r="A24" s="35">
        <f>RANK(H24,$H$6:$H$29,1)</f>
        <v>19</v>
      </c>
      <c r="B24" s="7">
        <v>9</v>
      </c>
      <c r="C24" s="55">
        <v>371</v>
      </c>
      <c r="D24" s="8">
        <v>140</v>
      </c>
      <c r="E24" s="8">
        <v>140</v>
      </c>
      <c r="F24" s="58">
        <f>IF(D24=0,"0",E24/D24)</f>
        <v>1</v>
      </c>
      <c r="G24" s="8">
        <v>7686</v>
      </c>
      <c r="H24" s="9">
        <f>IF(G24="NULL","N/A",G24/E24)</f>
        <v>54.9</v>
      </c>
      <c r="J24" s="60"/>
      <c r="K24" s="2"/>
      <c r="M24">
        <f t="shared" si="0"/>
        <v>9</v>
      </c>
      <c r="N24">
        <f t="shared" si="1"/>
        <v>371</v>
      </c>
      <c r="O24">
        <f t="shared" si="2"/>
        <v>140</v>
      </c>
      <c r="P24" s="64">
        <f t="shared" si="3"/>
        <v>0.37735849056603776</v>
      </c>
      <c r="Q24">
        <f t="shared" si="4"/>
        <v>140</v>
      </c>
      <c r="R24">
        <f t="shared" si="5"/>
        <v>7686</v>
      </c>
      <c r="S24" s="65">
        <f t="shared" si="6"/>
        <v>54.9</v>
      </c>
      <c r="T24" s="53"/>
      <c r="V24">
        <v>19</v>
      </c>
      <c r="W24">
        <v>334</v>
      </c>
      <c r="X24">
        <v>97</v>
      </c>
      <c r="Y24" s="64">
        <v>0.29041916167664672</v>
      </c>
      <c r="Z24">
        <v>97</v>
      </c>
      <c r="AA24">
        <v>5599</v>
      </c>
      <c r="AB24" s="65">
        <v>57.72164948453608</v>
      </c>
      <c r="AG24" s="65"/>
    </row>
    <row r="25" spans="1:52" ht="15.75" customHeight="1" x14ac:dyDescent="0.25">
      <c r="A25" s="35">
        <f>RANK(H25,$H$6:$H$29,1)</f>
        <v>20</v>
      </c>
      <c r="B25" s="7">
        <v>3</v>
      </c>
      <c r="C25" s="55">
        <v>142</v>
      </c>
      <c r="D25" s="8">
        <v>54</v>
      </c>
      <c r="E25" s="8">
        <v>54</v>
      </c>
      <c r="F25" s="58">
        <f>IF(D25=0,"0",E25/D25)</f>
        <v>1</v>
      </c>
      <c r="G25" s="8">
        <v>3035</v>
      </c>
      <c r="H25" s="9">
        <f>IF(G25="NULL","N/A",G25/E25)</f>
        <v>56.203703703703702</v>
      </c>
      <c r="J25" s="60"/>
      <c r="K25" s="2"/>
      <c r="M25">
        <f t="shared" si="0"/>
        <v>3</v>
      </c>
      <c r="N25">
        <f t="shared" si="1"/>
        <v>142</v>
      </c>
      <c r="O25">
        <f t="shared" si="2"/>
        <v>54</v>
      </c>
      <c r="P25" s="64">
        <f t="shared" si="3"/>
        <v>0.38028169014084506</v>
      </c>
      <c r="Q25">
        <f t="shared" si="4"/>
        <v>54</v>
      </c>
      <c r="R25">
        <f t="shared" si="5"/>
        <v>3035</v>
      </c>
      <c r="S25" s="65">
        <f t="shared" si="6"/>
        <v>56.203703703703702</v>
      </c>
      <c r="T25" s="53"/>
      <c r="V25">
        <v>20</v>
      </c>
      <c r="W25">
        <v>1070</v>
      </c>
      <c r="X25">
        <v>360</v>
      </c>
      <c r="Y25" s="64">
        <v>0.3364485981308411</v>
      </c>
      <c r="Z25">
        <v>360</v>
      </c>
      <c r="AA25">
        <v>15683</v>
      </c>
      <c r="AB25" s="65">
        <v>43.56388888888889</v>
      </c>
      <c r="AG25" s="65"/>
    </row>
    <row r="26" spans="1:52" ht="15.75" customHeight="1" x14ac:dyDescent="0.25">
      <c r="A26" s="35">
        <f>RANK(H26,$H$6:$H$29,1)</f>
        <v>21</v>
      </c>
      <c r="B26" s="7">
        <v>4</v>
      </c>
      <c r="C26" s="55">
        <v>676</v>
      </c>
      <c r="D26" s="8">
        <v>183</v>
      </c>
      <c r="E26" s="8">
        <v>183</v>
      </c>
      <c r="F26" s="58">
        <f>E26/D26</f>
        <v>1</v>
      </c>
      <c r="G26" s="8">
        <v>10442</v>
      </c>
      <c r="H26" s="9">
        <f>IF(G26="NULL","N/A",G26/E26)</f>
        <v>57.060109289617486</v>
      </c>
      <c r="J26" s="60"/>
      <c r="K26" s="2"/>
      <c r="M26">
        <f t="shared" si="0"/>
        <v>4</v>
      </c>
      <c r="N26">
        <f t="shared" si="1"/>
        <v>676</v>
      </c>
      <c r="O26">
        <f t="shared" si="2"/>
        <v>183</v>
      </c>
      <c r="P26" s="64">
        <f t="shared" si="3"/>
        <v>0.27071005917159763</v>
      </c>
      <c r="Q26">
        <f t="shared" si="4"/>
        <v>183</v>
      </c>
      <c r="R26">
        <f t="shared" si="5"/>
        <v>10442</v>
      </c>
      <c r="S26" s="65">
        <f t="shared" si="6"/>
        <v>57.060109289617486</v>
      </c>
      <c r="T26" s="53"/>
      <c r="V26">
        <v>21</v>
      </c>
      <c r="W26">
        <v>2663</v>
      </c>
      <c r="X26">
        <v>969</v>
      </c>
      <c r="Y26" s="64">
        <v>0.36387532857679311</v>
      </c>
      <c r="Z26">
        <v>969</v>
      </c>
      <c r="AA26">
        <v>42595</v>
      </c>
      <c r="AB26" s="65">
        <v>43.957688338493291</v>
      </c>
      <c r="AG26" s="65"/>
    </row>
    <row r="27" spans="1:52" ht="15.75" customHeight="1" x14ac:dyDescent="0.25">
      <c r="A27" s="35">
        <f>RANK(H27,$H$6:$H$29,1)</f>
        <v>22</v>
      </c>
      <c r="B27" s="7">
        <v>19</v>
      </c>
      <c r="C27" s="55">
        <v>334</v>
      </c>
      <c r="D27" s="8">
        <v>97</v>
      </c>
      <c r="E27" s="8">
        <v>97</v>
      </c>
      <c r="F27" s="58">
        <f>IF(D27=0,"0",E27/D27)</f>
        <v>1</v>
      </c>
      <c r="G27" s="8">
        <v>5599</v>
      </c>
      <c r="H27" s="9">
        <f>IF(G27="NULL","N/A",G27/E27)</f>
        <v>57.72164948453608</v>
      </c>
      <c r="J27" s="60"/>
      <c r="K27" s="2"/>
      <c r="M27">
        <f t="shared" si="0"/>
        <v>19</v>
      </c>
      <c r="N27">
        <f t="shared" si="1"/>
        <v>334</v>
      </c>
      <c r="O27">
        <f t="shared" si="2"/>
        <v>97</v>
      </c>
      <c r="P27" s="64">
        <f t="shared" si="3"/>
        <v>0.29041916167664672</v>
      </c>
      <c r="Q27">
        <f t="shared" si="4"/>
        <v>97</v>
      </c>
      <c r="R27">
        <f t="shared" si="5"/>
        <v>5599</v>
      </c>
      <c r="S27" s="65">
        <f t="shared" si="6"/>
        <v>57.72164948453608</v>
      </c>
      <c r="T27" s="53"/>
      <c r="V27">
        <v>22</v>
      </c>
      <c r="W27">
        <v>4207</v>
      </c>
      <c r="X27">
        <v>1342</v>
      </c>
      <c r="Y27" s="64">
        <v>0.31899215593059188</v>
      </c>
      <c r="Z27">
        <v>1342</v>
      </c>
      <c r="AA27">
        <v>66195</v>
      </c>
      <c r="AB27" s="65">
        <v>49.325633383010434</v>
      </c>
      <c r="AG27" s="65"/>
    </row>
    <row r="28" spans="1:52" ht="15.75" customHeight="1" x14ac:dyDescent="0.25">
      <c r="A28" s="35">
        <f>RANK(H28,$H$6:$H$29,1)</f>
        <v>23</v>
      </c>
      <c r="B28" s="7">
        <v>13</v>
      </c>
      <c r="C28" s="55">
        <v>998</v>
      </c>
      <c r="D28" s="8">
        <v>381</v>
      </c>
      <c r="E28" s="8">
        <v>381</v>
      </c>
      <c r="F28" s="58">
        <f>IF(D28=0,"0",E28/D28)</f>
        <v>1</v>
      </c>
      <c r="G28" s="8">
        <v>22046</v>
      </c>
      <c r="H28" s="9">
        <f>IF(G28="NULL","N/A",G28/E28)</f>
        <v>57.863517060367457</v>
      </c>
      <c r="J28" s="60"/>
      <c r="K28" s="2"/>
      <c r="M28">
        <f t="shared" si="0"/>
        <v>13</v>
      </c>
      <c r="N28">
        <f t="shared" si="1"/>
        <v>998</v>
      </c>
      <c r="O28">
        <f t="shared" si="2"/>
        <v>381</v>
      </c>
      <c r="P28" s="64">
        <f t="shared" si="3"/>
        <v>0.38176352705410821</v>
      </c>
      <c r="Q28">
        <f t="shared" si="4"/>
        <v>381</v>
      </c>
      <c r="R28">
        <f t="shared" si="5"/>
        <v>22046</v>
      </c>
      <c r="S28" s="65">
        <f t="shared" si="6"/>
        <v>57.863517060367457</v>
      </c>
      <c r="T28" s="53"/>
      <c r="V28">
        <v>23</v>
      </c>
      <c r="W28">
        <v>5776</v>
      </c>
      <c r="X28">
        <v>1610</v>
      </c>
      <c r="Y28" s="64">
        <v>0.27873961218836563</v>
      </c>
      <c r="Z28">
        <v>1610</v>
      </c>
      <c r="AA28">
        <v>80272</v>
      </c>
      <c r="AB28" s="65">
        <v>49.858385093167705</v>
      </c>
      <c r="AG28" s="65"/>
    </row>
    <row r="29" spans="1:52" ht="15.75" customHeight="1" thickBot="1" x14ac:dyDescent="0.3">
      <c r="A29" s="36">
        <f>RANK(H29,$H$6:$H$29,1)</f>
        <v>24</v>
      </c>
      <c r="B29" s="73">
        <v>5</v>
      </c>
      <c r="C29" s="56">
        <v>588</v>
      </c>
      <c r="D29" s="12">
        <v>152</v>
      </c>
      <c r="E29" s="12">
        <v>152</v>
      </c>
      <c r="F29" s="59">
        <f>IF(D29=0,"0",E29/D29)</f>
        <v>1</v>
      </c>
      <c r="G29" s="12">
        <v>8962</v>
      </c>
      <c r="H29" s="13">
        <f>IF(G29="NULL","N/A",G29/E29)</f>
        <v>58.960526315789473</v>
      </c>
      <c r="J29" s="60"/>
      <c r="K29" s="2"/>
      <c r="M29">
        <f t="shared" si="0"/>
        <v>5</v>
      </c>
      <c r="N29">
        <f t="shared" si="1"/>
        <v>588</v>
      </c>
      <c r="O29">
        <f t="shared" si="2"/>
        <v>152</v>
      </c>
      <c r="P29" s="64">
        <f t="shared" si="3"/>
        <v>0.25850340136054423</v>
      </c>
      <c r="Q29">
        <f t="shared" si="4"/>
        <v>152</v>
      </c>
      <c r="R29">
        <f t="shared" si="5"/>
        <v>8962</v>
      </c>
      <c r="S29" s="65">
        <f t="shared" si="6"/>
        <v>58.960526315789473</v>
      </c>
      <c r="T29" s="53"/>
      <c r="V29">
        <v>24</v>
      </c>
      <c r="W29">
        <v>1665</v>
      </c>
      <c r="X29">
        <v>550</v>
      </c>
      <c r="Y29" s="64">
        <v>0.33033033033033032</v>
      </c>
      <c r="Z29">
        <v>550</v>
      </c>
      <c r="AA29">
        <v>25278</v>
      </c>
      <c r="AB29" s="65">
        <v>45.96</v>
      </c>
      <c r="AG29" s="65"/>
    </row>
    <row r="30" spans="1:52" ht="15.75" customHeight="1" thickBot="1" x14ac:dyDescent="0.3">
      <c r="A30" s="14" t="s">
        <v>5</v>
      </c>
      <c r="B30" s="15"/>
      <c r="C30" s="16">
        <f>SUM(C6:C29)</f>
        <v>38886</v>
      </c>
      <c r="D30" s="16">
        <f>SUM(D6:D29)</f>
        <v>13051</v>
      </c>
      <c r="E30" s="16">
        <f>SUM(E6:E29)</f>
        <v>13051</v>
      </c>
      <c r="F30" s="17">
        <f>E30/D30</f>
        <v>1</v>
      </c>
      <c r="G30" s="16">
        <f>SUM(G6:G29)</f>
        <v>652045</v>
      </c>
      <c r="H30" s="18">
        <f>(G30/E30)</f>
        <v>49.961305647076856</v>
      </c>
      <c r="J30" s="60"/>
      <c r="M30" t="s">
        <v>17</v>
      </c>
      <c r="N30">
        <f t="shared" ref="N30" si="7">SUM(C30)</f>
        <v>38886</v>
      </c>
      <c r="O30">
        <f t="shared" ref="O30" si="8">SUM(D30)</f>
        <v>13051</v>
      </c>
      <c r="P30" s="64">
        <f t="shared" ref="P30" si="9">SUM(O30/N30)</f>
        <v>0.33562207478269812</v>
      </c>
      <c r="Q30">
        <f t="shared" ref="Q30" si="10">SUM(E30)</f>
        <v>13051</v>
      </c>
      <c r="R30">
        <f>SUM(G30)</f>
        <v>652045</v>
      </c>
      <c r="S30" s="65">
        <f t="shared" ref="S30:S31" si="11">SUM(H30)</f>
        <v>49.961305647076856</v>
      </c>
      <c r="V30" t="s">
        <v>17</v>
      </c>
      <c r="W30">
        <v>38886</v>
      </c>
      <c r="X30">
        <v>13051</v>
      </c>
      <c r="Y30" s="64">
        <v>0.33562207478269812</v>
      </c>
      <c r="Z30">
        <v>13051</v>
      </c>
      <c r="AA30">
        <v>652045</v>
      </c>
      <c r="AB30" s="65">
        <v>49.961305647076856</v>
      </c>
      <c r="AG30" s="65"/>
    </row>
    <row r="31" spans="1:52" ht="6" customHeight="1" x14ac:dyDescent="0.25">
      <c r="A31" s="21"/>
      <c r="B31" s="21"/>
      <c r="C31" s="22"/>
      <c r="D31" s="22"/>
      <c r="E31" s="23"/>
      <c r="F31" s="22"/>
      <c r="G31" s="22"/>
      <c r="H31" s="23"/>
      <c r="S31" s="65">
        <f t="shared" si="11"/>
        <v>0</v>
      </c>
      <c r="AF31" s="22"/>
      <c r="AG31" s="22"/>
      <c r="AH31" s="23"/>
      <c r="AI31" s="22"/>
      <c r="AJ31" s="22"/>
      <c r="AK31" s="23"/>
      <c r="AL31" s="22"/>
      <c r="AM31" s="22"/>
      <c r="AN31" s="23"/>
      <c r="AO31" s="22"/>
      <c r="AP31" s="22"/>
      <c r="AQ31" s="23"/>
      <c r="AR31" s="22"/>
      <c r="AS31" s="22"/>
      <c r="AT31" s="23"/>
      <c r="AU31" s="24"/>
      <c r="AV31" s="24"/>
      <c r="AW31" s="24"/>
      <c r="AX31" s="25"/>
      <c r="AY31" s="24"/>
      <c r="AZ31" s="26"/>
    </row>
    <row r="32" spans="1:52" ht="14.1" customHeight="1" x14ac:dyDescent="0.25">
      <c r="A32" s="21" t="s">
        <v>6</v>
      </c>
      <c r="B32" s="21"/>
      <c r="C32" s="22"/>
      <c r="D32" s="22"/>
      <c r="E32" s="23"/>
      <c r="F32" s="22"/>
      <c r="G32" s="22"/>
      <c r="H32" s="23"/>
      <c r="AF32" s="22"/>
      <c r="AG32" s="22"/>
      <c r="AH32" s="23"/>
      <c r="AI32" s="22"/>
      <c r="AJ32" s="22"/>
      <c r="AK32" s="23"/>
      <c r="AL32" s="22"/>
      <c r="AM32" s="22"/>
      <c r="AN32" s="23"/>
      <c r="AO32" s="22"/>
      <c r="AP32" s="22"/>
      <c r="AQ32" s="23"/>
      <c r="AR32" s="22"/>
      <c r="AS32" s="22"/>
      <c r="AT32" s="23"/>
      <c r="AU32" s="24"/>
      <c r="AV32" s="24"/>
      <c r="AW32" s="24"/>
      <c r="AX32" s="25"/>
      <c r="AY32" s="24"/>
      <c r="AZ32" s="26"/>
    </row>
    <row r="33" spans="1:52" ht="5.25" customHeight="1" x14ac:dyDescent="0.25">
      <c r="A33" s="21"/>
      <c r="B33" s="21"/>
      <c r="C33" s="22"/>
      <c r="D33" s="22"/>
      <c r="E33" s="23"/>
      <c r="F33" s="22"/>
      <c r="G33" s="22"/>
      <c r="H33" s="23"/>
      <c r="AF33" s="22"/>
      <c r="AG33" s="22"/>
      <c r="AH33" s="23"/>
      <c r="AI33" s="22"/>
      <c r="AJ33" s="22"/>
      <c r="AK33" s="23"/>
      <c r="AL33" s="22"/>
      <c r="AM33" s="22"/>
      <c r="AN33" s="23"/>
      <c r="AO33" s="22"/>
      <c r="AP33" s="22"/>
      <c r="AQ33" s="23"/>
      <c r="AR33" s="22"/>
      <c r="AS33" s="22"/>
      <c r="AT33" s="23"/>
      <c r="AU33" s="24"/>
      <c r="AV33" s="24"/>
      <c r="AW33" s="24"/>
      <c r="AX33" s="25"/>
      <c r="AY33" s="24"/>
      <c r="AZ33" s="26"/>
    </row>
    <row r="34" spans="1:52" ht="14.1" customHeight="1" x14ac:dyDescent="0.25">
      <c r="A34" s="79" t="s">
        <v>7</v>
      </c>
      <c r="B34" s="79"/>
      <c r="C34" s="79"/>
      <c r="D34" s="79"/>
      <c r="E34" s="79"/>
      <c r="F34" s="79"/>
      <c r="G34" s="79"/>
      <c r="H34" s="79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ht="14.1" customHeight="1" x14ac:dyDescent="0.25">
      <c r="A35" s="79"/>
      <c r="B35" s="79"/>
      <c r="C35" s="79"/>
      <c r="D35" s="79"/>
      <c r="E35" s="79"/>
      <c r="F35" s="79"/>
      <c r="G35" s="79"/>
      <c r="H35" s="79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52" ht="7.5" customHeight="1" x14ac:dyDescent="0.25">
      <c r="A36" s="54"/>
      <c r="B36" s="54"/>
      <c r="C36" s="54"/>
      <c r="D36" s="54"/>
      <c r="E36" s="54"/>
      <c r="F36" s="54"/>
      <c r="G36" s="54"/>
      <c r="H36" s="54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7"/>
      <c r="AZ36" s="29"/>
    </row>
    <row r="37" spans="1:52" ht="14.1" customHeight="1" x14ac:dyDescent="0.25">
      <c r="A37" s="79" t="s">
        <v>8</v>
      </c>
      <c r="B37" s="79"/>
      <c r="C37" s="79"/>
      <c r="D37" s="79"/>
      <c r="E37" s="79"/>
      <c r="F37" s="79"/>
      <c r="G37" s="79"/>
      <c r="H37" s="79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4.1" customHeight="1" x14ac:dyDescent="0.25">
      <c r="A38" s="79"/>
      <c r="B38" s="79"/>
      <c r="C38" s="79"/>
      <c r="D38" s="79"/>
      <c r="E38" s="79"/>
      <c r="F38" s="79"/>
      <c r="G38" s="79"/>
      <c r="H38" s="79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1:52" ht="7.5" customHeight="1" x14ac:dyDescent="0.25">
      <c r="A39" s="54"/>
      <c r="B39" s="54"/>
      <c r="C39" s="54"/>
      <c r="D39" s="54"/>
      <c r="E39" s="54"/>
      <c r="F39" s="54"/>
      <c r="G39" s="54"/>
      <c r="H39" s="54"/>
      <c r="I39" s="27"/>
      <c r="J39" s="27"/>
      <c r="K39" s="27"/>
      <c r="L39" s="27"/>
      <c r="M39" s="27"/>
      <c r="N39" s="27"/>
      <c r="O39" s="27"/>
      <c r="P39" s="61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42" customHeight="1" x14ac:dyDescent="0.25">
      <c r="A40" s="79" t="s">
        <v>13</v>
      </c>
      <c r="B40" s="79"/>
      <c r="C40" s="79"/>
      <c r="D40" s="79"/>
      <c r="E40" s="79"/>
      <c r="F40" s="79"/>
      <c r="G40" s="79"/>
      <c r="H40" s="79"/>
      <c r="I40" s="40"/>
      <c r="J40" s="40"/>
      <c r="K40" s="40"/>
      <c r="L40" s="40"/>
      <c r="M40" s="40"/>
      <c r="N40" s="40"/>
      <c r="O40" s="40"/>
      <c r="P40" s="62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6" customHeight="1" x14ac:dyDescent="0.25">
      <c r="A41" s="54"/>
      <c r="B41" s="54"/>
      <c r="C41" s="54"/>
      <c r="D41" s="54"/>
      <c r="E41" s="54"/>
      <c r="F41" s="54"/>
      <c r="G41" s="54"/>
      <c r="H41" s="54"/>
      <c r="I41" s="27"/>
      <c r="J41" s="27"/>
      <c r="K41" s="27"/>
      <c r="L41" s="27"/>
      <c r="M41" s="27"/>
      <c r="N41" s="27"/>
      <c r="O41" s="27"/>
      <c r="P41" s="61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8"/>
      <c r="AY41" s="27"/>
      <c r="AZ41" s="29"/>
    </row>
    <row r="42" spans="1:52" ht="14.1" customHeight="1" x14ac:dyDescent="0.25">
      <c r="A42" s="79" t="s">
        <v>14</v>
      </c>
      <c r="B42" s="79"/>
      <c r="C42" s="79"/>
      <c r="D42" s="79"/>
      <c r="E42" s="79"/>
      <c r="F42" s="79"/>
      <c r="G42" s="79"/>
      <c r="H42" s="79"/>
      <c r="I42" s="40"/>
      <c r="J42" s="40"/>
      <c r="K42" s="40"/>
      <c r="L42" s="40"/>
      <c r="M42" s="40"/>
      <c r="N42" s="40"/>
      <c r="O42" s="40"/>
      <c r="P42" s="62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</row>
    <row r="43" spans="1:52" ht="14.1" customHeight="1" x14ac:dyDescent="0.25">
      <c r="A43" s="79"/>
      <c r="B43" s="79"/>
      <c r="C43" s="79"/>
      <c r="D43" s="79"/>
      <c r="E43" s="79"/>
      <c r="F43" s="79"/>
      <c r="G43" s="79"/>
      <c r="H43" s="79"/>
      <c r="I43" s="40"/>
      <c r="J43" s="40"/>
      <c r="K43" s="40"/>
      <c r="L43" s="40"/>
      <c r="M43" s="40"/>
      <c r="N43" s="40"/>
      <c r="O43" s="40"/>
      <c r="P43" s="62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</row>
    <row r="44" spans="1:52" ht="4.5" customHeight="1" x14ac:dyDescent="0.25">
      <c r="A44" s="19"/>
      <c r="AT44" s="10"/>
      <c r="AU44" s="10"/>
      <c r="AV44" s="10"/>
      <c r="AW44" s="10"/>
      <c r="AX44" s="30"/>
      <c r="AY44" s="31"/>
      <c r="AZ44" s="32"/>
    </row>
    <row r="45" spans="1:52" ht="14.1" customHeight="1" x14ac:dyDescent="0.25">
      <c r="A45" s="81"/>
      <c r="B45" s="81"/>
      <c r="C45" s="81"/>
      <c r="D45" s="81"/>
      <c r="E45" s="81"/>
      <c r="F45" s="81"/>
      <c r="G45" s="81"/>
      <c r="H45" s="8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</sheetData>
  <sortState ref="A6:H29">
    <sortCondition ref="A6:A29"/>
  </sortState>
  <mergeCells count="7">
    <mergeCell ref="A42:H43"/>
    <mergeCell ref="A45:H45"/>
    <mergeCell ref="A2:H2"/>
    <mergeCell ref="A3:H3"/>
    <mergeCell ref="A34:H35"/>
    <mergeCell ref="A37:H38"/>
    <mergeCell ref="A40:H40"/>
  </mergeCells>
  <printOptions horizontalCentered="1"/>
  <pageMargins left="0.7" right="0.7" top="0.75" bottom="0.75" header="0.3" footer="0.3"/>
  <pageSetup scale="97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N31" sqref="N31"/>
    </sheetView>
  </sheetViews>
  <sheetFormatPr defaultRowHeight="15" x14ac:dyDescent="0.25"/>
  <sheetData>
    <row r="1" spans="1:7" x14ac:dyDescent="0.25">
      <c r="B1" t="s">
        <v>19</v>
      </c>
      <c r="C1" t="s">
        <v>18</v>
      </c>
      <c r="D1" t="s">
        <v>20</v>
      </c>
      <c r="E1" t="s">
        <v>21</v>
      </c>
      <c r="F1" t="s">
        <v>23</v>
      </c>
      <c r="G1" t="s">
        <v>21</v>
      </c>
    </row>
    <row r="2" spans="1:7" x14ac:dyDescent="0.25">
      <c r="A2">
        <f>SUM('Average Days-to-Employment'!V6)</f>
        <v>1</v>
      </c>
      <c r="B2">
        <f>SUM('Average Days-to-Employment'!W6)</f>
        <v>783</v>
      </c>
      <c r="C2">
        <f>SUM('Average Days-to-Employment'!X6)</f>
        <v>208</v>
      </c>
      <c r="D2" s="75">
        <f>SUM('Average Days-to-Employment'!Y6)</f>
        <v>0.26564495530012772</v>
      </c>
      <c r="E2">
        <f>SUM('Average Days-to-Employment'!Z6)</f>
        <v>208</v>
      </c>
      <c r="F2">
        <f>SUM('Average Days-to-Employment'!AA6)</f>
        <v>10795</v>
      </c>
      <c r="G2" s="74">
        <f>SUM('Average Days-to-Employment'!AB6)</f>
        <v>51.89903846153846</v>
      </c>
    </row>
    <row r="3" spans="1:7" x14ac:dyDescent="0.25">
      <c r="A3">
        <f>SUM('Average Days-to-Employment'!V7)</f>
        <v>2</v>
      </c>
      <c r="B3">
        <f>SUM('Average Days-to-Employment'!W7)</f>
        <v>392</v>
      </c>
      <c r="C3">
        <f>SUM('Average Days-to-Employment'!X7)</f>
        <v>120</v>
      </c>
      <c r="D3" s="75">
        <f>SUM('Average Days-to-Employment'!Y7)</f>
        <v>0.30612244897959184</v>
      </c>
      <c r="E3">
        <f>SUM('Average Days-to-Employment'!Z7)</f>
        <v>120</v>
      </c>
      <c r="F3">
        <f>SUM('Average Days-to-Employment'!AA7)</f>
        <v>5050</v>
      </c>
      <c r="G3" s="74">
        <f>SUM('Average Days-to-Employment'!AB7)</f>
        <v>42.083333333333336</v>
      </c>
    </row>
    <row r="4" spans="1:7" x14ac:dyDescent="0.25">
      <c r="A4">
        <f>SUM('Average Days-to-Employment'!V8)</f>
        <v>3</v>
      </c>
      <c r="B4">
        <f>SUM('Average Days-to-Employment'!W8)</f>
        <v>142</v>
      </c>
      <c r="C4">
        <f>SUM('Average Days-to-Employment'!X8)</f>
        <v>54</v>
      </c>
      <c r="D4" s="75">
        <f>SUM('Average Days-to-Employment'!Y8)</f>
        <v>0.38028169014084506</v>
      </c>
      <c r="E4">
        <f>SUM('Average Days-to-Employment'!Z8)</f>
        <v>54</v>
      </c>
      <c r="F4">
        <f>SUM('Average Days-to-Employment'!AA8)</f>
        <v>3035</v>
      </c>
      <c r="G4" s="74">
        <f>SUM('Average Days-to-Employment'!AB8)</f>
        <v>56.203703703703702</v>
      </c>
    </row>
    <row r="5" spans="1:7" x14ac:dyDescent="0.25">
      <c r="A5">
        <f>SUM('Average Days-to-Employment'!V9)</f>
        <v>4</v>
      </c>
      <c r="B5">
        <f>SUM('Average Days-to-Employment'!W9)</f>
        <v>676</v>
      </c>
      <c r="C5">
        <f>SUM('Average Days-to-Employment'!X9)</f>
        <v>183</v>
      </c>
      <c r="D5" s="75">
        <f>SUM('Average Days-to-Employment'!Y9)</f>
        <v>0.27071005917159763</v>
      </c>
      <c r="E5">
        <f>SUM('Average Days-to-Employment'!Z9)</f>
        <v>183</v>
      </c>
      <c r="F5">
        <f>SUM('Average Days-to-Employment'!AA9)</f>
        <v>10442</v>
      </c>
      <c r="G5" s="74">
        <f>SUM('Average Days-to-Employment'!AB9)</f>
        <v>57.060109289617486</v>
      </c>
    </row>
    <row r="6" spans="1:7" x14ac:dyDescent="0.25">
      <c r="A6">
        <f>SUM('Average Days-to-Employment'!V10)</f>
        <v>5</v>
      </c>
      <c r="B6">
        <f>SUM('Average Days-to-Employment'!W10)</f>
        <v>588</v>
      </c>
      <c r="C6">
        <f>SUM('Average Days-to-Employment'!X10)</f>
        <v>152</v>
      </c>
      <c r="D6" s="75">
        <f>SUM('Average Days-to-Employment'!Y10)</f>
        <v>0.25850340136054423</v>
      </c>
      <c r="E6">
        <f>SUM('Average Days-to-Employment'!Z10)</f>
        <v>152</v>
      </c>
      <c r="F6">
        <f>SUM('Average Days-to-Employment'!AA10)</f>
        <v>8962</v>
      </c>
      <c r="G6" s="74">
        <f>SUM('Average Days-to-Employment'!AB10)</f>
        <v>58.960526315789473</v>
      </c>
    </row>
    <row r="7" spans="1:7" x14ac:dyDescent="0.25">
      <c r="A7">
        <f>SUM('Average Days-to-Employment'!V11)</f>
        <v>6</v>
      </c>
      <c r="B7">
        <f>SUM('Average Days-to-Employment'!W11)</f>
        <v>186</v>
      </c>
      <c r="C7">
        <f>SUM('Average Days-to-Employment'!X11)</f>
        <v>85</v>
      </c>
      <c r="D7" s="75">
        <f>SUM('Average Days-to-Employment'!Y11)</f>
        <v>0.45698924731182794</v>
      </c>
      <c r="E7">
        <f>SUM('Average Days-to-Employment'!Z11)</f>
        <v>85</v>
      </c>
      <c r="F7">
        <f>SUM('Average Days-to-Employment'!AA11)</f>
        <v>4225</v>
      </c>
      <c r="G7" s="74">
        <f>SUM('Average Days-to-Employment'!AB11)</f>
        <v>49.705882352941174</v>
      </c>
    </row>
    <row r="8" spans="1:7" x14ac:dyDescent="0.25">
      <c r="A8">
        <f>SUM('Average Days-to-Employment'!V12)</f>
        <v>7</v>
      </c>
      <c r="B8">
        <f>SUM('Average Days-to-Employment'!W12)</f>
        <v>145</v>
      </c>
      <c r="C8">
        <f>SUM('Average Days-to-Employment'!X12)</f>
        <v>51</v>
      </c>
      <c r="D8" s="75">
        <f>SUM('Average Days-to-Employment'!Y12)</f>
        <v>0.35172413793103446</v>
      </c>
      <c r="E8">
        <f>SUM('Average Days-to-Employment'!Z12)</f>
        <v>51</v>
      </c>
      <c r="F8">
        <f>SUM('Average Days-to-Employment'!AA12)</f>
        <v>2615</v>
      </c>
      <c r="G8" s="74">
        <f>SUM('Average Days-to-Employment'!AB12)</f>
        <v>51.274509803921568</v>
      </c>
    </row>
    <row r="9" spans="1:7" x14ac:dyDescent="0.25">
      <c r="A9">
        <f>SUM('Average Days-to-Employment'!V13)</f>
        <v>8</v>
      </c>
      <c r="B9">
        <f>SUM('Average Days-to-Employment'!W13)</f>
        <v>3417</v>
      </c>
      <c r="C9">
        <f>SUM('Average Days-to-Employment'!X13)</f>
        <v>1114</v>
      </c>
      <c r="D9" s="75">
        <f>SUM('Average Days-to-Employment'!Y13)</f>
        <v>0.32601697395376061</v>
      </c>
      <c r="E9">
        <f>SUM('Average Days-to-Employment'!Z13)</f>
        <v>1114</v>
      </c>
      <c r="F9">
        <f>SUM('Average Days-to-Employment'!AA13)</f>
        <v>58805</v>
      </c>
      <c r="G9" s="74">
        <f>SUM('Average Days-to-Employment'!AB13)</f>
        <v>52.787253141831236</v>
      </c>
    </row>
    <row r="10" spans="1:7" x14ac:dyDescent="0.25">
      <c r="A10">
        <f>SUM('Average Days-to-Employment'!V14)</f>
        <v>9</v>
      </c>
      <c r="B10">
        <f>SUM('Average Days-to-Employment'!W14)</f>
        <v>371</v>
      </c>
      <c r="C10">
        <f>SUM('Average Days-to-Employment'!X14)</f>
        <v>140</v>
      </c>
      <c r="D10" s="75">
        <f>SUM('Average Days-to-Employment'!Y14)</f>
        <v>0.37735849056603776</v>
      </c>
      <c r="E10">
        <f>SUM('Average Days-to-Employment'!Z14)</f>
        <v>140</v>
      </c>
      <c r="F10">
        <f>SUM('Average Days-to-Employment'!AA14)</f>
        <v>7686</v>
      </c>
      <c r="G10" s="74">
        <f>SUM('Average Days-to-Employment'!AB14)</f>
        <v>54.9</v>
      </c>
    </row>
    <row r="11" spans="1:7" x14ac:dyDescent="0.25">
      <c r="A11">
        <f>SUM('Average Days-to-Employment'!V15)</f>
        <v>10</v>
      </c>
      <c r="B11">
        <f>SUM('Average Days-to-Employment'!W15)</f>
        <v>850</v>
      </c>
      <c r="C11">
        <f>SUM('Average Days-to-Employment'!X15)</f>
        <v>291</v>
      </c>
      <c r="D11" s="75">
        <f>SUM('Average Days-to-Employment'!Y15)</f>
        <v>0.34235294117647058</v>
      </c>
      <c r="E11">
        <f>SUM('Average Days-to-Employment'!Z15)</f>
        <v>291</v>
      </c>
      <c r="F11">
        <f>SUM('Average Days-to-Employment'!AA15)</f>
        <v>14751</v>
      </c>
      <c r="G11" s="74">
        <f>SUM('Average Days-to-Employment'!AB15)</f>
        <v>50.690721649484537</v>
      </c>
    </row>
    <row r="12" spans="1:7" x14ac:dyDescent="0.25">
      <c r="A12">
        <f>SUM('Average Days-to-Employment'!V16)</f>
        <v>11</v>
      </c>
      <c r="B12">
        <f>SUM('Average Days-to-Employment'!W16)</f>
        <v>1541</v>
      </c>
      <c r="C12">
        <f>SUM('Average Days-to-Employment'!X16)</f>
        <v>515</v>
      </c>
      <c r="D12" s="75">
        <f>SUM('Average Days-to-Employment'!Y16)</f>
        <v>0.33419857235561323</v>
      </c>
      <c r="E12">
        <f>SUM('Average Days-to-Employment'!Z16)</f>
        <v>515</v>
      </c>
      <c r="F12">
        <f>SUM('Average Days-to-Employment'!AA16)</f>
        <v>26000</v>
      </c>
      <c r="G12" s="74">
        <f>SUM('Average Days-to-Employment'!AB16)</f>
        <v>50.485436893203882</v>
      </c>
    </row>
    <row r="13" spans="1:7" x14ac:dyDescent="0.25">
      <c r="A13">
        <f>SUM('Average Days-to-Employment'!V17)</f>
        <v>12</v>
      </c>
      <c r="B13">
        <f>SUM('Average Days-to-Employment'!W17)</f>
        <v>4827</v>
      </c>
      <c r="C13">
        <f>SUM('Average Days-to-Employment'!X17)</f>
        <v>1505</v>
      </c>
      <c r="D13" s="75">
        <f>SUM('Average Days-to-Employment'!Y17)</f>
        <v>0.31178785995442304</v>
      </c>
      <c r="E13">
        <f>SUM('Average Days-to-Employment'!Z17)</f>
        <v>1505</v>
      </c>
      <c r="F13">
        <f>SUM('Average Days-to-Employment'!AA17)</f>
        <v>72651</v>
      </c>
      <c r="G13" s="74">
        <f>SUM('Average Days-to-Employment'!AB17)</f>
        <v>48.273089700996678</v>
      </c>
    </row>
    <row r="14" spans="1:7" x14ac:dyDescent="0.25">
      <c r="A14">
        <f>SUM('Average Days-to-Employment'!V18)</f>
        <v>13</v>
      </c>
      <c r="B14">
        <f>SUM('Average Days-to-Employment'!W18)</f>
        <v>998</v>
      </c>
      <c r="C14">
        <f>SUM('Average Days-to-Employment'!X18)</f>
        <v>381</v>
      </c>
      <c r="D14" s="75">
        <f>SUM('Average Days-to-Employment'!Y18)</f>
        <v>0.38176352705410821</v>
      </c>
      <c r="E14">
        <f>SUM('Average Days-to-Employment'!Z18)</f>
        <v>381</v>
      </c>
      <c r="F14">
        <f>SUM('Average Days-to-Employment'!AA18)</f>
        <v>22046</v>
      </c>
      <c r="G14" s="74">
        <f>SUM('Average Days-to-Employment'!AB18)</f>
        <v>57.863517060367457</v>
      </c>
    </row>
    <row r="15" spans="1:7" x14ac:dyDescent="0.25">
      <c r="A15">
        <f>SUM('Average Days-to-Employment'!V19)</f>
        <v>14</v>
      </c>
      <c r="B15">
        <f>SUM('Average Days-to-Employment'!W19)</f>
        <v>1798</v>
      </c>
      <c r="C15">
        <f>SUM('Average Days-to-Employment'!X19)</f>
        <v>876</v>
      </c>
      <c r="D15" s="75">
        <f>SUM('Average Days-to-Employment'!Y19)</f>
        <v>0.48720800889877641</v>
      </c>
      <c r="E15">
        <f>SUM('Average Days-to-Employment'!Z19)</f>
        <v>876</v>
      </c>
      <c r="F15">
        <f>SUM('Average Days-to-Employment'!AA19)</f>
        <v>45809</v>
      </c>
      <c r="G15" s="74">
        <f>SUM('Average Days-to-Employment'!AB19)</f>
        <v>52.293378995433791</v>
      </c>
    </row>
    <row r="16" spans="1:7" x14ac:dyDescent="0.25">
      <c r="A16">
        <f>SUM('Average Days-to-Employment'!V20)</f>
        <v>15</v>
      </c>
      <c r="B16">
        <f>SUM('Average Days-to-Employment'!W20)</f>
        <v>2980</v>
      </c>
      <c r="C16">
        <f>SUM('Average Days-to-Employment'!X20)</f>
        <v>1286</v>
      </c>
      <c r="D16" s="75">
        <f>SUM('Average Days-to-Employment'!Y20)</f>
        <v>0.43154362416107384</v>
      </c>
      <c r="E16">
        <f>SUM('Average Days-to-Employment'!Z20)</f>
        <v>1286</v>
      </c>
      <c r="F16">
        <f>SUM('Average Days-to-Employment'!AA20)</f>
        <v>69310</v>
      </c>
      <c r="G16" s="74">
        <f>SUM('Average Days-to-Employment'!AB20)</f>
        <v>53.895800933125969</v>
      </c>
    </row>
    <row r="17" spans="1:7" x14ac:dyDescent="0.25">
      <c r="A17">
        <f>SUM('Average Days-to-Employment'!V21)</f>
        <v>16</v>
      </c>
      <c r="B17">
        <f>SUM('Average Days-to-Employment'!W21)</f>
        <v>1149</v>
      </c>
      <c r="C17">
        <f>SUM('Average Days-to-Employment'!X21)</f>
        <v>401</v>
      </c>
      <c r="D17" s="75">
        <f>SUM('Average Days-to-Employment'!Y21)</f>
        <v>0.34899912967798086</v>
      </c>
      <c r="E17">
        <f>SUM('Average Days-to-Employment'!Z21)</f>
        <v>401</v>
      </c>
      <c r="F17">
        <f>SUM('Average Days-to-Employment'!AA21)</f>
        <v>20382</v>
      </c>
      <c r="G17" s="74">
        <f>SUM('Average Days-to-Employment'!AB21)</f>
        <v>50.827930174563591</v>
      </c>
    </row>
    <row r="18" spans="1:7" x14ac:dyDescent="0.25">
      <c r="A18">
        <f>SUM('Average Days-to-Employment'!V22)</f>
        <v>17</v>
      </c>
      <c r="B18">
        <f>SUM('Average Days-to-Employment'!W22)</f>
        <v>1226</v>
      </c>
      <c r="C18">
        <f>SUM('Average Days-to-Employment'!X22)</f>
        <v>417</v>
      </c>
      <c r="D18" s="75">
        <f>SUM('Average Days-to-Employment'!Y22)</f>
        <v>0.34013050570962478</v>
      </c>
      <c r="E18">
        <f>SUM('Average Days-to-Employment'!Z22)</f>
        <v>417</v>
      </c>
      <c r="F18">
        <f>SUM('Average Days-to-Employment'!AA22)</f>
        <v>19028</v>
      </c>
      <c r="G18" s="74">
        <f>SUM('Average Days-to-Employment'!AB22)</f>
        <v>45.630695443645081</v>
      </c>
    </row>
    <row r="19" spans="1:7" x14ac:dyDescent="0.25">
      <c r="A19">
        <f>SUM('Average Days-to-Employment'!V23)</f>
        <v>18</v>
      </c>
      <c r="B19">
        <f>SUM('Average Days-to-Employment'!W23)</f>
        <v>1102</v>
      </c>
      <c r="C19">
        <f>SUM('Average Days-to-Employment'!X23)</f>
        <v>344</v>
      </c>
      <c r="D19" s="75">
        <f>SUM('Average Days-to-Employment'!Y23)</f>
        <v>0.31215970961887479</v>
      </c>
      <c r="E19">
        <f>SUM('Average Days-to-Employment'!Z23)</f>
        <v>344</v>
      </c>
      <c r="F19">
        <f>SUM('Average Days-to-Employment'!AA23)</f>
        <v>14831</v>
      </c>
      <c r="G19" s="74">
        <f>SUM('Average Days-to-Employment'!AB23)</f>
        <v>43.113372093023258</v>
      </c>
    </row>
    <row r="20" spans="1:7" x14ac:dyDescent="0.25">
      <c r="A20">
        <f>SUM('Average Days-to-Employment'!V24)</f>
        <v>19</v>
      </c>
      <c r="B20">
        <f>SUM('Average Days-to-Employment'!W24)</f>
        <v>334</v>
      </c>
      <c r="C20">
        <f>SUM('Average Days-to-Employment'!X24)</f>
        <v>97</v>
      </c>
      <c r="D20" s="75">
        <f>SUM('Average Days-to-Employment'!Y24)</f>
        <v>0.29041916167664672</v>
      </c>
      <c r="E20">
        <f>SUM('Average Days-to-Employment'!Z24)</f>
        <v>97</v>
      </c>
      <c r="F20">
        <f>SUM('Average Days-to-Employment'!AA24)</f>
        <v>5599</v>
      </c>
      <c r="G20" s="74">
        <f>SUM('Average Days-to-Employment'!AB24)</f>
        <v>57.72164948453608</v>
      </c>
    </row>
    <row r="21" spans="1:7" x14ac:dyDescent="0.25">
      <c r="A21">
        <f>SUM('Average Days-to-Employment'!V25)</f>
        <v>20</v>
      </c>
      <c r="B21">
        <f>SUM('Average Days-to-Employment'!W25)</f>
        <v>1070</v>
      </c>
      <c r="C21">
        <f>SUM('Average Days-to-Employment'!X25)</f>
        <v>360</v>
      </c>
      <c r="D21" s="75">
        <f>SUM('Average Days-to-Employment'!Y25)</f>
        <v>0.3364485981308411</v>
      </c>
      <c r="E21">
        <f>SUM('Average Days-to-Employment'!Z25)</f>
        <v>360</v>
      </c>
      <c r="F21">
        <f>SUM('Average Days-to-Employment'!AA25)</f>
        <v>15683</v>
      </c>
      <c r="G21" s="74">
        <f>SUM('Average Days-to-Employment'!AB25)</f>
        <v>43.56388888888889</v>
      </c>
    </row>
    <row r="22" spans="1:7" x14ac:dyDescent="0.25">
      <c r="A22">
        <f>SUM('Average Days-to-Employment'!V26)</f>
        <v>21</v>
      </c>
      <c r="B22">
        <f>SUM('Average Days-to-Employment'!W26)</f>
        <v>2663</v>
      </c>
      <c r="C22">
        <f>SUM('Average Days-to-Employment'!X26)</f>
        <v>969</v>
      </c>
      <c r="D22" s="75">
        <f>SUM('Average Days-to-Employment'!Y26)</f>
        <v>0.36387532857679311</v>
      </c>
      <c r="E22">
        <f>SUM('Average Days-to-Employment'!Z26)</f>
        <v>969</v>
      </c>
      <c r="F22">
        <f>SUM('Average Days-to-Employment'!AA26)</f>
        <v>42595</v>
      </c>
      <c r="G22" s="74">
        <f>SUM('Average Days-to-Employment'!AB26)</f>
        <v>43.957688338493291</v>
      </c>
    </row>
    <row r="23" spans="1:7" x14ac:dyDescent="0.25">
      <c r="A23">
        <f>SUM('Average Days-to-Employment'!V27)</f>
        <v>22</v>
      </c>
      <c r="B23">
        <f>SUM('Average Days-to-Employment'!W27)</f>
        <v>4207</v>
      </c>
      <c r="C23">
        <f>SUM('Average Days-to-Employment'!X27)</f>
        <v>1342</v>
      </c>
      <c r="D23" s="75">
        <f>SUM('Average Days-to-Employment'!Y27)</f>
        <v>0.31899215593059188</v>
      </c>
      <c r="E23">
        <f>SUM('Average Days-to-Employment'!Z27)</f>
        <v>1342</v>
      </c>
      <c r="F23">
        <f>SUM('Average Days-to-Employment'!AA27)</f>
        <v>66195</v>
      </c>
      <c r="G23" s="74">
        <f>SUM('Average Days-to-Employment'!AB27)</f>
        <v>49.325633383010434</v>
      </c>
    </row>
    <row r="24" spans="1:7" x14ac:dyDescent="0.25">
      <c r="A24">
        <f>SUM('Average Days-to-Employment'!V28)</f>
        <v>23</v>
      </c>
      <c r="B24">
        <f>SUM('Average Days-to-Employment'!W28)</f>
        <v>5776</v>
      </c>
      <c r="C24">
        <f>SUM('Average Days-to-Employment'!X28)</f>
        <v>1610</v>
      </c>
      <c r="D24" s="75">
        <f>SUM('Average Days-to-Employment'!Y28)</f>
        <v>0.27873961218836563</v>
      </c>
      <c r="E24">
        <f>SUM('Average Days-to-Employment'!Z28)</f>
        <v>1610</v>
      </c>
      <c r="F24">
        <f>SUM('Average Days-to-Employment'!AA28)</f>
        <v>80272</v>
      </c>
      <c r="G24" s="74">
        <f>SUM('Average Days-to-Employment'!AB28)</f>
        <v>49.858385093167705</v>
      </c>
    </row>
    <row r="25" spans="1:7" x14ac:dyDescent="0.25">
      <c r="A25">
        <f>SUM('Average Days-to-Employment'!V29)</f>
        <v>24</v>
      </c>
      <c r="B25">
        <f>SUM('Average Days-to-Employment'!W29)</f>
        <v>1665</v>
      </c>
      <c r="C25">
        <f>SUM('Average Days-to-Employment'!X29)</f>
        <v>550</v>
      </c>
      <c r="D25" s="75">
        <f>SUM('Average Days-to-Employment'!Y29)</f>
        <v>0.33033033033033032</v>
      </c>
      <c r="E25">
        <f>SUM('Average Days-to-Employment'!Z29)</f>
        <v>550</v>
      </c>
      <c r="F25">
        <f>SUM('Average Days-to-Employment'!AA29)</f>
        <v>25278</v>
      </c>
      <c r="G25" s="74">
        <f>SUM('Average Days-to-Employment'!AB29)</f>
        <v>45.96</v>
      </c>
    </row>
    <row r="26" spans="1:7" x14ac:dyDescent="0.25">
      <c r="A26" t="s">
        <v>17</v>
      </c>
      <c r="B26">
        <f>SUM('Average Days-to-Employment'!W30)</f>
        <v>38886</v>
      </c>
      <c r="C26">
        <f>SUM('Average Days-to-Employment'!X30)</f>
        <v>13051</v>
      </c>
      <c r="D26" s="75">
        <f>SUM('Average Days-to-Employment'!Y30)</f>
        <v>0.33562207478269812</v>
      </c>
      <c r="E26">
        <f>SUM('Average Days-to-Employment'!Z30)</f>
        <v>13051</v>
      </c>
      <c r="F26">
        <f>SUM('Average Days-to-Employment'!AA30)</f>
        <v>652045</v>
      </c>
      <c r="G26" s="74">
        <f>SUM('Average Days-to-Employment'!AB30)</f>
        <v>49.961305647076856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R21" sqref="R21"/>
    </sheetView>
  </sheetViews>
  <sheetFormatPr defaultRowHeight="15" x14ac:dyDescent="0.25"/>
  <cols>
    <col min="9" max="9" width="14" customWidth="1"/>
    <col min="16" max="16" width="9.7109375" bestFit="1" customWidth="1"/>
    <col min="17" max="17" width="10.7109375" bestFit="1" customWidth="1"/>
    <col min="18" max="18" width="9.7109375" bestFit="1" customWidth="1"/>
  </cols>
  <sheetData>
    <row r="1" spans="1:18" x14ac:dyDescent="0.25">
      <c r="I1" s="71" t="s">
        <v>29</v>
      </c>
    </row>
    <row r="2" spans="1:18" ht="30" customHeight="1" x14ac:dyDescent="0.25">
      <c r="A2" s="84" t="s">
        <v>22</v>
      </c>
      <c r="B2" s="85"/>
      <c r="C2" s="85"/>
      <c r="D2" s="85"/>
      <c r="E2" s="85"/>
      <c r="F2" s="85"/>
      <c r="G2" s="85"/>
      <c r="H2" s="85"/>
      <c r="I2" s="85"/>
    </row>
    <row r="3" spans="1:18" x14ac:dyDescent="0.25">
      <c r="A3" s="86" t="s">
        <v>27</v>
      </c>
      <c r="B3" s="87"/>
      <c r="C3" s="87"/>
      <c r="D3" s="87"/>
      <c r="E3" s="87"/>
      <c r="F3" s="87"/>
      <c r="G3" s="87"/>
      <c r="H3" s="87"/>
      <c r="I3" s="87"/>
    </row>
    <row r="4" spans="1:18" x14ac:dyDescent="0.25">
      <c r="A4" s="69"/>
      <c r="B4" s="19"/>
      <c r="C4" s="19"/>
      <c r="D4" s="19"/>
      <c r="E4" s="19"/>
      <c r="F4" s="19"/>
      <c r="G4" s="19"/>
      <c r="H4" s="19"/>
      <c r="I4" s="19"/>
    </row>
    <row r="5" spans="1:18" x14ac:dyDescent="0.25">
      <c r="A5" s="83" t="s">
        <v>25</v>
      </c>
      <c r="B5" s="83"/>
      <c r="C5" s="83"/>
      <c r="D5" s="83"/>
      <c r="E5" s="83"/>
      <c r="F5" s="83"/>
      <c r="G5" s="83"/>
      <c r="H5" s="83"/>
      <c r="I5" s="83"/>
    </row>
    <row r="6" spans="1:18" ht="30.75" customHeight="1" x14ac:dyDescent="0.25">
      <c r="A6" s="83"/>
      <c r="B6" s="83"/>
      <c r="C6" s="83"/>
      <c r="D6" s="83"/>
      <c r="E6" s="83"/>
      <c r="F6" s="83"/>
      <c r="G6" s="83"/>
      <c r="H6" s="83"/>
      <c r="I6" s="83"/>
    </row>
    <row r="11" spans="1:18" x14ac:dyDescent="0.25">
      <c r="P11" s="67"/>
      <c r="Q11" s="67"/>
      <c r="R11" s="67"/>
    </row>
    <row r="14" spans="1:18" ht="15" customHeight="1" x14ac:dyDescent="0.25">
      <c r="A14" s="88"/>
      <c r="B14" s="88"/>
      <c r="C14" s="88"/>
      <c r="D14" s="88"/>
      <c r="E14" s="88"/>
      <c r="F14" s="88"/>
      <c r="G14" s="88"/>
      <c r="H14" s="88"/>
      <c r="I14" s="88"/>
    </row>
    <row r="15" spans="1:18" ht="29.25" customHeight="1" x14ac:dyDescent="0.25">
      <c r="A15" s="88"/>
      <c r="B15" s="88"/>
      <c r="C15" s="88"/>
      <c r="D15" s="88"/>
      <c r="E15" s="88"/>
      <c r="F15" s="88"/>
      <c r="G15" s="88"/>
      <c r="H15" s="88"/>
      <c r="I15" s="88"/>
    </row>
    <row r="16" spans="1:18" ht="23.25" customHeight="1" x14ac:dyDescent="0.25">
      <c r="A16" s="88"/>
      <c r="B16" s="88"/>
      <c r="C16" s="88"/>
      <c r="D16" s="88"/>
      <c r="E16" s="88"/>
      <c r="F16" s="88"/>
      <c r="G16" s="88"/>
      <c r="H16" s="88"/>
      <c r="I16" s="88"/>
    </row>
    <row r="18" spans="1:9" ht="7.5" customHeight="1" x14ac:dyDescent="0.25"/>
    <row r="19" spans="1:9" x14ac:dyDescent="0.25">
      <c r="A19" s="83" t="s">
        <v>26</v>
      </c>
      <c r="B19" s="83"/>
      <c r="C19" s="83"/>
      <c r="D19" s="83"/>
      <c r="E19" s="83"/>
      <c r="F19" s="83"/>
      <c r="G19" s="83"/>
      <c r="H19" s="83"/>
      <c r="I19" s="83"/>
    </row>
    <row r="20" spans="1:9" x14ac:dyDescent="0.25">
      <c r="A20" s="83"/>
      <c r="B20" s="83"/>
      <c r="C20" s="83"/>
      <c r="D20" s="83"/>
      <c r="E20" s="83"/>
      <c r="F20" s="83"/>
      <c r="G20" s="83"/>
      <c r="H20" s="83"/>
      <c r="I20" s="83"/>
    </row>
    <row r="21" spans="1:9" x14ac:dyDescent="0.25">
      <c r="A21" s="83"/>
      <c r="B21" s="83"/>
      <c r="C21" s="83"/>
      <c r="D21" s="83"/>
      <c r="E21" s="83"/>
      <c r="F21" s="83"/>
      <c r="G21" s="83"/>
      <c r="H21" s="83"/>
      <c r="I21" s="83"/>
    </row>
    <row r="30" spans="1:9" x14ac:dyDescent="0.25">
      <c r="A30" s="82" t="s">
        <v>24</v>
      </c>
      <c r="B30" s="82"/>
      <c r="C30" s="82"/>
      <c r="D30" s="82"/>
      <c r="E30" s="82"/>
      <c r="F30" s="82"/>
      <c r="G30" s="82"/>
      <c r="H30" s="82"/>
      <c r="I30" s="82"/>
    </row>
    <row r="31" spans="1:9" x14ac:dyDescent="0.25">
      <c r="A31" s="82"/>
      <c r="B31" s="82"/>
      <c r="C31" s="82"/>
      <c r="D31" s="82"/>
      <c r="E31" s="82"/>
      <c r="F31" s="82"/>
      <c r="G31" s="82"/>
      <c r="H31" s="82"/>
      <c r="I31" s="82"/>
    </row>
    <row r="32" spans="1:9" x14ac:dyDescent="0.25">
      <c r="A32" s="82"/>
      <c r="B32" s="82"/>
      <c r="C32" s="82"/>
      <c r="D32" s="82"/>
      <c r="E32" s="82"/>
      <c r="F32" s="82"/>
      <c r="G32" s="82"/>
      <c r="H32" s="82"/>
      <c r="I32" s="82"/>
    </row>
  </sheetData>
  <mergeCells count="6">
    <mergeCell ref="A30:I32"/>
    <mergeCell ref="A5:I6"/>
    <mergeCell ref="A19:I21"/>
    <mergeCell ref="A2:I2"/>
    <mergeCell ref="A3:I3"/>
    <mergeCell ref="A14:I16"/>
  </mergeCells>
  <pageMargins left="0.7" right="0.7" top="0.7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Placement Rate</vt:lpstr>
      <vt:lpstr>Average Days-to-Employment</vt:lpstr>
      <vt:lpstr>Chart data</vt:lpstr>
      <vt:lpstr>graph</vt:lpstr>
      <vt:lpstr>'Average Days-to-Employment'!Print_Area</vt:lpstr>
      <vt:lpstr>graph!Print_Area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Gaines, Joseph</dc:creator>
  <cp:lastModifiedBy>harperd</cp:lastModifiedBy>
  <cp:lastPrinted>2017-03-03T16:18:58Z</cp:lastPrinted>
  <dcterms:created xsi:type="dcterms:W3CDTF">2016-08-03T17:54:00Z</dcterms:created>
  <dcterms:modified xsi:type="dcterms:W3CDTF">2017-03-24T19:18:56Z</dcterms:modified>
</cp:coreProperties>
</file>