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gainesj\Documents\Tasks\PRA\MMR\"/>
    </mc:Choice>
  </mc:AlternateContent>
  <bookViews>
    <workbookView xWindow="0" yWindow="240" windowWidth="13455" windowHeight="6330"/>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52511"/>
</workbook>
</file>

<file path=xl/calcChain.xml><?xml version="1.0" encoding="utf-8"?>
<calcChain xmlns="http://schemas.openxmlformats.org/spreadsheetml/2006/main">
  <c r="D119" i="4" l="1"/>
  <c r="D89" i="4"/>
  <c r="P89" i="4"/>
  <c r="O1739" i="4"/>
  <c r="P1739" i="4"/>
  <c r="Q1739" i="4"/>
  <c r="R1739" i="4"/>
  <c r="Q2009" i="4" l="1"/>
  <c r="Q1919" i="4"/>
  <c r="Q1769" i="4"/>
  <c r="Q1709" i="4"/>
  <c r="D1589" i="4"/>
  <c r="Q1559" i="4"/>
  <c r="Q1529" i="4"/>
  <c r="Q1499" i="4"/>
  <c r="Q1469" i="4"/>
  <c r="Q1229" i="4"/>
  <c r="C2039" i="4" l="1"/>
  <c r="B2039" i="4"/>
  <c r="P2039" i="4"/>
  <c r="O2039" i="4"/>
  <c r="C2009" i="4"/>
  <c r="B2009" i="4"/>
  <c r="P2009" i="4"/>
  <c r="O2009" i="4"/>
  <c r="C1979" i="4"/>
  <c r="B1979" i="4"/>
  <c r="P1979" i="4"/>
  <c r="O1979" i="4"/>
  <c r="C1949" i="4"/>
  <c r="B1949" i="4"/>
  <c r="P1949" i="4"/>
  <c r="O1949" i="4"/>
  <c r="C1919" i="4"/>
  <c r="B1919" i="4"/>
  <c r="P1919" i="4"/>
  <c r="O1919" i="4"/>
  <c r="C1889" i="4"/>
  <c r="B1889" i="4"/>
  <c r="P1889" i="4"/>
  <c r="O1889" i="4"/>
  <c r="C1859" i="4"/>
  <c r="B1859" i="4"/>
  <c r="P1859" i="4"/>
  <c r="O1859" i="4"/>
  <c r="C1829" i="4"/>
  <c r="B1829" i="4"/>
  <c r="P1829" i="4"/>
  <c r="O1829" i="4"/>
  <c r="C1799" i="4"/>
  <c r="B1799" i="4"/>
  <c r="P1799" i="4"/>
  <c r="O1799" i="4"/>
  <c r="C1769" i="4"/>
  <c r="B1769" i="4"/>
  <c r="P1769" i="4"/>
  <c r="O1769" i="4"/>
  <c r="C1739" i="4"/>
  <c r="B1739" i="4"/>
  <c r="E1709" i="4"/>
  <c r="C1709" i="4"/>
  <c r="B1709" i="4"/>
  <c r="P1709" i="4"/>
  <c r="O1709" i="4"/>
  <c r="B1619" i="4"/>
  <c r="P1619" i="4"/>
  <c r="O1619" i="4"/>
  <c r="E1589" i="4"/>
  <c r="P1589" i="4"/>
  <c r="O1589" i="4"/>
  <c r="P1559" i="4"/>
  <c r="O1559" i="4"/>
  <c r="P1529" i="4"/>
  <c r="O1529" i="4"/>
  <c r="P1499" i="4"/>
  <c r="O1499" i="4"/>
  <c r="P1469" i="4"/>
  <c r="O1469" i="4"/>
  <c r="P1379" i="4"/>
  <c r="O1379" i="4"/>
  <c r="P1349" i="4"/>
  <c r="O1349" i="4"/>
  <c r="P1319" i="4"/>
  <c r="O1319" i="4"/>
  <c r="P1289" i="4"/>
  <c r="O1289" i="4"/>
  <c r="P1259" i="4"/>
  <c r="O1259" i="4"/>
  <c r="P1229" i="4"/>
  <c r="O1229" i="4"/>
  <c r="P1199" i="4"/>
  <c r="O1199" i="4"/>
  <c r="P1169" i="4"/>
  <c r="O1169" i="4"/>
  <c r="P1139" i="4"/>
  <c r="O1139" i="4"/>
  <c r="P1109" i="4"/>
  <c r="O1109" i="4"/>
  <c r="P1079" i="4"/>
  <c r="O1079" i="4"/>
  <c r="P1049" i="4"/>
  <c r="O1049" i="4"/>
  <c r="O239" i="4"/>
  <c r="O179" i="4"/>
  <c r="B178" i="4" s="1"/>
  <c r="B172" i="4"/>
  <c r="B171" i="4"/>
  <c r="B164" i="4"/>
  <c r="B163" i="4"/>
  <c r="B156" i="4"/>
  <c r="B155" i="4"/>
  <c r="B148" i="4"/>
  <c r="B147" i="4"/>
  <c r="B146" i="4"/>
  <c r="B145" i="4"/>
  <c r="B144" i="4"/>
  <c r="B143" i="4"/>
  <c r="B142" i="4"/>
  <c r="B141" i="4"/>
  <c r="B140" i="4"/>
  <c r="B139" i="4"/>
  <c r="B138" i="4"/>
  <c r="B137" i="4"/>
  <c r="B136" i="4"/>
  <c r="B135" i="4"/>
  <c r="B134" i="4"/>
  <c r="B133" i="4"/>
  <c r="B132" i="4"/>
  <c r="B131" i="4"/>
  <c r="B130" i="4"/>
  <c r="B129" i="4"/>
  <c r="B128" i="4"/>
  <c r="B127" i="4"/>
  <c r="B126" i="4"/>
  <c r="B125" i="4"/>
  <c r="B28" i="4"/>
  <c r="B27" i="4"/>
  <c r="B26" i="4"/>
  <c r="B25" i="4"/>
  <c r="B24" i="4"/>
  <c r="B23" i="4"/>
  <c r="B22" i="4"/>
  <c r="B21" i="4"/>
  <c r="B20" i="4"/>
  <c r="B19" i="4"/>
  <c r="B18" i="4"/>
  <c r="B17" i="4"/>
  <c r="B16" i="4"/>
  <c r="B15" i="4"/>
  <c r="B14" i="4"/>
  <c r="B13" i="4"/>
  <c r="B12" i="4"/>
  <c r="B11" i="4"/>
  <c r="B10" i="4"/>
  <c r="B9" i="4"/>
  <c r="B8" i="4"/>
  <c r="B7" i="4"/>
  <c r="B6" i="4"/>
  <c r="B5" i="4"/>
  <c r="B159" i="4" l="1"/>
  <c r="B167" i="4"/>
  <c r="B175" i="4"/>
  <c r="B160" i="4"/>
  <c r="B168" i="4"/>
  <c r="B176" i="4"/>
  <c r="B157" i="4"/>
  <c r="B161" i="4"/>
  <c r="B165" i="4"/>
  <c r="B169" i="4"/>
  <c r="B173" i="4"/>
  <c r="B177" i="4"/>
  <c r="B158" i="4"/>
  <c r="B162" i="4"/>
  <c r="B166" i="4"/>
  <c r="B170" i="4"/>
  <c r="B174" i="4"/>
  <c r="B29" i="4"/>
  <c r="AE6" i="7" l="1"/>
  <c r="AE7" i="7"/>
  <c r="AE8" i="7"/>
  <c r="AE9" i="7"/>
  <c r="AE10" i="7"/>
  <c r="AE11" i="7"/>
  <c r="AE12" i="7"/>
  <c r="AE13" i="7"/>
  <c r="AE14" i="7"/>
  <c r="AE15" i="7"/>
  <c r="AE16" i="7"/>
  <c r="AE17" i="7"/>
  <c r="AE18" i="7"/>
  <c r="AE19" i="7"/>
  <c r="AE20" i="7"/>
  <c r="AE21" i="7"/>
  <c r="AE22" i="7"/>
  <c r="AE23" i="7"/>
  <c r="AE24" i="7"/>
  <c r="AE25" i="7"/>
  <c r="AE26" i="7"/>
  <c r="AE27" i="7"/>
  <c r="AE28" i="7"/>
  <c r="AE29" i="7"/>
  <c r="AE5" i="7"/>
  <c r="X239" i="4" l="1"/>
  <c r="Y239" i="4"/>
  <c r="Z239" i="4"/>
  <c r="X209" i="4"/>
  <c r="Y209" i="4"/>
  <c r="Z209" i="4"/>
  <c r="X179" i="4"/>
  <c r="Y179" i="4"/>
  <c r="Z179" i="4"/>
  <c r="Z149" i="4"/>
  <c r="Z89" i="4"/>
  <c r="X89" i="4"/>
  <c r="Z59" i="4"/>
  <c r="X59" i="4"/>
  <c r="R59" i="4"/>
  <c r="Z29" i="4"/>
  <c r="R29" i="4"/>
  <c r="E6" i="4" s="1"/>
  <c r="E5" i="4"/>
  <c r="E7" i="4"/>
  <c r="E9" i="4"/>
  <c r="E10" i="4"/>
  <c r="E11" i="4"/>
  <c r="E13" i="4"/>
  <c r="E14" i="4"/>
  <c r="E15" i="4"/>
  <c r="E17" i="4"/>
  <c r="E18" i="4"/>
  <c r="E19" i="4"/>
  <c r="E21" i="4"/>
  <c r="E22" i="4"/>
  <c r="E23" i="4"/>
  <c r="E25" i="4"/>
  <c r="E26" i="4"/>
  <c r="E27" i="4"/>
  <c r="M5" i="4"/>
  <c r="M6" i="4"/>
  <c r="M7" i="4"/>
  <c r="M8" i="4"/>
  <c r="M9" i="4"/>
  <c r="M10" i="4"/>
  <c r="M11" i="4"/>
  <c r="M12" i="4"/>
  <c r="M13" i="4"/>
  <c r="M14" i="4"/>
  <c r="M15" i="4"/>
  <c r="M16" i="4"/>
  <c r="M17" i="4"/>
  <c r="M18" i="4"/>
  <c r="M19" i="4"/>
  <c r="M20" i="4"/>
  <c r="M21" i="4"/>
  <c r="M22" i="4"/>
  <c r="M23" i="4"/>
  <c r="M24" i="4"/>
  <c r="M25" i="4"/>
  <c r="M26" i="4"/>
  <c r="M27" i="4"/>
  <c r="M28" i="4"/>
  <c r="E28" i="4" l="1"/>
  <c r="E24" i="4"/>
  <c r="E20" i="4"/>
  <c r="E16" i="4"/>
  <c r="E12" i="4"/>
  <c r="E8" i="4"/>
  <c r="E29" i="4" s="1"/>
  <c r="M29" i="4"/>
  <c r="Z2039" i="4"/>
  <c r="M2039" i="4"/>
  <c r="M2009" i="4"/>
  <c r="Z2009" i="4"/>
  <c r="M1979" i="4"/>
  <c r="M1949" i="4"/>
  <c r="Z1979" i="4"/>
  <c r="Z1949" i="4"/>
  <c r="M1919" i="4"/>
  <c r="M1889" i="4"/>
  <c r="M1859" i="4"/>
  <c r="M1829" i="4"/>
  <c r="Z1919" i="4"/>
  <c r="Z1889" i="4"/>
  <c r="Z1859" i="4"/>
  <c r="Z1829" i="4"/>
  <c r="M1799" i="4"/>
  <c r="M1769" i="4"/>
  <c r="Z1799" i="4"/>
  <c r="M1739" i="4" l="1"/>
  <c r="M1709" i="4"/>
  <c r="Z1739" i="4"/>
  <c r="Z1709" i="4"/>
  <c r="M1619" i="4"/>
  <c r="M1589" i="4"/>
  <c r="Z1619" i="4"/>
  <c r="Z1589" i="4"/>
  <c r="Z1559" i="4"/>
  <c r="Z1529" i="4"/>
  <c r="Z1499" i="4"/>
  <c r="Z1469" i="4"/>
  <c r="Z1379" i="4"/>
  <c r="Z1349" i="4"/>
  <c r="Z1319" i="4"/>
  <c r="Z1289" i="4"/>
  <c r="Z1259" i="4"/>
  <c r="Z1229" i="4"/>
  <c r="Z1199" i="4" l="1"/>
  <c r="Z1169" i="4"/>
  <c r="Z1139" i="4"/>
  <c r="Z1109" i="4"/>
  <c r="Z1079" i="4"/>
  <c r="L119" i="4" l="1"/>
  <c r="L1859" i="4"/>
  <c r="Y149" i="4" l="1"/>
  <c r="Y119" i="4"/>
  <c r="Y59" i="4"/>
  <c r="Y29" i="4"/>
  <c r="Y89" i="4" l="1"/>
  <c r="L1829" i="4"/>
  <c r="L2039" i="4" l="1"/>
  <c r="L2009" i="4"/>
  <c r="Y2039" i="4"/>
  <c r="Y2009" i="4"/>
  <c r="Y1979" i="4"/>
  <c r="L1979" i="4"/>
  <c r="L1949" i="4"/>
  <c r="Y1949" i="4"/>
  <c r="L1919" i="4"/>
  <c r="L1889" i="4"/>
  <c r="Y1919" i="4"/>
  <c r="Y1889" i="4"/>
  <c r="Y1859" i="4"/>
  <c r="Y1829" i="4"/>
  <c r="L1799" i="4"/>
  <c r="L1769" i="4"/>
  <c r="Y1799" i="4"/>
  <c r="L1619" i="4"/>
  <c r="L1739" i="4"/>
  <c r="L1709" i="4"/>
  <c r="Y1739" i="4"/>
  <c r="Y1709" i="4"/>
  <c r="Y1619" i="4"/>
  <c r="L1589" i="4"/>
  <c r="Y1589" i="4"/>
  <c r="Y1559" i="4"/>
  <c r="Y1529" i="4"/>
  <c r="Y1499" i="4"/>
  <c r="Y1469" i="4"/>
  <c r="Y1379" i="4"/>
  <c r="Y1349" i="4"/>
  <c r="Y1319" i="4"/>
  <c r="Y1289" i="4"/>
  <c r="Y1259" i="4"/>
  <c r="Y1229" i="4"/>
  <c r="Y1199" i="4" l="1"/>
  <c r="Y1169" i="4"/>
  <c r="Y1139" i="4"/>
  <c r="Y1109" i="4"/>
  <c r="Y1079" i="4"/>
  <c r="X149" i="4" l="1"/>
  <c r="X29" i="4" l="1"/>
  <c r="K2039" i="4" l="1"/>
  <c r="K2009" i="4"/>
  <c r="X2039" i="4"/>
  <c r="X2009" i="4"/>
  <c r="K1979" i="4"/>
  <c r="K1949" i="4"/>
  <c r="X1979" i="4"/>
  <c r="X1949" i="4"/>
  <c r="K1919" i="4"/>
  <c r="K1889" i="4"/>
  <c r="X1919" i="4"/>
  <c r="X1889" i="4"/>
  <c r="K1859" i="4"/>
  <c r="K1829" i="4"/>
  <c r="X1859" i="4"/>
  <c r="X1829" i="4"/>
  <c r="K1799" i="4"/>
  <c r="K1769" i="4"/>
  <c r="X1799" i="4"/>
  <c r="K1739" i="4"/>
  <c r="K1709" i="4"/>
  <c r="X1739" i="4"/>
  <c r="X1709" i="4"/>
  <c r="K1619" i="4"/>
  <c r="K1589" i="4"/>
  <c r="X1619" i="4"/>
  <c r="X1589" i="4"/>
  <c r="X1559" i="4"/>
  <c r="X1529" i="4"/>
  <c r="X1499" i="4"/>
  <c r="X1469" i="4"/>
  <c r="X1379" i="4"/>
  <c r="X1349" i="4"/>
  <c r="X1319" i="4"/>
  <c r="X1289" i="4"/>
  <c r="X1259" i="4"/>
  <c r="X1229" i="4"/>
  <c r="X1199" i="4"/>
  <c r="X1169" i="4"/>
  <c r="X1139" i="4"/>
  <c r="X1109" i="4"/>
  <c r="X1079" i="4"/>
  <c r="W239" i="4"/>
  <c r="W209" i="4"/>
  <c r="W179" i="4"/>
  <c r="W149" i="4"/>
  <c r="J119" i="4"/>
  <c r="W119" i="4"/>
  <c r="W89" i="4" s="1"/>
  <c r="W59" i="4"/>
  <c r="W29" i="4"/>
  <c r="J2039" i="4"/>
  <c r="J2009" i="4"/>
  <c r="W2039" i="4"/>
  <c r="W2009" i="4"/>
  <c r="J1979" i="4"/>
  <c r="J1949" i="4"/>
  <c r="W1979" i="4"/>
  <c r="W1949" i="4"/>
  <c r="J1919" i="4"/>
  <c r="J1889" i="4"/>
  <c r="W1919" i="4"/>
  <c r="W1889" i="4"/>
  <c r="J1859" i="4"/>
  <c r="J1829" i="4"/>
  <c r="W1859" i="4"/>
  <c r="W1829" i="4"/>
  <c r="J1799" i="4"/>
  <c r="J1769" i="4"/>
  <c r="W1799" i="4"/>
  <c r="J1739" i="4"/>
  <c r="J1709" i="4"/>
  <c r="W1739" i="4"/>
  <c r="W1709" i="4"/>
  <c r="J1619" i="4"/>
  <c r="J1589" i="4"/>
  <c r="W1619" i="4"/>
  <c r="W1589" i="4"/>
  <c r="W1559" i="4"/>
  <c r="W1529" i="4"/>
  <c r="W1499" i="4"/>
  <c r="W1469" i="4"/>
  <c r="W1379" i="4"/>
  <c r="W1349" i="4"/>
  <c r="W1319" i="4"/>
  <c r="W1289" i="4"/>
  <c r="W1259" i="4"/>
  <c r="W1229" i="4"/>
  <c r="W1199" i="4"/>
  <c r="W1169" i="4"/>
  <c r="J1145" i="4" s="1"/>
  <c r="W1139" i="4"/>
  <c r="W1109" i="4"/>
  <c r="W1079" i="4"/>
  <c r="V1919" i="4"/>
  <c r="K1740" i="4" l="1"/>
  <c r="J1168" i="4"/>
  <c r="J1167" i="4"/>
  <c r="J1166" i="4"/>
  <c r="J1165" i="4"/>
  <c r="J1164" i="4"/>
  <c r="J1163" i="4"/>
  <c r="J1162" i="4"/>
  <c r="J1161" i="4"/>
  <c r="J1160" i="4"/>
  <c r="J1159" i="4"/>
  <c r="J1158" i="4"/>
  <c r="J1157" i="4"/>
  <c r="J1156" i="4"/>
  <c r="J1155" i="4"/>
  <c r="J1154" i="4"/>
  <c r="J1153" i="4"/>
  <c r="J1152" i="4"/>
  <c r="J1151" i="4"/>
  <c r="J1150" i="4"/>
  <c r="J1149" i="4"/>
  <c r="J1148" i="4"/>
  <c r="J1147" i="4"/>
  <c r="J1146" i="4"/>
  <c r="V239" i="4"/>
  <c r="V209" i="4"/>
  <c r="V179" i="4"/>
  <c r="V149" i="4"/>
  <c r="I119" i="4"/>
  <c r="V119" i="4"/>
  <c r="V89" i="4" s="1"/>
  <c r="V59" i="4"/>
  <c r="V29" i="4"/>
  <c r="I2039" i="4"/>
  <c r="I2009" i="4"/>
  <c r="V2039" i="4"/>
  <c r="V2009" i="4"/>
  <c r="I1979" i="4"/>
  <c r="I1949" i="4"/>
  <c r="V1979" i="4"/>
  <c r="V1949" i="4"/>
  <c r="I1919" i="4"/>
  <c r="I1889" i="4"/>
  <c r="V1889" i="4"/>
  <c r="I1829" i="4"/>
  <c r="I1859" i="4"/>
  <c r="V1859" i="4"/>
  <c r="V1829" i="4"/>
  <c r="I1799" i="4"/>
  <c r="I1769" i="4"/>
  <c r="V1799" i="4"/>
  <c r="I1739" i="4"/>
  <c r="I1709" i="4"/>
  <c r="V1739" i="4"/>
  <c r="V1709" i="4"/>
  <c r="I1619" i="4"/>
  <c r="I1589" i="4"/>
  <c r="V1499" i="4"/>
  <c r="V1619" i="4"/>
  <c r="V1589" i="4"/>
  <c r="V1559" i="4"/>
  <c r="V1529" i="4"/>
  <c r="V1469" i="4"/>
  <c r="V1379" i="4"/>
  <c r="V1349" i="4"/>
  <c r="V1319" i="4"/>
  <c r="V1289" i="4"/>
  <c r="V1259" i="4"/>
  <c r="V1229" i="4"/>
  <c r="V1199" i="4"/>
  <c r="V1169" i="4"/>
  <c r="V1109" i="4"/>
  <c r="V1139" i="4"/>
  <c r="V1079" i="4"/>
  <c r="U239" i="4"/>
  <c r="U209" i="4"/>
  <c r="U179" i="4"/>
  <c r="U149" i="4"/>
  <c r="H119" i="4"/>
  <c r="U119" i="4"/>
  <c r="U59" i="4"/>
  <c r="U29" i="4"/>
  <c r="I1145" i="4" l="1"/>
  <c r="I1146" i="4"/>
  <c r="I1147" i="4"/>
  <c r="I1148" i="4"/>
  <c r="I1149" i="4"/>
  <c r="I1150" i="4"/>
  <c r="I1151" i="4"/>
  <c r="I1152" i="4"/>
  <c r="I1153" i="4"/>
  <c r="I1154" i="4"/>
  <c r="I1155" i="4"/>
  <c r="I1156" i="4"/>
  <c r="I1157" i="4"/>
  <c r="I1158" i="4"/>
  <c r="I1159" i="4"/>
  <c r="I1160" i="4"/>
  <c r="I1161" i="4"/>
  <c r="I1162" i="4"/>
  <c r="I1163" i="4"/>
  <c r="I1164" i="4"/>
  <c r="I1165" i="4"/>
  <c r="I1166" i="4"/>
  <c r="I1167" i="4"/>
  <c r="I1168" i="4"/>
  <c r="U89" i="4"/>
  <c r="I1169" i="4" l="1"/>
  <c r="H2039" i="4"/>
  <c r="H2009" i="4"/>
  <c r="U2039" i="4"/>
  <c r="U2009" i="4"/>
  <c r="H1979" i="4"/>
  <c r="H1949" i="4"/>
  <c r="U1979" i="4"/>
  <c r="U1949" i="4"/>
  <c r="H1919" i="4"/>
  <c r="H1889" i="4"/>
  <c r="U1919" i="4"/>
  <c r="U1889" i="4"/>
  <c r="H1859" i="4"/>
  <c r="H1829" i="4"/>
  <c r="U1859" i="4"/>
  <c r="U1829" i="4"/>
  <c r="U1799" i="4"/>
  <c r="H1799" i="4"/>
  <c r="H1769" i="4"/>
  <c r="H1739" i="4"/>
  <c r="H1709" i="4"/>
  <c r="U1739" i="4"/>
  <c r="U1709" i="4"/>
  <c r="H1619" i="4"/>
  <c r="H1589" i="4"/>
  <c r="U1619" i="4"/>
  <c r="U1589" i="4"/>
  <c r="U1559" i="4"/>
  <c r="U1529" i="4"/>
  <c r="U1499" i="4"/>
  <c r="U1469" i="4"/>
  <c r="U1379" i="4"/>
  <c r="U1349" i="4"/>
  <c r="U1319" i="4"/>
  <c r="U1289" i="4"/>
  <c r="U1259" i="4"/>
  <c r="U1229" i="4"/>
  <c r="U1199" i="4"/>
  <c r="U1169" i="4"/>
  <c r="U1139" i="4"/>
  <c r="U1109" i="4"/>
  <c r="U1079" i="4"/>
  <c r="H1057" i="4" s="1"/>
  <c r="U1049" i="4"/>
  <c r="H1028" i="4" s="1"/>
  <c r="V1049" i="4"/>
  <c r="I1028" i="4" s="1"/>
  <c r="T239" i="4"/>
  <c r="T209" i="4"/>
  <c r="T179" i="4"/>
  <c r="T149" i="4"/>
  <c r="T119" i="4"/>
  <c r="T89" i="4" s="1"/>
  <c r="G119" i="4"/>
  <c r="T59" i="4"/>
  <c r="T29" i="4"/>
  <c r="I1042" i="4" l="1"/>
  <c r="H1065" i="4"/>
  <c r="H1078" i="4"/>
  <c r="I1039" i="4"/>
  <c r="I1047" i="4"/>
  <c r="H1073" i="4"/>
  <c r="H1077" i="4"/>
  <c r="I1043" i="4"/>
  <c r="I1035" i="4"/>
  <c r="H1074" i="4"/>
  <c r="H1068" i="4"/>
  <c r="H1058" i="4"/>
  <c r="H1070" i="4"/>
  <c r="H1064" i="4"/>
  <c r="I1046" i="4"/>
  <c r="I1038" i="4"/>
  <c r="H1075" i="4"/>
  <c r="H1069" i="4"/>
  <c r="H1062" i="4"/>
  <c r="H1048" i="4"/>
  <c r="H1046" i="4"/>
  <c r="H1043" i="4"/>
  <c r="H1040" i="4"/>
  <c r="H1038" i="4"/>
  <c r="H1035" i="4"/>
  <c r="H1031" i="4"/>
  <c r="H1027" i="4"/>
  <c r="H1145" i="4"/>
  <c r="H1146" i="4"/>
  <c r="H1147" i="4"/>
  <c r="H1148" i="4"/>
  <c r="H1149" i="4"/>
  <c r="H1150" i="4"/>
  <c r="H1151" i="4"/>
  <c r="H1152" i="4"/>
  <c r="H1153" i="4"/>
  <c r="H1154" i="4"/>
  <c r="H1155" i="4"/>
  <c r="H1156" i="4"/>
  <c r="H1157" i="4"/>
  <c r="H1158" i="4"/>
  <c r="H1159" i="4"/>
  <c r="H1160" i="4"/>
  <c r="H1161" i="4"/>
  <c r="H1162" i="4"/>
  <c r="H1163" i="4"/>
  <c r="H1164" i="4"/>
  <c r="H1165" i="4"/>
  <c r="H1166" i="4"/>
  <c r="H1167" i="4"/>
  <c r="H1168" i="4"/>
  <c r="H1045" i="4"/>
  <c r="H1037" i="4"/>
  <c r="H1034" i="4"/>
  <c r="H1030" i="4"/>
  <c r="H1026" i="4"/>
  <c r="H1047" i="4"/>
  <c r="H1044" i="4"/>
  <c r="H1042" i="4"/>
  <c r="H1039" i="4"/>
  <c r="H1036" i="4"/>
  <c r="H1033" i="4"/>
  <c r="H1029" i="4"/>
  <c r="H1025" i="4"/>
  <c r="H1076" i="4"/>
  <c r="H1072" i="4"/>
  <c r="H1066" i="4"/>
  <c r="H1061" i="4"/>
  <c r="H1041" i="4"/>
  <c r="H1032" i="4"/>
  <c r="H1060" i="4"/>
  <c r="I1031" i="4"/>
  <c r="I1027" i="4"/>
  <c r="I1030" i="4"/>
  <c r="I1026" i="4"/>
  <c r="I1037" i="4"/>
  <c r="I1025" i="4"/>
  <c r="I1034" i="4"/>
  <c r="I1045" i="4"/>
  <c r="I1041" i="4"/>
  <c r="I1033" i="4"/>
  <c r="I1029" i="4"/>
  <c r="I1048" i="4"/>
  <c r="I1044" i="4"/>
  <c r="I1040" i="4"/>
  <c r="I1036" i="4"/>
  <c r="I1032" i="4"/>
  <c r="H1071" i="4"/>
  <c r="H1067" i="4"/>
  <c r="H1063" i="4"/>
  <c r="H1059" i="4"/>
  <c r="H1055" i="4"/>
  <c r="H1056" i="4"/>
  <c r="H1049" i="4" l="1"/>
  <c r="I1049" i="4"/>
  <c r="G2039" i="4" l="1"/>
  <c r="G2009" i="4"/>
  <c r="T2039" i="4"/>
  <c r="T2009" i="4"/>
  <c r="G1979" i="4"/>
  <c r="G1949" i="4"/>
  <c r="T1979" i="4"/>
  <c r="T1949" i="4"/>
  <c r="G1919" i="4"/>
  <c r="G1889" i="4"/>
  <c r="T1919" i="4"/>
  <c r="T1889" i="4"/>
  <c r="G1859" i="4"/>
  <c r="T1859" i="4"/>
  <c r="G1829" i="4"/>
  <c r="T1829" i="4"/>
  <c r="G1799" i="4"/>
  <c r="G1769" i="4"/>
  <c r="T1799" i="4"/>
  <c r="G1739" i="4"/>
  <c r="G1709" i="4"/>
  <c r="T1739" i="4"/>
  <c r="T1709" i="4"/>
  <c r="G1619" i="4"/>
  <c r="G1589" i="4"/>
  <c r="T1619" i="4"/>
  <c r="T1589" i="4"/>
  <c r="T1559" i="4"/>
  <c r="T1529" i="4"/>
  <c r="T1499" i="4"/>
  <c r="T1469" i="4"/>
  <c r="T1379" i="4"/>
  <c r="T1349" i="4"/>
  <c r="T1319" i="4"/>
  <c r="T1289" i="4"/>
  <c r="T1259" i="4"/>
  <c r="T1229" i="4"/>
  <c r="T1199" i="4"/>
  <c r="T1169" i="4"/>
  <c r="T1139" i="4"/>
  <c r="T1109" i="4"/>
  <c r="T1079" i="4"/>
  <c r="S239" i="4"/>
  <c r="S209" i="4"/>
  <c r="S179" i="4"/>
  <c r="S149" i="4"/>
  <c r="F119" i="4"/>
  <c r="S119" i="4"/>
  <c r="S89" i="4" s="1"/>
  <c r="S59" i="4"/>
  <c r="S29" i="4"/>
  <c r="F2039" i="4"/>
  <c r="F2009" i="4"/>
  <c r="S2039" i="4"/>
  <c r="S2009" i="4"/>
  <c r="F1979" i="4"/>
  <c r="F1949" i="4"/>
  <c r="S1979" i="4"/>
  <c r="S1949" i="4"/>
  <c r="F1919" i="4"/>
  <c r="F1889" i="4"/>
  <c r="S1919" i="4"/>
  <c r="S1889" i="4"/>
  <c r="F1859" i="4"/>
  <c r="F1829" i="4"/>
  <c r="S1859" i="4"/>
  <c r="S1829" i="4"/>
  <c r="F1799" i="4"/>
  <c r="F1769" i="4"/>
  <c r="S1799" i="4"/>
  <c r="F1739" i="4"/>
  <c r="F1709" i="4"/>
  <c r="S1739" i="4"/>
  <c r="S1709" i="4"/>
  <c r="F1619" i="4"/>
  <c r="F1589" i="4"/>
  <c r="S1619" i="4"/>
  <c r="S1589" i="4"/>
  <c r="S1559" i="4"/>
  <c r="S1529" i="4"/>
  <c r="S1499" i="4"/>
  <c r="S1469" i="4"/>
  <c r="G1145" i="4" l="1"/>
  <c r="G1146" i="4"/>
  <c r="G1147" i="4"/>
  <c r="G1148" i="4"/>
  <c r="G1149" i="4"/>
  <c r="G1150" i="4"/>
  <c r="G1151" i="4"/>
  <c r="G1152" i="4"/>
  <c r="G1153" i="4"/>
  <c r="G1154" i="4"/>
  <c r="G1155" i="4"/>
  <c r="G1156" i="4"/>
  <c r="G1157" i="4"/>
  <c r="G1158" i="4"/>
  <c r="G1159" i="4"/>
  <c r="G1160" i="4"/>
  <c r="G1161" i="4"/>
  <c r="G1162" i="4"/>
  <c r="G1163" i="4"/>
  <c r="G1164" i="4"/>
  <c r="G1165" i="4"/>
  <c r="G1166" i="4"/>
  <c r="G1167" i="4"/>
  <c r="G1168" i="4"/>
  <c r="S1379" i="4"/>
  <c r="S1349" i="4"/>
  <c r="S1319" i="4"/>
  <c r="S1289" i="4"/>
  <c r="S1259" i="4"/>
  <c r="S1229" i="4"/>
  <c r="S1199" i="4"/>
  <c r="S1169" i="4"/>
  <c r="S1139" i="4"/>
  <c r="S1109" i="4"/>
  <c r="S1079" i="4"/>
  <c r="F186" i="4"/>
  <c r="G186" i="4"/>
  <c r="H186" i="4"/>
  <c r="I186" i="4"/>
  <c r="J186" i="4"/>
  <c r="K186" i="4"/>
  <c r="L186" i="4"/>
  <c r="M186" i="4"/>
  <c r="F187" i="4"/>
  <c r="G187" i="4"/>
  <c r="H187" i="4"/>
  <c r="I187" i="4"/>
  <c r="J187" i="4"/>
  <c r="K187" i="4"/>
  <c r="L187" i="4"/>
  <c r="M187" i="4"/>
  <c r="F188" i="4"/>
  <c r="G188" i="4"/>
  <c r="H188" i="4"/>
  <c r="I188" i="4"/>
  <c r="J188" i="4"/>
  <c r="K188" i="4"/>
  <c r="L188" i="4"/>
  <c r="M188" i="4"/>
  <c r="F189" i="4"/>
  <c r="G189" i="4"/>
  <c r="H189" i="4"/>
  <c r="I189" i="4"/>
  <c r="J189" i="4"/>
  <c r="K189" i="4"/>
  <c r="L189" i="4"/>
  <c r="M189" i="4"/>
  <c r="F190" i="4"/>
  <c r="G190" i="4"/>
  <c r="H190" i="4"/>
  <c r="I190" i="4"/>
  <c r="J190" i="4"/>
  <c r="K190" i="4"/>
  <c r="L190" i="4"/>
  <c r="M190" i="4"/>
  <c r="F191" i="4"/>
  <c r="G191" i="4"/>
  <c r="H191" i="4"/>
  <c r="I191" i="4"/>
  <c r="J191" i="4"/>
  <c r="K191" i="4"/>
  <c r="L191" i="4"/>
  <c r="M191" i="4"/>
  <c r="F192" i="4"/>
  <c r="G192" i="4"/>
  <c r="H192" i="4"/>
  <c r="I192" i="4"/>
  <c r="J192" i="4"/>
  <c r="K192" i="4"/>
  <c r="L192" i="4"/>
  <c r="M192" i="4"/>
  <c r="F193" i="4"/>
  <c r="G193" i="4"/>
  <c r="H193" i="4"/>
  <c r="I193" i="4"/>
  <c r="J193" i="4"/>
  <c r="K193" i="4"/>
  <c r="L193" i="4"/>
  <c r="M193" i="4"/>
  <c r="F194" i="4"/>
  <c r="G194" i="4"/>
  <c r="H194" i="4"/>
  <c r="I194" i="4"/>
  <c r="J194" i="4"/>
  <c r="K194" i="4"/>
  <c r="L194" i="4"/>
  <c r="M194" i="4"/>
  <c r="F195" i="4"/>
  <c r="G195" i="4"/>
  <c r="H195" i="4"/>
  <c r="I195" i="4"/>
  <c r="J195" i="4"/>
  <c r="K195" i="4"/>
  <c r="L195" i="4"/>
  <c r="M195" i="4"/>
  <c r="F196" i="4"/>
  <c r="G196" i="4"/>
  <c r="H196" i="4"/>
  <c r="I196" i="4"/>
  <c r="J196" i="4"/>
  <c r="K196" i="4"/>
  <c r="L196" i="4"/>
  <c r="M196" i="4"/>
  <c r="F197" i="4"/>
  <c r="G197" i="4"/>
  <c r="H197" i="4"/>
  <c r="I197" i="4"/>
  <c r="J197" i="4"/>
  <c r="K197" i="4"/>
  <c r="L197" i="4"/>
  <c r="M197" i="4"/>
  <c r="F198" i="4"/>
  <c r="G198" i="4"/>
  <c r="H198" i="4"/>
  <c r="I198" i="4"/>
  <c r="J198" i="4"/>
  <c r="K198" i="4"/>
  <c r="L198" i="4"/>
  <c r="M198" i="4"/>
  <c r="F199" i="4"/>
  <c r="G199" i="4"/>
  <c r="H199" i="4"/>
  <c r="I199" i="4"/>
  <c r="J199" i="4"/>
  <c r="K199" i="4"/>
  <c r="L199" i="4"/>
  <c r="M199" i="4"/>
  <c r="F200" i="4"/>
  <c r="G200" i="4"/>
  <c r="H200" i="4"/>
  <c r="I200" i="4"/>
  <c r="J200" i="4"/>
  <c r="K200" i="4"/>
  <c r="L200" i="4"/>
  <c r="M200" i="4"/>
  <c r="F201" i="4"/>
  <c r="G201" i="4"/>
  <c r="H201" i="4"/>
  <c r="I201" i="4"/>
  <c r="J201" i="4"/>
  <c r="K201" i="4"/>
  <c r="L201" i="4"/>
  <c r="M201" i="4"/>
  <c r="F202" i="4"/>
  <c r="G202" i="4"/>
  <c r="H202" i="4"/>
  <c r="I202" i="4"/>
  <c r="J202" i="4"/>
  <c r="K202" i="4"/>
  <c r="L202" i="4"/>
  <c r="M202" i="4"/>
  <c r="F203" i="4"/>
  <c r="G203" i="4"/>
  <c r="H203" i="4"/>
  <c r="I203" i="4"/>
  <c r="J203" i="4"/>
  <c r="K203" i="4"/>
  <c r="L203" i="4"/>
  <c r="M203" i="4"/>
  <c r="F204" i="4"/>
  <c r="G204" i="4"/>
  <c r="H204" i="4"/>
  <c r="I204" i="4"/>
  <c r="J204" i="4"/>
  <c r="K204" i="4"/>
  <c r="L204" i="4"/>
  <c r="M204" i="4"/>
  <c r="F205" i="4"/>
  <c r="G205" i="4"/>
  <c r="H205" i="4"/>
  <c r="I205" i="4"/>
  <c r="J205" i="4"/>
  <c r="K205" i="4"/>
  <c r="L205" i="4"/>
  <c r="M205" i="4"/>
  <c r="F206" i="4"/>
  <c r="G206" i="4"/>
  <c r="H206" i="4"/>
  <c r="I206" i="4"/>
  <c r="J206" i="4"/>
  <c r="K206" i="4"/>
  <c r="L206" i="4"/>
  <c r="M206" i="4"/>
  <c r="F207" i="4"/>
  <c r="G207" i="4"/>
  <c r="H207" i="4"/>
  <c r="I207" i="4"/>
  <c r="J207" i="4"/>
  <c r="K207" i="4"/>
  <c r="L207" i="4"/>
  <c r="M207" i="4"/>
  <c r="F208" i="4"/>
  <c r="G208" i="4"/>
  <c r="H208" i="4"/>
  <c r="I208" i="4"/>
  <c r="J208" i="4"/>
  <c r="K208" i="4"/>
  <c r="L208" i="4"/>
  <c r="M208" i="4"/>
  <c r="F185" i="4"/>
  <c r="G185" i="4"/>
  <c r="H185" i="4"/>
  <c r="I185" i="4"/>
  <c r="J185" i="4"/>
  <c r="K185" i="4"/>
  <c r="L185" i="4"/>
  <c r="M185" i="4"/>
  <c r="R239" i="4"/>
  <c r="R209" i="4"/>
  <c r="E186" i="4" s="1"/>
  <c r="R179" i="4"/>
  <c r="R149" i="4"/>
  <c r="E238" i="4" s="1"/>
  <c r="E119" i="4"/>
  <c r="R119" i="4"/>
  <c r="R89" i="4" s="1"/>
  <c r="R1799" i="4"/>
  <c r="R1979" i="4"/>
  <c r="E1979" i="4"/>
  <c r="E1949" i="4"/>
  <c r="E2039" i="4"/>
  <c r="E2009" i="4"/>
  <c r="R2039" i="4"/>
  <c r="R2009" i="4"/>
  <c r="E1919" i="4"/>
  <c r="E1889" i="4"/>
  <c r="R1949" i="4"/>
  <c r="R1919" i="4"/>
  <c r="R1889" i="4"/>
  <c r="E1859" i="4"/>
  <c r="E1829" i="4"/>
  <c r="R1859" i="4"/>
  <c r="R1829" i="4"/>
  <c r="E1799" i="4"/>
  <c r="E1769" i="4"/>
  <c r="E1739" i="4"/>
  <c r="R1709" i="4"/>
  <c r="E1619" i="4"/>
  <c r="R1619" i="4"/>
  <c r="R1589" i="4"/>
  <c r="R1379" i="4"/>
  <c r="R1349" i="4"/>
  <c r="R1319" i="4"/>
  <c r="R1289" i="4"/>
  <c r="R1259" i="4"/>
  <c r="R1229" i="4"/>
  <c r="R1199" i="4"/>
  <c r="R1169" i="4"/>
  <c r="R1139" i="4"/>
  <c r="R1109" i="4"/>
  <c r="R1079" i="4"/>
  <c r="F1145" i="4" l="1"/>
  <c r="F1146" i="4"/>
  <c r="F1147" i="4"/>
  <c r="F1148" i="4"/>
  <c r="F1149" i="4"/>
  <c r="F1150" i="4"/>
  <c r="F1151" i="4"/>
  <c r="F1152" i="4"/>
  <c r="F1153" i="4"/>
  <c r="F1154" i="4"/>
  <c r="F1155" i="4"/>
  <c r="F1156" i="4"/>
  <c r="F1157" i="4"/>
  <c r="F1158" i="4"/>
  <c r="F1159" i="4"/>
  <c r="F1160" i="4"/>
  <c r="F1161" i="4"/>
  <c r="F1162" i="4"/>
  <c r="F1163" i="4"/>
  <c r="F1164" i="4"/>
  <c r="F1165" i="4"/>
  <c r="F1166" i="4"/>
  <c r="F1167" i="4"/>
  <c r="F1168" i="4"/>
  <c r="E1145" i="4"/>
  <c r="E1146" i="4"/>
  <c r="E1147" i="4"/>
  <c r="E1148" i="4"/>
  <c r="E1149" i="4"/>
  <c r="E1150" i="4"/>
  <c r="E1151" i="4"/>
  <c r="E1152" i="4"/>
  <c r="E1153" i="4"/>
  <c r="E1154" i="4"/>
  <c r="E1155" i="4"/>
  <c r="E1156" i="4"/>
  <c r="E1157" i="4"/>
  <c r="E1158" i="4"/>
  <c r="E1159" i="4"/>
  <c r="E1160" i="4"/>
  <c r="E1161" i="4"/>
  <c r="E1162" i="4"/>
  <c r="E1163" i="4"/>
  <c r="E1164" i="4"/>
  <c r="E1165" i="4"/>
  <c r="E1166" i="4"/>
  <c r="E1167" i="4"/>
  <c r="E1168" i="4"/>
  <c r="E185" i="4"/>
  <c r="E205" i="4"/>
  <c r="E206" i="4"/>
  <c r="E207" i="4"/>
  <c r="E208" i="4"/>
  <c r="E204" i="4"/>
  <c r="E127" i="4"/>
  <c r="E135" i="4"/>
  <c r="E147" i="4"/>
  <c r="E161" i="4"/>
  <c r="E169" i="4"/>
  <c r="E173" i="4"/>
  <c r="E177" i="4"/>
  <c r="E220" i="4"/>
  <c r="E228" i="4"/>
  <c r="E236" i="4"/>
  <c r="E128" i="4"/>
  <c r="E132" i="4"/>
  <c r="E136" i="4"/>
  <c r="E140" i="4"/>
  <c r="E144" i="4"/>
  <c r="E148" i="4"/>
  <c r="E158" i="4"/>
  <c r="E162" i="4"/>
  <c r="E166" i="4"/>
  <c r="E170" i="4"/>
  <c r="E174" i="4"/>
  <c r="E178" i="4"/>
  <c r="E217" i="4"/>
  <c r="E221" i="4"/>
  <c r="E225" i="4"/>
  <c r="E229" i="4"/>
  <c r="E233" i="4"/>
  <c r="E237" i="4"/>
  <c r="E131" i="4"/>
  <c r="E139" i="4"/>
  <c r="E157" i="4"/>
  <c r="E165" i="4"/>
  <c r="E216" i="4"/>
  <c r="E224" i="4"/>
  <c r="E232" i="4"/>
  <c r="E126" i="4"/>
  <c r="E130" i="4"/>
  <c r="E134" i="4"/>
  <c r="E138" i="4"/>
  <c r="E142" i="4"/>
  <c r="E146" i="4"/>
  <c r="E156" i="4"/>
  <c r="E160" i="4"/>
  <c r="E164" i="4"/>
  <c r="E168" i="4"/>
  <c r="E172" i="4"/>
  <c r="E176" i="4"/>
  <c r="E203" i="4"/>
  <c r="E202" i="4"/>
  <c r="E201" i="4"/>
  <c r="E200" i="4"/>
  <c r="E199" i="4"/>
  <c r="E198" i="4"/>
  <c r="E197" i="4"/>
  <c r="E196" i="4"/>
  <c r="E195" i="4"/>
  <c r="E194" i="4"/>
  <c r="E193" i="4"/>
  <c r="E192" i="4"/>
  <c r="E191" i="4"/>
  <c r="E190" i="4"/>
  <c r="E189" i="4"/>
  <c r="E188" i="4"/>
  <c r="E187" i="4"/>
  <c r="E215" i="4"/>
  <c r="E219" i="4"/>
  <c r="E223" i="4"/>
  <c r="E227" i="4"/>
  <c r="E231" i="4"/>
  <c r="E235" i="4"/>
  <c r="E143" i="4"/>
  <c r="E125" i="4"/>
  <c r="E129" i="4"/>
  <c r="E133" i="4"/>
  <c r="E137" i="4"/>
  <c r="E141" i="4"/>
  <c r="E145" i="4"/>
  <c r="E155" i="4"/>
  <c r="E159" i="4"/>
  <c r="E163" i="4"/>
  <c r="E167" i="4"/>
  <c r="E171" i="4"/>
  <c r="E175" i="4"/>
  <c r="E218" i="4"/>
  <c r="E222" i="4"/>
  <c r="E226" i="4"/>
  <c r="E230" i="4"/>
  <c r="E234" i="4"/>
  <c r="F209" i="4"/>
  <c r="Q119" i="4"/>
  <c r="Q89" i="4" s="1"/>
  <c r="E149" i="4" l="1"/>
  <c r="E239" i="4"/>
  <c r="E179" i="4"/>
  <c r="Q239" i="4"/>
  <c r="Q209" i="4"/>
  <c r="Q179" i="4"/>
  <c r="Q149" i="4"/>
  <c r="Q59" i="4"/>
  <c r="Q29" i="4"/>
  <c r="D10" i="4" s="1"/>
  <c r="D197" i="4" l="1"/>
  <c r="D198" i="4"/>
  <c r="D201" i="4"/>
  <c r="D204" i="4"/>
  <c r="D207" i="4"/>
  <c r="D187" i="4"/>
  <c r="D190" i="4"/>
  <c r="D191" i="4"/>
  <c r="D192" i="4"/>
  <c r="D194" i="4"/>
  <c r="D195" i="4"/>
  <c r="D196" i="4"/>
  <c r="D200" i="4"/>
  <c r="D203" i="4"/>
  <c r="D205" i="4"/>
  <c r="D208" i="4"/>
  <c r="D185" i="4"/>
  <c r="D186" i="4"/>
  <c r="D188" i="4"/>
  <c r="D189" i="4"/>
  <c r="D193" i="4"/>
  <c r="D199" i="4"/>
  <c r="D202" i="4"/>
  <c r="D206" i="4"/>
  <c r="D2039" i="4"/>
  <c r="D2009" i="4"/>
  <c r="Q2039" i="4"/>
  <c r="D1979" i="4"/>
  <c r="D1949" i="4"/>
  <c r="Q1979" i="4"/>
  <c r="Q1949" i="4"/>
  <c r="D1919" i="4"/>
  <c r="D1889" i="4"/>
  <c r="Q1889" i="4"/>
  <c r="D1859" i="4"/>
  <c r="D1829" i="4"/>
  <c r="Q1859" i="4"/>
  <c r="Q1829" i="4"/>
  <c r="D1799" i="4"/>
  <c r="D1769" i="4"/>
  <c r="Q1799" i="4"/>
  <c r="D1739" i="4"/>
  <c r="D1709" i="4"/>
  <c r="D1619" i="4"/>
  <c r="Q1619" i="4"/>
  <c r="Q1589" i="4"/>
  <c r="Q1379" i="4"/>
  <c r="Q1349" i="4"/>
  <c r="Q1319" i="4"/>
  <c r="Q1289" i="4"/>
  <c r="Q1259" i="4"/>
  <c r="Q1199" i="4"/>
  <c r="Q1169" i="4"/>
  <c r="Q1139" i="4"/>
  <c r="Q1109" i="4"/>
  <c r="Q1079" i="4"/>
  <c r="C119" i="4"/>
  <c r="P239" i="4"/>
  <c r="P209" i="4"/>
  <c r="P179" i="4"/>
  <c r="P149" i="4"/>
  <c r="P119" i="4"/>
  <c r="C89" i="4" l="1"/>
  <c r="C133" i="4"/>
  <c r="C148" i="4"/>
  <c r="C146" i="4"/>
  <c r="C144" i="4"/>
  <c r="C142" i="4"/>
  <c r="C140" i="4"/>
  <c r="C138" i="4"/>
  <c r="C136" i="4"/>
  <c r="C134" i="4"/>
  <c r="C132" i="4"/>
  <c r="C130" i="4"/>
  <c r="C128" i="4"/>
  <c r="C126" i="4"/>
  <c r="C143" i="4"/>
  <c r="C139" i="4"/>
  <c r="C135" i="4"/>
  <c r="C129" i="4"/>
  <c r="C125" i="4"/>
  <c r="C147" i="4"/>
  <c r="C145" i="4"/>
  <c r="C141" i="4"/>
  <c r="C137" i="4"/>
  <c r="C131" i="4"/>
  <c r="C127" i="4"/>
  <c r="C177" i="4"/>
  <c r="C175" i="4"/>
  <c r="C173" i="4"/>
  <c r="C171" i="4"/>
  <c r="C169" i="4"/>
  <c r="C167" i="4"/>
  <c r="C165" i="4"/>
  <c r="C163" i="4"/>
  <c r="C161" i="4"/>
  <c r="C159" i="4"/>
  <c r="C157" i="4"/>
  <c r="C155" i="4"/>
  <c r="C178" i="4"/>
  <c r="C176" i="4"/>
  <c r="C174" i="4"/>
  <c r="C172" i="4"/>
  <c r="C170" i="4"/>
  <c r="C168" i="4"/>
  <c r="C166" i="4"/>
  <c r="C164" i="4"/>
  <c r="C162" i="4"/>
  <c r="C160" i="4"/>
  <c r="C158" i="4"/>
  <c r="C156" i="4"/>
  <c r="D1145" i="4"/>
  <c r="D1146" i="4"/>
  <c r="D1147" i="4"/>
  <c r="D1148" i="4"/>
  <c r="D1149" i="4"/>
  <c r="D1150" i="4"/>
  <c r="D1151" i="4"/>
  <c r="D1152" i="4"/>
  <c r="D1153" i="4"/>
  <c r="D1154" i="4"/>
  <c r="D1155" i="4"/>
  <c r="D1156" i="4"/>
  <c r="D1157" i="4"/>
  <c r="D1158" i="4"/>
  <c r="D1159" i="4"/>
  <c r="D1160" i="4"/>
  <c r="D1161" i="4"/>
  <c r="D1162" i="4"/>
  <c r="D1163" i="4"/>
  <c r="D1164" i="4"/>
  <c r="D1165" i="4"/>
  <c r="D1166" i="4"/>
  <c r="D1167" i="4"/>
  <c r="D1168" i="4"/>
  <c r="C185" i="4"/>
  <c r="C186" i="4"/>
  <c r="C187" i="4"/>
  <c r="C188" i="4"/>
  <c r="C189" i="4"/>
  <c r="C190" i="4"/>
  <c r="C191" i="4"/>
  <c r="C192" i="4"/>
  <c r="C193" i="4"/>
  <c r="C194" i="4"/>
  <c r="C195" i="4"/>
  <c r="C196" i="4"/>
  <c r="C197" i="4"/>
  <c r="C198" i="4"/>
  <c r="C199" i="4"/>
  <c r="C200" i="4"/>
  <c r="C201" i="4"/>
  <c r="C202" i="4"/>
  <c r="C203" i="4"/>
  <c r="C204" i="4"/>
  <c r="C205" i="4"/>
  <c r="C206" i="4"/>
  <c r="C207" i="4"/>
  <c r="C208" i="4"/>
  <c r="P59" i="4"/>
  <c r="P29" i="4"/>
  <c r="C26" i="4" l="1"/>
  <c r="C10" i="4"/>
  <c r="C27" i="4"/>
  <c r="C25" i="4"/>
  <c r="C23" i="4"/>
  <c r="C21" i="4"/>
  <c r="C19" i="4"/>
  <c r="C17" i="4"/>
  <c r="C15" i="4"/>
  <c r="C13" i="4"/>
  <c r="C11" i="4"/>
  <c r="C9" i="4"/>
  <c r="C7" i="4"/>
  <c r="C5" i="4"/>
  <c r="C28" i="4"/>
  <c r="C24" i="4"/>
  <c r="C22" i="4"/>
  <c r="C20" i="4"/>
  <c r="C18" i="4"/>
  <c r="C16" i="4"/>
  <c r="C14" i="4"/>
  <c r="C12" i="4"/>
  <c r="C8" i="4"/>
  <c r="C6" i="4"/>
  <c r="C1619" i="4"/>
  <c r="C1589" i="4"/>
  <c r="C1145" i="4" l="1"/>
  <c r="C1146" i="4"/>
  <c r="C1147" i="4"/>
  <c r="C1148" i="4"/>
  <c r="C1149" i="4"/>
  <c r="C1150" i="4"/>
  <c r="C1151" i="4"/>
  <c r="C1152" i="4"/>
  <c r="C1153" i="4"/>
  <c r="C1154" i="4"/>
  <c r="C1155" i="4"/>
  <c r="C1156" i="4"/>
  <c r="C1157" i="4"/>
  <c r="C1158" i="4"/>
  <c r="C1159" i="4"/>
  <c r="C1160" i="4"/>
  <c r="C1161" i="4"/>
  <c r="C1162" i="4"/>
  <c r="C1163" i="4"/>
  <c r="C1164" i="4"/>
  <c r="C1165" i="4"/>
  <c r="C1166" i="4"/>
  <c r="C1167" i="4"/>
  <c r="C1168" i="4"/>
  <c r="C1355" i="4" l="1"/>
  <c r="C1356" i="4"/>
  <c r="C1357" i="4"/>
  <c r="C1358" i="4"/>
  <c r="C1359" i="4"/>
  <c r="C1360" i="4"/>
  <c r="C1361" i="4"/>
  <c r="C1362" i="4"/>
  <c r="C1363" i="4"/>
  <c r="C1364" i="4"/>
  <c r="C1365" i="4"/>
  <c r="C1366" i="4"/>
  <c r="C1367" i="4"/>
  <c r="C1368" i="4"/>
  <c r="C1369" i="4"/>
  <c r="C1370" i="4"/>
  <c r="C1371" i="4"/>
  <c r="C1372" i="4"/>
  <c r="C1373" i="4"/>
  <c r="C1374" i="4"/>
  <c r="C1375" i="4"/>
  <c r="C1376" i="4"/>
  <c r="C1377" i="4"/>
  <c r="C1378" i="4"/>
  <c r="C1325" i="4"/>
  <c r="C1326" i="4"/>
  <c r="C1327" i="4"/>
  <c r="C1328" i="4"/>
  <c r="C1329" i="4"/>
  <c r="C1330" i="4"/>
  <c r="C1331" i="4"/>
  <c r="C1332" i="4"/>
  <c r="C1333" i="4"/>
  <c r="C1334" i="4"/>
  <c r="C1335" i="4"/>
  <c r="C1336" i="4"/>
  <c r="C1337" i="4"/>
  <c r="C1338" i="4"/>
  <c r="C1339" i="4"/>
  <c r="C1340" i="4"/>
  <c r="C1341" i="4"/>
  <c r="C1342" i="4"/>
  <c r="C1343" i="4"/>
  <c r="C1344" i="4"/>
  <c r="C1345" i="4"/>
  <c r="C1346" i="4"/>
  <c r="C1347" i="4"/>
  <c r="C1348" i="4"/>
  <c r="D1325" i="4"/>
  <c r="E1325" i="4"/>
  <c r="F1325" i="4"/>
  <c r="G1325" i="4"/>
  <c r="H1325" i="4"/>
  <c r="I1325" i="4"/>
  <c r="J1325" i="4"/>
  <c r="K1325" i="4"/>
  <c r="L1325" i="4"/>
  <c r="M1325" i="4"/>
  <c r="D1326" i="4"/>
  <c r="E1326" i="4"/>
  <c r="F1326" i="4"/>
  <c r="G1326" i="4"/>
  <c r="H1326" i="4"/>
  <c r="I1326" i="4"/>
  <c r="J1326" i="4"/>
  <c r="K1326" i="4"/>
  <c r="L1326" i="4"/>
  <c r="M1326" i="4"/>
  <c r="D1327" i="4"/>
  <c r="E1327" i="4"/>
  <c r="F1327" i="4"/>
  <c r="G1327" i="4"/>
  <c r="H1327" i="4"/>
  <c r="I1327" i="4"/>
  <c r="J1327" i="4"/>
  <c r="K1327" i="4"/>
  <c r="L1327" i="4"/>
  <c r="M1327" i="4"/>
  <c r="D1328" i="4"/>
  <c r="E1328" i="4"/>
  <c r="F1328" i="4"/>
  <c r="G1328" i="4"/>
  <c r="H1328" i="4"/>
  <c r="I1328" i="4"/>
  <c r="J1328" i="4"/>
  <c r="K1328" i="4"/>
  <c r="L1328" i="4"/>
  <c r="M1328" i="4"/>
  <c r="D1329" i="4"/>
  <c r="E1329" i="4"/>
  <c r="F1329" i="4"/>
  <c r="G1329" i="4"/>
  <c r="H1329" i="4"/>
  <c r="I1329" i="4"/>
  <c r="J1329" i="4"/>
  <c r="K1329" i="4"/>
  <c r="L1329" i="4"/>
  <c r="M1329" i="4"/>
  <c r="D1330" i="4"/>
  <c r="E1330" i="4"/>
  <c r="F1330" i="4"/>
  <c r="G1330" i="4"/>
  <c r="H1330" i="4"/>
  <c r="I1330" i="4"/>
  <c r="J1330" i="4"/>
  <c r="K1330" i="4"/>
  <c r="L1330" i="4"/>
  <c r="M1330" i="4"/>
  <c r="D1331" i="4"/>
  <c r="E1331" i="4"/>
  <c r="F1331" i="4"/>
  <c r="G1331" i="4"/>
  <c r="H1331" i="4"/>
  <c r="I1331" i="4"/>
  <c r="J1331" i="4"/>
  <c r="K1331" i="4"/>
  <c r="L1331" i="4"/>
  <c r="M1331" i="4"/>
  <c r="D1332" i="4"/>
  <c r="E1332" i="4"/>
  <c r="F1332" i="4"/>
  <c r="G1332" i="4"/>
  <c r="H1332" i="4"/>
  <c r="I1332" i="4"/>
  <c r="J1332" i="4"/>
  <c r="K1332" i="4"/>
  <c r="L1332" i="4"/>
  <c r="M1332" i="4"/>
  <c r="D1333" i="4"/>
  <c r="E1333" i="4"/>
  <c r="F1333" i="4"/>
  <c r="G1333" i="4"/>
  <c r="H1333" i="4"/>
  <c r="I1333" i="4"/>
  <c r="J1333" i="4"/>
  <c r="K1333" i="4"/>
  <c r="L1333" i="4"/>
  <c r="M1333" i="4"/>
  <c r="D1334" i="4"/>
  <c r="E1334" i="4"/>
  <c r="F1334" i="4"/>
  <c r="G1334" i="4"/>
  <c r="H1334" i="4"/>
  <c r="I1334" i="4"/>
  <c r="J1334" i="4"/>
  <c r="K1334" i="4"/>
  <c r="L1334" i="4"/>
  <c r="M1334" i="4"/>
  <c r="D1335" i="4"/>
  <c r="E1335" i="4"/>
  <c r="F1335" i="4"/>
  <c r="G1335" i="4"/>
  <c r="H1335" i="4"/>
  <c r="I1335" i="4"/>
  <c r="J1335" i="4"/>
  <c r="K1335" i="4"/>
  <c r="L1335" i="4"/>
  <c r="M1335" i="4"/>
  <c r="D1336" i="4"/>
  <c r="E1336" i="4"/>
  <c r="F1336" i="4"/>
  <c r="G1336" i="4"/>
  <c r="H1336" i="4"/>
  <c r="I1336" i="4"/>
  <c r="J1336" i="4"/>
  <c r="K1336" i="4"/>
  <c r="L1336" i="4"/>
  <c r="M1336" i="4"/>
  <c r="D1337" i="4"/>
  <c r="E1337" i="4"/>
  <c r="F1337" i="4"/>
  <c r="G1337" i="4"/>
  <c r="H1337" i="4"/>
  <c r="I1337" i="4"/>
  <c r="J1337" i="4"/>
  <c r="K1337" i="4"/>
  <c r="L1337" i="4"/>
  <c r="M1337" i="4"/>
  <c r="D1338" i="4"/>
  <c r="E1338" i="4"/>
  <c r="F1338" i="4"/>
  <c r="G1338" i="4"/>
  <c r="H1338" i="4"/>
  <c r="I1338" i="4"/>
  <c r="J1338" i="4"/>
  <c r="K1338" i="4"/>
  <c r="L1338" i="4"/>
  <c r="M1338" i="4"/>
  <c r="D1339" i="4"/>
  <c r="E1339" i="4"/>
  <c r="F1339" i="4"/>
  <c r="G1339" i="4"/>
  <c r="H1339" i="4"/>
  <c r="I1339" i="4"/>
  <c r="J1339" i="4"/>
  <c r="K1339" i="4"/>
  <c r="L1339" i="4"/>
  <c r="M1339" i="4"/>
  <c r="D1340" i="4"/>
  <c r="E1340" i="4"/>
  <c r="F1340" i="4"/>
  <c r="G1340" i="4"/>
  <c r="H1340" i="4"/>
  <c r="I1340" i="4"/>
  <c r="J1340" i="4"/>
  <c r="K1340" i="4"/>
  <c r="L1340" i="4"/>
  <c r="M1340" i="4"/>
  <c r="D1341" i="4"/>
  <c r="E1341" i="4"/>
  <c r="F1341" i="4"/>
  <c r="G1341" i="4"/>
  <c r="H1341" i="4"/>
  <c r="I1341" i="4"/>
  <c r="J1341" i="4"/>
  <c r="K1341" i="4"/>
  <c r="L1341" i="4"/>
  <c r="M1341" i="4"/>
  <c r="D1342" i="4"/>
  <c r="E1342" i="4"/>
  <c r="F1342" i="4"/>
  <c r="G1342" i="4"/>
  <c r="H1342" i="4"/>
  <c r="I1342" i="4"/>
  <c r="J1342" i="4"/>
  <c r="K1342" i="4"/>
  <c r="L1342" i="4"/>
  <c r="M1342" i="4"/>
  <c r="D1343" i="4"/>
  <c r="E1343" i="4"/>
  <c r="F1343" i="4"/>
  <c r="G1343" i="4"/>
  <c r="H1343" i="4"/>
  <c r="I1343" i="4"/>
  <c r="J1343" i="4"/>
  <c r="K1343" i="4"/>
  <c r="L1343" i="4"/>
  <c r="M1343" i="4"/>
  <c r="D1344" i="4"/>
  <c r="E1344" i="4"/>
  <c r="F1344" i="4"/>
  <c r="G1344" i="4"/>
  <c r="H1344" i="4"/>
  <c r="I1344" i="4"/>
  <c r="J1344" i="4"/>
  <c r="K1344" i="4"/>
  <c r="L1344" i="4"/>
  <c r="M1344" i="4"/>
  <c r="D1345" i="4"/>
  <c r="E1345" i="4"/>
  <c r="F1345" i="4"/>
  <c r="G1345" i="4"/>
  <c r="H1345" i="4"/>
  <c r="I1345" i="4"/>
  <c r="J1345" i="4"/>
  <c r="K1345" i="4"/>
  <c r="L1345" i="4"/>
  <c r="M1345" i="4"/>
  <c r="D1346" i="4"/>
  <c r="E1346" i="4"/>
  <c r="F1346" i="4"/>
  <c r="G1346" i="4"/>
  <c r="H1346" i="4"/>
  <c r="I1346" i="4"/>
  <c r="J1346" i="4"/>
  <c r="K1346" i="4"/>
  <c r="L1346" i="4"/>
  <c r="M1346" i="4"/>
  <c r="D1347" i="4"/>
  <c r="E1347" i="4"/>
  <c r="F1347" i="4"/>
  <c r="G1347" i="4"/>
  <c r="H1347" i="4"/>
  <c r="I1347" i="4"/>
  <c r="J1347" i="4"/>
  <c r="K1347" i="4"/>
  <c r="L1347" i="4"/>
  <c r="M1347" i="4"/>
  <c r="D1348" i="4"/>
  <c r="E1348" i="4"/>
  <c r="F1348" i="4"/>
  <c r="G1348" i="4"/>
  <c r="H1348" i="4"/>
  <c r="I1348" i="4"/>
  <c r="J1348" i="4"/>
  <c r="K1348" i="4"/>
  <c r="L1348" i="4"/>
  <c r="M1348" i="4"/>
  <c r="H1349" i="4" l="1"/>
  <c r="C1379" i="4"/>
  <c r="J1349" i="4"/>
  <c r="D1349" i="4"/>
  <c r="E1349" i="4"/>
  <c r="F1349" i="4"/>
  <c r="K1349" i="4"/>
  <c r="G1349" i="4"/>
  <c r="M1349" i="4"/>
  <c r="L1349" i="4"/>
  <c r="I1349" i="4"/>
  <c r="C1349" i="4"/>
  <c r="B237" i="4" l="1"/>
  <c r="B185" i="4"/>
  <c r="O2014" i="4"/>
  <c r="O1984" i="4"/>
  <c r="O1954" i="4"/>
  <c r="O1924" i="4"/>
  <c r="O1894" i="4"/>
  <c r="O1864" i="4"/>
  <c r="O1834" i="4"/>
  <c r="O1804" i="4"/>
  <c r="O1774" i="4"/>
  <c r="Z1769" i="4"/>
  <c r="Y1769" i="4"/>
  <c r="X1769" i="4"/>
  <c r="W1769" i="4"/>
  <c r="V1769" i="4"/>
  <c r="U1769" i="4"/>
  <c r="T1769" i="4"/>
  <c r="S1769" i="4"/>
  <c r="R1769" i="4"/>
  <c r="O1744" i="4"/>
  <c r="O1714" i="4"/>
  <c r="O1684" i="4"/>
  <c r="O1654" i="4"/>
  <c r="O1624" i="4"/>
  <c r="L1620" i="4"/>
  <c r="O1594" i="4"/>
  <c r="O1564" i="4"/>
  <c r="B1558" i="4"/>
  <c r="M1558" i="4"/>
  <c r="L1558" i="4"/>
  <c r="K1558" i="4"/>
  <c r="J1558" i="4"/>
  <c r="I1558" i="4"/>
  <c r="H1558" i="4"/>
  <c r="G1558" i="4"/>
  <c r="F1558" i="4"/>
  <c r="E1558" i="4"/>
  <c r="D1558" i="4"/>
  <c r="C1558" i="4"/>
  <c r="M1557" i="4"/>
  <c r="L1557" i="4"/>
  <c r="K1557" i="4"/>
  <c r="J1557" i="4"/>
  <c r="I1557" i="4"/>
  <c r="H1557" i="4"/>
  <c r="G1557" i="4"/>
  <c r="F1557" i="4"/>
  <c r="E1557" i="4"/>
  <c r="D1557" i="4"/>
  <c r="C1557" i="4"/>
  <c r="B1557" i="4"/>
  <c r="M1556" i="4"/>
  <c r="L1556" i="4"/>
  <c r="K1556" i="4"/>
  <c r="J1556" i="4"/>
  <c r="I1556" i="4"/>
  <c r="H1556" i="4"/>
  <c r="G1556" i="4"/>
  <c r="F1556" i="4"/>
  <c r="E1556" i="4"/>
  <c r="D1556" i="4"/>
  <c r="C1556" i="4"/>
  <c r="B1556" i="4"/>
  <c r="M1555" i="4"/>
  <c r="L1555" i="4"/>
  <c r="K1555" i="4"/>
  <c r="J1555" i="4"/>
  <c r="I1555" i="4"/>
  <c r="H1555" i="4"/>
  <c r="G1555" i="4"/>
  <c r="F1555" i="4"/>
  <c r="E1555" i="4"/>
  <c r="D1555" i="4"/>
  <c r="C1555" i="4"/>
  <c r="B1555" i="4"/>
  <c r="M1554" i="4"/>
  <c r="L1554" i="4"/>
  <c r="K1554" i="4"/>
  <c r="J1554" i="4"/>
  <c r="I1554" i="4"/>
  <c r="H1554" i="4"/>
  <c r="G1554" i="4"/>
  <c r="F1554" i="4"/>
  <c r="E1554" i="4"/>
  <c r="D1554" i="4"/>
  <c r="C1554" i="4"/>
  <c r="B1554" i="4"/>
  <c r="M1553" i="4"/>
  <c r="L1553" i="4"/>
  <c r="K1553" i="4"/>
  <c r="J1553" i="4"/>
  <c r="I1553" i="4"/>
  <c r="H1553" i="4"/>
  <c r="G1553" i="4"/>
  <c r="F1553" i="4"/>
  <c r="E1553" i="4"/>
  <c r="D1553" i="4"/>
  <c r="C1553" i="4"/>
  <c r="B1553" i="4"/>
  <c r="M1552" i="4"/>
  <c r="L1552" i="4"/>
  <c r="K1552" i="4"/>
  <c r="J1552" i="4"/>
  <c r="I1552" i="4"/>
  <c r="H1552" i="4"/>
  <c r="G1552" i="4"/>
  <c r="F1552" i="4"/>
  <c r="E1552" i="4"/>
  <c r="D1552" i="4"/>
  <c r="C1552" i="4"/>
  <c r="B1552" i="4"/>
  <c r="M1551" i="4"/>
  <c r="L1551" i="4"/>
  <c r="K1551" i="4"/>
  <c r="J1551" i="4"/>
  <c r="I1551" i="4"/>
  <c r="H1551" i="4"/>
  <c r="G1551" i="4"/>
  <c r="F1551" i="4"/>
  <c r="E1551" i="4"/>
  <c r="D1551" i="4"/>
  <c r="C1551" i="4"/>
  <c r="B1551" i="4"/>
  <c r="M1550" i="4"/>
  <c r="L1550" i="4"/>
  <c r="K1550" i="4"/>
  <c r="J1550" i="4"/>
  <c r="I1550" i="4"/>
  <c r="H1550" i="4"/>
  <c r="G1550" i="4"/>
  <c r="F1550" i="4"/>
  <c r="E1550" i="4"/>
  <c r="D1550" i="4"/>
  <c r="C1550" i="4"/>
  <c r="B1550" i="4"/>
  <c r="M1549" i="4"/>
  <c r="L1549" i="4"/>
  <c r="K1549" i="4"/>
  <c r="J1549" i="4"/>
  <c r="I1549" i="4"/>
  <c r="H1549" i="4"/>
  <c r="G1549" i="4"/>
  <c r="F1549" i="4"/>
  <c r="E1549" i="4"/>
  <c r="D1549" i="4"/>
  <c r="C1549" i="4"/>
  <c r="B1549" i="4"/>
  <c r="M1548" i="4"/>
  <c r="L1548" i="4"/>
  <c r="K1548" i="4"/>
  <c r="J1548" i="4"/>
  <c r="I1548" i="4"/>
  <c r="H1548" i="4"/>
  <c r="G1548" i="4"/>
  <c r="F1548" i="4"/>
  <c r="E1548" i="4"/>
  <c r="D1548" i="4"/>
  <c r="C1548" i="4"/>
  <c r="B1548" i="4"/>
  <c r="M1547" i="4"/>
  <c r="L1547" i="4"/>
  <c r="K1547" i="4"/>
  <c r="J1547" i="4"/>
  <c r="I1547" i="4"/>
  <c r="H1547" i="4"/>
  <c r="G1547" i="4"/>
  <c r="F1547" i="4"/>
  <c r="E1547" i="4"/>
  <c r="D1547" i="4"/>
  <c r="C1547" i="4"/>
  <c r="B1547" i="4"/>
  <c r="M1546" i="4"/>
  <c r="L1546" i="4"/>
  <c r="K1546" i="4"/>
  <c r="J1546" i="4"/>
  <c r="I1546" i="4"/>
  <c r="H1546" i="4"/>
  <c r="G1546" i="4"/>
  <c r="F1546" i="4"/>
  <c r="E1546" i="4"/>
  <c r="D1546" i="4"/>
  <c r="C1546" i="4"/>
  <c r="B1546" i="4"/>
  <c r="M1545" i="4"/>
  <c r="L1545" i="4"/>
  <c r="K1545" i="4"/>
  <c r="J1545" i="4"/>
  <c r="I1545" i="4"/>
  <c r="H1545" i="4"/>
  <c r="G1545" i="4"/>
  <c r="F1545" i="4"/>
  <c r="E1545" i="4"/>
  <c r="D1545" i="4"/>
  <c r="C1545" i="4"/>
  <c r="B1545" i="4"/>
  <c r="M1544" i="4"/>
  <c r="L1544" i="4"/>
  <c r="K1544" i="4"/>
  <c r="J1544" i="4"/>
  <c r="I1544" i="4"/>
  <c r="H1544" i="4"/>
  <c r="G1544" i="4"/>
  <c r="F1544" i="4"/>
  <c r="E1544" i="4"/>
  <c r="D1544" i="4"/>
  <c r="C1544" i="4"/>
  <c r="B1544" i="4"/>
  <c r="M1543" i="4"/>
  <c r="L1543" i="4"/>
  <c r="K1543" i="4"/>
  <c r="J1543" i="4"/>
  <c r="I1543" i="4"/>
  <c r="H1543" i="4"/>
  <c r="G1543" i="4"/>
  <c r="F1543" i="4"/>
  <c r="E1543" i="4"/>
  <c r="D1543" i="4"/>
  <c r="C1543" i="4"/>
  <c r="B1543" i="4"/>
  <c r="M1542" i="4"/>
  <c r="L1542" i="4"/>
  <c r="K1542" i="4"/>
  <c r="J1542" i="4"/>
  <c r="I1542" i="4"/>
  <c r="H1542" i="4"/>
  <c r="G1542" i="4"/>
  <c r="F1542" i="4"/>
  <c r="E1542" i="4"/>
  <c r="D1542" i="4"/>
  <c r="C1542" i="4"/>
  <c r="B1542" i="4"/>
  <c r="M1541" i="4"/>
  <c r="L1541" i="4"/>
  <c r="K1541" i="4"/>
  <c r="J1541" i="4"/>
  <c r="I1541" i="4"/>
  <c r="H1541" i="4"/>
  <c r="G1541" i="4"/>
  <c r="F1541" i="4"/>
  <c r="E1541" i="4"/>
  <c r="D1541" i="4"/>
  <c r="C1541" i="4"/>
  <c r="B1541" i="4"/>
  <c r="M1540" i="4"/>
  <c r="L1540" i="4"/>
  <c r="K1540" i="4"/>
  <c r="J1540" i="4"/>
  <c r="I1540" i="4"/>
  <c r="H1540" i="4"/>
  <c r="G1540" i="4"/>
  <c r="F1540" i="4"/>
  <c r="E1540" i="4"/>
  <c r="D1540" i="4"/>
  <c r="C1540" i="4"/>
  <c r="B1540" i="4"/>
  <c r="M1539" i="4"/>
  <c r="L1539" i="4"/>
  <c r="K1539" i="4"/>
  <c r="J1539" i="4"/>
  <c r="I1539" i="4"/>
  <c r="H1539" i="4"/>
  <c r="G1539" i="4"/>
  <c r="F1539" i="4"/>
  <c r="E1539" i="4"/>
  <c r="D1539" i="4"/>
  <c r="C1539" i="4"/>
  <c r="B1539" i="4"/>
  <c r="M1538" i="4"/>
  <c r="L1538" i="4"/>
  <c r="K1538" i="4"/>
  <c r="J1538" i="4"/>
  <c r="I1538" i="4"/>
  <c r="H1538" i="4"/>
  <c r="G1538" i="4"/>
  <c r="F1538" i="4"/>
  <c r="E1538" i="4"/>
  <c r="D1538" i="4"/>
  <c r="C1538" i="4"/>
  <c r="B1538" i="4"/>
  <c r="M1537" i="4"/>
  <c r="L1537" i="4"/>
  <c r="K1537" i="4"/>
  <c r="J1537" i="4"/>
  <c r="I1537" i="4"/>
  <c r="H1537" i="4"/>
  <c r="G1537" i="4"/>
  <c r="F1537" i="4"/>
  <c r="E1537" i="4"/>
  <c r="D1537" i="4"/>
  <c r="C1537" i="4"/>
  <c r="B1537" i="4"/>
  <c r="M1536" i="4"/>
  <c r="L1536" i="4"/>
  <c r="K1536" i="4"/>
  <c r="J1536" i="4"/>
  <c r="I1536" i="4"/>
  <c r="H1536" i="4"/>
  <c r="G1536" i="4"/>
  <c r="F1536" i="4"/>
  <c r="E1536" i="4"/>
  <c r="D1536" i="4"/>
  <c r="C1536" i="4"/>
  <c r="B1536" i="4"/>
  <c r="M1535" i="4"/>
  <c r="L1535" i="4"/>
  <c r="K1535" i="4"/>
  <c r="J1535" i="4"/>
  <c r="I1535" i="4"/>
  <c r="H1535" i="4"/>
  <c r="H1559" i="4" s="1"/>
  <c r="G1535" i="4"/>
  <c r="G1559" i="4" s="1"/>
  <c r="F1535" i="4"/>
  <c r="E1535" i="4"/>
  <c r="D1535" i="4"/>
  <c r="C1535" i="4"/>
  <c r="B1535" i="4"/>
  <c r="O1534" i="4"/>
  <c r="B1528" i="4"/>
  <c r="M1528" i="4"/>
  <c r="L1528" i="4"/>
  <c r="K1528" i="4"/>
  <c r="J1528" i="4"/>
  <c r="I1528" i="4"/>
  <c r="H1528" i="4"/>
  <c r="G1528" i="4"/>
  <c r="F1528" i="4"/>
  <c r="E1528" i="4"/>
  <c r="D1528" i="4"/>
  <c r="C1528" i="4"/>
  <c r="M1527" i="4"/>
  <c r="L1527" i="4"/>
  <c r="K1527" i="4"/>
  <c r="J1527" i="4"/>
  <c r="I1527" i="4"/>
  <c r="H1527" i="4"/>
  <c r="G1527" i="4"/>
  <c r="F1527" i="4"/>
  <c r="E1527" i="4"/>
  <c r="D1527" i="4"/>
  <c r="C1527" i="4"/>
  <c r="M1526" i="4"/>
  <c r="L1526" i="4"/>
  <c r="K1526" i="4"/>
  <c r="J1526" i="4"/>
  <c r="I1526" i="4"/>
  <c r="H1526" i="4"/>
  <c r="G1526" i="4"/>
  <c r="F1526" i="4"/>
  <c r="E1526" i="4"/>
  <c r="D1526" i="4"/>
  <c r="C1526" i="4"/>
  <c r="M1525" i="4"/>
  <c r="L1525" i="4"/>
  <c r="K1525" i="4"/>
  <c r="J1525" i="4"/>
  <c r="I1525" i="4"/>
  <c r="H1525" i="4"/>
  <c r="G1525" i="4"/>
  <c r="F1525" i="4"/>
  <c r="E1525" i="4"/>
  <c r="D1525" i="4"/>
  <c r="C1525" i="4"/>
  <c r="M1524" i="4"/>
  <c r="L1524" i="4"/>
  <c r="K1524" i="4"/>
  <c r="J1524" i="4"/>
  <c r="I1524" i="4"/>
  <c r="H1524" i="4"/>
  <c r="G1524" i="4"/>
  <c r="F1524" i="4"/>
  <c r="E1524" i="4"/>
  <c r="D1524" i="4"/>
  <c r="C1524" i="4"/>
  <c r="M1523" i="4"/>
  <c r="L1523" i="4"/>
  <c r="K1523" i="4"/>
  <c r="J1523" i="4"/>
  <c r="I1523" i="4"/>
  <c r="H1523" i="4"/>
  <c r="G1523" i="4"/>
  <c r="F1523" i="4"/>
  <c r="E1523" i="4"/>
  <c r="D1523" i="4"/>
  <c r="C1523" i="4"/>
  <c r="M1522" i="4"/>
  <c r="L1522" i="4"/>
  <c r="K1522" i="4"/>
  <c r="J1522" i="4"/>
  <c r="I1522" i="4"/>
  <c r="H1522" i="4"/>
  <c r="G1522" i="4"/>
  <c r="F1522" i="4"/>
  <c r="E1522" i="4"/>
  <c r="D1522" i="4"/>
  <c r="C1522" i="4"/>
  <c r="M1521" i="4"/>
  <c r="L1521" i="4"/>
  <c r="K1521" i="4"/>
  <c r="J1521" i="4"/>
  <c r="I1521" i="4"/>
  <c r="H1521" i="4"/>
  <c r="G1521" i="4"/>
  <c r="F1521" i="4"/>
  <c r="E1521" i="4"/>
  <c r="D1521" i="4"/>
  <c r="C1521" i="4"/>
  <c r="M1520" i="4"/>
  <c r="L1520" i="4"/>
  <c r="K1520" i="4"/>
  <c r="J1520" i="4"/>
  <c r="I1520" i="4"/>
  <c r="H1520" i="4"/>
  <c r="G1520" i="4"/>
  <c r="F1520" i="4"/>
  <c r="E1520" i="4"/>
  <c r="D1520" i="4"/>
  <c r="C1520" i="4"/>
  <c r="M1519" i="4"/>
  <c r="L1519" i="4"/>
  <c r="K1519" i="4"/>
  <c r="J1519" i="4"/>
  <c r="I1519" i="4"/>
  <c r="H1519" i="4"/>
  <c r="G1519" i="4"/>
  <c r="F1519" i="4"/>
  <c r="E1519" i="4"/>
  <c r="D1519" i="4"/>
  <c r="C1519" i="4"/>
  <c r="M1518" i="4"/>
  <c r="L1518" i="4"/>
  <c r="K1518" i="4"/>
  <c r="J1518" i="4"/>
  <c r="I1518" i="4"/>
  <c r="H1518" i="4"/>
  <c r="G1518" i="4"/>
  <c r="F1518" i="4"/>
  <c r="E1518" i="4"/>
  <c r="D1518" i="4"/>
  <c r="C1518" i="4"/>
  <c r="M1517" i="4"/>
  <c r="L1517" i="4"/>
  <c r="K1517" i="4"/>
  <c r="J1517" i="4"/>
  <c r="I1517" i="4"/>
  <c r="H1517" i="4"/>
  <c r="G1517" i="4"/>
  <c r="F1517" i="4"/>
  <c r="E1517" i="4"/>
  <c r="D1517" i="4"/>
  <c r="C1517" i="4"/>
  <c r="M1516" i="4"/>
  <c r="L1516" i="4"/>
  <c r="K1516" i="4"/>
  <c r="J1516" i="4"/>
  <c r="I1516" i="4"/>
  <c r="H1516" i="4"/>
  <c r="G1516" i="4"/>
  <c r="F1516" i="4"/>
  <c r="E1516" i="4"/>
  <c r="D1516" i="4"/>
  <c r="C1516" i="4"/>
  <c r="M1515" i="4"/>
  <c r="L1515" i="4"/>
  <c r="K1515" i="4"/>
  <c r="J1515" i="4"/>
  <c r="I1515" i="4"/>
  <c r="H1515" i="4"/>
  <c r="G1515" i="4"/>
  <c r="F1515" i="4"/>
  <c r="E1515" i="4"/>
  <c r="D1515" i="4"/>
  <c r="C1515" i="4"/>
  <c r="M1514" i="4"/>
  <c r="L1514" i="4"/>
  <c r="K1514" i="4"/>
  <c r="J1514" i="4"/>
  <c r="I1514" i="4"/>
  <c r="H1514" i="4"/>
  <c r="G1514" i="4"/>
  <c r="F1514" i="4"/>
  <c r="E1514" i="4"/>
  <c r="D1514" i="4"/>
  <c r="C1514" i="4"/>
  <c r="M1513" i="4"/>
  <c r="L1513" i="4"/>
  <c r="K1513" i="4"/>
  <c r="J1513" i="4"/>
  <c r="I1513" i="4"/>
  <c r="H1513" i="4"/>
  <c r="G1513" i="4"/>
  <c r="F1513" i="4"/>
  <c r="E1513" i="4"/>
  <c r="D1513" i="4"/>
  <c r="C1513" i="4"/>
  <c r="M1512" i="4"/>
  <c r="L1512" i="4"/>
  <c r="K1512" i="4"/>
  <c r="J1512" i="4"/>
  <c r="I1512" i="4"/>
  <c r="H1512" i="4"/>
  <c r="G1512" i="4"/>
  <c r="F1512" i="4"/>
  <c r="E1512" i="4"/>
  <c r="D1512" i="4"/>
  <c r="C1512" i="4"/>
  <c r="M1511" i="4"/>
  <c r="L1511" i="4"/>
  <c r="K1511" i="4"/>
  <c r="J1511" i="4"/>
  <c r="I1511" i="4"/>
  <c r="H1511" i="4"/>
  <c r="G1511" i="4"/>
  <c r="F1511" i="4"/>
  <c r="E1511" i="4"/>
  <c r="D1511" i="4"/>
  <c r="C1511" i="4"/>
  <c r="M1510" i="4"/>
  <c r="L1510" i="4"/>
  <c r="K1510" i="4"/>
  <c r="J1510" i="4"/>
  <c r="I1510" i="4"/>
  <c r="H1510" i="4"/>
  <c r="G1510" i="4"/>
  <c r="F1510" i="4"/>
  <c r="E1510" i="4"/>
  <c r="D1510" i="4"/>
  <c r="C1510" i="4"/>
  <c r="M1509" i="4"/>
  <c r="L1509" i="4"/>
  <c r="K1509" i="4"/>
  <c r="J1509" i="4"/>
  <c r="I1509" i="4"/>
  <c r="H1509" i="4"/>
  <c r="G1509" i="4"/>
  <c r="F1509" i="4"/>
  <c r="E1509" i="4"/>
  <c r="D1509" i="4"/>
  <c r="C1509" i="4"/>
  <c r="M1508" i="4"/>
  <c r="L1508" i="4"/>
  <c r="K1508" i="4"/>
  <c r="J1508" i="4"/>
  <c r="I1508" i="4"/>
  <c r="H1508" i="4"/>
  <c r="G1508" i="4"/>
  <c r="F1508" i="4"/>
  <c r="E1508" i="4"/>
  <c r="D1508" i="4"/>
  <c r="C1508" i="4"/>
  <c r="M1507" i="4"/>
  <c r="L1507" i="4"/>
  <c r="K1507" i="4"/>
  <c r="J1507" i="4"/>
  <c r="I1507" i="4"/>
  <c r="H1507" i="4"/>
  <c r="G1507" i="4"/>
  <c r="F1507" i="4"/>
  <c r="E1507" i="4"/>
  <c r="D1507" i="4"/>
  <c r="C1507" i="4"/>
  <c r="M1506" i="4"/>
  <c r="L1506" i="4"/>
  <c r="K1506" i="4"/>
  <c r="J1506" i="4"/>
  <c r="I1506" i="4"/>
  <c r="H1506" i="4"/>
  <c r="G1506" i="4"/>
  <c r="F1506" i="4"/>
  <c r="E1506" i="4"/>
  <c r="D1506" i="4"/>
  <c r="C1506" i="4"/>
  <c r="M1505" i="4"/>
  <c r="L1505" i="4"/>
  <c r="K1505" i="4"/>
  <c r="J1505" i="4"/>
  <c r="I1505" i="4"/>
  <c r="H1505" i="4"/>
  <c r="G1505" i="4"/>
  <c r="F1505" i="4"/>
  <c r="E1505" i="4"/>
  <c r="D1505" i="4"/>
  <c r="C1505" i="4"/>
  <c r="O1504" i="4"/>
  <c r="M1498" i="4"/>
  <c r="L1498" i="4"/>
  <c r="K1498" i="4"/>
  <c r="J1498" i="4"/>
  <c r="I1498" i="4"/>
  <c r="H1498" i="4"/>
  <c r="G1498" i="4"/>
  <c r="F1498" i="4"/>
  <c r="E1498" i="4"/>
  <c r="D1498" i="4"/>
  <c r="C1498" i="4"/>
  <c r="B1498" i="4"/>
  <c r="M1497" i="4"/>
  <c r="L1497" i="4"/>
  <c r="K1497" i="4"/>
  <c r="J1497" i="4"/>
  <c r="I1497" i="4"/>
  <c r="H1497" i="4"/>
  <c r="G1497" i="4"/>
  <c r="F1497" i="4"/>
  <c r="E1497" i="4"/>
  <c r="D1497" i="4"/>
  <c r="C1497" i="4"/>
  <c r="B1497" i="4"/>
  <c r="M1496" i="4"/>
  <c r="L1496" i="4"/>
  <c r="K1496" i="4"/>
  <c r="J1496" i="4"/>
  <c r="I1496" i="4"/>
  <c r="H1496" i="4"/>
  <c r="G1496" i="4"/>
  <c r="F1496" i="4"/>
  <c r="E1496" i="4"/>
  <c r="D1496" i="4"/>
  <c r="C1496" i="4"/>
  <c r="B1496" i="4"/>
  <c r="M1495" i="4"/>
  <c r="L1495" i="4"/>
  <c r="K1495" i="4"/>
  <c r="J1495" i="4"/>
  <c r="I1495" i="4"/>
  <c r="H1495" i="4"/>
  <c r="G1495" i="4"/>
  <c r="F1495" i="4"/>
  <c r="E1495" i="4"/>
  <c r="D1495" i="4"/>
  <c r="C1495" i="4"/>
  <c r="B1495" i="4"/>
  <c r="M1494" i="4"/>
  <c r="L1494" i="4"/>
  <c r="K1494" i="4"/>
  <c r="J1494" i="4"/>
  <c r="I1494" i="4"/>
  <c r="H1494" i="4"/>
  <c r="G1494" i="4"/>
  <c r="F1494" i="4"/>
  <c r="E1494" i="4"/>
  <c r="D1494" i="4"/>
  <c r="C1494" i="4"/>
  <c r="B1494" i="4"/>
  <c r="M1493" i="4"/>
  <c r="L1493" i="4"/>
  <c r="K1493" i="4"/>
  <c r="J1493" i="4"/>
  <c r="I1493" i="4"/>
  <c r="H1493" i="4"/>
  <c r="G1493" i="4"/>
  <c r="F1493" i="4"/>
  <c r="E1493" i="4"/>
  <c r="D1493" i="4"/>
  <c r="C1493" i="4"/>
  <c r="B1493" i="4"/>
  <c r="M1492" i="4"/>
  <c r="L1492" i="4"/>
  <c r="K1492" i="4"/>
  <c r="J1492" i="4"/>
  <c r="I1492" i="4"/>
  <c r="H1492" i="4"/>
  <c r="G1492" i="4"/>
  <c r="F1492" i="4"/>
  <c r="E1492" i="4"/>
  <c r="D1492" i="4"/>
  <c r="C1492" i="4"/>
  <c r="B1492" i="4"/>
  <c r="M1491" i="4"/>
  <c r="L1491" i="4"/>
  <c r="K1491" i="4"/>
  <c r="J1491" i="4"/>
  <c r="I1491" i="4"/>
  <c r="H1491" i="4"/>
  <c r="G1491" i="4"/>
  <c r="F1491" i="4"/>
  <c r="E1491" i="4"/>
  <c r="D1491" i="4"/>
  <c r="C1491" i="4"/>
  <c r="B1491" i="4"/>
  <c r="M1490" i="4"/>
  <c r="L1490" i="4"/>
  <c r="K1490" i="4"/>
  <c r="J1490" i="4"/>
  <c r="I1490" i="4"/>
  <c r="H1490" i="4"/>
  <c r="G1490" i="4"/>
  <c r="F1490" i="4"/>
  <c r="E1490" i="4"/>
  <c r="D1490" i="4"/>
  <c r="C1490" i="4"/>
  <c r="B1490" i="4"/>
  <c r="M1489" i="4"/>
  <c r="L1489" i="4"/>
  <c r="K1489" i="4"/>
  <c r="J1489" i="4"/>
  <c r="I1489" i="4"/>
  <c r="H1489" i="4"/>
  <c r="G1489" i="4"/>
  <c r="F1489" i="4"/>
  <c r="E1489" i="4"/>
  <c r="D1489" i="4"/>
  <c r="C1489" i="4"/>
  <c r="B1489" i="4"/>
  <c r="M1488" i="4"/>
  <c r="L1488" i="4"/>
  <c r="K1488" i="4"/>
  <c r="J1488" i="4"/>
  <c r="I1488" i="4"/>
  <c r="H1488" i="4"/>
  <c r="G1488" i="4"/>
  <c r="F1488" i="4"/>
  <c r="E1488" i="4"/>
  <c r="D1488" i="4"/>
  <c r="C1488" i="4"/>
  <c r="B1488" i="4"/>
  <c r="M1487" i="4"/>
  <c r="L1487" i="4"/>
  <c r="K1487" i="4"/>
  <c r="J1487" i="4"/>
  <c r="I1487" i="4"/>
  <c r="H1487" i="4"/>
  <c r="G1487" i="4"/>
  <c r="F1487" i="4"/>
  <c r="E1487" i="4"/>
  <c r="D1487" i="4"/>
  <c r="C1487" i="4"/>
  <c r="B1487" i="4"/>
  <c r="M1486" i="4"/>
  <c r="L1486" i="4"/>
  <c r="K1486" i="4"/>
  <c r="J1486" i="4"/>
  <c r="I1486" i="4"/>
  <c r="H1486" i="4"/>
  <c r="G1486" i="4"/>
  <c r="F1486" i="4"/>
  <c r="E1486" i="4"/>
  <c r="D1486" i="4"/>
  <c r="C1486" i="4"/>
  <c r="B1486" i="4"/>
  <c r="M1485" i="4"/>
  <c r="L1485" i="4"/>
  <c r="K1485" i="4"/>
  <c r="J1485" i="4"/>
  <c r="I1485" i="4"/>
  <c r="H1485" i="4"/>
  <c r="G1485" i="4"/>
  <c r="F1485" i="4"/>
  <c r="E1485" i="4"/>
  <c r="D1485" i="4"/>
  <c r="C1485" i="4"/>
  <c r="B1485" i="4"/>
  <c r="M1484" i="4"/>
  <c r="L1484" i="4"/>
  <c r="K1484" i="4"/>
  <c r="J1484" i="4"/>
  <c r="I1484" i="4"/>
  <c r="H1484" i="4"/>
  <c r="G1484" i="4"/>
  <c r="F1484" i="4"/>
  <c r="E1484" i="4"/>
  <c r="D1484" i="4"/>
  <c r="C1484" i="4"/>
  <c r="B1484" i="4"/>
  <c r="M1483" i="4"/>
  <c r="L1483" i="4"/>
  <c r="K1483" i="4"/>
  <c r="J1483" i="4"/>
  <c r="I1483" i="4"/>
  <c r="H1483" i="4"/>
  <c r="G1483" i="4"/>
  <c r="F1483" i="4"/>
  <c r="E1483" i="4"/>
  <c r="D1483" i="4"/>
  <c r="C1483" i="4"/>
  <c r="B1483" i="4"/>
  <c r="M1482" i="4"/>
  <c r="L1482" i="4"/>
  <c r="K1482" i="4"/>
  <c r="J1482" i="4"/>
  <c r="I1482" i="4"/>
  <c r="H1482" i="4"/>
  <c r="G1482" i="4"/>
  <c r="F1482" i="4"/>
  <c r="E1482" i="4"/>
  <c r="D1482" i="4"/>
  <c r="C1482" i="4"/>
  <c r="B1482" i="4"/>
  <c r="M1481" i="4"/>
  <c r="L1481" i="4"/>
  <c r="K1481" i="4"/>
  <c r="J1481" i="4"/>
  <c r="I1481" i="4"/>
  <c r="H1481" i="4"/>
  <c r="G1481" i="4"/>
  <c r="F1481" i="4"/>
  <c r="E1481" i="4"/>
  <c r="D1481" i="4"/>
  <c r="C1481" i="4"/>
  <c r="B1481" i="4"/>
  <c r="M1480" i="4"/>
  <c r="L1480" i="4"/>
  <c r="K1480" i="4"/>
  <c r="J1480" i="4"/>
  <c r="I1480" i="4"/>
  <c r="H1480" i="4"/>
  <c r="G1480" i="4"/>
  <c r="F1480" i="4"/>
  <c r="E1480" i="4"/>
  <c r="D1480" i="4"/>
  <c r="C1480" i="4"/>
  <c r="B1480" i="4"/>
  <c r="M1479" i="4"/>
  <c r="L1479" i="4"/>
  <c r="K1479" i="4"/>
  <c r="J1479" i="4"/>
  <c r="I1479" i="4"/>
  <c r="H1479" i="4"/>
  <c r="G1479" i="4"/>
  <c r="F1479" i="4"/>
  <c r="E1479" i="4"/>
  <c r="D1479" i="4"/>
  <c r="C1479" i="4"/>
  <c r="B1479" i="4"/>
  <c r="M1478" i="4"/>
  <c r="L1478" i="4"/>
  <c r="K1478" i="4"/>
  <c r="J1478" i="4"/>
  <c r="I1478" i="4"/>
  <c r="H1478" i="4"/>
  <c r="G1478" i="4"/>
  <c r="F1478" i="4"/>
  <c r="E1478" i="4"/>
  <c r="D1478" i="4"/>
  <c r="C1478" i="4"/>
  <c r="B1478" i="4"/>
  <c r="M1477" i="4"/>
  <c r="L1477" i="4"/>
  <c r="K1477" i="4"/>
  <c r="J1477" i="4"/>
  <c r="I1477" i="4"/>
  <c r="H1477" i="4"/>
  <c r="G1477" i="4"/>
  <c r="F1477" i="4"/>
  <c r="E1477" i="4"/>
  <c r="D1477" i="4"/>
  <c r="C1477" i="4"/>
  <c r="B1477" i="4"/>
  <c r="M1476" i="4"/>
  <c r="L1476" i="4"/>
  <c r="K1476" i="4"/>
  <c r="J1476" i="4"/>
  <c r="I1476" i="4"/>
  <c r="H1476" i="4"/>
  <c r="G1476" i="4"/>
  <c r="F1476" i="4"/>
  <c r="E1476" i="4"/>
  <c r="D1476" i="4"/>
  <c r="C1476" i="4"/>
  <c r="B1476" i="4"/>
  <c r="M1475" i="4"/>
  <c r="M1499" i="4" s="1"/>
  <c r="L1475" i="4"/>
  <c r="L1499" i="4" s="1"/>
  <c r="K1475" i="4"/>
  <c r="K1499" i="4" s="1"/>
  <c r="J1475" i="4"/>
  <c r="I1475" i="4"/>
  <c r="H1475" i="4"/>
  <c r="G1475" i="4"/>
  <c r="F1475" i="4"/>
  <c r="F1499" i="4" s="1"/>
  <c r="E1475" i="4"/>
  <c r="E1499" i="4" s="1"/>
  <c r="D1475" i="4"/>
  <c r="C1475" i="4"/>
  <c r="C1499" i="4" s="1"/>
  <c r="B1475" i="4"/>
  <c r="O1474" i="4"/>
  <c r="M1468" i="4"/>
  <c r="L1468" i="4"/>
  <c r="K1468" i="4"/>
  <c r="J1468" i="4"/>
  <c r="I1468" i="4"/>
  <c r="H1468" i="4"/>
  <c r="G1468" i="4"/>
  <c r="F1468" i="4"/>
  <c r="E1468" i="4"/>
  <c r="D1468" i="4"/>
  <c r="C1468" i="4"/>
  <c r="B1468" i="4"/>
  <c r="M1467" i="4"/>
  <c r="L1467" i="4"/>
  <c r="K1467" i="4"/>
  <c r="J1467" i="4"/>
  <c r="I1467" i="4"/>
  <c r="H1467" i="4"/>
  <c r="G1467" i="4"/>
  <c r="F1467" i="4"/>
  <c r="E1467" i="4"/>
  <c r="D1467" i="4"/>
  <c r="C1467" i="4"/>
  <c r="B1467" i="4"/>
  <c r="M1466" i="4"/>
  <c r="L1466" i="4"/>
  <c r="K1466" i="4"/>
  <c r="J1466" i="4"/>
  <c r="I1466" i="4"/>
  <c r="H1466" i="4"/>
  <c r="G1466" i="4"/>
  <c r="F1466" i="4"/>
  <c r="E1466" i="4"/>
  <c r="D1466" i="4"/>
  <c r="C1466" i="4"/>
  <c r="B1466" i="4"/>
  <c r="M1465" i="4"/>
  <c r="L1465" i="4"/>
  <c r="K1465" i="4"/>
  <c r="J1465" i="4"/>
  <c r="I1465" i="4"/>
  <c r="H1465" i="4"/>
  <c r="G1465" i="4"/>
  <c r="F1465" i="4"/>
  <c r="E1465" i="4"/>
  <c r="D1465" i="4"/>
  <c r="C1465" i="4"/>
  <c r="B1465" i="4"/>
  <c r="M1464" i="4"/>
  <c r="L1464" i="4"/>
  <c r="K1464" i="4"/>
  <c r="J1464" i="4"/>
  <c r="I1464" i="4"/>
  <c r="H1464" i="4"/>
  <c r="G1464" i="4"/>
  <c r="F1464" i="4"/>
  <c r="E1464" i="4"/>
  <c r="D1464" i="4"/>
  <c r="C1464" i="4"/>
  <c r="B1464" i="4"/>
  <c r="M1463" i="4"/>
  <c r="L1463" i="4"/>
  <c r="K1463" i="4"/>
  <c r="J1463" i="4"/>
  <c r="I1463" i="4"/>
  <c r="H1463" i="4"/>
  <c r="G1463" i="4"/>
  <c r="F1463" i="4"/>
  <c r="E1463" i="4"/>
  <c r="D1463" i="4"/>
  <c r="C1463" i="4"/>
  <c r="B1463" i="4"/>
  <c r="M1462" i="4"/>
  <c r="L1462" i="4"/>
  <c r="K1462" i="4"/>
  <c r="J1462" i="4"/>
  <c r="I1462" i="4"/>
  <c r="H1462" i="4"/>
  <c r="G1462" i="4"/>
  <c r="F1462" i="4"/>
  <c r="E1462" i="4"/>
  <c r="D1462" i="4"/>
  <c r="C1462" i="4"/>
  <c r="B1462" i="4"/>
  <c r="M1461" i="4"/>
  <c r="L1461" i="4"/>
  <c r="K1461" i="4"/>
  <c r="J1461" i="4"/>
  <c r="I1461" i="4"/>
  <c r="H1461" i="4"/>
  <c r="G1461" i="4"/>
  <c r="F1461" i="4"/>
  <c r="E1461" i="4"/>
  <c r="D1461" i="4"/>
  <c r="C1461" i="4"/>
  <c r="B1461" i="4"/>
  <c r="M1460" i="4"/>
  <c r="L1460" i="4"/>
  <c r="K1460" i="4"/>
  <c r="J1460" i="4"/>
  <c r="I1460" i="4"/>
  <c r="H1460" i="4"/>
  <c r="G1460" i="4"/>
  <c r="F1460" i="4"/>
  <c r="E1460" i="4"/>
  <c r="D1460" i="4"/>
  <c r="C1460" i="4"/>
  <c r="B1460" i="4"/>
  <c r="M1459" i="4"/>
  <c r="L1459" i="4"/>
  <c r="K1459" i="4"/>
  <c r="J1459" i="4"/>
  <c r="I1459" i="4"/>
  <c r="H1459" i="4"/>
  <c r="G1459" i="4"/>
  <c r="F1459" i="4"/>
  <c r="E1459" i="4"/>
  <c r="D1459" i="4"/>
  <c r="C1459" i="4"/>
  <c r="B1459" i="4"/>
  <c r="M1458" i="4"/>
  <c r="L1458" i="4"/>
  <c r="K1458" i="4"/>
  <c r="J1458" i="4"/>
  <c r="I1458" i="4"/>
  <c r="H1458" i="4"/>
  <c r="G1458" i="4"/>
  <c r="F1458" i="4"/>
  <c r="E1458" i="4"/>
  <c r="D1458" i="4"/>
  <c r="C1458" i="4"/>
  <c r="B1458" i="4"/>
  <c r="M1457" i="4"/>
  <c r="L1457" i="4"/>
  <c r="K1457" i="4"/>
  <c r="J1457" i="4"/>
  <c r="I1457" i="4"/>
  <c r="H1457" i="4"/>
  <c r="G1457" i="4"/>
  <c r="F1457" i="4"/>
  <c r="E1457" i="4"/>
  <c r="D1457" i="4"/>
  <c r="C1457" i="4"/>
  <c r="B1457" i="4"/>
  <c r="M1456" i="4"/>
  <c r="L1456" i="4"/>
  <c r="K1456" i="4"/>
  <c r="J1456" i="4"/>
  <c r="I1456" i="4"/>
  <c r="H1456" i="4"/>
  <c r="G1456" i="4"/>
  <c r="F1456" i="4"/>
  <c r="E1456" i="4"/>
  <c r="D1456" i="4"/>
  <c r="C1456" i="4"/>
  <c r="B1456" i="4"/>
  <c r="M1455" i="4"/>
  <c r="L1455" i="4"/>
  <c r="K1455" i="4"/>
  <c r="J1455" i="4"/>
  <c r="I1455" i="4"/>
  <c r="H1455" i="4"/>
  <c r="G1455" i="4"/>
  <c r="F1455" i="4"/>
  <c r="E1455" i="4"/>
  <c r="D1455" i="4"/>
  <c r="C1455" i="4"/>
  <c r="B1455" i="4"/>
  <c r="M1454" i="4"/>
  <c r="L1454" i="4"/>
  <c r="K1454" i="4"/>
  <c r="J1454" i="4"/>
  <c r="I1454" i="4"/>
  <c r="H1454" i="4"/>
  <c r="G1454" i="4"/>
  <c r="F1454" i="4"/>
  <c r="E1454" i="4"/>
  <c r="D1454" i="4"/>
  <c r="C1454" i="4"/>
  <c r="B1454" i="4"/>
  <c r="M1453" i="4"/>
  <c r="L1453" i="4"/>
  <c r="K1453" i="4"/>
  <c r="J1453" i="4"/>
  <c r="I1453" i="4"/>
  <c r="H1453" i="4"/>
  <c r="G1453" i="4"/>
  <c r="F1453" i="4"/>
  <c r="E1453" i="4"/>
  <c r="D1453" i="4"/>
  <c r="C1453" i="4"/>
  <c r="B1453" i="4"/>
  <c r="M1452" i="4"/>
  <c r="L1452" i="4"/>
  <c r="K1452" i="4"/>
  <c r="J1452" i="4"/>
  <c r="I1452" i="4"/>
  <c r="H1452" i="4"/>
  <c r="G1452" i="4"/>
  <c r="F1452" i="4"/>
  <c r="E1452" i="4"/>
  <c r="D1452" i="4"/>
  <c r="C1452" i="4"/>
  <c r="B1452" i="4"/>
  <c r="M1451" i="4"/>
  <c r="L1451" i="4"/>
  <c r="K1451" i="4"/>
  <c r="J1451" i="4"/>
  <c r="I1451" i="4"/>
  <c r="H1451" i="4"/>
  <c r="G1451" i="4"/>
  <c r="F1451" i="4"/>
  <c r="E1451" i="4"/>
  <c r="D1451" i="4"/>
  <c r="C1451" i="4"/>
  <c r="B1451" i="4"/>
  <c r="M1450" i="4"/>
  <c r="L1450" i="4"/>
  <c r="K1450" i="4"/>
  <c r="J1450" i="4"/>
  <c r="I1450" i="4"/>
  <c r="H1450" i="4"/>
  <c r="G1450" i="4"/>
  <c r="F1450" i="4"/>
  <c r="E1450" i="4"/>
  <c r="D1450" i="4"/>
  <c r="C1450" i="4"/>
  <c r="B1450" i="4"/>
  <c r="M1449" i="4"/>
  <c r="L1449" i="4"/>
  <c r="K1449" i="4"/>
  <c r="J1449" i="4"/>
  <c r="I1449" i="4"/>
  <c r="H1449" i="4"/>
  <c r="G1449" i="4"/>
  <c r="F1449" i="4"/>
  <c r="E1449" i="4"/>
  <c r="D1449" i="4"/>
  <c r="C1449" i="4"/>
  <c r="B1449" i="4"/>
  <c r="M1448" i="4"/>
  <c r="L1448" i="4"/>
  <c r="K1448" i="4"/>
  <c r="J1448" i="4"/>
  <c r="I1448" i="4"/>
  <c r="H1448" i="4"/>
  <c r="G1448" i="4"/>
  <c r="F1448" i="4"/>
  <c r="E1448" i="4"/>
  <c r="D1448" i="4"/>
  <c r="C1448" i="4"/>
  <c r="B1448" i="4"/>
  <c r="M1447" i="4"/>
  <c r="L1447" i="4"/>
  <c r="K1447" i="4"/>
  <c r="J1447" i="4"/>
  <c r="I1447" i="4"/>
  <c r="H1447" i="4"/>
  <c r="G1447" i="4"/>
  <c r="F1447" i="4"/>
  <c r="E1447" i="4"/>
  <c r="D1447" i="4"/>
  <c r="C1447" i="4"/>
  <c r="B1447" i="4"/>
  <c r="M1446" i="4"/>
  <c r="L1446" i="4"/>
  <c r="K1446" i="4"/>
  <c r="J1446" i="4"/>
  <c r="I1446" i="4"/>
  <c r="H1446" i="4"/>
  <c r="G1446" i="4"/>
  <c r="F1446" i="4"/>
  <c r="E1446" i="4"/>
  <c r="D1446" i="4"/>
  <c r="C1446" i="4"/>
  <c r="B1446" i="4"/>
  <c r="M1445" i="4"/>
  <c r="L1445" i="4"/>
  <c r="K1445" i="4"/>
  <c r="J1445" i="4"/>
  <c r="I1445" i="4"/>
  <c r="H1445" i="4"/>
  <c r="H1469" i="4" s="1"/>
  <c r="G1445" i="4"/>
  <c r="G1469" i="4" s="1"/>
  <c r="F1445" i="4"/>
  <c r="F1469" i="4" s="1"/>
  <c r="E1445" i="4"/>
  <c r="D1445" i="4"/>
  <c r="C1445" i="4"/>
  <c r="B1445" i="4"/>
  <c r="O1444" i="4"/>
  <c r="O1414" i="4"/>
  <c r="O1384" i="4"/>
  <c r="B1377" i="4"/>
  <c r="M1378" i="4"/>
  <c r="L1378" i="4"/>
  <c r="K1378" i="4"/>
  <c r="J1378" i="4"/>
  <c r="I1378" i="4"/>
  <c r="H1378" i="4"/>
  <c r="G1378" i="4"/>
  <c r="F1378" i="4"/>
  <c r="E1378" i="4"/>
  <c r="D1378" i="4"/>
  <c r="M1377" i="4"/>
  <c r="L1377" i="4"/>
  <c r="K1377" i="4"/>
  <c r="J1377" i="4"/>
  <c r="I1377" i="4"/>
  <c r="H1377" i="4"/>
  <c r="G1377" i="4"/>
  <c r="F1377" i="4"/>
  <c r="E1377" i="4"/>
  <c r="D1377" i="4"/>
  <c r="M1376" i="4"/>
  <c r="L1376" i="4"/>
  <c r="K1376" i="4"/>
  <c r="J1376" i="4"/>
  <c r="I1376" i="4"/>
  <c r="H1376" i="4"/>
  <c r="G1376" i="4"/>
  <c r="F1376" i="4"/>
  <c r="E1376" i="4"/>
  <c r="D1376" i="4"/>
  <c r="M1375" i="4"/>
  <c r="L1375" i="4"/>
  <c r="K1375" i="4"/>
  <c r="J1375" i="4"/>
  <c r="I1375" i="4"/>
  <c r="H1375" i="4"/>
  <c r="G1375" i="4"/>
  <c r="F1375" i="4"/>
  <c r="E1375" i="4"/>
  <c r="D1375" i="4"/>
  <c r="M1374" i="4"/>
  <c r="L1374" i="4"/>
  <c r="K1374" i="4"/>
  <c r="J1374" i="4"/>
  <c r="I1374" i="4"/>
  <c r="H1374" i="4"/>
  <c r="G1374" i="4"/>
  <c r="F1374" i="4"/>
  <c r="E1374" i="4"/>
  <c r="D1374" i="4"/>
  <c r="M1373" i="4"/>
  <c r="L1373" i="4"/>
  <c r="K1373" i="4"/>
  <c r="J1373" i="4"/>
  <c r="I1373" i="4"/>
  <c r="H1373" i="4"/>
  <c r="G1373" i="4"/>
  <c r="F1373" i="4"/>
  <c r="E1373" i="4"/>
  <c r="D1373" i="4"/>
  <c r="M1372" i="4"/>
  <c r="L1372" i="4"/>
  <c r="K1372" i="4"/>
  <c r="J1372" i="4"/>
  <c r="I1372" i="4"/>
  <c r="H1372" i="4"/>
  <c r="G1372" i="4"/>
  <c r="F1372" i="4"/>
  <c r="E1372" i="4"/>
  <c r="D1372" i="4"/>
  <c r="M1371" i="4"/>
  <c r="L1371" i="4"/>
  <c r="K1371" i="4"/>
  <c r="J1371" i="4"/>
  <c r="I1371" i="4"/>
  <c r="H1371" i="4"/>
  <c r="G1371" i="4"/>
  <c r="F1371" i="4"/>
  <c r="E1371" i="4"/>
  <c r="D1371" i="4"/>
  <c r="M1370" i="4"/>
  <c r="L1370" i="4"/>
  <c r="K1370" i="4"/>
  <c r="J1370" i="4"/>
  <c r="I1370" i="4"/>
  <c r="H1370" i="4"/>
  <c r="G1370" i="4"/>
  <c r="F1370" i="4"/>
  <c r="E1370" i="4"/>
  <c r="D1370" i="4"/>
  <c r="M1369" i="4"/>
  <c r="L1369" i="4"/>
  <c r="K1369" i="4"/>
  <c r="J1369" i="4"/>
  <c r="I1369" i="4"/>
  <c r="H1369" i="4"/>
  <c r="G1369" i="4"/>
  <c r="F1369" i="4"/>
  <c r="E1369" i="4"/>
  <c r="D1369" i="4"/>
  <c r="M1368" i="4"/>
  <c r="L1368" i="4"/>
  <c r="K1368" i="4"/>
  <c r="J1368" i="4"/>
  <c r="I1368" i="4"/>
  <c r="H1368" i="4"/>
  <c r="G1368" i="4"/>
  <c r="F1368" i="4"/>
  <c r="E1368" i="4"/>
  <c r="D1368" i="4"/>
  <c r="M1367" i="4"/>
  <c r="L1367" i="4"/>
  <c r="K1367" i="4"/>
  <c r="J1367" i="4"/>
  <c r="I1367" i="4"/>
  <c r="H1367" i="4"/>
  <c r="G1367" i="4"/>
  <c r="F1367" i="4"/>
  <c r="E1367" i="4"/>
  <c r="D1367" i="4"/>
  <c r="M1366" i="4"/>
  <c r="L1366" i="4"/>
  <c r="K1366" i="4"/>
  <c r="J1366" i="4"/>
  <c r="I1366" i="4"/>
  <c r="H1366" i="4"/>
  <c r="G1366" i="4"/>
  <c r="F1366" i="4"/>
  <c r="E1366" i="4"/>
  <c r="D1366" i="4"/>
  <c r="M1365" i="4"/>
  <c r="L1365" i="4"/>
  <c r="K1365" i="4"/>
  <c r="J1365" i="4"/>
  <c r="I1365" i="4"/>
  <c r="H1365" i="4"/>
  <c r="G1365" i="4"/>
  <c r="F1365" i="4"/>
  <c r="E1365" i="4"/>
  <c r="D1365" i="4"/>
  <c r="M1364" i="4"/>
  <c r="L1364" i="4"/>
  <c r="K1364" i="4"/>
  <c r="J1364" i="4"/>
  <c r="I1364" i="4"/>
  <c r="H1364" i="4"/>
  <c r="G1364" i="4"/>
  <c r="F1364" i="4"/>
  <c r="E1364" i="4"/>
  <c r="D1364" i="4"/>
  <c r="M1363" i="4"/>
  <c r="L1363" i="4"/>
  <c r="K1363" i="4"/>
  <c r="J1363" i="4"/>
  <c r="I1363" i="4"/>
  <c r="H1363" i="4"/>
  <c r="G1363" i="4"/>
  <c r="F1363" i="4"/>
  <c r="E1363" i="4"/>
  <c r="D1363" i="4"/>
  <c r="M1362" i="4"/>
  <c r="L1362" i="4"/>
  <c r="K1362" i="4"/>
  <c r="J1362" i="4"/>
  <c r="I1362" i="4"/>
  <c r="H1362" i="4"/>
  <c r="G1362" i="4"/>
  <c r="F1362" i="4"/>
  <c r="E1362" i="4"/>
  <c r="D1362" i="4"/>
  <c r="M1361" i="4"/>
  <c r="L1361" i="4"/>
  <c r="K1361" i="4"/>
  <c r="J1361" i="4"/>
  <c r="I1361" i="4"/>
  <c r="H1361" i="4"/>
  <c r="G1361" i="4"/>
  <c r="F1361" i="4"/>
  <c r="E1361" i="4"/>
  <c r="D1361" i="4"/>
  <c r="M1360" i="4"/>
  <c r="L1360" i="4"/>
  <c r="K1360" i="4"/>
  <c r="J1360" i="4"/>
  <c r="I1360" i="4"/>
  <c r="H1360" i="4"/>
  <c r="G1360" i="4"/>
  <c r="F1360" i="4"/>
  <c r="E1360" i="4"/>
  <c r="D1360" i="4"/>
  <c r="M1359" i="4"/>
  <c r="L1359" i="4"/>
  <c r="K1359" i="4"/>
  <c r="J1359" i="4"/>
  <c r="I1359" i="4"/>
  <c r="H1359" i="4"/>
  <c r="G1359" i="4"/>
  <c r="F1359" i="4"/>
  <c r="E1359" i="4"/>
  <c r="D1359" i="4"/>
  <c r="M1358" i="4"/>
  <c r="L1358" i="4"/>
  <c r="K1358" i="4"/>
  <c r="J1358" i="4"/>
  <c r="I1358" i="4"/>
  <c r="H1358" i="4"/>
  <c r="G1358" i="4"/>
  <c r="F1358" i="4"/>
  <c r="E1358" i="4"/>
  <c r="D1358" i="4"/>
  <c r="M1357" i="4"/>
  <c r="L1357" i="4"/>
  <c r="K1357" i="4"/>
  <c r="J1357" i="4"/>
  <c r="I1357" i="4"/>
  <c r="H1357" i="4"/>
  <c r="G1357" i="4"/>
  <c r="F1357" i="4"/>
  <c r="E1357" i="4"/>
  <c r="D1357" i="4"/>
  <c r="M1356" i="4"/>
  <c r="L1356" i="4"/>
  <c r="K1356" i="4"/>
  <c r="J1356" i="4"/>
  <c r="I1356" i="4"/>
  <c r="H1356" i="4"/>
  <c r="G1356" i="4"/>
  <c r="F1356" i="4"/>
  <c r="E1356" i="4"/>
  <c r="D1356" i="4"/>
  <c r="M1355" i="4"/>
  <c r="L1355" i="4"/>
  <c r="K1355" i="4"/>
  <c r="J1355" i="4"/>
  <c r="I1355" i="4"/>
  <c r="H1355" i="4"/>
  <c r="G1355" i="4"/>
  <c r="F1355" i="4"/>
  <c r="E1355" i="4"/>
  <c r="D1355" i="4"/>
  <c r="O1354" i="4"/>
  <c r="B1346" i="4"/>
  <c r="O1324" i="4"/>
  <c r="B1318" i="4"/>
  <c r="M1318" i="4"/>
  <c r="L1318" i="4"/>
  <c r="K1318" i="4"/>
  <c r="J1318" i="4"/>
  <c r="I1318" i="4"/>
  <c r="H1318" i="4"/>
  <c r="G1318" i="4"/>
  <c r="F1318" i="4"/>
  <c r="E1318" i="4"/>
  <c r="D1318" i="4"/>
  <c r="C1318" i="4"/>
  <c r="M1317" i="4"/>
  <c r="L1317" i="4"/>
  <c r="K1317" i="4"/>
  <c r="J1317" i="4"/>
  <c r="I1317" i="4"/>
  <c r="H1317" i="4"/>
  <c r="G1317" i="4"/>
  <c r="F1317" i="4"/>
  <c r="E1317" i="4"/>
  <c r="D1317" i="4"/>
  <c r="C1317" i="4"/>
  <c r="M1316" i="4"/>
  <c r="L1316" i="4"/>
  <c r="K1316" i="4"/>
  <c r="J1316" i="4"/>
  <c r="I1316" i="4"/>
  <c r="H1316" i="4"/>
  <c r="G1316" i="4"/>
  <c r="F1316" i="4"/>
  <c r="E1316" i="4"/>
  <c r="D1316" i="4"/>
  <c r="C1316" i="4"/>
  <c r="M1315" i="4"/>
  <c r="L1315" i="4"/>
  <c r="K1315" i="4"/>
  <c r="J1315" i="4"/>
  <c r="I1315" i="4"/>
  <c r="H1315" i="4"/>
  <c r="G1315" i="4"/>
  <c r="F1315" i="4"/>
  <c r="E1315" i="4"/>
  <c r="D1315" i="4"/>
  <c r="C1315" i="4"/>
  <c r="M1314" i="4"/>
  <c r="L1314" i="4"/>
  <c r="K1314" i="4"/>
  <c r="J1314" i="4"/>
  <c r="I1314" i="4"/>
  <c r="H1314" i="4"/>
  <c r="G1314" i="4"/>
  <c r="F1314" i="4"/>
  <c r="E1314" i="4"/>
  <c r="D1314" i="4"/>
  <c r="C1314" i="4"/>
  <c r="M1313" i="4"/>
  <c r="L1313" i="4"/>
  <c r="K1313" i="4"/>
  <c r="J1313" i="4"/>
  <c r="I1313" i="4"/>
  <c r="H1313" i="4"/>
  <c r="G1313" i="4"/>
  <c r="F1313" i="4"/>
  <c r="E1313" i="4"/>
  <c r="D1313" i="4"/>
  <c r="C1313" i="4"/>
  <c r="M1312" i="4"/>
  <c r="L1312" i="4"/>
  <c r="K1312" i="4"/>
  <c r="J1312" i="4"/>
  <c r="I1312" i="4"/>
  <c r="H1312" i="4"/>
  <c r="G1312" i="4"/>
  <c r="F1312" i="4"/>
  <c r="E1312" i="4"/>
  <c r="D1312" i="4"/>
  <c r="C1312" i="4"/>
  <c r="M1311" i="4"/>
  <c r="L1311" i="4"/>
  <c r="K1311" i="4"/>
  <c r="J1311" i="4"/>
  <c r="I1311" i="4"/>
  <c r="H1311" i="4"/>
  <c r="G1311" i="4"/>
  <c r="F1311" i="4"/>
  <c r="E1311" i="4"/>
  <c r="D1311" i="4"/>
  <c r="C1311" i="4"/>
  <c r="M1310" i="4"/>
  <c r="L1310" i="4"/>
  <c r="K1310" i="4"/>
  <c r="J1310" i="4"/>
  <c r="I1310" i="4"/>
  <c r="H1310" i="4"/>
  <c r="G1310" i="4"/>
  <c r="F1310" i="4"/>
  <c r="E1310" i="4"/>
  <c r="D1310" i="4"/>
  <c r="C1310" i="4"/>
  <c r="M1309" i="4"/>
  <c r="L1309" i="4"/>
  <c r="K1309" i="4"/>
  <c r="J1309" i="4"/>
  <c r="I1309" i="4"/>
  <c r="H1309" i="4"/>
  <c r="G1309" i="4"/>
  <c r="F1309" i="4"/>
  <c r="E1309" i="4"/>
  <c r="D1309" i="4"/>
  <c r="C1309" i="4"/>
  <c r="M1308" i="4"/>
  <c r="L1308" i="4"/>
  <c r="K1308" i="4"/>
  <c r="J1308" i="4"/>
  <c r="I1308" i="4"/>
  <c r="H1308" i="4"/>
  <c r="G1308" i="4"/>
  <c r="F1308" i="4"/>
  <c r="E1308" i="4"/>
  <c r="D1308" i="4"/>
  <c r="C1308" i="4"/>
  <c r="M1307" i="4"/>
  <c r="L1307" i="4"/>
  <c r="K1307" i="4"/>
  <c r="J1307" i="4"/>
  <c r="I1307" i="4"/>
  <c r="H1307" i="4"/>
  <c r="G1307" i="4"/>
  <c r="F1307" i="4"/>
  <c r="E1307" i="4"/>
  <c r="D1307" i="4"/>
  <c r="C1307" i="4"/>
  <c r="M1306" i="4"/>
  <c r="L1306" i="4"/>
  <c r="K1306" i="4"/>
  <c r="J1306" i="4"/>
  <c r="I1306" i="4"/>
  <c r="H1306" i="4"/>
  <c r="G1306" i="4"/>
  <c r="F1306" i="4"/>
  <c r="E1306" i="4"/>
  <c r="D1306" i="4"/>
  <c r="C1306" i="4"/>
  <c r="M1305" i="4"/>
  <c r="L1305" i="4"/>
  <c r="K1305" i="4"/>
  <c r="J1305" i="4"/>
  <c r="I1305" i="4"/>
  <c r="H1305" i="4"/>
  <c r="G1305" i="4"/>
  <c r="F1305" i="4"/>
  <c r="E1305" i="4"/>
  <c r="D1305" i="4"/>
  <c r="C1305" i="4"/>
  <c r="M1304" i="4"/>
  <c r="L1304" i="4"/>
  <c r="K1304" i="4"/>
  <c r="J1304" i="4"/>
  <c r="I1304" i="4"/>
  <c r="H1304" i="4"/>
  <c r="G1304" i="4"/>
  <c r="F1304" i="4"/>
  <c r="E1304" i="4"/>
  <c r="D1304" i="4"/>
  <c r="C1304" i="4"/>
  <c r="M1303" i="4"/>
  <c r="L1303" i="4"/>
  <c r="K1303" i="4"/>
  <c r="J1303" i="4"/>
  <c r="I1303" i="4"/>
  <c r="H1303" i="4"/>
  <c r="G1303" i="4"/>
  <c r="F1303" i="4"/>
  <c r="E1303" i="4"/>
  <c r="D1303" i="4"/>
  <c r="C1303" i="4"/>
  <c r="M1302" i="4"/>
  <c r="L1302" i="4"/>
  <c r="K1302" i="4"/>
  <c r="J1302" i="4"/>
  <c r="I1302" i="4"/>
  <c r="H1302" i="4"/>
  <c r="G1302" i="4"/>
  <c r="F1302" i="4"/>
  <c r="E1302" i="4"/>
  <c r="D1302" i="4"/>
  <c r="C1302" i="4"/>
  <c r="M1301" i="4"/>
  <c r="L1301" i="4"/>
  <c r="K1301" i="4"/>
  <c r="J1301" i="4"/>
  <c r="I1301" i="4"/>
  <c r="H1301" i="4"/>
  <c r="G1301" i="4"/>
  <c r="F1301" i="4"/>
  <c r="E1301" i="4"/>
  <c r="D1301" i="4"/>
  <c r="C1301" i="4"/>
  <c r="M1300" i="4"/>
  <c r="L1300" i="4"/>
  <c r="K1300" i="4"/>
  <c r="J1300" i="4"/>
  <c r="I1300" i="4"/>
  <c r="H1300" i="4"/>
  <c r="G1300" i="4"/>
  <c r="F1300" i="4"/>
  <c r="E1300" i="4"/>
  <c r="D1300" i="4"/>
  <c r="C1300" i="4"/>
  <c r="M1299" i="4"/>
  <c r="L1299" i="4"/>
  <c r="K1299" i="4"/>
  <c r="J1299" i="4"/>
  <c r="I1299" i="4"/>
  <c r="H1299" i="4"/>
  <c r="G1299" i="4"/>
  <c r="F1299" i="4"/>
  <c r="E1299" i="4"/>
  <c r="D1299" i="4"/>
  <c r="C1299" i="4"/>
  <c r="M1298" i="4"/>
  <c r="L1298" i="4"/>
  <c r="K1298" i="4"/>
  <c r="J1298" i="4"/>
  <c r="I1298" i="4"/>
  <c r="H1298" i="4"/>
  <c r="G1298" i="4"/>
  <c r="F1298" i="4"/>
  <c r="E1298" i="4"/>
  <c r="D1298" i="4"/>
  <c r="C1298" i="4"/>
  <c r="M1297" i="4"/>
  <c r="L1297" i="4"/>
  <c r="K1297" i="4"/>
  <c r="J1297" i="4"/>
  <c r="I1297" i="4"/>
  <c r="H1297" i="4"/>
  <c r="G1297" i="4"/>
  <c r="F1297" i="4"/>
  <c r="E1297" i="4"/>
  <c r="D1297" i="4"/>
  <c r="C1297" i="4"/>
  <c r="M1296" i="4"/>
  <c r="L1296" i="4"/>
  <c r="K1296" i="4"/>
  <c r="J1296" i="4"/>
  <c r="I1296" i="4"/>
  <c r="H1296" i="4"/>
  <c r="G1296" i="4"/>
  <c r="F1296" i="4"/>
  <c r="E1296" i="4"/>
  <c r="D1296" i="4"/>
  <c r="C1296" i="4"/>
  <c r="M1295" i="4"/>
  <c r="L1295" i="4"/>
  <c r="K1295" i="4"/>
  <c r="J1295" i="4"/>
  <c r="I1295" i="4"/>
  <c r="H1295" i="4"/>
  <c r="G1295" i="4"/>
  <c r="F1295" i="4"/>
  <c r="E1295" i="4"/>
  <c r="D1295" i="4"/>
  <c r="C1295" i="4"/>
  <c r="O1294" i="4"/>
  <c r="M1288" i="4"/>
  <c r="L1288" i="4"/>
  <c r="K1288" i="4"/>
  <c r="J1288" i="4"/>
  <c r="I1288" i="4"/>
  <c r="H1288" i="4"/>
  <c r="G1288" i="4"/>
  <c r="F1288" i="4"/>
  <c r="E1288" i="4"/>
  <c r="D1288" i="4"/>
  <c r="C1288" i="4"/>
  <c r="B1288" i="4"/>
  <c r="M1287" i="4"/>
  <c r="L1287" i="4"/>
  <c r="K1287" i="4"/>
  <c r="J1287" i="4"/>
  <c r="I1287" i="4"/>
  <c r="H1287" i="4"/>
  <c r="G1287" i="4"/>
  <c r="F1287" i="4"/>
  <c r="E1287" i="4"/>
  <c r="D1287" i="4"/>
  <c r="C1287" i="4"/>
  <c r="B1287" i="4"/>
  <c r="M1286" i="4"/>
  <c r="L1286" i="4"/>
  <c r="K1286" i="4"/>
  <c r="J1286" i="4"/>
  <c r="I1286" i="4"/>
  <c r="H1286" i="4"/>
  <c r="G1286" i="4"/>
  <c r="F1286" i="4"/>
  <c r="E1286" i="4"/>
  <c r="D1286" i="4"/>
  <c r="C1286" i="4"/>
  <c r="B1286" i="4"/>
  <c r="M1285" i="4"/>
  <c r="L1285" i="4"/>
  <c r="K1285" i="4"/>
  <c r="J1285" i="4"/>
  <c r="I1285" i="4"/>
  <c r="H1285" i="4"/>
  <c r="G1285" i="4"/>
  <c r="F1285" i="4"/>
  <c r="E1285" i="4"/>
  <c r="D1285" i="4"/>
  <c r="C1285" i="4"/>
  <c r="B1285" i="4"/>
  <c r="M1284" i="4"/>
  <c r="L1284" i="4"/>
  <c r="K1284" i="4"/>
  <c r="J1284" i="4"/>
  <c r="I1284" i="4"/>
  <c r="H1284" i="4"/>
  <c r="G1284" i="4"/>
  <c r="F1284" i="4"/>
  <c r="E1284" i="4"/>
  <c r="D1284" i="4"/>
  <c r="C1284" i="4"/>
  <c r="B1284" i="4"/>
  <c r="M1283" i="4"/>
  <c r="L1283" i="4"/>
  <c r="K1283" i="4"/>
  <c r="J1283" i="4"/>
  <c r="I1283" i="4"/>
  <c r="H1283" i="4"/>
  <c r="G1283" i="4"/>
  <c r="F1283" i="4"/>
  <c r="E1283" i="4"/>
  <c r="D1283" i="4"/>
  <c r="C1283" i="4"/>
  <c r="B1283" i="4"/>
  <c r="M1282" i="4"/>
  <c r="L1282" i="4"/>
  <c r="K1282" i="4"/>
  <c r="J1282" i="4"/>
  <c r="I1282" i="4"/>
  <c r="H1282" i="4"/>
  <c r="G1282" i="4"/>
  <c r="F1282" i="4"/>
  <c r="E1282" i="4"/>
  <c r="D1282" i="4"/>
  <c r="C1282" i="4"/>
  <c r="B1282" i="4"/>
  <c r="M1281" i="4"/>
  <c r="L1281" i="4"/>
  <c r="K1281" i="4"/>
  <c r="J1281" i="4"/>
  <c r="I1281" i="4"/>
  <c r="H1281" i="4"/>
  <c r="G1281" i="4"/>
  <c r="F1281" i="4"/>
  <c r="E1281" i="4"/>
  <c r="D1281" i="4"/>
  <c r="C1281" i="4"/>
  <c r="B1281" i="4"/>
  <c r="M1280" i="4"/>
  <c r="L1280" i="4"/>
  <c r="K1280" i="4"/>
  <c r="J1280" i="4"/>
  <c r="I1280" i="4"/>
  <c r="H1280" i="4"/>
  <c r="G1280" i="4"/>
  <c r="F1280" i="4"/>
  <c r="E1280" i="4"/>
  <c r="D1280" i="4"/>
  <c r="C1280" i="4"/>
  <c r="B1280" i="4"/>
  <c r="M1279" i="4"/>
  <c r="L1279" i="4"/>
  <c r="K1279" i="4"/>
  <c r="J1279" i="4"/>
  <c r="I1279" i="4"/>
  <c r="H1279" i="4"/>
  <c r="G1279" i="4"/>
  <c r="F1279" i="4"/>
  <c r="E1279" i="4"/>
  <c r="D1279" i="4"/>
  <c r="C1279" i="4"/>
  <c r="B1279" i="4"/>
  <c r="M1278" i="4"/>
  <c r="L1278" i="4"/>
  <c r="K1278" i="4"/>
  <c r="J1278" i="4"/>
  <c r="I1278" i="4"/>
  <c r="H1278" i="4"/>
  <c r="G1278" i="4"/>
  <c r="F1278" i="4"/>
  <c r="E1278" i="4"/>
  <c r="D1278" i="4"/>
  <c r="C1278" i="4"/>
  <c r="B1278" i="4"/>
  <c r="M1277" i="4"/>
  <c r="L1277" i="4"/>
  <c r="K1277" i="4"/>
  <c r="J1277" i="4"/>
  <c r="I1277" i="4"/>
  <c r="H1277" i="4"/>
  <c r="G1277" i="4"/>
  <c r="F1277" i="4"/>
  <c r="E1277" i="4"/>
  <c r="D1277" i="4"/>
  <c r="C1277" i="4"/>
  <c r="B1277" i="4"/>
  <c r="M1276" i="4"/>
  <c r="L1276" i="4"/>
  <c r="K1276" i="4"/>
  <c r="J1276" i="4"/>
  <c r="I1276" i="4"/>
  <c r="H1276" i="4"/>
  <c r="G1276" i="4"/>
  <c r="F1276" i="4"/>
  <c r="E1276" i="4"/>
  <c r="D1276" i="4"/>
  <c r="C1276" i="4"/>
  <c r="B1276" i="4"/>
  <c r="M1275" i="4"/>
  <c r="L1275" i="4"/>
  <c r="K1275" i="4"/>
  <c r="J1275" i="4"/>
  <c r="I1275" i="4"/>
  <c r="H1275" i="4"/>
  <c r="G1275" i="4"/>
  <c r="F1275" i="4"/>
  <c r="E1275" i="4"/>
  <c r="D1275" i="4"/>
  <c r="C1275" i="4"/>
  <c r="B1275" i="4"/>
  <c r="M1274" i="4"/>
  <c r="L1274" i="4"/>
  <c r="K1274" i="4"/>
  <c r="J1274" i="4"/>
  <c r="I1274" i="4"/>
  <c r="H1274" i="4"/>
  <c r="G1274" i="4"/>
  <c r="F1274" i="4"/>
  <c r="E1274" i="4"/>
  <c r="D1274" i="4"/>
  <c r="C1274" i="4"/>
  <c r="B1274" i="4"/>
  <c r="M1273" i="4"/>
  <c r="L1273" i="4"/>
  <c r="K1273" i="4"/>
  <c r="J1273" i="4"/>
  <c r="I1273" i="4"/>
  <c r="H1273" i="4"/>
  <c r="G1273" i="4"/>
  <c r="F1273" i="4"/>
  <c r="E1273" i="4"/>
  <c r="D1273" i="4"/>
  <c r="C1273" i="4"/>
  <c r="B1273" i="4"/>
  <c r="M1272" i="4"/>
  <c r="L1272" i="4"/>
  <c r="K1272" i="4"/>
  <c r="J1272" i="4"/>
  <c r="I1272" i="4"/>
  <c r="H1272" i="4"/>
  <c r="G1272" i="4"/>
  <c r="F1272" i="4"/>
  <c r="E1272" i="4"/>
  <c r="D1272" i="4"/>
  <c r="C1272" i="4"/>
  <c r="B1272" i="4"/>
  <c r="M1271" i="4"/>
  <c r="L1271" i="4"/>
  <c r="K1271" i="4"/>
  <c r="J1271" i="4"/>
  <c r="I1271" i="4"/>
  <c r="H1271" i="4"/>
  <c r="G1271" i="4"/>
  <c r="F1271" i="4"/>
  <c r="E1271" i="4"/>
  <c r="D1271" i="4"/>
  <c r="C1271" i="4"/>
  <c r="B1271" i="4"/>
  <c r="M1270" i="4"/>
  <c r="L1270" i="4"/>
  <c r="K1270" i="4"/>
  <c r="J1270" i="4"/>
  <c r="I1270" i="4"/>
  <c r="H1270" i="4"/>
  <c r="G1270" i="4"/>
  <c r="F1270" i="4"/>
  <c r="E1270" i="4"/>
  <c r="D1270" i="4"/>
  <c r="C1270" i="4"/>
  <c r="B1270" i="4"/>
  <c r="M1269" i="4"/>
  <c r="L1269" i="4"/>
  <c r="K1269" i="4"/>
  <c r="J1269" i="4"/>
  <c r="I1269" i="4"/>
  <c r="H1269" i="4"/>
  <c r="G1269" i="4"/>
  <c r="F1269" i="4"/>
  <c r="E1269" i="4"/>
  <c r="D1269" i="4"/>
  <c r="C1269" i="4"/>
  <c r="B1269" i="4"/>
  <c r="M1268" i="4"/>
  <c r="L1268" i="4"/>
  <c r="K1268" i="4"/>
  <c r="J1268" i="4"/>
  <c r="I1268" i="4"/>
  <c r="H1268" i="4"/>
  <c r="G1268" i="4"/>
  <c r="F1268" i="4"/>
  <c r="E1268" i="4"/>
  <c r="D1268" i="4"/>
  <c r="C1268" i="4"/>
  <c r="B1268" i="4"/>
  <c r="M1267" i="4"/>
  <c r="L1267" i="4"/>
  <c r="K1267" i="4"/>
  <c r="J1267" i="4"/>
  <c r="I1267" i="4"/>
  <c r="H1267" i="4"/>
  <c r="G1267" i="4"/>
  <c r="F1267" i="4"/>
  <c r="E1267" i="4"/>
  <c r="D1267" i="4"/>
  <c r="C1267" i="4"/>
  <c r="B1267" i="4"/>
  <c r="M1266" i="4"/>
  <c r="L1266" i="4"/>
  <c r="K1266" i="4"/>
  <c r="J1266" i="4"/>
  <c r="I1266" i="4"/>
  <c r="H1266" i="4"/>
  <c r="G1266" i="4"/>
  <c r="F1266" i="4"/>
  <c r="E1266" i="4"/>
  <c r="D1266" i="4"/>
  <c r="C1266" i="4"/>
  <c r="B1266" i="4"/>
  <c r="M1265" i="4"/>
  <c r="L1265" i="4"/>
  <c r="K1265" i="4"/>
  <c r="J1265" i="4"/>
  <c r="I1265" i="4"/>
  <c r="I1289" i="4" s="1"/>
  <c r="H1265" i="4"/>
  <c r="H1289" i="4" s="1"/>
  <c r="G1265" i="4"/>
  <c r="G1289" i="4" s="1"/>
  <c r="F1265" i="4"/>
  <c r="E1265" i="4"/>
  <c r="D1265" i="4"/>
  <c r="C1265" i="4"/>
  <c r="B1265" i="4"/>
  <c r="O1264" i="4"/>
  <c r="B1258" i="4"/>
  <c r="M1258" i="4"/>
  <c r="L1258" i="4"/>
  <c r="K1258" i="4"/>
  <c r="J1258" i="4"/>
  <c r="I1258" i="4"/>
  <c r="H1258" i="4"/>
  <c r="G1258" i="4"/>
  <c r="F1258" i="4"/>
  <c r="E1258" i="4"/>
  <c r="D1258" i="4"/>
  <c r="C1258" i="4"/>
  <c r="M1257" i="4"/>
  <c r="L1257" i="4"/>
  <c r="K1257" i="4"/>
  <c r="J1257" i="4"/>
  <c r="I1257" i="4"/>
  <c r="H1257" i="4"/>
  <c r="G1257" i="4"/>
  <c r="F1257" i="4"/>
  <c r="E1257" i="4"/>
  <c r="D1257" i="4"/>
  <c r="C1257" i="4"/>
  <c r="M1256" i="4"/>
  <c r="L1256" i="4"/>
  <c r="K1256" i="4"/>
  <c r="J1256" i="4"/>
  <c r="I1256" i="4"/>
  <c r="H1256" i="4"/>
  <c r="G1256" i="4"/>
  <c r="F1256" i="4"/>
  <c r="E1256" i="4"/>
  <c r="D1256" i="4"/>
  <c r="C1256" i="4"/>
  <c r="M1255" i="4"/>
  <c r="L1255" i="4"/>
  <c r="K1255" i="4"/>
  <c r="J1255" i="4"/>
  <c r="I1255" i="4"/>
  <c r="H1255" i="4"/>
  <c r="G1255" i="4"/>
  <c r="F1255" i="4"/>
  <c r="E1255" i="4"/>
  <c r="D1255" i="4"/>
  <c r="C1255" i="4"/>
  <c r="M1254" i="4"/>
  <c r="L1254" i="4"/>
  <c r="K1254" i="4"/>
  <c r="J1254" i="4"/>
  <c r="I1254" i="4"/>
  <c r="H1254" i="4"/>
  <c r="G1254" i="4"/>
  <c r="F1254" i="4"/>
  <c r="E1254" i="4"/>
  <c r="D1254" i="4"/>
  <c r="C1254" i="4"/>
  <c r="M1253" i="4"/>
  <c r="L1253" i="4"/>
  <c r="K1253" i="4"/>
  <c r="J1253" i="4"/>
  <c r="I1253" i="4"/>
  <c r="H1253" i="4"/>
  <c r="G1253" i="4"/>
  <c r="F1253" i="4"/>
  <c r="E1253" i="4"/>
  <c r="D1253" i="4"/>
  <c r="C1253" i="4"/>
  <c r="M1252" i="4"/>
  <c r="L1252" i="4"/>
  <c r="K1252" i="4"/>
  <c r="J1252" i="4"/>
  <c r="I1252" i="4"/>
  <c r="H1252" i="4"/>
  <c r="G1252" i="4"/>
  <c r="F1252" i="4"/>
  <c r="E1252" i="4"/>
  <c r="D1252" i="4"/>
  <c r="C1252" i="4"/>
  <c r="M1251" i="4"/>
  <c r="L1251" i="4"/>
  <c r="K1251" i="4"/>
  <c r="J1251" i="4"/>
  <c r="I1251" i="4"/>
  <c r="H1251" i="4"/>
  <c r="G1251" i="4"/>
  <c r="F1251" i="4"/>
  <c r="E1251" i="4"/>
  <c r="D1251" i="4"/>
  <c r="C1251" i="4"/>
  <c r="M1250" i="4"/>
  <c r="L1250" i="4"/>
  <c r="K1250" i="4"/>
  <c r="J1250" i="4"/>
  <c r="I1250" i="4"/>
  <c r="H1250" i="4"/>
  <c r="G1250" i="4"/>
  <c r="F1250" i="4"/>
  <c r="E1250" i="4"/>
  <c r="D1250" i="4"/>
  <c r="C1250" i="4"/>
  <c r="M1249" i="4"/>
  <c r="L1249" i="4"/>
  <c r="K1249" i="4"/>
  <c r="J1249" i="4"/>
  <c r="I1249" i="4"/>
  <c r="H1249" i="4"/>
  <c r="G1249" i="4"/>
  <c r="F1249" i="4"/>
  <c r="E1249" i="4"/>
  <c r="D1249" i="4"/>
  <c r="C1249" i="4"/>
  <c r="M1248" i="4"/>
  <c r="L1248" i="4"/>
  <c r="K1248" i="4"/>
  <c r="J1248" i="4"/>
  <c r="I1248" i="4"/>
  <c r="H1248" i="4"/>
  <c r="G1248" i="4"/>
  <c r="F1248" i="4"/>
  <c r="E1248" i="4"/>
  <c r="D1248" i="4"/>
  <c r="C1248" i="4"/>
  <c r="M1247" i="4"/>
  <c r="L1247" i="4"/>
  <c r="K1247" i="4"/>
  <c r="J1247" i="4"/>
  <c r="I1247" i="4"/>
  <c r="H1247" i="4"/>
  <c r="G1247" i="4"/>
  <c r="F1247" i="4"/>
  <c r="E1247" i="4"/>
  <c r="D1247" i="4"/>
  <c r="C1247" i="4"/>
  <c r="M1246" i="4"/>
  <c r="L1246" i="4"/>
  <c r="K1246" i="4"/>
  <c r="J1246" i="4"/>
  <c r="I1246" i="4"/>
  <c r="H1246" i="4"/>
  <c r="G1246" i="4"/>
  <c r="F1246" i="4"/>
  <c r="E1246" i="4"/>
  <c r="D1246" i="4"/>
  <c r="C1246" i="4"/>
  <c r="M1245" i="4"/>
  <c r="L1245" i="4"/>
  <c r="K1245" i="4"/>
  <c r="J1245" i="4"/>
  <c r="I1245" i="4"/>
  <c r="H1245" i="4"/>
  <c r="G1245" i="4"/>
  <c r="F1245" i="4"/>
  <c r="E1245" i="4"/>
  <c r="D1245" i="4"/>
  <c r="C1245" i="4"/>
  <c r="M1244" i="4"/>
  <c r="L1244" i="4"/>
  <c r="K1244" i="4"/>
  <c r="J1244" i="4"/>
  <c r="I1244" i="4"/>
  <c r="H1244" i="4"/>
  <c r="G1244" i="4"/>
  <c r="F1244" i="4"/>
  <c r="E1244" i="4"/>
  <c r="D1244" i="4"/>
  <c r="C1244" i="4"/>
  <c r="M1243" i="4"/>
  <c r="L1243" i="4"/>
  <c r="K1243" i="4"/>
  <c r="J1243" i="4"/>
  <c r="I1243" i="4"/>
  <c r="H1243" i="4"/>
  <c r="G1243" i="4"/>
  <c r="F1243" i="4"/>
  <c r="E1243" i="4"/>
  <c r="D1243" i="4"/>
  <c r="C1243" i="4"/>
  <c r="M1242" i="4"/>
  <c r="L1242" i="4"/>
  <c r="K1242" i="4"/>
  <c r="J1242" i="4"/>
  <c r="I1242" i="4"/>
  <c r="H1242" i="4"/>
  <c r="G1242" i="4"/>
  <c r="F1242" i="4"/>
  <c r="E1242" i="4"/>
  <c r="D1242" i="4"/>
  <c r="C1242" i="4"/>
  <c r="M1241" i="4"/>
  <c r="L1241" i="4"/>
  <c r="K1241" i="4"/>
  <c r="J1241" i="4"/>
  <c r="I1241" i="4"/>
  <c r="H1241" i="4"/>
  <c r="G1241" i="4"/>
  <c r="F1241" i="4"/>
  <c r="E1241" i="4"/>
  <c r="D1241" i="4"/>
  <c r="C1241" i="4"/>
  <c r="M1240" i="4"/>
  <c r="L1240" i="4"/>
  <c r="K1240" i="4"/>
  <c r="J1240" i="4"/>
  <c r="I1240" i="4"/>
  <c r="H1240" i="4"/>
  <c r="G1240" i="4"/>
  <c r="F1240" i="4"/>
  <c r="E1240" i="4"/>
  <c r="D1240" i="4"/>
  <c r="C1240" i="4"/>
  <c r="M1239" i="4"/>
  <c r="L1239" i="4"/>
  <c r="K1239" i="4"/>
  <c r="J1239" i="4"/>
  <c r="I1239" i="4"/>
  <c r="H1239" i="4"/>
  <c r="G1239" i="4"/>
  <c r="F1239" i="4"/>
  <c r="E1239" i="4"/>
  <c r="D1239" i="4"/>
  <c r="C1239" i="4"/>
  <c r="M1238" i="4"/>
  <c r="L1238" i="4"/>
  <c r="K1238" i="4"/>
  <c r="J1238" i="4"/>
  <c r="I1238" i="4"/>
  <c r="H1238" i="4"/>
  <c r="G1238" i="4"/>
  <c r="F1238" i="4"/>
  <c r="E1238" i="4"/>
  <c r="D1238" i="4"/>
  <c r="C1238" i="4"/>
  <c r="M1237" i="4"/>
  <c r="L1237" i="4"/>
  <c r="K1237" i="4"/>
  <c r="J1237" i="4"/>
  <c r="I1237" i="4"/>
  <c r="H1237" i="4"/>
  <c r="G1237" i="4"/>
  <c r="F1237" i="4"/>
  <c r="E1237" i="4"/>
  <c r="D1237" i="4"/>
  <c r="C1237" i="4"/>
  <c r="M1236" i="4"/>
  <c r="L1236" i="4"/>
  <c r="K1236" i="4"/>
  <c r="J1236" i="4"/>
  <c r="I1236" i="4"/>
  <c r="H1236" i="4"/>
  <c r="G1236" i="4"/>
  <c r="F1236" i="4"/>
  <c r="E1236" i="4"/>
  <c r="D1236" i="4"/>
  <c r="C1236" i="4"/>
  <c r="M1235" i="4"/>
  <c r="L1235" i="4"/>
  <c r="K1235" i="4"/>
  <c r="J1235" i="4"/>
  <c r="I1235" i="4"/>
  <c r="H1235" i="4"/>
  <c r="G1235" i="4"/>
  <c r="F1235" i="4"/>
  <c r="E1235" i="4"/>
  <c r="D1235" i="4"/>
  <c r="C1235" i="4"/>
  <c r="O1234" i="4"/>
  <c r="B1228" i="4"/>
  <c r="M1228" i="4"/>
  <c r="L1228" i="4"/>
  <c r="K1228" i="4"/>
  <c r="J1228" i="4"/>
  <c r="I1228" i="4"/>
  <c r="H1228" i="4"/>
  <c r="G1228" i="4"/>
  <c r="F1228" i="4"/>
  <c r="E1228" i="4"/>
  <c r="D1228" i="4"/>
  <c r="C1228" i="4"/>
  <c r="M1227" i="4"/>
  <c r="L1227" i="4"/>
  <c r="K1227" i="4"/>
  <c r="J1227" i="4"/>
  <c r="I1227" i="4"/>
  <c r="H1227" i="4"/>
  <c r="G1227" i="4"/>
  <c r="F1227" i="4"/>
  <c r="E1227" i="4"/>
  <c r="D1227" i="4"/>
  <c r="C1227" i="4"/>
  <c r="M1226" i="4"/>
  <c r="L1226" i="4"/>
  <c r="K1226" i="4"/>
  <c r="J1226" i="4"/>
  <c r="I1226" i="4"/>
  <c r="H1226" i="4"/>
  <c r="G1226" i="4"/>
  <c r="F1226" i="4"/>
  <c r="E1226" i="4"/>
  <c r="D1226" i="4"/>
  <c r="C1226" i="4"/>
  <c r="M1225" i="4"/>
  <c r="L1225" i="4"/>
  <c r="K1225" i="4"/>
  <c r="J1225" i="4"/>
  <c r="I1225" i="4"/>
  <c r="H1225" i="4"/>
  <c r="G1225" i="4"/>
  <c r="F1225" i="4"/>
  <c r="E1225" i="4"/>
  <c r="D1225" i="4"/>
  <c r="C1225" i="4"/>
  <c r="M1224" i="4"/>
  <c r="L1224" i="4"/>
  <c r="K1224" i="4"/>
  <c r="J1224" i="4"/>
  <c r="I1224" i="4"/>
  <c r="H1224" i="4"/>
  <c r="G1224" i="4"/>
  <c r="F1224" i="4"/>
  <c r="E1224" i="4"/>
  <c r="D1224" i="4"/>
  <c r="C1224" i="4"/>
  <c r="M1223" i="4"/>
  <c r="L1223" i="4"/>
  <c r="K1223" i="4"/>
  <c r="J1223" i="4"/>
  <c r="I1223" i="4"/>
  <c r="H1223" i="4"/>
  <c r="G1223" i="4"/>
  <c r="F1223" i="4"/>
  <c r="E1223" i="4"/>
  <c r="D1223" i="4"/>
  <c r="C1223" i="4"/>
  <c r="M1222" i="4"/>
  <c r="L1222" i="4"/>
  <c r="K1222" i="4"/>
  <c r="J1222" i="4"/>
  <c r="I1222" i="4"/>
  <c r="H1222" i="4"/>
  <c r="G1222" i="4"/>
  <c r="F1222" i="4"/>
  <c r="E1222" i="4"/>
  <c r="D1222" i="4"/>
  <c r="C1222" i="4"/>
  <c r="M1221" i="4"/>
  <c r="L1221" i="4"/>
  <c r="K1221" i="4"/>
  <c r="J1221" i="4"/>
  <c r="I1221" i="4"/>
  <c r="H1221" i="4"/>
  <c r="G1221" i="4"/>
  <c r="F1221" i="4"/>
  <c r="E1221" i="4"/>
  <c r="D1221" i="4"/>
  <c r="C1221" i="4"/>
  <c r="M1220" i="4"/>
  <c r="L1220" i="4"/>
  <c r="K1220" i="4"/>
  <c r="J1220" i="4"/>
  <c r="I1220" i="4"/>
  <c r="H1220" i="4"/>
  <c r="G1220" i="4"/>
  <c r="F1220" i="4"/>
  <c r="E1220" i="4"/>
  <c r="D1220" i="4"/>
  <c r="C1220" i="4"/>
  <c r="M1219" i="4"/>
  <c r="L1219" i="4"/>
  <c r="K1219" i="4"/>
  <c r="J1219" i="4"/>
  <c r="I1219" i="4"/>
  <c r="H1219" i="4"/>
  <c r="G1219" i="4"/>
  <c r="F1219" i="4"/>
  <c r="E1219" i="4"/>
  <c r="D1219" i="4"/>
  <c r="C1219" i="4"/>
  <c r="M1218" i="4"/>
  <c r="L1218" i="4"/>
  <c r="K1218" i="4"/>
  <c r="J1218" i="4"/>
  <c r="I1218" i="4"/>
  <c r="H1218" i="4"/>
  <c r="G1218" i="4"/>
  <c r="F1218" i="4"/>
  <c r="E1218" i="4"/>
  <c r="D1218" i="4"/>
  <c r="C1218" i="4"/>
  <c r="M1217" i="4"/>
  <c r="L1217" i="4"/>
  <c r="K1217" i="4"/>
  <c r="J1217" i="4"/>
  <c r="I1217" i="4"/>
  <c r="H1217" i="4"/>
  <c r="G1217" i="4"/>
  <c r="F1217" i="4"/>
  <c r="E1217" i="4"/>
  <c r="D1217" i="4"/>
  <c r="C1217" i="4"/>
  <c r="M1216" i="4"/>
  <c r="L1216" i="4"/>
  <c r="K1216" i="4"/>
  <c r="J1216" i="4"/>
  <c r="I1216" i="4"/>
  <c r="H1216" i="4"/>
  <c r="G1216" i="4"/>
  <c r="F1216" i="4"/>
  <c r="E1216" i="4"/>
  <c r="D1216" i="4"/>
  <c r="C1216" i="4"/>
  <c r="M1215" i="4"/>
  <c r="L1215" i="4"/>
  <c r="K1215" i="4"/>
  <c r="J1215" i="4"/>
  <c r="I1215" i="4"/>
  <c r="H1215" i="4"/>
  <c r="G1215" i="4"/>
  <c r="F1215" i="4"/>
  <c r="E1215" i="4"/>
  <c r="D1215" i="4"/>
  <c r="C1215" i="4"/>
  <c r="M1214" i="4"/>
  <c r="L1214" i="4"/>
  <c r="K1214" i="4"/>
  <c r="J1214" i="4"/>
  <c r="I1214" i="4"/>
  <c r="H1214" i="4"/>
  <c r="G1214" i="4"/>
  <c r="F1214" i="4"/>
  <c r="E1214" i="4"/>
  <c r="D1214" i="4"/>
  <c r="C1214" i="4"/>
  <c r="M1213" i="4"/>
  <c r="L1213" i="4"/>
  <c r="K1213" i="4"/>
  <c r="J1213" i="4"/>
  <c r="I1213" i="4"/>
  <c r="H1213" i="4"/>
  <c r="G1213" i="4"/>
  <c r="F1213" i="4"/>
  <c r="E1213" i="4"/>
  <c r="D1213" i="4"/>
  <c r="C1213" i="4"/>
  <c r="M1212" i="4"/>
  <c r="L1212" i="4"/>
  <c r="K1212" i="4"/>
  <c r="J1212" i="4"/>
  <c r="I1212" i="4"/>
  <c r="H1212" i="4"/>
  <c r="G1212" i="4"/>
  <c r="F1212" i="4"/>
  <c r="E1212" i="4"/>
  <c r="D1212" i="4"/>
  <c r="C1212" i="4"/>
  <c r="M1211" i="4"/>
  <c r="L1211" i="4"/>
  <c r="K1211" i="4"/>
  <c r="J1211" i="4"/>
  <c r="I1211" i="4"/>
  <c r="H1211" i="4"/>
  <c r="G1211" i="4"/>
  <c r="F1211" i="4"/>
  <c r="E1211" i="4"/>
  <c r="D1211" i="4"/>
  <c r="C1211" i="4"/>
  <c r="M1210" i="4"/>
  <c r="L1210" i="4"/>
  <c r="K1210" i="4"/>
  <c r="J1210" i="4"/>
  <c r="I1210" i="4"/>
  <c r="H1210" i="4"/>
  <c r="G1210" i="4"/>
  <c r="F1210" i="4"/>
  <c r="E1210" i="4"/>
  <c r="D1210" i="4"/>
  <c r="C1210" i="4"/>
  <c r="M1209" i="4"/>
  <c r="L1209" i="4"/>
  <c r="K1209" i="4"/>
  <c r="J1209" i="4"/>
  <c r="I1209" i="4"/>
  <c r="H1209" i="4"/>
  <c r="G1209" i="4"/>
  <c r="F1209" i="4"/>
  <c r="E1209" i="4"/>
  <c r="D1209" i="4"/>
  <c r="C1209" i="4"/>
  <c r="M1208" i="4"/>
  <c r="L1208" i="4"/>
  <c r="K1208" i="4"/>
  <c r="J1208" i="4"/>
  <c r="I1208" i="4"/>
  <c r="H1208" i="4"/>
  <c r="G1208" i="4"/>
  <c r="F1208" i="4"/>
  <c r="E1208" i="4"/>
  <c r="D1208" i="4"/>
  <c r="C1208" i="4"/>
  <c r="M1207" i="4"/>
  <c r="L1207" i="4"/>
  <c r="K1207" i="4"/>
  <c r="J1207" i="4"/>
  <c r="I1207" i="4"/>
  <c r="H1207" i="4"/>
  <c r="G1207" i="4"/>
  <c r="F1207" i="4"/>
  <c r="E1207" i="4"/>
  <c r="D1207" i="4"/>
  <c r="C1207" i="4"/>
  <c r="M1206" i="4"/>
  <c r="L1206" i="4"/>
  <c r="K1206" i="4"/>
  <c r="J1206" i="4"/>
  <c r="I1206" i="4"/>
  <c r="H1206" i="4"/>
  <c r="G1206" i="4"/>
  <c r="F1206" i="4"/>
  <c r="E1206" i="4"/>
  <c r="D1206" i="4"/>
  <c r="C1206" i="4"/>
  <c r="M1205" i="4"/>
  <c r="L1205" i="4"/>
  <c r="K1205" i="4"/>
  <c r="J1205" i="4"/>
  <c r="I1205" i="4"/>
  <c r="H1205" i="4"/>
  <c r="G1205" i="4"/>
  <c r="F1205" i="4"/>
  <c r="E1205" i="4"/>
  <c r="D1205" i="4"/>
  <c r="C1205" i="4"/>
  <c r="O1204" i="4"/>
  <c r="B1198" i="4"/>
  <c r="M1198" i="4"/>
  <c r="L1198" i="4"/>
  <c r="K1198" i="4"/>
  <c r="J1198" i="4"/>
  <c r="I1198" i="4"/>
  <c r="H1198" i="4"/>
  <c r="G1198" i="4"/>
  <c r="F1198" i="4"/>
  <c r="E1198" i="4"/>
  <c r="D1198" i="4"/>
  <c r="C1198" i="4"/>
  <c r="M1197" i="4"/>
  <c r="L1197" i="4"/>
  <c r="K1197" i="4"/>
  <c r="J1197" i="4"/>
  <c r="I1197" i="4"/>
  <c r="H1197" i="4"/>
  <c r="G1197" i="4"/>
  <c r="F1197" i="4"/>
  <c r="E1197" i="4"/>
  <c r="D1197" i="4"/>
  <c r="C1197" i="4"/>
  <c r="M1196" i="4"/>
  <c r="L1196" i="4"/>
  <c r="K1196" i="4"/>
  <c r="J1196" i="4"/>
  <c r="I1196" i="4"/>
  <c r="H1196" i="4"/>
  <c r="G1196" i="4"/>
  <c r="F1196" i="4"/>
  <c r="E1196" i="4"/>
  <c r="D1196" i="4"/>
  <c r="C1196" i="4"/>
  <c r="M1195" i="4"/>
  <c r="L1195" i="4"/>
  <c r="K1195" i="4"/>
  <c r="J1195" i="4"/>
  <c r="I1195" i="4"/>
  <c r="H1195" i="4"/>
  <c r="G1195" i="4"/>
  <c r="F1195" i="4"/>
  <c r="E1195" i="4"/>
  <c r="D1195" i="4"/>
  <c r="C1195" i="4"/>
  <c r="M1194" i="4"/>
  <c r="L1194" i="4"/>
  <c r="K1194" i="4"/>
  <c r="J1194" i="4"/>
  <c r="I1194" i="4"/>
  <c r="H1194" i="4"/>
  <c r="G1194" i="4"/>
  <c r="F1194" i="4"/>
  <c r="E1194" i="4"/>
  <c r="D1194" i="4"/>
  <c r="C1194" i="4"/>
  <c r="M1193" i="4"/>
  <c r="L1193" i="4"/>
  <c r="K1193" i="4"/>
  <c r="J1193" i="4"/>
  <c r="I1193" i="4"/>
  <c r="H1193" i="4"/>
  <c r="G1193" i="4"/>
  <c r="F1193" i="4"/>
  <c r="E1193" i="4"/>
  <c r="D1193" i="4"/>
  <c r="C1193" i="4"/>
  <c r="M1192" i="4"/>
  <c r="L1192" i="4"/>
  <c r="K1192" i="4"/>
  <c r="J1192" i="4"/>
  <c r="I1192" i="4"/>
  <c r="H1192" i="4"/>
  <c r="G1192" i="4"/>
  <c r="F1192" i="4"/>
  <c r="E1192" i="4"/>
  <c r="D1192" i="4"/>
  <c r="C1192" i="4"/>
  <c r="M1191" i="4"/>
  <c r="L1191" i="4"/>
  <c r="K1191" i="4"/>
  <c r="J1191" i="4"/>
  <c r="I1191" i="4"/>
  <c r="H1191" i="4"/>
  <c r="G1191" i="4"/>
  <c r="F1191" i="4"/>
  <c r="E1191" i="4"/>
  <c r="D1191" i="4"/>
  <c r="C1191" i="4"/>
  <c r="M1190" i="4"/>
  <c r="L1190" i="4"/>
  <c r="K1190" i="4"/>
  <c r="J1190" i="4"/>
  <c r="I1190" i="4"/>
  <c r="H1190" i="4"/>
  <c r="G1190" i="4"/>
  <c r="F1190" i="4"/>
  <c r="E1190" i="4"/>
  <c r="D1190" i="4"/>
  <c r="C1190" i="4"/>
  <c r="M1189" i="4"/>
  <c r="L1189" i="4"/>
  <c r="K1189" i="4"/>
  <c r="J1189" i="4"/>
  <c r="I1189" i="4"/>
  <c r="H1189" i="4"/>
  <c r="G1189" i="4"/>
  <c r="F1189" i="4"/>
  <c r="E1189" i="4"/>
  <c r="D1189" i="4"/>
  <c r="C1189" i="4"/>
  <c r="M1188" i="4"/>
  <c r="L1188" i="4"/>
  <c r="K1188" i="4"/>
  <c r="J1188" i="4"/>
  <c r="I1188" i="4"/>
  <c r="H1188" i="4"/>
  <c r="G1188" i="4"/>
  <c r="F1188" i="4"/>
  <c r="E1188" i="4"/>
  <c r="D1188" i="4"/>
  <c r="C1188" i="4"/>
  <c r="M1187" i="4"/>
  <c r="L1187" i="4"/>
  <c r="K1187" i="4"/>
  <c r="J1187" i="4"/>
  <c r="I1187" i="4"/>
  <c r="H1187" i="4"/>
  <c r="G1187" i="4"/>
  <c r="F1187" i="4"/>
  <c r="E1187" i="4"/>
  <c r="D1187" i="4"/>
  <c r="C1187" i="4"/>
  <c r="M1186" i="4"/>
  <c r="L1186" i="4"/>
  <c r="K1186" i="4"/>
  <c r="J1186" i="4"/>
  <c r="I1186" i="4"/>
  <c r="H1186" i="4"/>
  <c r="G1186" i="4"/>
  <c r="F1186" i="4"/>
  <c r="E1186" i="4"/>
  <c r="D1186" i="4"/>
  <c r="C1186" i="4"/>
  <c r="M1185" i="4"/>
  <c r="L1185" i="4"/>
  <c r="K1185" i="4"/>
  <c r="J1185" i="4"/>
  <c r="I1185" i="4"/>
  <c r="H1185" i="4"/>
  <c r="G1185" i="4"/>
  <c r="F1185" i="4"/>
  <c r="E1185" i="4"/>
  <c r="D1185" i="4"/>
  <c r="C1185" i="4"/>
  <c r="M1184" i="4"/>
  <c r="L1184" i="4"/>
  <c r="K1184" i="4"/>
  <c r="J1184" i="4"/>
  <c r="I1184" i="4"/>
  <c r="H1184" i="4"/>
  <c r="G1184" i="4"/>
  <c r="F1184" i="4"/>
  <c r="E1184" i="4"/>
  <c r="D1184" i="4"/>
  <c r="C1184" i="4"/>
  <c r="M1183" i="4"/>
  <c r="L1183" i="4"/>
  <c r="K1183" i="4"/>
  <c r="J1183" i="4"/>
  <c r="I1183" i="4"/>
  <c r="H1183" i="4"/>
  <c r="G1183" i="4"/>
  <c r="F1183" i="4"/>
  <c r="E1183" i="4"/>
  <c r="D1183" i="4"/>
  <c r="C1183" i="4"/>
  <c r="M1182" i="4"/>
  <c r="L1182" i="4"/>
  <c r="K1182" i="4"/>
  <c r="J1182" i="4"/>
  <c r="I1182" i="4"/>
  <c r="H1182" i="4"/>
  <c r="G1182" i="4"/>
  <c r="F1182" i="4"/>
  <c r="E1182" i="4"/>
  <c r="D1182" i="4"/>
  <c r="C1182" i="4"/>
  <c r="M1181" i="4"/>
  <c r="L1181" i="4"/>
  <c r="K1181" i="4"/>
  <c r="J1181" i="4"/>
  <c r="I1181" i="4"/>
  <c r="H1181" i="4"/>
  <c r="G1181" i="4"/>
  <c r="F1181" i="4"/>
  <c r="E1181" i="4"/>
  <c r="D1181" i="4"/>
  <c r="C1181" i="4"/>
  <c r="M1180" i="4"/>
  <c r="L1180" i="4"/>
  <c r="K1180" i="4"/>
  <c r="J1180" i="4"/>
  <c r="I1180" i="4"/>
  <c r="H1180" i="4"/>
  <c r="G1180" i="4"/>
  <c r="F1180" i="4"/>
  <c r="E1180" i="4"/>
  <c r="D1180" i="4"/>
  <c r="C1180" i="4"/>
  <c r="M1179" i="4"/>
  <c r="L1179" i="4"/>
  <c r="K1179" i="4"/>
  <c r="J1179" i="4"/>
  <c r="I1179" i="4"/>
  <c r="H1179" i="4"/>
  <c r="G1179" i="4"/>
  <c r="F1179" i="4"/>
  <c r="E1179" i="4"/>
  <c r="D1179" i="4"/>
  <c r="C1179" i="4"/>
  <c r="M1178" i="4"/>
  <c r="L1178" i="4"/>
  <c r="K1178" i="4"/>
  <c r="J1178" i="4"/>
  <c r="I1178" i="4"/>
  <c r="H1178" i="4"/>
  <c r="G1178" i="4"/>
  <c r="F1178" i="4"/>
  <c r="E1178" i="4"/>
  <c r="D1178" i="4"/>
  <c r="C1178" i="4"/>
  <c r="M1177" i="4"/>
  <c r="L1177" i="4"/>
  <c r="K1177" i="4"/>
  <c r="J1177" i="4"/>
  <c r="I1177" i="4"/>
  <c r="H1177" i="4"/>
  <c r="G1177" i="4"/>
  <c r="F1177" i="4"/>
  <c r="E1177" i="4"/>
  <c r="D1177" i="4"/>
  <c r="C1177" i="4"/>
  <c r="M1176" i="4"/>
  <c r="L1176" i="4"/>
  <c r="K1176" i="4"/>
  <c r="J1176" i="4"/>
  <c r="I1176" i="4"/>
  <c r="H1176" i="4"/>
  <c r="G1176" i="4"/>
  <c r="F1176" i="4"/>
  <c r="E1176" i="4"/>
  <c r="D1176" i="4"/>
  <c r="C1176" i="4"/>
  <c r="M1175" i="4"/>
  <c r="L1175" i="4"/>
  <c r="K1175" i="4"/>
  <c r="J1175" i="4"/>
  <c r="I1175" i="4"/>
  <c r="H1175" i="4"/>
  <c r="G1175" i="4"/>
  <c r="F1175" i="4"/>
  <c r="E1175" i="4"/>
  <c r="D1175" i="4"/>
  <c r="C1175" i="4"/>
  <c r="O1174" i="4"/>
  <c r="B1145" i="4"/>
  <c r="M1168" i="4"/>
  <c r="L1168" i="4"/>
  <c r="K1168" i="4"/>
  <c r="M1167" i="4"/>
  <c r="L1167" i="4"/>
  <c r="K1167" i="4"/>
  <c r="M1166" i="4"/>
  <c r="L1166" i="4"/>
  <c r="K1166" i="4"/>
  <c r="M1165" i="4"/>
  <c r="L1165" i="4"/>
  <c r="K1165" i="4"/>
  <c r="M1164" i="4"/>
  <c r="L1164" i="4"/>
  <c r="K1164" i="4"/>
  <c r="M1163" i="4"/>
  <c r="L1163" i="4"/>
  <c r="K1163" i="4"/>
  <c r="M1162" i="4"/>
  <c r="L1162" i="4"/>
  <c r="K1162" i="4"/>
  <c r="M1161" i="4"/>
  <c r="L1161" i="4"/>
  <c r="K1161" i="4"/>
  <c r="M1160" i="4"/>
  <c r="L1160" i="4"/>
  <c r="K1160" i="4"/>
  <c r="M1159" i="4"/>
  <c r="L1159" i="4"/>
  <c r="K1159" i="4"/>
  <c r="M1158" i="4"/>
  <c r="L1158" i="4"/>
  <c r="K1158" i="4"/>
  <c r="M1157" i="4"/>
  <c r="L1157" i="4"/>
  <c r="K1157" i="4"/>
  <c r="M1156" i="4"/>
  <c r="L1156" i="4"/>
  <c r="K1156" i="4"/>
  <c r="M1155" i="4"/>
  <c r="L1155" i="4"/>
  <c r="K1155" i="4"/>
  <c r="M1154" i="4"/>
  <c r="L1154" i="4"/>
  <c r="K1154" i="4"/>
  <c r="M1153" i="4"/>
  <c r="L1153" i="4"/>
  <c r="K1153" i="4"/>
  <c r="M1152" i="4"/>
  <c r="L1152" i="4"/>
  <c r="K1152" i="4"/>
  <c r="M1151" i="4"/>
  <c r="L1151" i="4"/>
  <c r="K1151" i="4"/>
  <c r="M1150" i="4"/>
  <c r="L1150" i="4"/>
  <c r="K1150" i="4"/>
  <c r="M1149" i="4"/>
  <c r="L1149" i="4"/>
  <c r="K1149" i="4"/>
  <c r="M1148" i="4"/>
  <c r="L1148" i="4"/>
  <c r="K1148" i="4"/>
  <c r="M1147" i="4"/>
  <c r="L1147" i="4"/>
  <c r="K1147" i="4"/>
  <c r="M1146" i="4"/>
  <c r="L1146" i="4"/>
  <c r="K1146" i="4"/>
  <c r="M1145" i="4"/>
  <c r="L1145" i="4"/>
  <c r="K1145" i="4"/>
  <c r="H1169" i="4"/>
  <c r="G1169" i="4"/>
  <c r="F1169" i="4"/>
  <c r="E1169" i="4"/>
  <c r="D1169" i="4"/>
  <c r="C1169" i="4"/>
  <c r="O1144" i="4"/>
  <c r="B1137" i="4"/>
  <c r="M1138" i="4"/>
  <c r="L1138" i="4"/>
  <c r="K1138" i="4"/>
  <c r="J1138" i="4"/>
  <c r="I1138" i="4"/>
  <c r="H1138" i="4"/>
  <c r="G1138" i="4"/>
  <c r="F1138" i="4"/>
  <c r="E1138" i="4"/>
  <c r="D1138" i="4"/>
  <c r="C1138" i="4"/>
  <c r="M1137" i="4"/>
  <c r="L1137" i="4"/>
  <c r="K1137" i="4"/>
  <c r="J1137" i="4"/>
  <c r="I1137" i="4"/>
  <c r="H1137" i="4"/>
  <c r="G1137" i="4"/>
  <c r="F1137" i="4"/>
  <c r="E1137" i="4"/>
  <c r="D1137" i="4"/>
  <c r="C1137" i="4"/>
  <c r="M1136" i="4"/>
  <c r="L1136" i="4"/>
  <c r="K1136" i="4"/>
  <c r="J1136" i="4"/>
  <c r="I1136" i="4"/>
  <c r="H1136" i="4"/>
  <c r="G1136" i="4"/>
  <c r="F1136" i="4"/>
  <c r="E1136" i="4"/>
  <c r="D1136" i="4"/>
  <c r="C1136" i="4"/>
  <c r="M1135" i="4"/>
  <c r="L1135" i="4"/>
  <c r="K1135" i="4"/>
  <c r="J1135" i="4"/>
  <c r="I1135" i="4"/>
  <c r="H1135" i="4"/>
  <c r="G1135" i="4"/>
  <c r="F1135" i="4"/>
  <c r="E1135" i="4"/>
  <c r="D1135" i="4"/>
  <c r="C1135" i="4"/>
  <c r="M1134" i="4"/>
  <c r="L1134" i="4"/>
  <c r="K1134" i="4"/>
  <c r="J1134" i="4"/>
  <c r="I1134" i="4"/>
  <c r="H1134" i="4"/>
  <c r="G1134" i="4"/>
  <c r="F1134" i="4"/>
  <c r="E1134" i="4"/>
  <c r="D1134" i="4"/>
  <c r="C1134" i="4"/>
  <c r="M1133" i="4"/>
  <c r="L1133" i="4"/>
  <c r="K1133" i="4"/>
  <c r="J1133" i="4"/>
  <c r="I1133" i="4"/>
  <c r="H1133" i="4"/>
  <c r="G1133" i="4"/>
  <c r="F1133" i="4"/>
  <c r="E1133" i="4"/>
  <c r="D1133" i="4"/>
  <c r="C1133" i="4"/>
  <c r="M1132" i="4"/>
  <c r="L1132" i="4"/>
  <c r="K1132" i="4"/>
  <c r="J1132" i="4"/>
  <c r="I1132" i="4"/>
  <c r="H1132" i="4"/>
  <c r="G1132" i="4"/>
  <c r="F1132" i="4"/>
  <c r="E1132" i="4"/>
  <c r="D1132" i="4"/>
  <c r="C1132" i="4"/>
  <c r="M1131" i="4"/>
  <c r="L1131" i="4"/>
  <c r="K1131" i="4"/>
  <c r="J1131" i="4"/>
  <c r="I1131" i="4"/>
  <c r="H1131" i="4"/>
  <c r="G1131" i="4"/>
  <c r="F1131" i="4"/>
  <c r="E1131" i="4"/>
  <c r="D1131" i="4"/>
  <c r="C1131" i="4"/>
  <c r="M1130" i="4"/>
  <c r="L1130" i="4"/>
  <c r="K1130" i="4"/>
  <c r="J1130" i="4"/>
  <c r="I1130" i="4"/>
  <c r="H1130" i="4"/>
  <c r="G1130" i="4"/>
  <c r="F1130" i="4"/>
  <c r="E1130" i="4"/>
  <c r="D1130" i="4"/>
  <c r="C1130" i="4"/>
  <c r="M1129" i="4"/>
  <c r="L1129" i="4"/>
  <c r="K1129" i="4"/>
  <c r="J1129" i="4"/>
  <c r="I1129" i="4"/>
  <c r="H1129" i="4"/>
  <c r="G1129" i="4"/>
  <c r="F1129" i="4"/>
  <c r="E1129" i="4"/>
  <c r="D1129" i="4"/>
  <c r="C1129" i="4"/>
  <c r="M1128" i="4"/>
  <c r="L1128" i="4"/>
  <c r="K1128" i="4"/>
  <c r="J1128" i="4"/>
  <c r="I1128" i="4"/>
  <c r="H1128" i="4"/>
  <c r="G1128" i="4"/>
  <c r="F1128" i="4"/>
  <c r="E1128" i="4"/>
  <c r="D1128" i="4"/>
  <c r="C1128" i="4"/>
  <c r="M1127" i="4"/>
  <c r="L1127" i="4"/>
  <c r="K1127" i="4"/>
  <c r="J1127" i="4"/>
  <c r="I1127" i="4"/>
  <c r="H1127" i="4"/>
  <c r="G1127" i="4"/>
  <c r="F1127" i="4"/>
  <c r="E1127" i="4"/>
  <c r="D1127" i="4"/>
  <c r="C1127" i="4"/>
  <c r="M1126" i="4"/>
  <c r="L1126" i="4"/>
  <c r="K1126" i="4"/>
  <c r="J1126" i="4"/>
  <c r="I1126" i="4"/>
  <c r="H1126" i="4"/>
  <c r="G1126" i="4"/>
  <c r="F1126" i="4"/>
  <c r="E1126" i="4"/>
  <c r="D1126" i="4"/>
  <c r="C1126" i="4"/>
  <c r="M1125" i="4"/>
  <c r="L1125" i="4"/>
  <c r="K1125" i="4"/>
  <c r="J1125" i="4"/>
  <c r="I1125" i="4"/>
  <c r="H1125" i="4"/>
  <c r="G1125" i="4"/>
  <c r="F1125" i="4"/>
  <c r="E1125" i="4"/>
  <c r="D1125" i="4"/>
  <c r="C1125" i="4"/>
  <c r="M1124" i="4"/>
  <c r="L1124" i="4"/>
  <c r="K1124" i="4"/>
  <c r="J1124" i="4"/>
  <c r="I1124" i="4"/>
  <c r="H1124" i="4"/>
  <c r="G1124" i="4"/>
  <c r="F1124" i="4"/>
  <c r="E1124" i="4"/>
  <c r="D1124" i="4"/>
  <c r="C1124" i="4"/>
  <c r="M1123" i="4"/>
  <c r="L1123" i="4"/>
  <c r="K1123" i="4"/>
  <c r="J1123" i="4"/>
  <c r="I1123" i="4"/>
  <c r="H1123" i="4"/>
  <c r="G1123" i="4"/>
  <c r="F1123" i="4"/>
  <c r="E1123" i="4"/>
  <c r="D1123" i="4"/>
  <c r="C1123" i="4"/>
  <c r="M1122" i="4"/>
  <c r="L1122" i="4"/>
  <c r="K1122" i="4"/>
  <c r="J1122" i="4"/>
  <c r="I1122" i="4"/>
  <c r="H1122" i="4"/>
  <c r="G1122" i="4"/>
  <c r="F1122" i="4"/>
  <c r="E1122" i="4"/>
  <c r="D1122" i="4"/>
  <c r="C1122" i="4"/>
  <c r="M1121" i="4"/>
  <c r="L1121" i="4"/>
  <c r="K1121" i="4"/>
  <c r="J1121" i="4"/>
  <c r="I1121" i="4"/>
  <c r="H1121" i="4"/>
  <c r="G1121" i="4"/>
  <c r="F1121" i="4"/>
  <c r="E1121" i="4"/>
  <c r="D1121" i="4"/>
  <c r="C1121" i="4"/>
  <c r="M1120" i="4"/>
  <c r="L1120" i="4"/>
  <c r="K1120" i="4"/>
  <c r="J1120" i="4"/>
  <c r="I1120" i="4"/>
  <c r="H1120" i="4"/>
  <c r="G1120" i="4"/>
  <c r="F1120" i="4"/>
  <c r="E1120" i="4"/>
  <c r="D1120" i="4"/>
  <c r="C1120" i="4"/>
  <c r="M1119" i="4"/>
  <c r="L1119" i="4"/>
  <c r="K1119" i="4"/>
  <c r="J1119" i="4"/>
  <c r="I1119" i="4"/>
  <c r="H1119" i="4"/>
  <c r="G1119" i="4"/>
  <c r="F1119" i="4"/>
  <c r="E1119" i="4"/>
  <c r="D1119" i="4"/>
  <c r="C1119" i="4"/>
  <c r="M1118" i="4"/>
  <c r="L1118" i="4"/>
  <c r="K1118" i="4"/>
  <c r="J1118" i="4"/>
  <c r="I1118" i="4"/>
  <c r="H1118" i="4"/>
  <c r="G1118" i="4"/>
  <c r="F1118" i="4"/>
  <c r="E1118" i="4"/>
  <c r="D1118" i="4"/>
  <c r="C1118" i="4"/>
  <c r="M1117" i="4"/>
  <c r="L1117" i="4"/>
  <c r="K1117" i="4"/>
  <c r="J1117" i="4"/>
  <c r="I1117" i="4"/>
  <c r="H1117" i="4"/>
  <c r="G1117" i="4"/>
  <c r="F1117" i="4"/>
  <c r="E1117" i="4"/>
  <c r="D1117" i="4"/>
  <c r="C1117" i="4"/>
  <c r="M1116" i="4"/>
  <c r="L1116" i="4"/>
  <c r="K1116" i="4"/>
  <c r="J1116" i="4"/>
  <c r="I1116" i="4"/>
  <c r="H1116" i="4"/>
  <c r="G1116" i="4"/>
  <c r="F1116" i="4"/>
  <c r="E1116" i="4"/>
  <c r="D1116" i="4"/>
  <c r="C1116" i="4"/>
  <c r="M1115" i="4"/>
  <c r="L1115" i="4"/>
  <c r="K1115" i="4"/>
  <c r="J1115" i="4"/>
  <c r="I1115" i="4"/>
  <c r="H1115" i="4"/>
  <c r="G1115" i="4"/>
  <c r="F1115" i="4"/>
  <c r="E1115" i="4"/>
  <c r="D1115" i="4"/>
  <c r="C1115" i="4"/>
  <c r="O1114" i="4"/>
  <c r="B1108" i="4"/>
  <c r="M1108" i="4"/>
  <c r="L1108" i="4"/>
  <c r="K1108" i="4"/>
  <c r="J1108" i="4"/>
  <c r="I1108" i="4"/>
  <c r="H1108" i="4"/>
  <c r="G1108" i="4"/>
  <c r="F1108" i="4"/>
  <c r="E1108" i="4"/>
  <c r="D1108" i="4"/>
  <c r="C1108" i="4"/>
  <c r="M1107" i="4"/>
  <c r="L1107" i="4"/>
  <c r="K1107" i="4"/>
  <c r="J1107" i="4"/>
  <c r="I1107" i="4"/>
  <c r="H1107" i="4"/>
  <c r="G1107" i="4"/>
  <c r="F1107" i="4"/>
  <c r="E1107" i="4"/>
  <c r="D1107" i="4"/>
  <c r="C1107" i="4"/>
  <c r="M1106" i="4"/>
  <c r="L1106" i="4"/>
  <c r="K1106" i="4"/>
  <c r="J1106" i="4"/>
  <c r="I1106" i="4"/>
  <c r="H1106" i="4"/>
  <c r="G1106" i="4"/>
  <c r="F1106" i="4"/>
  <c r="E1106" i="4"/>
  <c r="D1106" i="4"/>
  <c r="C1106" i="4"/>
  <c r="M1105" i="4"/>
  <c r="L1105" i="4"/>
  <c r="K1105" i="4"/>
  <c r="J1105" i="4"/>
  <c r="I1105" i="4"/>
  <c r="H1105" i="4"/>
  <c r="G1105" i="4"/>
  <c r="F1105" i="4"/>
  <c r="E1105" i="4"/>
  <c r="D1105" i="4"/>
  <c r="C1105" i="4"/>
  <c r="M1104" i="4"/>
  <c r="L1104" i="4"/>
  <c r="K1104" i="4"/>
  <c r="J1104" i="4"/>
  <c r="I1104" i="4"/>
  <c r="H1104" i="4"/>
  <c r="G1104" i="4"/>
  <c r="F1104" i="4"/>
  <c r="E1104" i="4"/>
  <c r="D1104" i="4"/>
  <c r="C1104" i="4"/>
  <c r="M1103" i="4"/>
  <c r="L1103" i="4"/>
  <c r="K1103" i="4"/>
  <c r="J1103" i="4"/>
  <c r="I1103" i="4"/>
  <c r="H1103" i="4"/>
  <c r="G1103" i="4"/>
  <c r="F1103" i="4"/>
  <c r="E1103" i="4"/>
  <c r="D1103" i="4"/>
  <c r="C1103" i="4"/>
  <c r="M1102" i="4"/>
  <c r="L1102" i="4"/>
  <c r="K1102" i="4"/>
  <c r="J1102" i="4"/>
  <c r="I1102" i="4"/>
  <c r="H1102" i="4"/>
  <c r="G1102" i="4"/>
  <c r="F1102" i="4"/>
  <c r="E1102" i="4"/>
  <c r="D1102" i="4"/>
  <c r="C1102" i="4"/>
  <c r="M1101" i="4"/>
  <c r="L1101" i="4"/>
  <c r="K1101" i="4"/>
  <c r="J1101" i="4"/>
  <c r="I1101" i="4"/>
  <c r="H1101" i="4"/>
  <c r="G1101" i="4"/>
  <c r="F1101" i="4"/>
  <c r="E1101" i="4"/>
  <c r="D1101" i="4"/>
  <c r="C1101" i="4"/>
  <c r="M1100" i="4"/>
  <c r="L1100" i="4"/>
  <c r="K1100" i="4"/>
  <c r="J1100" i="4"/>
  <c r="I1100" i="4"/>
  <c r="H1100" i="4"/>
  <c r="G1100" i="4"/>
  <c r="F1100" i="4"/>
  <c r="E1100" i="4"/>
  <c r="D1100" i="4"/>
  <c r="C1100" i="4"/>
  <c r="M1099" i="4"/>
  <c r="L1099" i="4"/>
  <c r="K1099" i="4"/>
  <c r="J1099" i="4"/>
  <c r="I1099" i="4"/>
  <c r="H1099" i="4"/>
  <c r="G1099" i="4"/>
  <c r="F1099" i="4"/>
  <c r="E1099" i="4"/>
  <c r="D1099" i="4"/>
  <c r="C1099" i="4"/>
  <c r="M1098" i="4"/>
  <c r="L1098" i="4"/>
  <c r="K1098" i="4"/>
  <c r="J1098" i="4"/>
  <c r="I1098" i="4"/>
  <c r="H1098" i="4"/>
  <c r="G1098" i="4"/>
  <c r="F1098" i="4"/>
  <c r="E1098" i="4"/>
  <c r="D1098" i="4"/>
  <c r="C1098" i="4"/>
  <c r="M1097" i="4"/>
  <c r="L1097" i="4"/>
  <c r="K1097" i="4"/>
  <c r="J1097" i="4"/>
  <c r="I1097" i="4"/>
  <c r="H1097" i="4"/>
  <c r="G1097" i="4"/>
  <c r="F1097" i="4"/>
  <c r="E1097" i="4"/>
  <c r="D1097" i="4"/>
  <c r="C1097" i="4"/>
  <c r="M1096" i="4"/>
  <c r="L1096" i="4"/>
  <c r="K1096" i="4"/>
  <c r="J1096" i="4"/>
  <c r="I1096" i="4"/>
  <c r="H1096" i="4"/>
  <c r="G1096" i="4"/>
  <c r="F1096" i="4"/>
  <c r="E1096" i="4"/>
  <c r="D1096" i="4"/>
  <c r="C1096" i="4"/>
  <c r="M1095" i="4"/>
  <c r="L1095" i="4"/>
  <c r="K1095" i="4"/>
  <c r="J1095" i="4"/>
  <c r="I1095" i="4"/>
  <c r="H1095" i="4"/>
  <c r="G1095" i="4"/>
  <c r="F1095" i="4"/>
  <c r="E1095" i="4"/>
  <c r="D1095" i="4"/>
  <c r="C1095" i="4"/>
  <c r="M1094" i="4"/>
  <c r="L1094" i="4"/>
  <c r="K1094" i="4"/>
  <c r="J1094" i="4"/>
  <c r="I1094" i="4"/>
  <c r="H1094" i="4"/>
  <c r="G1094" i="4"/>
  <c r="F1094" i="4"/>
  <c r="E1094" i="4"/>
  <c r="D1094" i="4"/>
  <c r="C1094" i="4"/>
  <c r="M1093" i="4"/>
  <c r="L1093" i="4"/>
  <c r="K1093" i="4"/>
  <c r="J1093" i="4"/>
  <c r="I1093" i="4"/>
  <c r="H1093" i="4"/>
  <c r="G1093" i="4"/>
  <c r="F1093" i="4"/>
  <c r="E1093" i="4"/>
  <c r="D1093" i="4"/>
  <c r="C1093" i="4"/>
  <c r="M1092" i="4"/>
  <c r="L1092" i="4"/>
  <c r="K1092" i="4"/>
  <c r="J1092" i="4"/>
  <c r="I1092" i="4"/>
  <c r="H1092" i="4"/>
  <c r="G1092" i="4"/>
  <c r="F1092" i="4"/>
  <c r="E1092" i="4"/>
  <c r="D1092" i="4"/>
  <c r="C1092" i="4"/>
  <c r="M1091" i="4"/>
  <c r="L1091" i="4"/>
  <c r="K1091" i="4"/>
  <c r="J1091" i="4"/>
  <c r="I1091" i="4"/>
  <c r="H1091" i="4"/>
  <c r="G1091" i="4"/>
  <c r="F1091" i="4"/>
  <c r="E1091" i="4"/>
  <c r="D1091" i="4"/>
  <c r="C1091" i="4"/>
  <c r="M1090" i="4"/>
  <c r="L1090" i="4"/>
  <c r="K1090" i="4"/>
  <c r="J1090" i="4"/>
  <c r="I1090" i="4"/>
  <c r="H1090" i="4"/>
  <c r="G1090" i="4"/>
  <c r="F1090" i="4"/>
  <c r="E1090" i="4"/>
  <c r="D1090" i="4"/>
  <c r="C1090" i="4"/>
  <c r="M1089" i="4"/>
  <c r="L1089" i="4"/>
  <c r="K1089" i="4"/>
  <c r="J1089" i="4"/>
  <c r="I1089" i="4"/>
  <c r="H1089" i="4"/>
  <c r="G1089" i="4"/>
  <c r="F1089" i="4"/>
  <c r="E1089" i="4"/>
  <c r="D1089" i="4"/>
  <c r="C1089" i="4"/>
  <c r="M1088" i="4"/>
  <c r="L1088" i="4"/>
  <c r="K1088" i="4"/>
  <c r="J1088" i="4"/>
  <c r="I1088" i="4"/>
  <c r="H1088" i="4"/>
  <c r="G1088" i="4"/>
  <c r="F1088" i="4"/>
  <c r="E1088" i="4"/>
  <c r="D1088" i="4"/>
  <c r="C1088" i="4"/>
  <c r="M1087" i="4"/>
  <c r="L1087" i="4"/>
  <c r="K1087" i="4"/>
  <c r="J1087" i="4"/>
  <c r="I1087" i="4"/>
  <c r="H1087" i="4"/>
  <c r="G1087" i="4"/>
  <c r="F1087" i="4"/>
  <c r="E1087" i="4"/>
  <c r="D1087" i="4"/>
  <c r="C1087" i="4"/>
  <c r="M1086" i="4"/>
  <c r="L1086" i="4"/>
  <c r="K1086" i="4"/>
  <c r="J1086" i="4"/>
  <c r="I1086" i="4"/>
  <c r="H1086" i="4"/>
  <c r="G1086" i="4"/>
  <c r="F1086" i="4"/>
  <c r="E1086" i="4"/>
  <c r="D1086" i="4"/>
  <c r="C1086" i="4"/>
  <c r="M1085" i="4"/>
  <c r="L1085" i="4"/>
  <c r="K1085" i="4"/>
  <c r="J1085" i="4"/>
  <c r="I1085" i="4"/>
  <c r="H1085" i="4"/>
  <c r="G1085" i="4"/>
  <c r="F1085" i="4"/>
  <c r="E1085" i="4"/>
  <c r="D1085" i="4"/>
  <c r="C1085" i="4"/>
  <c r="O1084" i="4"/>
  <c r="B1078" i="4"/>
  <c r="M1078" i="4"/>
  <c r="L1078" i="4"/>
  <c r="K1078" i="4"/>
  <c r="J1078" i="4"/>
  <c r="I1078" i="4"/>
  <c r="G1078" i="4"/>
  <c r="F1078" i="4"/>
  <c r="E1078" i="4"/>
  <c r="D1078" i="4"/>
  <c r="C1078" i="4"/>
  <c r="M1077" i="4"/>
  <c r="L1077" i="4"/>
  <c r="K1077" i="4"/>
  <c r="J1077" i="4"/>
  <c r="I1077" i="4"/>
  <c r="G1077" i="4"/>
  <c r="F1077" i="4"/>
  <c r="E1077" i="4"/>
  <c r="D1077" i="4"/>
  <c r="C1077" i="4"/>
  <c r="M1076" i="4"/>
  <c r="L1076" i="4"/>
  <c r="K1076" i="4"/>
  <c r="J1076" i="4"/>
  <c r="I1076" i="4"/>
  <c r="G1076" i="4"/>
  <c r="F1076" i="4"/>
  <c r="E1076" i="4"/>
  <c r="D1076" i="4"/>
  <c r="C1076" i="4"/>
  <c r="M1075" i="4"/>
  <c r="L1075" i="4"/>
  <c r="K1075" i="4"/>
  <c r="J1075" i="4"/>
  <c r="I1075" i="4"/>
  <c r="G1075" i="4"/>
  <c r="F1075" i="4"/>
  <c r="E1075" i="4"/>
  <c r="D1075" i="4"/>
  <c r="C1075" i="4"/>
  <c r="M1074" i="4"/>
  <c r="L1074" i="4"/>
  <c r="K1074" i="4"/>
  <c r="J1074" i="4"/>
  <c r="I1074" i="4"/>
  <c r="G1074" i="4"/>
  <c r="F1074" i="4"/>
  <c r="E1074" i="4"/>
  <c r="D1074" i="4"/>
  <c r="C1074" i="4"/>
  <c r="M1073" i="4"/>
  <c r="L1073" i="4"/>
  <c r="K1073" i="4"/>
  <c r="J1073" i="4"/>
  <c r="I1073" i="4"/>
  <c r="G1073" i="4"/>
  <c r="F1073" i="4"/>
  <c r="E1073" i="4"/>
  <c r="D1073" i="4"/>
  <c r="C1073" i="4"/>
  <c r="M1072" i="4"/>
  <c r="L1072" i="4"/>
  <c r="K1072" i="4"/>
  <c r="J1072" i="4"/>
  <c r="I1072" i="4"/>
  <c r="G1072" i="4"/>
  <c r="F1072" i="4"/>
  <c r="E1072" i="4"/>
  <c r="D1072" i="4"/>
  <c r="C1072" i="4"/>
  <c r="M1071" i="4"/>
  <c r="L1071" i="4"/>
  <c r="K1071" i="4"/>
  <c r="J1071" i="4"/>
  <c r="I1071" i="4"/>
  <c r="G1071" i="4"/>
  <c r="F1071" i="4"/>
  <c r="E1071" i="4"/>
  <c r="D1071" i="4"/>
  <c r="C1071" i="4"/>
  <c r="M1070" i="4"/>
  <c r="L1070" i="4"/>
  <c r="K1070" i="4"/>
  <c r="J1070" i="4"/>
  <c r="I1070" i="4"/>
  <c r="G1070" i="4"/>
  <c r="F1070" i="4"/>
  <c r="E1070" i="4"/>
  <c r="D1070" i="4"/>
  <c r="C1070" i="4"/>
  <c r="M1069" i="4"/>
  <c r="L1069" i="4"/>
  <c r="K1069" i="4"/>
  <c r="J1069" i="4"/>
  <c r="I1069" i="4"/>
  <c r="G1069" i="4"/>
  <c r="F1069" i="4"/>
  <c r="E1069" i="4"/>
  <c r="D1069" i="4"/>
  <c r="C1069" i="4"/>
  <c r="M1068" i="4"/>
  <c r="L1068" i="4"/>
  <c r="K1068" i="4"/>
  <c r="J1068" i="4"/>
  <c r="I1068" i="4"/>
  <c r="G1068" i="4"/>
  <c r="F1068" i="4"/>
  <c r="E1068" i="4"/>
  <c r="D1068" i="4"/>
  <c r="C1068" i="4"/>
  <c r="M1067" i="4"/>
  <c r="L1067" i="4"/>
  <c r="K1067" i="4"/>
  <c r="J1067" i="4"/>
  <c r="I1067" i="4"/>
  <c r="G1067" i="4"/>
  <c r="F1067" i="4"/>
  <c r="E1067" i="4"/>
  <c r="D1067" i="4"/>
  <c r="C1067" i="4"/>
  <c r="M1066" i="4"/>
  <c r="L1066" i="4"/>
  <c r="K1066" i="4"/>
  <c r="J1066" i="4"/>
  <c r="I1066" i="4"/>
  <c r="G1066" i="4"/>
  <c r="F1066" i="4"/>
  <c r="E1066" i="4"/>
  <c r="D1066" i="4"/>
  <c r="C1066" i="4"/>
  <c r="M1065" i="4"/>
  <c r="L1065" i="4"/>
  <c r="K1065" i="4"/>
  <c r="J1065" i="4"/>
  <c r="I1065" i="4"/>
  <c r="G1065" i="4"/>
  <c r="F1065" i="4"/>
  <c r="E1065" i="4"/>
  <c r="D1065" i="4"/>
  <c r="C1065" i="4"/>
  <c r="M1064" i="4"/>
  <c r="L1064" i="4"/>
  <c r="K1064" i="4"/>
  <c r="J1064" i="4"/>
  <c r="I1064" i="4"/>
  <c r="G1064" i="4"/>
  <c r="F1064" i="4"/>
  <c r="E1064" i="4"/>
  <c r="D1064" i="4"/>
  <c r="C1064" i="4"/>
  <c r="M1063" i="4"/>
  <c r="L1063" i="4"/>
  <c r="K1063" i="4"/>
  <c r="J1063" i="4"/>
  <c r="I1063" i="4"/>
  <c r="G1063" i="4"/>
  <c r="F1063" i="4"/>
  <c r="E1063" i="4"/>
  <c r="D1063" i="4"/>
  <c r="C1063" i="4"/>
  <c r="M1062" i="4"/>
  <c r="L1062" i="4"/>
  <c r="K1062" i="4"/>
  <c r="J1062" i="4"/>
  <c r="I1062" i="4"/>
  <c r="G1062" i="4"/>
  <c r="F1062" i="4"/>
  <c r="E1062" i="4"/>
  <c r="D1062" i="4"/>
  <c r="C1062" i="4"/>
  <c r="M1061" i="4"/>
  <c r="L1061" i="4"/>
  <c r="K1061" i="4"/>
  <c r="J1061" i="4"/>
  <c r="I1061" i="4"/>
  <c r="G1061" i="4"/>
  <c r="F1061" i="4"/>
  <c r="E1061" i="4"/>
  <c r="D1061" i="4"/>
  <c r="C1061" i="4"/>
  <c r="M1060" i="4"/>
  <c r="L1060" i="4"/>
  <c r="K1060" i="4"/>
  <c r="J1060" i="4"/>
  <c r="I1060" i="4"/>
  <c r="G1060" i="4"/>
  <c r="F1060" i="4"/>
  <c r="E1060" i="4"/>
  <c r="D1060" i="4"/>
  <c r="C1060" i="4"/>
  <c r="M1059" i="4"/>
  <c r="L1059" i="4"/>
  <c r="K1059" i="4"/>
  <c r="J1059" i="4"/>
  <c r="I1059" i="4"/>
  <c r="G1059" i="4"/>
  <c r="F1059" i="4"/>
  <c r="E1059" i="4"/>
  <c r="D1059" i="4"/>
  <c r="C1059" i="4"/>
  <c r="M1058" i="4"/>
  <c r="L1058" i="4"/>
  <c r="K1058" i="4"/>
  <c r="J1058" i="4"/>
  <c r="I1058" i="4"/>
  <c r="G1058" i="4"/>
  <c r="F1058" i="4"/>
  <c r="E1058" i="4"/>
  <c r="D1058" i="4"/>
  <c r="C1058" i="4"/>
  <c r="M1057" i="4"/>
  <c r="L1057" i="4"/>
  <c r="K1057" i="4"/>
  <c r="J1057" i="4"/>
  <c r="I1057" i="4"/>
  <c r="G1057" i="4"/>
  <c r="F1057" i="4"/>
  <c r="E1057" i="4"/>
  <c r="D1057" i="4"/>
  <c r="C1057" i="4"/>
  <c r="M1056" i="4"/>
  <c r="L1056" i="4"/>
  <c r="K1056" i="4"/>
  <c r="J1056" i="4"/>
  <c r="I1056" i="4"/>
  <c r="G1056" i="4"/>
  <c r="F1056" i="4"/>
  <c r="E1056" i="4"/>
  <c r="D1056" i="4"/>
  <c r="C1056" i="4"/>
  <c r="M1055" i="4"/>
  <c r="L1055" i="4"/>
  <c r="K1055" i="4"/>
  <c r="J1055" i="4"/>
  <c r="I1055" i="4"/>
  <c r="H1079" i="4"/>
  <c r="G1055" i="4"/>
  <c r="F1055" i="4"/>
  <c r="E1055" i="4"/>
  <c r="D1055" i="4"/>
  <c r="C1055" i="4"/>
  <c r="O1054" i="4"/>
  <c r="Z1049" i="4"/>
  <c r="M1048" i="4" s="1"/>
  <c r="Y1049" i="4"/>
  <c r="L1042" i="4" s="1"/>
  <c r="X1049" i="4"/>
  <c r="K1047" i="4" s="1"/>
  <c r="W1049" i="4"/>
  <c r="T1049" i="4"/>
  <c r="G1045" i="4" s="1"/>
  <c r="S1049" i="4"/>
  <c r="F1047" i="4" s="1"/>
  <c r="R1049" i="4"/>
  <c r="E1026" i="4" s="1"/>
  <c r="Q1049" i="4"/>
  <c r="D1047" i="4" s="1"/>
  <c r="C1048" i="4"/>
  <c r="B1047" i="4"/>
  <c r="O1024" i="4"/>
  <c r="Z960" i="4"/>
  <c r="O479" i="4"/>
  <c r="M238" i="4"/>
  <c r="L238" i="4"/>
  <c r="K238" i="4"/>
  <c r="J238" i="4"/>
  <c r="I238" i="4"/>
  <c r="H238" i="4"/>
  <c r="G238" i="4"/>
  <c r="F238" i="4"/>
  <c r="D238" i="4"/>
  <c r="C238" i="4"/>
  <c r="B238" i="4"/>
  <c r="M237" i="4"/>
  <c r="L237" i="4"/>
  <c r="K237" i="4"/>
  <c r="J237" i="4"/>
  <c r="I237" i="4"/>
  <c r="H237" i="4"/>
  <c r="G237" i="4"/>
  <c r="F237" i="4"/>
  <c r="D237" i="4"/>
  <c r="C237" i="4"/>
  <c r="M236" i="4"/>
  <c r="L236" i="4"/>
  <c r="K236" i="4"/>
  <c r="J236" i="4"/>
  <c r="I236" i="4"/>
  <c r="H236" i="4"/>
  <c r="G236" i="4"/>
  <c r="F236" i="4"/>
  <c r="D236" i="4"/>
  <c r="C236" i="4"/>
  <c r="M235" i="4"/>
  <c r="L235" i="4"/>
  <c r="K235" i="4"/>
  <c r="J235" i="4"/>
  <c r="I235" i="4"/>
  <c r="H235" i="4"/>
  <c r="G235" i="4"/>
  <c r="F235" i="4"/>
  <c r="D235" i="4"/>
  <c r="C235" i="4"/>
  <c r="M234" i="4"/>
  <c r="L234" i="4"/>
  <c r="K234" i="4"/>
  <c r="J234" i="4"/>
  <c r="I234" i="4"/>
  <c r="H234" i="4"/>
  <c r="G234" i="4"/>
  <c r="F234" i="4"/>
  <c r="D234" i="4"/>
  <c r="C234" i="4"/>
  <c r="B234" i="4"/>
  <c r="M233" i="4"/>
  <c r="L233" i="4"/>
  <c r="K233" i="4"/>
  <c r="J233" i="4"/>
  <c r="I233" i="4"/>
  <c r="H233" i="4"/>
  <c r="G233" i="4"/>
  <c r="F233" i="4"/>
  <c r="D233" i="4"/>
  <c r="C233" i="4"/>
  <c r="M232" i="4"/>
  <c r="L232" i="4"/>
  <c r="K232" i="4"/>
  <c r="J232" i="4"/>
  <c r="I232" i="4"/>
  <c r="H232" i="4"/>
  <c r="G232" i="4"/>
  <c r="F232" i="4"/>
  <c r="D232" i="4"/>
  <c r="C232" i="4"/>
  <c r="M231" i="4"/>
  <c r="L231" i="4"/>
  <c r="K231" i="4"/>
  <c r="J231" i="4"/>
  <c r="I231" i="4"/>
  <c r="H231" i="4"/>
  <c r="G231" i="4"/>
  <c r="F231" i="4"/>
  <c r="D231" i="4"/>
  <c r="C231" i="4"/>
  <c r="M230" i="4"/>
  <c r="L230" i="4"/>
  <c r="K230" i="4"/>
  <c r="J230" i="4"/>
  <c r="I230" i="4"/>
  <c r="H230" i="4"/>
  <c r="G230" i="4"/>
  <c r="F230" i="4"/>
  <c r="D230" i="4"/>
  <c r="C230" i="4"/>
  <c r="B230" i="4"/>
  <c r="M229" i="4"/>
  <c r="L229" i="4"/>
  <c r="K229" i="4"/>
  <c r="J229" i="4"/>
  <c r="I229" i="4"/>
  <c r="H229" i="4"/>
  <c r="G229" i="4"/>
  <c r="F229" i="4"/>
  <c r="D229" i="4"/>
  <c r="C229" i="4"/>
  <c r="M228" i="4"/>
  <c r="L228" i="4"/>
  <c r="K228" i="4"/>
  <c r="J228" i="4"/>
  <c r="I228" i="4"/>
  <c r="H228" i="4"/>
  <c r="G228" i="4"/>
  <c r="F228" i="4"/>
  <c r="D228" i="4"/>
  <c r="C228" i="4"/>
  <c r="M227" i="4"/>
  <c r="L227" i="4"/>
  <c r="K227" i="4"/>
  <c r="J227" i="4"/>
  <c r="I227" i="4"/>
  <c r="H227" i="4"/>
  <c r="G227" i="4"/>
  <c r="F227" i="4"/>
  <c r="D227" i="4"/>
  <c r="C227" i="4"/>
  <c r="M226" i="4"/>
  <c r="L226" i="4"/>
  <c r="K226" i="4"/>
  <c r="J226" i="4"/>
  <c r="I226" i="4"/>
  <c r="H226" i="4"/>
  <c r="G226" i="4"/>
  <c r="F226" i="4"/>
  <c r="D226" i="4"/>
  <c r="C226" i="4"/>
  <c r="B226" i="4"/>
  <c r="M225" i="4"/>
  <c r="L225" i="4"/>
  <c r="K225" i="4"/>
  <c r="J225" i="4"/>
  <c r="I225" i="4"/>
  <c r="H225" i="4"/>
  <c r="G225" i="4"/>
  <c r="F225" i="4"/>
  <c r="D225" i="4"/>
  <c r="C225" i="4"/>
  <c r="M224" i="4"/>
  <c r="L224" i="4"/>
  <c r="K224" i="4"/>
  <c r="J224" i="4"/>
  <c r="I224" i="4"/>
  <c r="H224" i="4"/>
  <c r="G224" i="4"/>
  <c r="F224" i="4"/>
  <c r="D224" i="4"/>
  <c r="C224" i="4"/>
  <c r="M223" i="4"/>
  <c r="L223" i="4"/>
  <c r="K223" i="4"/>
  <c r="J223" i="4"/>
  <c r="I223" i="4"/>
  <c r="H223" i="4"/>
  <c r="G223" i="4"/>
  <c r="F223" i="4"/>
  <c r="D223" i="4"/>
  <c r="C223" i="4"/>
  <c r="M222" i="4"/>
  <c r="L222" i="4"/>
  <c r="K222" i="4"/>
  <c r="J222" i="4"/>
  <c r="I222" i="4"/>
  <c r="H222" i="4"/>
  <c r="G222" i="4"/>
  <c r="F222" i="4"/>
  <c r="D222" i="4"/>
  <c r="C222" i="4"/>
  <c r="B222" i="4"/>
  <c r="M221" i="4"/>
  <c r="L221" i="4"/>
  <c r="K221" i="4"/>
  <c r="J221" i="4"/>
  <c r="I221" i="4"/>
  <c r="H221" i="4"/>
  <c r="G221" i="4"/>
  <c r="F221" i="4"/>
  <c r="D221" i="4"/>
  <c r="C221" i="4"/>
  <c r="M220" i="4"/>
  <c r="L220" i="4"/>
  <c r="K220" i="4"/>
  <c r="J220" i="4"/>
  <c r="I220" i="4"/>
  <c r="H220" i="4"/>
  <c r="G220" i="4"/>
  <c r="F220" i="4"/>
  <c r="D220" i="4"/>
  <c r="C220" i="4"/>
  <c r="M219" i="4"/>
  <c r="L219" i="4"/>
  <c r="K219" i="4"/>
  <c r="J219" i="4"/>
  <c r="I219" i="4"/>
  <c r="H219" i="4"/>
  <c r="G219" i="4"/>
  <c r="F219" i="4"/>
  <c r="D219" i="4"/>
  <c r="C219" i="4"/>
  <c r="M218" i="4"/>
  <c r="L218" i="4"/>
  <c r="K218" i="4"/>
  <c r="J218" i="4"/>
  <c r="I218" i="4"/>
  <c r="H218" i="4"/>
  <c r="G218" i="4"/>
  <c r="F218" i="4"/>
  <c r="D218" i="4"/>
  <c r="C218" i="4"/>
  <c r="B218" i="4"/>
  <c r="M217" i="4"/>
  <c r="L217" i="4"/>
  <c r="K217" i="4"/>
  <c r="J217" i="4"/>
  <c r="I217" i="4"/>
  <c r="H217" i="4"/>
  <c r="G217" i="4"/>
  <c r="F217" i="4"/>
  <c r="D217" i="4"/>
  <c r="C217" i="4"/>
  <c r="M216" i="4"/>
  <c r="L216" i="4"/>
  <c r="K216" i="4"/>
  <c r="J216" i="4"/>
  <c r="I216" i="4"/>
  <c r="H216" i="4"/>
  <c r="G216" i="4"/>
  <c r="F216" i="4"/>
  <c r="D216" i="4"/>
  <c r="C216" i="4"/>
  <c r="M215" i="4"/>
  <c r="L215" i="4"/>
  <c r="K215" i="4"/>
  <c r="J215" i="4"/>
  <c r="I215" i="4"/>
  <c r="H215" i="4"/>
  <c r="G215" i="4"/>
  <c r="F215" i="4"/>
  <c r="D215" i="4"/>
  <c r="C215" i="4"/>
  <c r="M209" i="4"/>
  <c r="L209" i="4"/>
  <c r="K209" i="4"/>
  <c r="J209" i="4"/>
  <c r="I209" i="4"/>
  <c r="H209" i="4"/>
  <c r="G209" i="4"/>
  <c r="E209" i="4"/>
  <c r="D209" i="4"/>
  <c r="C209" i="4"/>
  <c r="M178" i="4"/>
  <c r="L178" i="4"/>
  <c r="K178" i="4"/>
  <c r="J178" i="4"/>
  <c r="I178" i="4"/>
  <c r="H178" i="4"/>
  <c r="G178" i="4"/>
  <c r="F178" i="4"/>
  <c r="D178" i="4"/>
  <c r="M177" i="4"/>
  <c r="L177" i="4"/>
  <c r="K177" i="4"/>
  <c r="J177" i="4"/>
  <c r="I177" i="4"/>
  <c r="H177" i="4"/>
  <c r="G177" i="4"/>
  <c r="F177" i="4"/>
  <c r="D177" i="4"/>
  <c r="M176" i="4"/>
  <c r="L176" i="4"/>
  <c r="K176" i="4"/>
  <c r="J176" i="4"/>
  <c r="I176" i="4"/>
  <c r="H176" i="4"/>
  <c r="G176" i="4"/>
  <c r="F176" i="4"/>
  <c r="D176" i="4"/>
  <c r="M175" i="4"/>
  <c r="L175" i="4"/>
  <c r="K175" i="4"/>
  <c r="J175" i="4"/>
  <c r="I175" i="4"/>
  <c r="H175" i="4"/>
  <c r="G175" i="4"/>
  <c r="F175" i="4"/>
  <c r="D175" i="4"/>
  <c r="M174" i="4"/>
  <c r="L174" i="4"/>
  <c r="K174" i="4"/>
  <c r="J174" i="4"/>
  <c r="I174" i="4"/>
  <c r="H174" i="4"/>
  <c r="G174" i="4"/>
  <c r="F174" i="4"/>
  <c r="D174" i="4"/>
  <c r="M173" i="4"/>
  <c r="L173" i="4"/>
  <c r="K173" i="4"/>
  <c r="J173" i="4"/>
  <c r="I173" i="4"/>
  <c r="H173" i="4"/>
  <c r="G173" i="4"/>
  <c r="F173" i="4"/>
  <c r="D173" i="4"/>
  <c r="M172" i="4"/>
  <c r="L172" i="4"/>
  <c r="K172" i="4"/>
  <c r="J172" i="4"/>
  <c r="I172" i="4"/>
  <c r="H172" i="4"/>
  <c r="G172" i="4"/>
  <c r="F172" i="4"/>
  <c r="D172" i="4"/>
  <c r="M171" i="4"/>
  <c r="L171" i="4"/>
  <c r="K171" i="4"/>
  <c r="J171" i="4"/>
  <c r="I171" i="4"/>
  <c r="H171" i="4"/>
  <c r="G171" i="4"/>
  <c r="F171" i="4"/>
  <c r="D171" i="4"/>
  <c r="M170" i="4"/>
  <c r="L170" i="4"/>
  <c r="K170" i="4"/>
  <c r="J170" i="4"/>
  <c r="I170" i="4"/>
  <c r="H170" i="4"/>
  <c r="G170" i="4"/>
  <c r="F170" i="4"/>
  <c r="D170" i="4"/>
  <c r="M169" i="4"/>
  <c r="L169" i="4"/>
  <c r="K169" i="4"/>
  <c r="J169" i="4"/>
  <c r="I169" i="4"/>
  <c r="H169" i="4"/>
  <c r="G169" i="4"/>
  <c r="F169" i="4"/>
  <c r="D169" i="4"/>
  <c r="M168" i="4"/>
  <c r="L168" i="4"/>
  <c r="K168" i="4"/>
  <c r="J168" i="4"/>
  <c r="I168" i="4"/>
  <c r="H168" i="4"/>
  <c r="G168" i="4"/>
  <c r="F168" i="4"/>
  <c r="D168" i="4"/>
  <c r="M167" i="4"/>
  <c r="L167" i="4"/>
  <c r="K167" i="4"/>
  <c r="J167" i="4"/>
  <c r="I167" i="4"/>
  <c r="H167" i="4"/>
  <c r="G167" i="4"/>
  <c r="F167" i="4"/>
  <c r="D167" i="4"/>
  <c r="M166" i="4"/>
  <c r="L166" i="4"/>
  <c r="K166" i="4"/>
  <c r="J166" i="4"/>
  <c r="I166" i="4"/>
  <c r="H166" i="4"/>
  <c r="G166" i="4"/>
  <c r="F166" i="4"/>
  <c r="D166" i="4"/>
  <c r="M165" i="4"/>
  <c r="L165" i="4"/>
  <c r="K165" i="4"/>
  <c r="J165" i="4"/>
  <c r="I165" i="4"/>
  <c r="H165" i="4"/>
  <c r="G165" i="4"/>
  <c r="F165" i="4"/>
  <c r="D165" i="4"/>
  <c r="M164" i="4"/>
  <c r="L164" i="4"/>
  <c r="K164" i="4"/>
  <c r="J164" i="4"/>
  <c r="I164" i="4"/>
  <c r="H164" i="4"/>
  <c r="G164" i="4"/>
  <c r="F164" i="4"/>
  <c r="D164" i="4"/>
  <c r="M163" i="4"/>
  <c r="L163" i="4"/>
  <c r="K163" i="4"/>
  <c r="J163" i="4"/>
  <c r="I163" i="4"/>
  <c r="H163" i="4"/>
  <c r="G163" i="4"/>
  <c r="F163" i="4"/>
  <c r="D163" i="4"/>
  <c r="M162" i="4"/>
  <c r="L162" i="4"/>
  <c r="K162" i="4"/>
  <c r="J162" i="4"/>
  <c r="I162" i="4"/>
  <c r="H162" i="4"/>
  <c r="G162" i="4"/>
  <c r="F162" i="4"/>
  <c r="D162" i="4"/>
  <c r="M161" i="4"/>
  <c r="L161" i="4"/>
  <c r="K161" i="4"/>
  <c r="J161" i="4"/>
  <c r="I161" i="4"/>
  <c r="H161" i="4"/>
  <c r="G161" i="4"/>
  <c r="F161" i="4"/>
  <c r="D161" i="4"/>
  <c r="M160" i="4"/>
  <c r="L160" i="4"/>
  <c r="K160" i="4"/>
  <c r="J160" i="4"/>
  <c r="I160" i="4"/>
  <c r="H160" i="4"/>
  <c r="G160" i="4"/>
  <c r="F160" i="4"/>
  <c r="D160" i="4"/>
  <c r="M159" i="4"/>
  <c r="L159" i="4"/>
  <c r="K159" i="4"/>
  <c r="J159" i="4"/>
  <c r="I159" i="4"/>
  <c r="H159" i="4"/>
  <c r="G159" i="4"/>
  <c r="F159" i="4"/>
  <c r="D159" i="4"/>
  <c r="M158" i="4"/>
  <c r="L158" i="4"/>
  <c r="K158" i="4"/>
  <c r="J158" i="4"/>
  <c r="I158" i="4"/>
  <c r="H158" i="4"/>
  <c r="G158" i="4"/>
  <c r="F158" i="4"/>
  <c r="D158" i="4"/>
  <c r="M157" i="4"/>
  <c r="L157" i="4"/>
  <c r="K157" i="4"/>
  <c r="J157" i="4"/>
  <c r="I157" i="4"/>
  <c r="H157" i="4"/>
  <c r="G157" i="4"/>
  <c r="F157" i="4"/>
  <c r="D157" i="4"/>
  <c r="M156" i="4"/>
  <c r="L156" i="4"/>
  <c r="K156" i="4"/>
  <c r="J156" i="4"/>
  <c r="I156" i="4"/>
  <c r="H156" i="4"/>
  <c r="G156" i="4"/>
  <c r="F156" i="4"/>
  <c r="D156" i="4"/>
  <c r="M155" i="4"/>
  <c r="L155" i="4"/>
  <c r="K155" i="4"/>
  <c r="J155" i="4"/>
  <c r="I155" i="4"/>
  <c r="H155" i="4"/>
  <c r="G155" i="4"/>
  <c r="F155" i="4"/>
  <c r="D155" i="4"/>
  <c r="M148" i="4"/>
  <c r="L148" i="4"/>
  <c r="K148" i="4"/>
  <c r="J148" i="4"/>
  <c r="I148" i="4"/>
  <c r="H148" i="4"/>
  <c r="G148" i="4"/>
  <c r="F148" i="4"/>
  <c r="D148" i="4"/>
  <c r="M147" i="4"/>
  <c r="L147" i="4"/>
  <c r="K147" i="4"/>
  <c r="J147" i="4"/>
  <c r="I147" i="4"/>
  <c r="H147" i="4"/>
  <c r="G147" i="4"/>
  <c r="F147" i="4"/>
  <c r="D147" i="4"/>
  <c r="M146" i="4"/>
  <c r="L146" i="4"/>
  <c r="K146" i="4"/>
  <c r="J146" i="4"/>
  <c r="I146" i="4"/>
  <c r="H146" i="4"/>
  <c r="G146" i="4"/>
  <c r="F146" i="4"/>
  <c r="D146" i="4"/>
  <c r="M145" i="4"/>
  <c r="L145" i="4"/>
  <c r="K145" i="4"/>
  <c r="J145" i="4"/>
  <c r="I145" i="4"/>
  <c r="H145" i="4"/>
  <c r="G145" i="4"/>
  <c r="F145" i="4"/>
  <c r="D145" i="4"/>
  <c r="M144" i="4"/>
  <c r="L144" i="4"/>
  <c r="K144" i="4"/>
  <c r="J144" i="4"/>
  <c r="I144" i="4"/>
  <c r="H144" i="4"/>
  <c r="G144" i="4"/>
  <c r="F144" i="4"/>
  <c r="D144" i="4"/>
  <c r="M143" i="4"/>
  <c r="L143" i="4"/>
  <c r="K143" i="4"/>
  <c r="J143" i="4"/>
  <c r="I143" i="4"/>
  <c r="H143" i="4"/>
  <c r="G143" i="4"/>
  <c r="F143" i="4"/>
  <c r="D143" i="4"/>
  <c r="M142" i="4"/>
  <c r="L142" i="4"/>
  <c r="K142" i="4"/>
  <c r="J142" i="4"/>
  <c r="I142" i="4"/>
  <c r="H142" i="4"/>
  <c r="G142" i="4"/>
  <c r="F142" i="4"/>
  <c r="D142" i="4"/>
  <c r="M141" i="4"/>
  <c r="L141" i="4"/>
  <c r="K141" i="4"/>
  <c r="J141" i="4"/>
  <c r="I141" i="4"/>
  <c r="H141" i="4"/>
  <c r="G141" i="4"/>
  <c r="F141" i="4"/>
  <c r="D141" i="4"/>
  <c r="M140" i="4"/>
  <c r="L140" i="4"/>
  <c r="K140" i="4"/>
  <c r="J140" i="4"/>
  <c r="I140" i="4"/>
  <c r="H140" i="4"/>
  <c r="G140" i="4"/>
  <c r="F140" i="4"/>
  <c r="D140" i="4"/>
  <c r="M139" i="4"/>
  <c r="L139" i="4"/>
  <c r="K139" i="4"/>
  <c r="J139" i="4"/>
  <c r="I139" i="4"/>
  <c r="H139" i="4"/>
  <c r="G139" i="4"/>
  <c r="F139" i="4"/>
  <c r="D139" i="4"/>
  <c r="M138" i="4"/>
  <c r="L138" i="4"/>
  <c r="K138" i="4"/>
  <c r="J138" i="4"/>
  <c r="I138" i="4"/>
  <c r="H138" i="4"/>
  <c r="G138" i="4"/>
  <c r="F138" i="4"/>
  <c r="D138" i="4"/>
  <c r="M137" i="4"/>
  <c r="L137" i="4"/>
  <c r="K137" i="4"/>
  <c r="J137" i="4"/>
  <c r="I137" i="4"/>
  <c r="H137" i="4"/>
  <c r="G137" i="4"/>
  <c r="F137" i="4"/>
  <c r="D137" i="4"/>
  <c r="M136" i="4"/>
  <c r="L136" i="4"/>
  <c r="K136" i="4"/>
  <c r="J136" i="4"/>
  <c r="I136" i="4"/>
  <c r="H136" i="4"/>
  <c r="G136" i="4"/>
  <c r="F136" i="4"/>
  <c r="D136" i="4"/>
  <c r="M135" i="4"/>
  <c r="L135" i="4"/>
  <c r="K135" i="4"/>
  <c r="J135" i="4"/>
  <c r="I135" i="4"/>
  <c r="H135" i="4"/>
  <c r="G135" i="4"/>
  <c r="F135" i="4"/>
  <c r="D135" i="4"/>
  <c r="M134" i="4"/>
  <c r="L134" i="4"/>
  <c r="K134" i="4"/>
  <c r="J134" i="4"/>
  <c r="I134" i="4"/>
  <c r="H134" i="4"/>
  <c r="G134" i="4"/>
  <c r="F134" i="4"/>
  <c r="D134" i="4"/>
  <c r="M133" i="4"/>
  <c r="L133" i="4"/>
  <c r="K133" i="4"/>
  <c r="J133" i="4"/>
  <c r="I133" i="4"/>
  <c r="H133" i="4"/>
  <c r="G133" i="4"/>
  <c r="F133" i="4"/>
  <c r="D133" i="4"/>
  <c r="M132" i="4"/>
  <c r="L132" i="4"/>
  <c r="K132" i="4"/>
  <c r="J132" i="4"/>
  <c r="I132" i="4"/>
  <c r="H132" i="4"/>
  <c r="G132" i="4"/>
  <c r="F132" i="4"/>
  <c r="D132" i="4"/>
  <c r="M131" i="4"/>
  <c r="L131" i="4"/>
  <c r="K131" i="4"/>
  <c r="J131" i="4"/>
  <c r="I131" i="4"/>
  <c r="H131" i="4"/>
  <c r="G131" i="4"/>
  <c r="F131" i="4"/>
  <c r="D131" i="4"/>
  <c r="M130" i="4"/>
  <c r="L130" i="4"/>
  <c r="K130" i="4"/>
  <c r="J130" i="4"/>
  <c r="I130" i="4"/>
  <c r="H130" i="4"/>
  <c r="G130" i="4"/>
  <c r="F130" i="4"/>
  <c r="D130" i="4"/>
  <c r="M129" i="4"/>
  <c r="L129" i="4"/>
  <c r="K129" i="4"/>
  <c r="J129" i="4"/>
  <c r="I129" i="4"/>
  <c r="H129" i="4"/>
  <c r="G129" i="4"/>
  <c r="F129" i="4"/>
  <c r="D129" i="4"/>
  <c r="M128" i="4"/>
  <c r="L128" i="4"/>
  <c r="K128" i="4"/>
  <c r="J128" i="4"/>
  <c r="I128" i="4"/>
  <c r="H128" i="4"/>
  <c r="G128" i="4"/>
  <c r="F128" i="4"/>
  <c r="D128" i="4"/>
  <c r="M127" i="4"/>
  <c r="L127" i="4"/>
  <c r="K127" i="4"/>
  <c r="J127" i="4"/>
  <c r="I127" i="4"/>
  <c r="H127" i="4"/>
  <c r="G127" i="4"/>
  <c r="F127" i="4"/>
  <c r="D127" i="4"/>
  <c r="M126" i="4"/>
  <c r="L126" i="4"/>
  <c r="K126" i="4"/>
  <c r="J126" i="4"/>
  <c r="I126" i="4"/>
  <c r="H126" i="4"/>
  <c r="G126" i="4"/>
  <c r="F126" i="4"/>
  <c r="D126" i="4"/>
  <c r="M125" i="4"/>
  <c r="L125" i="4"/>
  <c r="K125" i="4"/>
  <c r="J125" i="4"/>
  <c r="I125" i="4"/>
  <c r="H125" i="4"/>
  <c r="G125" i="4"/>
  <c r="F125" i="4"/>
  <c r="D125" i="4"/>
  <c r="M58" i="4"/>
  <c r="L58" i="4"/>
  <c r="K58" i="4"/>
  <c r="J58" i="4"/>
  <c r="I58" i="4"/>
  <c r="H58" i="4"/>
  <c r="G58" i="4"/>
  <c r="F58" i="4"/>
  <c r="E58" i="4"/>
  <c r="D58" i="4"/>
  <c r="C58" i="4"/>
  <c r="B58" i="4"/>
  <c r="M57" i="4"/>
  <c r="L57" i="4"/>
  <c r="K57" i="4"/>
  <c r="J57" i="4"/>
  <c r="I57" i="4"/>
  <c r="H57" i="4"/>
  <c r="G57" i="4"/>
  <c r="F57" i="4"/>
  <c r="E57" i="4"/>
  <c r="D57" i="4"/>
  <c r="C57" i="4"/>
  <c r="B57" i="4"/>
  <c r="M56" i="4"/>
  <c r="L56" i="4"/>
  <c r="K56" i="4"/>
  <c r="J56" i="4"/>
  <c r="I56" i="4"/>
  <c r="H56" i="4"/>
  <c r="G56" i="4"/>
  <c r="F56" i="4"/>
  <c r="E56" i="4"/>
  <c r="D56" i="4"/>
  <c r="C56" i="4"/>
  <c r="B56" i="4"/>
  <c r="M55" i="4"/>
  <c r="L55" i="4"/>
  <c r="K55" i="4"/>
  <c r="J55" i="4"/>
  <c r="I55" i="4"/>
  <c r="H55" i="4"/>
  <c r="G55" i="4"/>
  <c r="F55" i="4"/>
  <c r="E55" i="4"/>
  <c r="D55" i="4"/>
  <c r="C55" i="4"/>
  <c r="B55" i="4"/>
  <c r="M54" i="4"/>
  <c r="L54" i="4"/>
  <c r="K54" i="4"/>
  <c r="J54" i="4"/>
  <c r="I54" i="4"/>
  <c r="H54" i="4"/>
  <c r="G54" i="4"/>
  <c r="F54" i="4"/>
  <c r="E54" i="4"/>
  <c r="D54" i="4"/>
  <c r="C54" i="4"/>
  <c r="B54" i="4"/>
  <c r="M53" i="4"/>
  <c r="L53" i="4"/>
  <c r="K53" i="4"/>
  <c r="J53" i="4"/>
  <c r="I53" i="4"/>
  <c r="H53" i="4"/>
  <c r="G53" i="4"/>
  <c r="F53" i="4"/>
  <c r="E53" i="4"/>
  <c r="D53" i="4"/>
  <c r="C53" i="4"/>
  <c r="B53" i="4"/>
  <c r="M52" i="4"/>
  <c r="L52" i="4"/>
  <c r="K52" i="4"/>
  <c r="J52" i="4"/>
  <c r="I52" i="4"/>
  <c r="H52" i="4"/>
  <c r="G52" i="4"/>
  <c r="F52" i="4"/>
  <c r="E52" i="4"/>
  <c r="D52" i="4"/>
  <c r="C52" i="4"/>
  <c r="B52" i="4"/>
  <c r="M51" i="4"/>
  <c r="L51" i="4"/>
  <c r="K51" i="4"/>
  <c r="J51" i="4"/>
  <c r="I51" i="4"/>
  <c r="H51" i="4"/>
  <c r="G51" i="4"/>
  <c r="F51" i="4"/>
  <c r="E51" i="4"/>
  <c r="D51" i="4"/>
  <c r="C51" i="4"/>
  <c r="B51" i="4"/>
  <c r="M50" i="4"/>
  <c r="L50" i="4"/>
  <c r="K50" i="4"/>
  <c r="J50" i="4"/>
  <c r="I50" i="4"/>
  <c r="H50" i="4"/>
  <c r="G50" i="4"/>
  <c r="F50" i="4"/>
  <c r="E50" i="4"/>
  <c r="D50" i="4"/>
  <c r="C50" i="4"/>
  <c r="B50" i="4"/>
  <c r="M49" i="4"/>
  <c r="L49" i="4"/>
  <c r="K49" i="4"/>
  <c r="J49" i="4"/>
  <c r="I49" i="4"/>
  <c r="H49" i="4"/>
  <c r="G49" i="4"/>
  <c r="F49" i="4"/>
  <c r="E49" i="4"/>
  <c r="D49" i="4"/>
  <c r="C49" i="4"/>
  <c r="B49" i="4"/>
  <c r="M48" i="4"/>
  <c r="L48" i="4"/>
  <c r="K48" i="4"/>
  <c r="J48" i="4"/>
  <c r="I48" i="4"/>
  <c r="H48" i="4"/>
  <c r="G48" i="4"/>
  <c r="F48" i="4"/>
  <c r="E48" i="4"/>
  <c r="D48" i="4"/>
  <c r="C48" i="4"/>
  <c r="B48" i="4"/>
  <c r="M47" i="4"/>
  <c r="L47" i="4"/>
  <c r="K47" i="4"/>
  <c r="J47" i="4"/>
  <c r="I47" i="4"/>
  <c r="H47" i="4"/>
  <c r="G47" i="4"/>
  <c r="F47" i="4"/>
  <c r="E47" i="4"/>
  <c r="D47" i="4"/>
  <c r="C47" i="4"/>
  <c r="B47" i="4"/>
  <c r="M46" i="4"/>
  <c r="L46" i="4"/>
  <c r="K46" i="4"/>
  <c r="J46" i="4"/>
  <c r="I46" i="4"/>
  <c r="H46" i="4"/>
  <c r="G46" i="4"/>
  <c r="F46" i="4"/>
  <c r="E46" i="4"/>
  <c r="D46" i="4"/>
  <c r="C46" i="4"/>
  <c r="B46" i="4"/>
  <c r="M45" i="4"/>
  <c r="L45" i="4"/>
  <c r="K45" i="4"/>
  <c r="J45" i="4"/>
  <c r="I45" i="4"/>
  <c r="H45" i="4"/>
  <c r="G45" i="4"/>
  <c r="F45" i="4"/>
  <c r="E45" i="4"/>
  <c r="D45" i="4"/>
  <c r="C45" i="4"/>
  <c r="B45" i="4"/>
  <c r="M44" i="4"/>
  <c r="L44" i="4"/>
  <c r="K44" i="4"/>
  <c r="J44" i="4"/>
  <c r="I44" i="4"/>
  <c r="H44" i="4"/>
  <c r="G44" i="4"/>
  <c r="F44" i="4"/>
  <c r="E44" i="4"/>
  <c r="D44" i="4"/>
  <c r="C44" i="4"/>
  <c r="B44" i="4"/>
  <c r="M43" i="4"/>
  <c r="L43" i="4"/>
  <c r="K43" i="4"/>
  <c r="J43" i="4"/>
  <c r="I43" i="4"/>
  <c r="H43" i="4"/>
  <c r="G43" i="4"/>
  <c r="F43" i="4"/>
  <c r="E43" i="4"/>
  <c r="D43" i="4"/>
  <c r="C43" i="4"/>
  <c r="B43" i="4"/>
  <c r="M42" i="4"/>
  <c r="L42" i="4"/>
  <c r="K42" i="4"/>
  <c r="J42" i="4"/>
  <c r="I42" i="4"/>
  <c r="H42" i="4"/>
  <c r="G42" i="4"/>
  <c r="F42" i="4"/>
  <c r="E42" i="4"/>
  <c r="D42" i="4"/>
  <c r="C42" i="4"/>
  <c r="B42" i="4"/>
  <c r="M41" i="4"/>
  <c r="L41" i="4"/>
  <c r="K41" i="4"/>
  <c r="J41" i="4"/>
  <c r="I41" i="4"/>
  <c r="H41" i="4"/>
  <c r="G41" i="4"/>
  <c r="F41" i="4"/>
  <c r="E41" i="4"/>
  <c r="D41" i="4"/>
  <c r="C41" i="4"/>
  <c r="B41" i="4"/>
  <c r="M40" i="4"/>
  <c r="L40" i="4"/>
  <c r="K40" i="4"/>
  <c r="J40" i="4"/>
  <c r="I40" i="4"/>
  <c r="H40" i="4"/>
  <c r="G40" i="4"/>
  <c r="F40" i="4"/>
  <c r="E40" i="4"/>
  <c r="D40" i="4"/>
  <c r="C40" i="4"/>
  <c r="B40" i="4"/>
  <c r="M39" i="4"/>
  <c r="L39" i="4"/>
  <c r="K39" i="4"/>
  <c r="J39" i="4"/>
  <c r="I39" i="4"/>
  <c r="H39" i="4"/>
  <c r="G39" i="4"/>
  <c r="F39" i="4"/>
  <c r="E39" i="4"/>
  <c r="D39" i="4"/>
  <c r="C39" i="4"/>
  <c r="B39" i="4"/>
  <c r="M38" i="4"/>
  <c r="L38" i="4"/>
  <c r="K38" i="4"/>
  <c r="J38" i="4"/>
  <c r="I38" i="4"/>
  <c r="H38" i="4"/>
  <c r="G38" i="4"/>
  <c r="F38" i="4"/>
  <c r="E38" i="4"/>
  <c r="D38" i="4"/>
  <c r="C38" i="4"/>
  <c r="B38" i="4"/>
  <c r="M37" i="4"/>
  <c r="L37" i="4"/>
  <c r="K37" i="4"/>
  <c r="J37" i="4"/>
  <c r="I37" i="4"/>
  <c r="H37" i="4"/>
  <c r="G37" i="4"/>
  <c r="F37" i="4"/>
  <c r="E37" i="4"/>
  <c r="D37" i="4"/>
  <c r="C37" i="4"/>
  <c r="B37" i="4"/>
  <c r="M36" i="4"/>
  <c r="L36" i="4"/>
  <c r="K36" i="4"/>
  <c r="J36" i="4"/>
  <c r="I36" i="4"/>
  <c r="H36" i="4"/>
  <c r="G36" i="4"/>
  <c r="F36" i="4"/>
  <c r="E36" i="4"/>
  <c r="D36" i="4"/>
  <c r="C36" i="4"/>
  <c r="B36" i="4"/>
  <c r="M35" i="4"/>
  <c r="L35" i="4"/>
  <c r="K35" i="4"/>
  <c r="J35" i="4"/>
  <c r="I35" i="4"/>
  <c r="H35" i="4"/>
  <c r="G35" i="4"/>
  <c r="F35" i="4"/>
  <c r="E35" i="4"/>
  <c r="D35" i="4"/>
  <c r="C35" i="4"/>
  <c r="C59" i="4" s="1"/>
  <c r="B35" i="4"/>
  <c r="B59" i="4" s="1"/>
  <c r="L28" i="4"/>
  <c r="K28" i="4"/>
  <c r="J28" i="4"/>
  <c r="I28" i="4"/>
  <c r="H28" i="4"/>
  <c r="G28" i="4"/>
  <c r="F28" i="4"/>
  <c r="D28" i="4"/>
  <c r="L27" i="4"/>
  <c r="K27" i="4"/>
  <c r="J27" i="4"/>
  <c r="I27" i="4"/>
  <c r="H27" i="4"/>
  <c r="G27" i="4"/>
  <c r="F27" i="4"/>
  <c r="D27" i="4"/>
  <c r="L26" i="4"/>
  <c r="K26" i="4"/>
  <c r="J26" i="4"/>
  <c r="I26" i="4"/>
  <c r="H26" i="4"/>
  <c r="G26" i="4"/>
  <c r="F26" i="4"/>
  <c r="D26" i="4"/>
  <c r="L25" i="4"/>
  <c r="K25" i="4"/>
  <c r="J25" i="4"/>
  <c r="I25" i="4"/>
  <c r="H25" i="4"/>
  <c r="G25" i="4"/>
  <c r="F25" i="4"/>
  <c r="D25" i="4"/>
  <c r="L24" i="4"/>
  <c r="K24" i="4"/>
  <c r="J24" i="4"/>
  <c r="I24" i="4"/>
  <c r="H24" i="4"/>
  <c r="G24" i="4"/>
  <c r="F24" i="4"/>
  <c r="D24" i="4"/>
  <c r="L23" i="4"/>
  <c r="K23" i="4"/>
  <c r="J23" i="4"/>
  <c r="I23" i="4"/>
  <c r="H23" i="4"/>
  <c r="G23" i="4"/>
  <c r="F23" i="4"/>
  <c r="D23" i="4"/>
  <c r="L22" i="4"/>
  <c r="K22" i="4"/>
  <c r="J22" i="4"/>
  <c r="I22" i="4"/>
  <c r="H22" i="4"/>
  <c r="G22" i="4"/>
  <c r="F22" i="4"/>
  <c r="D22" i="4"/>
  <c r="L21" i="4"/>
  <c r="K21" i="4"/>
  <c r="J21" i="4"/>
  <c r="I21" i="4"/>
  <c r="H21" i="4"/>
  <c r="G21" i="4"/>
  <c r="F21" i="4"/>
  <c r="D21" i="4"/>
  <c r="L20" i="4"/>
  <c r="K20" i="4"/>
  <c r="J20" i="4"/>
  <c r="I20" i="4"/>
  <c r="H20" i="4"/>
  <c r="G20" i="4"/>
  <c r="F20" i="4"/>
  <c r="D20" i="4"/>
  <c r="L19" i="4"/>
  <c r="K19" i="4"/>
  <c r="J19" i="4"/>
  <c r="I19" i="4"/>
  <c r="H19" i="4"/>
  <c r="G19" i="4"/>
  <c r="F19" i="4"/>
  <c r="D19" i="4"/>
  <c r="L18" i="4"/>
  <c r="K18" i="4"/>
  <c r="J18" i="4"/>
  <c r="I18" i="4"/>
  <c r="H18" i="4"/>
  <c r="G18" i="4"/>
  <c r="F18" i="4"/>
  <c r="D18" i="4"/>
  <c r="L17" i="4"/>
  <c r="K17" i="4"/>
  <c r="J17" i="4"/>
  <c r="I17" i="4"/>
  <c r="H17" i="4"/>
  <c r="G17" i="4"/>
  <c r="F17" i="4"/>
  <c r="D17" i="4"/>
  <c r="L16" i="4"/>
  <c r="K16" i="4"/>
  <c r="J16" i="4"/>
  <c r="I16" i="4"/>
  <c r="H16" i="4"/>
  <c r="G16" i="4"/>
  <c r="F16" i="4"/>
  <c r="D16" i="4"/>
  <c r="L15" i="4"/>
  <c r="K15" i="4"/>
  <c r="J15" i="4"/>
  <c r="I15" i="4"/>
  <c r="H15" i="4"/>
  <c r="G15" i="4"/>
  <c r="F15" i="4"/>
  <c r="D15" i="4"/>
  <c r="L14" i="4"/>
  <c r="K14" i="4"/>
  <c r="J14" i="4"/>
  <c r="I14" i="4"/>
  <c r="H14" i="4"/>
  <c r="G14" i="4"/>
  <c r="F14" i="4"/>
  <c r="D14" i="4"/>
  <c r="L13" i="4"/>
  <c r="K13" i="4"/>
  <c r="J13" i="4"/>
  <c r="I13" i="4"/>
  <c r="H13" i="4"/>
  <c r="G13" i="4"/>
  <c r="F13" i="4"/>
  <c r="D13" i="4"/>
  <c r="L12" i="4"/>
  <c r="K12" i="4"/>
  <c r="J12" i="4"/>
  <c r="I12" i="4"/>
  <c r="H12" i="4"/>
  <c r="G12" i="4"/>
  <c r="F12" i="4"/>
  <c r="D12" i="4"/>
  <c r="L11" i="4"/>
  <c r="K11" i="4"/>
  <c r="J11" i="4"/>
  <c r="I11" i="4"/>
  <c r="H11" i="4"/>
  <c r="G11" i="4"/>
  <c r="F11" i="4"/>
  <c r="D11" i="4"/>
  <c r="L10" i="4"/>
  <c r="K10" i="4"/>
  <c r="J10" i="4"/>
  <c r="I10" i="4"/>
  <c r="H10" i="4"/>
  <c r="G10" i="4"/>
  <c r="F10" i="4"/>
  <c r="L9" i="4"/>
  <c r="K9" i="4"/>
  <c r="J9" i="4"/>
  <c r="I9" i="4"/>
  <c r="H9" i="4"/>
  <c r="G9" i="4"/>
  <c r="F9" i="4"/>
  <c r="D9" i="4"/>
  <c r="L8" i="4"/>
  <c r="K8" i="4"/>
  <c r="J8" i="4"/>
  <c r="I8" i="4"/>
  <c r="H8" i="4"/>
  <c r="G8" i="4"/>
  <c r="F8" i="4"/>
  <c r="D8" i="4"/>
  <c r="L7" i="4"/>
  <c r="K7" i="4"/>
  <c r="J7" i="4"/>
  <c r="I7" i="4"/>
  <c r="H7" i="4"/>
  <c r="G7" i="4"/>
  <c r="F7" i="4"/>
  <c r="D7" i="4"/>
  <c r="L6" i="4"/>
  <c r="K6" i="4"/>
  <c r="J6" i="4"/>
  <c r="I6" i="4"/>
  <c r="H6" i="4"/>
  <c r="G6" i="4"/>
  <c r="F6" i="4"/>
  <c r="D6" i="4"/>
  <c r="L5" i="4"/>
  <c r="K5" i="4"/>
  <c r="J5" i="4"/>
  <c r="I5" i="4"/>
  <c r="H5" i="4"/>
  <c r="G5" i="4"/>
  <c r="F5" i="4"/>
  <c r="D5" i="4"/>
  <c r="J1559" i="4" l="1"/>
  <c r="I1559" i="4"/>
  <c r="E59" i="4"/>
  <c r="B1559" i="4"/>
  <c r="B1517" i="4"/>
  <c r="B1511" i="4"/>
  <c r="B1523" i="4"/>
  <c r="B1507" i="4"/>
  <c r="B1505" i="4"/>
  <c r="B1519" i="4"/>
  <c r="B1525" i="4"/>
  <c r="B1509" i="4"/>
  <c r="B1515" i="4"/>
  <c r="D1499" i="4"/>
  <c r="B1513" i="4"/>
  <c r="B1235" i="4"/>
  <c r="B1308" i="4"/>
  <c r="J1259" i="4"/>
  <c r="B1306" i="4"/>
  <c r="B1295" i="4"/>
  <c r="F1319" i="4"/>
  <c r="L26" i="5" s="1"/>
  <c r="B1296" i="4"/>
  <c r="B1297" i="4"/>
  <c r="B1298" i="4"/>
  <c r="B1299" i="4"/>
  <c r="B1300" i="4"/>
  <c r="B1301" i="4"/>
  <c r="B1302" i="4"/>
  <c r="B1303" i="4"/>
  <c r="B1304" i="4"/>
  <c r="B1312" i="4"/>
  <c r="B1310" i="4"/>
  <c r="D1529" i="4"/>
  <c r="L1529" i="4"/>
  <c r="F1199" i="4"/>
  <c r="L24" i="5" s="1"/>
  <c r="B1176" i="4"/>
  <c r="B1192" i="4"/>
  <c r="B1251" i="4"/>
  <c r="B1184" i="4"/>
  <c r="B1243" i="4"/>
  <c r="B1521" i="4"/>
  <c r="C1199" i="4"/>
  <c r="F24" i="5" s="1"/>
  <c r="K1199" i="4"/>
  <c r="B1182" i="4"/>
  <c r="B1190" i="4"/>
  <c r="K1259" i="4"/>
  <c r="B1241" i="4"/>
  <c r="B1249" i="4"/>
  <c r="B1257" i="4"/>
  <c r="I1529" i="4"/>
  <c r="G1033" i="4"/>
  <c r="B1180" i="4"/>
  <c r="B1188" i="4"/>
  <c r="B1196" i="4"/>
  <c r="C1229" i="4"/>
  <c r="K1229" i="4"/>
  <c r="H1259" i="4"/>
  <c r="B1239" i="4"/>
  <c r="B1247" i="4"/>
  <c r="B1255" i="4"/>
  <c r="D1319" i="4"/>
  <c r="H26" i="5" s="1"/>
  <c r="J1529" i="4"/>
  <c r="B1178" i="4"/>
  <c r="B1186" i="4"/>
  <c r="B1194" i="4"/>
  <c r="I1259" i="4"/>
  <c r="B1237" i="4"/>
  <c r="B1245" i="4"/>
  <c r="B1253" i="4"/>
  <c r="C1529" i="4"/>
  <c r="K1529" i="4"/>
  <c r="B1527" i="4"/>
  <c r="B1175" i="4"/>
  <c r="J1199" i="4"/>
  <c r="T24" i="5" s="1"/>
  <c r="B1177" i="4"/>
  <c r="B1179" i="4"/>
  <c r="B1181" i="4"/>
  <c r="B1183" i="4"/>
  <c r="B1185" i="4"/>
  <c r="B1187" i="4"/>
  <c r="B1189" i="4"/>
  <c r="B1191" i="4"/>
  <c r="B1193" i="4"/>
  <c r="B1195" i="4"/>
  <c r="B1197" i="4"/>
  <c r="G1259" i="4"/>
  <c r="E1289" i="4"/>
  <c r="I26" i="5" s="1"/>
  <c r="D1469" i="4"/>
  <c r="L1469" i="4"/>
  <c r="B1499" i="4"/>
  <c r="J1499" i="4"/>
  <c r="H1529" i="4"/>
  <c r="F1559" i="4"/>
  <c r="E1199" i="4"/>
  <c r="J24" i="5" s="1"/>
  <c r="M1199" i="4"/>
  <c r="B1314" i="4"/>
  <c r="B1316" i="4"/>
  <c r="G1199" i="4"/>
  <c r="N24" i="5" s="1"/>
  <c r="G1229" i="4"/>
  <c r="D1259" i="4"/>
  <c r="L1259" i="4"/>
  <c r="J1289" i="4"/>
  <c r="H1319" i="4"/>
  <c r="P26" i="5" s="1"/>
  <c r="I1469" i="4"/>
  <c r="E1529" i="4"/>
  <c r="M1529" i="4"/>
  <c r="C1559" i="4"/>
  <c r="F30" i="5" s="1"/>
  <c r="K1559" i="4"/>
  <c r="E1259" i="4"/>
  <c r="C1289" i="4"/>
  <c r="E26" i="5" s="1"/>
  <c r="K1289" i="4"/>
  <c r="U26" i="5" s="1"/>
  <c r="B1469" i="4"/>
  <c r="C29" i="5" s="1"/>
  <c r="H1499" i="4"/>
  <c r="F1529" i="4"/>
  <c r="B1506" i="4"/>
  <c r="B1508" i="4"/>
  <c r="B1510" i="4"/>
  <c r="B1512" i="4"/>
  <c r="B1514" i="4"/>
  <c r="B1516" i="4"/>
  <c r="B1518" i="4"/>
  <c r="B1520" i="4"/>
  <c r="B1522" i="4"/>
  <c r="B1524" i="4"/>
  <c r="B1526" i="4"/>
  <c r="D1559" i="4"/>
  <c r="L1559" i="4"/>
  <c r="I1199" i="4"/>
  <c r="R24" i="5" s="1"/>
  <c r="F1259" i="4"/>
  <c r="B1236" i="4"/>
  <c r="B1238" i="4"/>
  <c r="B1240" i="4"/>
  <c r="B1242" i="4"/>
  <c r="B1244" i="4"/>
  <c r="B1246" i="4"/>
  <c r="B1248" i="4"/>
  <c r="B1250" i="4"/>
  <c r="B1252" i="4"/>
  <c r="B1254" i="4"/>
  <c r="B1256" i="4"/>
  <c r="D1289" i="4"/>
  <c r="L1289" i="4"/>
  <c r="B1305" i="4"/>
  <c r="B1307" i="4"/>
  <c r="B1309" i="4"/>
  <c r="B1311" i="4"/>
  <c r="B1313" i="4"/>
  <c r="B1315" i="4"/>
  <c r="B1317" i="4"/>
  <c r="K1469" i="4"/>
  <c r="L1470" i="4" s="1"/>
  <c r="G1529" i="4"/>
  <c r="E1559" i="4"/>
  <c r="M1559" i="4"/>
  <c r="I59" i="4"/>
  <c r="J59" i="4"/>
  <c r="K59" i="4"/>
  <c r="D59" i="4"/>
  <c r="H59" i="4"/>
  <c r="B1289" i="4"/>
  <c r="C26" i="5" s="1"/>
  <c r="L1319" i="4"/>
  <c r="F1289" i="4"/>
  <c r="K26" i="5" s="1"/>
  <c r="C1041" i="4"/>
  <c r="G1026" i="4"/>
  <c r="G1035" i="4"/>
  <c r="M1043" i="4"/>
  <c r="C1029" i="4"/>
  <c r="G1039" i="4"/>
  <c r="M1046" i="4"/>
  <c r="E1229" i="4"/>
  <c r="I1229" i="4"/>
  <c r="M1229" i="4"/>
  <c r="M1032" i="4"/>
  <c r="M1039" i="4"/>
  <c r="E1109" i="4"/>
  <c r="I23" i="5" s="1"/>
  <c r="M1109" i="4"/>
  <c r="B1115" i="4"/>
  <c r="C1319" i="4"/>
  <c r="F26" i="5" s="1"/>
  <c r="G1319" i="4"/>
  <c r="N26" i="5" s="1"/>
  <c r="K1319" i="4"/>
  <c r="E1046" i="4"/>
  <c r="B1205" i="4"/>
  <c r="F1229" i="4"/>
  <c r="J1229" i="4"/>
  <c r="B1206" i="4"/>
  <c r="B1207" i="4"/>
  <c r="B1208" i="4"/>
  <c r="B1209" i="4"/>
  <c r="B1210" i="4"/>
  <c r="B1211" i="4"/>
  <c r="B1212" i="4"/>
  <c r="B1213" i="4"/>
  <c r="B1214" i="4"/>
  <c r="B1215" i="4"/>
  <c r="B1216" i="4"/>
  <c r="B1217" i="4"/>
  <c r="B1218" i="4"/>
  <c r="B1219" i="4"/>
  <c r="B1220" i="4"/>
  <c r="B1221" i="4"/>
  <c r="B1222" i="4"/>
  <c r="B1223" i="4"/>
  <c r="B1224" i="4"/>
  <c r="B1225" i="4"/>
  <c r="B1226" i="4"/>
  <c r="B1227" i="4"/>
  <c r="E1319" i="4"/>
  <c r="J26" i="5" s="1"/>
  <c r="I1319" i="4"/>
  <c r="R26" i="5" s="1"/>
  <c r="B1028" i="4"/>
  <c r="E1034" i="4"/>
  <c r="M1040" i="4"/>
  <c r="L1046" i="4"/>
  <c r="C1109" i="4"/>
  <c r="E23" i="5" s="1"/>
  <c r="G1109" i="4"/>
  <c r="M23" i="5" s="1"/>
  <c r="K1109" i="4"/>
  <c r="U23" i="5" s="1"/>
  <c r="D1139" i="4"/>
  <c r="H23" i="5" s="1"/>
  <c r="H1139" i="4"/>
  <c r="P23" i="5" s="1"/>
  <c r="L1139" i="4"/>
  <c r="D1109" i="4"/>
  <c r="G23" i="5" s="1"/>
  <c r="H1109" i="4"/>
  <c r="O23" i="5" s="1"/>
  <c r="J1469" i="4"/>
  <c r="L1026" i="4"/>
  <c r="F1036" i="4"/>
  <c r="C1045" i="4"/>
  <c r="C1027" i="4"/>
  <c r="M1030" i="4"/>
  <c r="M1036" i="4"/>
  <c r="F1040" i="4"/>
  <c r="M1042" i="4"/>
  <c r="G1047" i="4"/>
  <c r="B1085" i="4"/>
  <c r="F1109" i="4"/>
  <c r="K23" i="5" s="1"/>
  <c r="J1109" i="4"/>
  <c r="S23" i="5" s="1"/>
  <c r="B1086" i="4"/>
  <c r="B1087" i="4"/>
  <c r="B1088" i="4"/>
  <c r="B1089" i="4"/>
  <c r="B1090" i="4"/>
  <c r="B1091" i="4"/>
  <c r="B1092" i="4"/>
  <c r="B1093" i="4"/>
  <c r="B1094" i="4"/>
  <c r="B1095" i="4"/>
  <c r="B1096" i="4"/>
  <c r="B1097" i="4"/>
  <c r="B1098" i="4"/>
  <c r="B1099" i="4"/>
  <c r="B1100" i="4"/>
  <c r="B1101" i="4"/>
  <c r="B1102" i="4"/>
  <c r="B1103" i="4"/>
  <c r="B1104" i="4"/>
  <c r="B1105" i="4"/>
  <c r="B1106" i="4"/>
  <c r="B1107" i="4"/>
  <c r="D1229" i="4"/>
  <c r="H1229" i="4"/>
  <c r="C1025" i="4"/>
  <c r="M1027" i="4"/>
  <c r="B1031" i="4"/>
  <c r="F1035" i="4"/>
  <c r="M1038" i="4"/>
  <c r="G1040" i="4"/>
  <c r="G1043" i="4"/>
  <c r="G1046" i="4"/>
  <c r="G1048" i="4"/>
  <c r="B1116" i="4"/>
  <c r="B1117" i="4"/>
  <c r="B1118" i="4"/>
  <c r="B1119" i="4"/>
  <c r="B1120" i="4"/>
  <c r="B1121" i="4"/>
  <c r="B1122" i="4"/>
  <c r="B1123" i="4"/>
  <c r="B1124" i="4"/>
  <c r="B1125" i="4"/>
  <c r="B1126" i="4"/>
  <c r="B1127" i="4"/>
  <c r="B1128" i="4"/>
  <c r="B1129" i="4"/>
  <c r="B1130" i="4"/>
  <c r="B1131" i="4"/>
  <c r="M1259" i="4"/>
  <c r="L1229" i="4"/>
  <c r="E1139" i="4"/>
  <c r="J23" i="5" s="1"/>
  <c r="C1139" i="4"/>
  <c r="F23" i="5" s="1"/>
  <c r="G1139" i="4"/>
  <c r="N23" i="5" s="1"/>
  <c r="K1139" i="4"/>
  <c r="B1333" i="4"/>
  <c r="B1348" i="4"/>
  <c r="M1139" i="4"/>
  <c r="M1319" i="4"/>
  <c r="B1370" i="4"/>
  <c r="C1469" i="4"/>
  <c r="H1199" i="4"/>
  <c r="P24" i="5" s="1"/>
  <c r="L1199" i="4"/>
  <c r="B1325" i="4"/>
  <c r="B1336" i="4"/>
  <c r="I1139" i="4"/>
  <c r="R23" i="5" s="1"/>
  <c r="B1328" i="4"/>
  <c r="B1340" i="4"/>
  <c r="M1025" i="4"/>
  <c r="M1026" i="4"/>
  <c r="G1028" i="4"/>
  <c r="M1031" i="4"/>
  <c r="M1037" i="4"/>
  <c r="M1041" i="4"/>
  <c r="G1044" i="4"/>
  <c r="F1139" i="4"/>
  <c r="L23" i="5" s="1"/>
  <c r="J1139" i="4"/>
  <c r="T23" i="5" s="1"/>
  <c r="B1132" i="4"/>
  <c r="B1133" i="4"/>
  <c r="B1134" i="4"/>
  <c r="B1135" i="4"/>
  <c r="B1332" i="4"/>
  <c r="B1344" i="4"/>
  <c r="B1355" i="4"/>
  <c r="B1138" i="4"/>
  <c r="B1136" i="4"/>
  <c r="B1061" i="4"/>
  <c r="B1367" i="4"/>
  <c r="B1374" i="4"/>
  <c r="C1259" i="4"/>
  <c r="F1029" i="4"/>
  <c r="B1069" i="4"/>
  <c r="B1341" i="4"/>
  <c r="B1358" i="4"/>
  <c r="G1499" i="4"/>
  <c r="C1079" i="4"/>
  <c r="F22" i="5" s="1"/>
  <c r="G1079" i="4"/>
  <c r="B1063" i="4"/>
  <c r="B1071" i="4"/>
  <c r="D1030" i="4"/>
  <c r="B1057" i="4"/>
  <c r="B1065" i="4"/>
  <c r="B1073" i="4"/>
  <c r="B1036" i="4"/>
  <c r="E1079" i="4"/>
  <c r="B1059" i="4"/>
  <c r="B1067" i="4"/>
  <c r="B1075" i="4"/>
  <c r="B1329" i="4"/>
  <c r="B1337" i="4"/>
  <c r="B1345" i="4"/>
  <c r="B1364" i="4"/>
  <c r="M1079" i="4"/>
  <c r="L1040" i="4"/>
  <c r="M59" i="4"/>
  <c r="M1469" i="4"/>
  <c r="Y29" i="5" s="1"/>
  <c r="X29" i="5" s="1"/>
  <c r="M1289" i="4"/>
  <c r="L1109" i="4"/>
  <c r="K1034" i="4"/>
  <c r="B1042" i="4"/>
  <c r="B1077" i="4"/>
  <c r="L1025" i="4"/>
  <c r="F1026" i="4"/>
  <c r="F1028" i="4"/>
  <c r="B1030" i="4"/>
  <c r="L1031" i="4"/>
  <c r="L1033" i="4"/>
  <c r="L1034" i="4"/>
  <c r="D1036" i="4"/>
  <c r="L1037" i="4"/>
  <c r="B1045" i="4"/>
  <c r="B1055" i="4"/>
  <c r="F1079" i="4"/>
  <c r="B1056" i="4"/>
  <c r="B1060" i="4"/>
  <c r="B1064" i="4"/>
  <c r="B1068" i="4"/>
  <c r="B1072" i="4"/>
  <c r="B1076" i="4"/>
  <c r="M1169" i="4"/>
  <c r="B1025" i="4"/>
  <c r="D1026" i="4"/>
  <c r="K1026" i="4"/>
  <c r="F1034" i="4"/>
  <c r="L1036" i="4"/>
  <c r="L1045" i="4"/>
  <c r="D1079" i="4"/>
  <c r="B1058" i="4"/>
  <c r="B1062" i="4"/>
  <c r="B1066" i="4"/>
  <c r="B1070" i="4"/>
  <c r="B1074" i="4"/>
  <c r="K1169" i="4"/>
  <c r="B1146" i="4"/>
  <c r="B1150" i="4"/>
  <c r="B1154" i="4"/>
  <c r="B1158" i="4"/>
  <c r="B1162" i="4"/>
  <c r="B1166" i="4"/>
  <c r="B1147" i="4"/>
  <c r="B1151" i="4"/>
  <c r="B1155" i="4"/>
  <c r="B1159" i="4"/>
  <c r="B1163" i="4"/>
  <c r="B1167" i="4"/>
  <c r="B1148" i="4"/>
  <c r="B1152" i="4"/>
  <c r="B1156" i="4"/>
  <c r="B1160" i="4"/>
  <c r="B1164" i="4"/>
  <c r="B1168" i="4"/>
  <c r="B1149" i="4"/>
  <c r="B1153" i="4"/>
  <c r="B1157" i="4"/>
  <c r="B1161" i="4"/>
  <c r="B1165" i="4"/>
  <c r="B1368" i="4"/>
  <c r="B1371" i="4"/>
  <c r="L59" i="4"/>
  <c r="J1169" i="4"/>
  <c r="L1169" i="4"/>
  <c r="J1079" i="4"/>
  <c r="J1026" i="4"/>
  <c r="J1028" i="4"/>
  <c r="J1030" i="4"/>
  <c r="J1032" i="4"/>
  <c r="J1034" i="4"/>
  <c r="J1042" i="4"/>
  <c r="J1037" i="4"/>
  <c r="J1040" i="4"/>
  <c r="J1043" i="4"/>
  <c r="J1045" i="4"/>
  <c r="J1048" i="4"/>
  <c r="J1027" i="4"/>
  <c r="J1029" i="4"/>
  <c r="J1031" i="4"/>
  <c r="J1033" i="4"/>
  <c r="J1038" i="4"/>
  <c r="J1046" i="4"/>
  <c r="J1039" i="4"/>
  <c r="J1041" i="4"/>
  <c r="J1044" i="4"/>
  <c r="J1047" i="4"/>
  <c r="J1035" i="4"/>
  <c r="J1025" i="4"/>
  <c r="J1036" i="4"/>
  <c r="I1079" i="4"/>
  <c r="L1079" i="4"/>
  <c r="K1079" i="4"/>
  <c r="G1027" i="4"/>
  <c r="M1028" i="4"/>
  <c r="M1029" i="4"/>
  <c r="G1031" i="4"/>
  <c r="G1032" i="4"/>
  <c r="C1033" i="4"/>
  <c r="D1034" i="4"/>
  <c r="C1035" i="4"/>
  <c r="G1037" i="4"/>
  <c r="G1038" i="4"/>
  <c r="C1039" i="4"/>
  <c r="D1040" i="4"/>
  <c r="G1041" i="4"/>
  <c r="G1042" i="4"/>
  <c r="C1043" i="4"/>
  <c r="D1044" i="4"/>
  <c r="D1046" i="4"/>
  <c r="M1047" i="4"/>
  <c r="G1025" i="4"/>
  <c r="F1027" i="4"/>
  <c r="D1028" i="4"/>
  <c r="L1028" i="4"/>
  <c r="G1029" i="4"/>
  <c r="G1030" i="4"/>
  <c r="C1031" i="4"/>
  <c r="D1032" i="4"/>
  <c r="B1033" i="4"/>
  <c r="M1033" i="4"/>
  <c r="G1034" i="4"/>
  <c r="M1034" i="4"/>
  <c r="M1035" i="4"/>
  <c r="G1036" i="4"/>
  <c r="C1037" i="4"/>
  <c r="D1038" i="4"/>
  <c r="B1039" i="4"/>
  <c r="B1040" i="4"/>
  <c r="F1041" i="4"/>
  <c r="D1042" i="4"/>
  <c r="B1043" i="4"/>
  <c r="B1044" i="4"/>
  <c r="M1044" i="4"/>
  <c r="M1045" i="4"/>
  <c r="L1047" i="4"/>
  <c r="E1049" i="4"/>
  <c r="B1327" i="4"/>
  <c r="B1331" i="4"/>
  <c r="B1335" i="4"/>
  <c r="B1339" i="4"/>
  <c r="B1343" i="4"/>
  <c r="B1347" i="4"/>
  <c r="B1326" i="4"/>
  <c r="B1330" i="4"/>
  <c r="B1334" i="4"/>
  <c r="B1338" i="4"/>
  <c r="B1342" i="4"/>
  <c r="B186" i="4"/>
  <c r="B187" i="4"/>
  <c r="B188" i="4"/>
  <c r="B189" i="4"/>
  <c r="B190" i="4"/>
  <c r="B191" i="4"/>
  <c r="B192" i="4"/>
  <c r="B193" i="4"/>
  <c r="B194" i="4"/>
  <c r="B195" i="4"/>
  <c r="B196" i="4"/>
  <c r="B197" i="4"/>
  <c r="B198" i="4"/>
  <c r="B199" i="4"/>
  <c r="B200" i="4"/>
  <c r="B201" i="4"/>
  <c r="B202" i="4"/>
  <c r="B203" i="4"/>
  <c r="B204" i="4"/>
  <c r="B205" i="4"/>
  <c r="B206" i="4"/>
  <c r="B207" i="4"/>
  <c r="B208" i="4"/>
  <c r="F179" i="4"/>
  <c r="B215" i="4"/>
  <c r="B219" i="4"/>
  <c r="B223" i="4"/>
  <c r="B227" i="4"/>
  <c r="B231" i="4"/>
  <c r="B235" i="4"/>
  <c r="B1027" i="4"/>
  <c r="L1027" i="4"/>
  <c r="E1028" i="4"/>
  <c r="K1028" i="4"/>
  <c r="F1030" i="4"/>
  <c r="L1030" i="4"/>
  <c r="F1031" i="4"/>
  <c r="B1032" i="4"/>
  <c r="B1035" i="4"/>
  <c r="L1035" i="4"/>
  <c r="E1036" i="4"/>
  <c r="K1036" i="4"/>
  <c r="B1038" i="4"/>
  <c r="L1039" i="4"/>
  <c r="E1040" i="4"/>
  <c r="K1040" i="4"/>
  <c r="L1043" i="4"/>
  <c r="E1044" i="4"/>
  <c r="L1044" i="4"/>
  <c r="K1046" i="4"/>
  <c r="C1047" i="4"/>
  <c r="B1048" i="4"/>
  <c r="L1048" i="4"/>
  <c r="B1356" i="4"/>
  <c r="B1359" i="4"/>
  <c r="B1362" i="4"/>
  <c r="B1372" i="4"/>
  <c r="B1375" i="4"/>
  <c r="J1319" i="4"/>
  <c r="T26" i="5" s="1"/>
  <c r="E1469" i="4"/>
  <c r="B216" i="4"/>
  <c r="B220" i="4"/>
  <c r="B224" i="4"/>
  <c r="B228" i="4"/>
  <c r="B232" i="4"/>
  <c r="B236" i="4"/>
  <c r="F1025" i="4"/>
  <c r="B1026" i="4"/>
  <c r="B1029" i="4"/>
  <c r="L1029" i="4"/>
  <c r="E1030" i="4"/>
  <c r="K1030" i="4"/>
  <c r="F1032" i="4"/>
  <c r="L1032" i="4"/>
  <c r="F1033" i="4"/>
  <c r="B1034" i="4"/>
  <c r="B1037" i="4"/>
  <c r="F1038" i="4"/>
  <c r="L1038" i="4"/>
  <c r="B1041" i="4"/>
  <c r="L1041" i="4"/>
  <c r="E1042" i="4"/>
  <c r="K1044" i="4"/>
  <c r="B1046" i="4"/>
  <c r="K1048" i="4"/>
  <c r="B1360" i="4"/>
  <c r="B1363" i="4"/>
  <c r="B1366" i="4"/>
  <c r="B1378" i="4"/>
  <c r="C29" i="4"/>
  <c r="C179" i="4"/>
  <c r="D239" i="4"/>
  <c r="B217" i="4"/>
  <c r="B221" i="4"/>
  <c r="B225" i="4"/>
  <c r="B229" i="4"/>
  <c r="B233" i="4"/>
  <c r="E1032" i="4"/>
  <c r="K1032" i="4"/>
  <c r="E1038" i="4"/>
  <c r="K1038" i="4"/>
  <c r="K1042" i="4"/>
  <c r="I1499" i="4"/>
  <c r="I239" i="4"/>
  <c r="M239" i="4"/>
  <c r="G179" i="4"/>
  <c r="L1500" i="4"/>
  <c r="I1109" i="4"/>
  <c r="Q23" i="5" s="1"/>
  <c r="F1042" i="4"/>
  <c r="F1043" i="4"/>
  <c r="F1037" i="4"/>
  <c r="F1044" i="4"/>
  <c r="F1045" i="4"/>
  <c r="F1048" i="4"/>
  <c r="F1039" i="4"/>
  <c r="F1046" i="4"/>
  <c r="H179" i="4"/>
  <c r="G59" i="4"/>
  <c r="F59" i="4"/>
  <c r="L29" i="4"/>
  <c r="H29" i="4"/>
  <c r="E1048" i="4"/>
  <c r="K179" i="4"/>
  <c r="D179" i="4"/>
  <c r="I179" i="4"/>
  <c r="L179" i="4"/>
  <c r="D149" i="4"/>
  <c r="I149" i="4"/>
  <c r="M149" i="4"/>
  <c r="D1199" i="4"/>
  <c r="H24" i="5" s="1"/>
  <c r="D1048" i="4"/>
  <c r="C1026" i="4"/>
  <c r="C1028" i="4"/>
  <c r="C1030" i="4"/>
  <c r="C1032" i="4"/>
  <c r="C1034" i="4"/>
  <c r="C1036" i="4"/>
  <c r="C1038" i="4"/>
  <c r="C1040" i="4"/>
  <c r="C1042" i="4"/>
  <c r="C1044" i="4"/>
  <c r="C1046" i="4"/>
  <c r="K239" i="4"/>
  <c r="J179" i="4"/>
  <c r="C149" i="4"/>
  <c r="E7" i="5" s="1"/>
  <c r="H149" i="4"/>
  <c r="G149" i="4"/>
  <c r="K149" i="4"/>
  <c r="F29" i="4"/>
  <c r="J29" i="4"/>
  <c r="D29" i="4"/>
  <c r="I29" i="4"/>
  <c r="G29" i="4"/>
  <c r="K29" i="4"/>
  <c r="E1379" i="4"/>
  <c r="J27" i="5" s="1"/>
  <c r="I1379" i="4"/>
  <c r="R27" i="5" s="1"/>
  <c r="M1379" i="4"/>
  <c r="G1379" i="4"/>
  <c r="N27" i="5" s="1"/>
  <c r="K1379" i="4"/>
  <c r="D1379" i="4"/>
  <c r="H27" i="5" s="1"/>
  <c r="H1379" i="4"/>
  <c r="P27" i="5" s="1"/>
  <c r="L1379" i="4"/>
  <c r="F1379" i="4"/>
  <c r="J1379" i="4"/>
  <c r="T27" i="5" s="1"/>
  <c r="C239" i="4"/>
  <c r="H239" i="4"/>
  <c r="L239" i="4"/>
  <c r="G239" i="4"/>
  <c r="F239" i="4"/>
  <c r="J239" i="4"/>
  <c r="M179" i="4"/>
  <c r="L149" i="4"/>
  <c r="F149" i="4"/>
  <c r="J149" i="4"/>
  <c r="E1025" i="4"/>
  <c r="K1025" i="4"/>
  <c r="E1027" i="4"/>
  <c r="K1027" i="4"/>
  <c r="E1029" i="4"/>
  <c r="K1029" i="4"/>
  <c r="E1031" i="4"/>
  <c r="K1031" i="4"/>
  <c r="E1033" i="4"/>
  <c r="K1033" i="4"/>
  <c r="E1035" i="4"/>
  <c r="K1035" i="4"/>
  <c r="E1037" i="4"/>
  <c r="K1037" i="4"/>
  <c r="E1039" i="4"/>
  <c r="K1039" i="4"/>
  <c r="E1041" i="4"/>
  <c r="K1041" i="4"/>
  <c r="E1043" i="4"/>
  <c r="K1043" i="4"/>
  <c r="E1045" i="4"/>
  <c r="K1045" i="4"/>
  <c r="E1047" i="4"/>
  <c r="I27" i="5"/>
  <c r="Q27" i="5"/>
  <c r="B1376" i="4"/>
  <c r="D1025" i="4"/>
  <c r="D1027" i="4"/>
  <c r="D1029" i="4"/>
  <c r="D1031" i="4"/>
  <c r="D1033" i="4"/>
  <c r="D1035" i="4"/>
  <c r="D1037" i="4"/>
  <c r="D1039" i="4"/>
  <c r="D1041" i="4"/>
  <c r="D1043" i="4"/>
  <c r="D1045" i="4"/>
  <c r="B1357" i="4"/>
  <c r="B1361" i="4"/>
  <c r="B1365" i="4"/>
  <c r="B1369" i="4"/>
  <c r="B1373" i="4"/>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Z30" i="5" s="1"/>
  <c r="B30" i="5"/>
  <c r="AG29" i="5"/>
  <c r="AF29" i="5"/>
  <c r="AE29" i="5"/>
  <c r="AD29" i="5"/>
  <c r="Z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S26" i="5"/>
  <c r="Q26" i="5"/>
  <c r="O26" i="5"/>
  <c r="M26" i="5"/>
  <c r="G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Z7" i="5" s="1"/>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L1530" i="4" l="1"/>
  <c r="Y7" i="5"/>
  <c r="L1290" i="4"/>
  <c r="Y30" i="5"/>
  <c r="E30" i="5"/>
  <c r="B179" i="4"/>
  <c r="D7" i="5" s="1"/>
  <c r="W29" i="5"/>
  <c r="V29" i="5" s="1"/>
  <c r="U29" i="5" s="1"/>
  <c r="T29" i="5" s="1"/>
  <c r="L1260" i="4"/>
  <c r="X30" i="5"/>
  <c r="W30" i="5" s="1"/>
  <c r="X7" i="5"/>
  <c r="L1200" i="4"/>
  <c r="V30" i="5"/>
  <c r="U30" i="5" s="1"/>
  <c r="T30" i="5" s="1"/>
  <c r="S30" i="5" s="1"/>
  <c r="R30" i="5" s="1"/>
  <c r="Q30" i="5" s="1"/>
  <c r="P30" i="5" s="1"/>
  <c r="O30" i="5" s="1"/>
  <c r="N30" i="5" s="1"/>
  <c r="M30" i="5" s="1"/>
  <c r="S29" i="5"/>
  <c r="L1230" i="4"/>
  <c r="AF24" i="5"/>
  <c r="B1319" i="4"/>
  <c r="D26" i="5" s="1"/>
  <c r="B1529" i="4"/>
  <c r="C30" i="5" s="1"/>
  <c r="B1259" i="4"/>
  <c r="B1199" i="4"/>
  <c r="D24" i="5" s="1"/>
  <c r="L1320" i="4"/>
  <c r="L1140" i="4"/>
  <c r="AD25" i="5"/>
  <c r="AF23" i="5"/>
  <c r="B1229" i="4"/>
  <c r="C25" i="5" s="1"/>
  <c r="B1109" i="4"/>
  <c r="C23" i="5" s="1"/>
  <c r="Z26" i="5"/>
  <c r="Y26" i="5"/>
  <c r="X26" i="5" s="1"/>
  <c r="W26" i="5" s="1"/>
  <c r="V26" i="5" s="1"/>
  <c r="R29" i="5"/>
  <c r="Q29" i="5" s="1"/>
  <c r="P29" i="5" s="1"/>
  <c r="O29" i="5" s="1"/>
  <c r="B1139" i="4"/>
  <c r="D23" i="5" s="1"/>
  <c r="AD23" i="5"/>
  <c r="Z25" i="5"/>
  <c r="Y25" i="5" s="1"/>
  <c r="X25" i="5" s="1"/>
  <c r="W25" i="5"/>
  <c r="V25" i="5" s="1"/>
  <c r="U25" i="5" s="1"/>
  <c r="T25" i="5" s="1"/>
  <c r="S25" i="5" s="1"/>
  <c r="R25" i="5" s="1"/>
  <c r="Q25" i="5" s="1"/>
  <c r="P25" i="5" s="1"/>
  <c r="O25" i="5" s="1"/>
  <c r="N25" i="5" s="1"/>
  <c r="M25" i="5" s="1"/>
  <c r="Z23" i="5"/>
  <c r="Y23" i="5" s="1"/>
  <c r="X23" i="5" s="1"/>
  <c r="B209" i="4"/>
  <c r="C8" i="5" s="1"/>
  <c r="B1349" i="4"/>
  <c r="C27" i="5" s="1"/>
  <c r="G1049" i="4"/>
  <c r="M22" i="5" s="1"/>
  <c r="L22" i="5" s="1"/>
  <c r="AF22" i="5"/>
  <c r="N29" i="5"/>
  <c r="M29" i="5" s="1"/>
  <c r="B1169" i="4"/>
  <c r="J1049" i="4"/>
  <c r="W23" i="5"/>
  <c r="V23" i="5" s="1"/>
  <c r="W7" i="5"/>
  <c r="Z8" i="5"/>
  <c r="L1170" i="4"/>
  <c r="B1079" i="4"/>
  <c r="M1049" i="4"/>
  <c r="L1049" i="4"/>
  <c r="K1049" i="4"/>
  <c r="U22" i="5" s="1"/>
  <c r="T22" i="5" s="1"/>
  <c r="S22" i="5" s="1"/>
  <c r="R22" i="5" s="1"/>
  <c r="Q22" i="5" s="1"/>
  <c r="P22" i="5" s="1"/>
  <c r="O22" i="5" s="1"/>
  <c r="N22" i="5" s="1"/>
  <c r="B1049" i="4"/>
  <c r="C22" i="5" s="1"/>
  <c r="B149" i="4"/>
  <c r="C7" i="5" s="1"/>
  <c r="B1379" i="4"/>
  <c r="D27" i="5" s="1"/>
  <c r="V7" i="5"/>
  <c r="U7" i="5" s="1"/>
  <c r="C1049" i="4"/>
  <c r="E22" i="5" s="1"/>
  <c r="D22" i="5" s="1"/>
  <c r="F1049" i="4"/>
  <c r="K22" i="5" s="1"/>
  <c r="J22" i="5" s="1"/>
  <c r="I22" i="5" s="1"/>
  <c r="H22" i="5" s="1"/>
  <c r="B239" i="4"/>
  <c r="D8" i="5" s="1"/>
  <c r="AD22" i="5"/>
  <c r="Z22" i="5" s="1"/>
  <c r="L1380" i="4"/>
  <c r="M27" i="5"/>
  <c r="G27" i="5"/>
  <c r="D1049" i="4"/>
  <c r="G22" i="5" s="1"/>
  <c r="O27" i="5"/>
  <c r="L1350" i="4"/>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O29" i="6"/>
  <c r="AN29" i="6"/>
  <c r="AO28" i="6"/>
  <c r="AN28" i="6"/>
  <c r="AO27" i="6"/>
  <c r="AN27" i="6"/>
  <c r="AO26" i="6"/>
  <c r="AN26" i="6"/>
  <c r="AO25" i="6"/>
  <c r="AN25" i="6"/>
  <c r="AO24" i="6"/>
  <c r="AN24" i="6"/>
  <c r="AO23" i="6"/>
  <c r="AN23" i="6"/>
  <c r="AO22" i="6"/>
  <c r="AN22" i="6"/>
  <c r="AO21" i="6"/>
  <c r="AN21" i="6"/>
  <c r="AO20" i="6"/>
  <c r="AN20" i="6"/>
  <c r="AO19" i="6"/>
  <c r="AN19" i="6"/>
  <c r="AO18" i="6"/>
  <c r="AN18" i="6"/>
  <c r="AO17" i="6"/>
  <c r="AN17" i="6"/>
  <c r="AO16" i="6"/>
  <c r="AN16" i="6"/>
  <c r="AO15" i="6"/>
  <c r="AN15" i="6"/>
  <c r="AO14" i="6"/>
  <c r="AN14" i="6"/>
  <c r="AO13" i="6"/>
  <c r="AN13" i="6"/>
  <c r="AO12" i="6"/>
  <c r="AN12" i="6"/>
  <c r="AO11" i="6"/>
  <c r="AN11" i="6"/>
  <c r="AO10" i="6"/>
  <c r="AN10" i="6"/>
  <c r="AO9" i="6"/>
  <c r="AN9" i="6"/>
  <c r="AO8" i="6"/>
  <c r="AN8" i="6"/>
  <c r="AO7" i="6"/>
  <c r="AN7" i="6"/>
  <c r="AO6" i="6"/>
  <c r="AN6" i="6"/>
  <c r="AO5" i="6"/>
  <c r="AN5" i="6"/>
  <c r="G5" i="6"/>
  <c r="G29" i="6" s="1"/>
  <c r="F5" i="6"/>
  <c r="F28" i="6" s="1"/>
  <c r="M80" i="7"/>
  <c r="M79" i="7"/>
  <c r="M76" i="7"/>
  <c r="M74" i="7"/>
  <c r="M69" i="7"/>
  <c r="M68" i="7"/>
  <c r="M67" i="7"/>
  <c r="M66" i="7"/>
  <c r="M65" i="7"/>
  <c r="M64" i="7"/>
  <c r="M63" i="7"/>
  <c r="M62" i="7"/>
  <c r="M61" i="7"/>
  <c r="M60" i="7"/>
  <c r="M59" i="7"/>
  <c r="M58" i="7"/>
  <c r="M57" i="7"/>
  <c r="M54" i="7"/>
  <c r="M78" i="7" l="1"/>
  <c r="D25" i="5"/>
  <c r="M73" i="7"/>
  <c r="M71" i="7"/>
  <c r="Y22" i="5"/>
  <c r="X22" i="5" s="1"/>
  <c r="W22" i="5" s="1"/>
  <c r="V22" i="5" s="1"/>
  <c r="M55" i="7"/>
  <c r="F7" i="6"/>
  <c r="F11" i="6"/>
  <c r="F15" i="6"/>
  <c r="F19" i="6"/>
  <c r="F23" i="6"/>
  <c r="F27" i="6"/>
  <c r="F10" i="6"/>
  <c r="F14" i="6"/>
  <c r="F18" i="6"/>
  <c r="F22" i="6"/>
  <c r="F26" i="6"/>
  <c r="F9" i="6"/>
  <c r="F13" i="6"/>
  <c r="F17" i="6"/>
  <c r="F21" i="6"/>
  <c r="F25" i="6"/>
  <c r="F29" i="6"/>
  <c r="F8" i="6"/>
  <c r="F12" i="6"/>
  <c r="F16" i="6"/>
  <c r="F20" i="6"/>
  <c r="F24" i="6"/>
  <c r="M70" i="7"/>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M77" i="7"/>
  <c r="K29" i="5"/>
  <c r="J29" i="5" s="1"/>
  <c r="I29" i="5" s="1"/>
  <c r="H29" i="5" s="1"/>
  <c r="G29" i="5" s="1"/>
  <c r="F29" i="5" s="1"/>
  <c r="E29" i="5" s="1"/>
  <c r="D29" i="5" s="1"/>
  <c r="M75" i="7"/>
  <c r="N7" i="5"/>
  <c r="M7" i="5" s="1"/>
  <c r="L7" i="5" s="1"/>
  <c r="K7" i="5" s="1"/>
  <c r="J7" i="5" s="1"/>
  <c r="I7" i="5" s="1"/>
  <c r="H7" i="5" s="1"/>
  <c r="G7" i="5" s="1"/>
  <c r="F7" i="5" s="1"/>
  <c r="M56" i="7"/>
  <c r="X5" i="5"/>
  <c r="W5" i="5" s="1"/>
  <c r="V5" i="5"/>
  <c r="U5" i="5" s="1"/>
  <c r="T5" i="5" s="1"/>
  <c r="S5" i="5" s="1"/>
  <c r="R5" i="5" s="1"/>
  <c r="Q5" i="5" s="1"/>
  <c r="P5" i="5" s="1"/>
  <c r="O5" i="5" s="1"/>
  <c r="AF47" i="7"/>
  <c r="J44" i="7"/>
  <c r="J42" i="7"/>
  <c r="BM33" i="7"/>
  <c r="BL33" i="7"/>
  <c r="BK33" i="7"/>
  <c r="BJ33" i="7"/>
  <c r="BI33" i="7"/>
  <c r="BH33" i="7"/>
  <c r="BG33" i="7"/>
  <c r="BF33" i="7"/>
  <c r="BE33" i="7"/>
  <c r="BD33" i="7"/>
  <c r="BC33" i="7"/>
  <c r="BB33" i="7"/>
  <c r="BA33" i="7"/>
  <c r="AZ33" i="7"/>
  <c r="AY33" i="7"/>
  <c r="AX33" i="7"/>
  <c r="AW33" i="7"/>
  <c r="AV33" i="7"/>
  <c r="AU33" i="7"/>
  <c r="AT33" i="7"/>
  <c r="AS33" i="7"/>
  <c r="AR33" i="7"/>
  <c r="AQ33" i="7"/>
  <c r="AP33" i="7"/>
  <c r="AO33" i="7"/>
  <c r="AN33" i="7"/>
  <c r="AM33" i="7"/>
  <c r="AL33" i="7"/>
  <c r="AK33" i="7"/>
  <c r="AJ33" i="7"/>
  <c r="AI33" i="7" s="1"/>
  <c r="AH33" i="7" s="1"/>
  <c r="AG33" i="7"/>
  <c r="AF33" i="7"/>
  <c r="N5" i="5" l="1"/>
  <c r="M53" i="7"/>
  <c r="C5" i="5"/>
  <c r="M5" i="5"/>
  <c r="L5" i="5" s="1"/>
  <c r="K5" i="5" s="1"/>
  <c r="J5" i="5" s="1"/>
  <c r="I5" i="5" s="1"/>
  <c r="H5" i="5" s="1"/>
  <c r="G5" i="5" s="1"/>
  <c r="F5" i="5" s="1"/>
  <c r="C4" i="7" l="1"/>
  <c r="N3" i="7"/>
  <c r="BM2" i="7"/>
  <c r="BM32" i="7" s="1"/>
  <c r="BL2" i="7"/>
  <c r="BL3" i="7" s="1"/>
  <c r="BK2" i="7"/>
  <c r="BK3" i="7" s="1"/>
  <c r="BJ2" i="7"/>
  <c r="BJ3" i="7" s="1"/>
  <c r="BI2" i="7"/>
  <c r="BI3" i="7" s="1"/>
  <c r="BH2" i="7"/>
  <c r="BH3" i="7" s="1"/>
  <c r="BG2" i="7"/>
  <c r="BG32" i="7" s="1"/>
  <c r="BF2" i="7"/>
  <c r="BF32" i="7" s="1"/>
  <c r="BE2" i="7"/>
  <c r="BE32" i="7" s="1"/>
  <c r="BD2" i="7"/>
  <c r="BD32" i="7" s="1"/>
  <c r="BC2" i="7"/>
  <c r="BC32" i="7" s="1"/>
  <c r="BB2" i="7"/>
  <c r="BB32" i="7" s="1"/>
  <c r="BA2" i="7"/>
  <c r="BA32" i="7" s="1"/>
  <c r="AZ2" i="7"/>
  <c r="AZ32" i="7" s="1"/>
  <c r="AY2" i="7"/>
  <c r="AX2" i="7"/>
  <c r="AX32" i="7" s="1"/>
  <c r="AW2" i="7"/>
  <c r="AW32" i="7" s="1"/>
  <c r="AV2" i="7"/>
  <c r="AV3" i="7" s="1"/>
  <c r="AU2" i="7"/>
  <c r="AU3" i="7" s="1"/>
  <c r="AT2" i="7"/>
  <c r="AT3" i="7" s="1"/>
  <c r="AS2" i="7"/>
  <c r="AS32" i="7" s="1"/>
  <c r="AR32" i="7" s="1"/>
  <c r="AR2" i="7"/>
  <c r="AR3" i="7" s="1"/>
  <c r="AQ2" i="7"/>
  <c r="AQ3" i="7" s="1"/>
  <c r="AP2" i="7"/>
  <c r="AP3" i="7" s="1"/>
  <c r="AO2" i="7"/>
  <c r="AO32" i="7" s="1"/>
  <c r="AN32" i="7" s="1"/>
  <c r="AN2" i="7"/>
  <c r="AN3" i="7" s="1"/>
  <c r="AM2" i="7"/>
  <c r="AM32" i="7" s="1"/>
  <c r="AL2" i="7"/>
  <c r="AL3" i="7" s="1"/>
  <c r="AK2" i="7"/>
  <c r="AK3" i="7" s="1"/>
  <c r="AJ2" i="7"/>
  <c r="AJ3" i="7" s="1"/>
  <c r="AI2" i="7"/>
  <c r="AI32" i="7" s="1"/>
  <c r="AH2" i="7"/>
  <c r="AH32" i="7" s="1"/>
  <c r="AG2" i="7"/>
  <c r="AG32" i="7" s="1"/>
  <c r="AF2" i="7"/>
  <c r="AF32" i="7" s="1"/>
  <c r="N2" i="7"/>
  <c r="I1" i="7"/>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BM3" i="7" l="1"/>
  <c r="AM3" i="7"/>
  <c r="AM42" i="7" s="1"/>
  <c r="BA3" i="7"/>
  <c r="BA36" i="7" s="1"/>
  <c r="AF3" i="7"/>
  <c r="AM37" i="7"/>
  <c r="AM43" i="7"/>
  <c r="AM38" i="7"/>
  <c r="AK46" i="7"/>
  <c r="AK39" i="7"/>
  <c r="AK44" i="7"/>
  <c r="AK42" i="7"/>
  <c r="AK37" i="7"/>
  <c r="AK40" i="7"/>
  <c r="AK45" i="7"/>
  <c r="AK35" i="7"/>
  <c r="AK43" i="7"/>
  <c r="AK38" i="7"/>
  <c r="AK41" i="7"/>
  <c r="AK36" i="7"/>
  <c r="AR46" i="7"/>
  <c r="AR40" i="7"/>
  <c r="AR45" i="7"/>
  <c r="AR35" i="7"/>
  <c r="AR43" i="7"/>
  <c r="AR38" i="7"/>
  <c r="AR41" i="7"/>
  <c r="AR36" i="7"/>
  <c r="AR39" i="7"/>
  <c r="AR44" i="7"/>
  <c r="AR42" i="7"/>
  <c r="AR37" i="7"/>
  <c r="AI3" i="7"/>
  <c r="AJ46" i="7"/>
  <c r="AJ44" i="7"/>
  <c r="AJ42" i="7"/>
  <c r="AJ37" i="7"/>
  <c r="AJ40" i="7"/>
  <c r="AJ45" i="7"/>
  <c r="AJ35" i="7"/>
  <c r="AJ43" i="7"/>
  <c r="AJ38" i="7"/>
  <c r="AJ41" i="7"/>
  <c r="AJ36" i="7"/>
  <c r="AJ39" i="7"/>
  <c r="AQ46" i="7"/>
  <c r="AQ45" i="7"/>
  <c r="AQ35" i="7"/>
  <c r="AQ43" i="7"/>
  <c r="AQ38" i="7"/>
  <c r="AQ41" i="7"/>
  <c r="AQ36" i="7"/>
  <c r="AQ39" i="7"/>
  <c r="AQ44" i="7"/>
  <c r="AQ42" i="7"/>
  <c r="AQ37" i="7"/>
  <c r="AQ40" i="7"/>
  <c r="AP46" i="7"/>
  <c r="AP43" i="7"/>
  <c r="AP38" i="7"/>
  <c r="AP41" i="7"/>
  <c r="AP36" i="7"/>
  <c r="AP39" i="7"/>
  <c r="AP44" i="7"/>
  <c r="AP42" i="7"/>
  <c r="AP37" i="7"/>
  <c r="AP40" i="7"/>
  <c r="AP45" i="7"/>
  <c r="AP35" i="7"/>
  <c r="AZ45" i="7"/>
  <c r="AZ46" i="7"/>
  <c r="AZ44" i="7"/>
  <c r="AG3" i="7"/>
  <c r="BD3" i="7"/>
  <c r="BC3" i="7" s="1"/>
  <c r="BB3" i="7" s="1"/>
  <c r="BB37" i="7" s="1"/>
  <c r="AX45" i="7"/>
  <c r="AX41" i="7"/>
  <c r="AX46" i="7"/>
  <c r="AX44" i="7"/>
  <c r="BF46" i="7"/>
  <c r="AZ3" i="7"/>
  <c r="AY3" i="7" s="1"/>
  <c r="AX3" i="7" s="1"/>
  <c r="AX36" i="7" s="1"/>
  <c r="BG46" i="7"/>
  <c r="AV32" i="7"/>
  <c r="AW45" i="7"/>
  <c r="AW46" i="7"/>
  <c r="BL32" i="7"/>
  <c r="BM46" i="7"/>
  <c r="BM41" i="7"/>
  <c r="BM43" i="7"/>
  <c r="BM39" i="7"/>
  <c r="BM42" i="7"/>
  <c r="BM45" i="7"/>
  <c r="BM35" i="7"/>
  <c r="BM40" i="7"/>
  <c r="BM38" i="7"/>
  <c r="BM36" i="7"/>
  <c r="BM44" i="7"/>
  <c r="BM37" i="7"/>
  <c r="AO3" i="7"/>
  <c r="AW3" i="7"/>
  <c r="AW40" i="7" s="1"/>
  <c r="AN44" i="7"/>
  <c r="AN40" i="7"/>
  <c r="AN35" i="7"/>
  <c r="AN41" i="7"/>
  <c r="AN38" i="7"/>
  <c r="AN46" i="7"/>
  <c r="AN36" i="7"/>
  <c r="AN39" i="7"/>
  <c r="AN42" i="7"/>
  <c r="AN45" i="7"/>
  <c r="AN37" i="7"/>
  <c r="AN43" i="7"/>
  <c r="BD44" i="7"/>
  <c r="BD41" i="7"/>
  <c r="BD45" i="7"/>
  <c r="BD42" i="7"/>
  <c r="BD46" i="7"/>
  <c r="AF45" i="7"/>
  <c r="AF35" i="7"/>
  <c r="AF43" i="7"/>
  <c r="AF38" i="7"/>
  <c r="AF41" i="7"/>
  <c r="AF46" i="7"/>
  <c r="AF36" i="7"/>
  <c r="AF39" i="7"/>
  <c r="AF44" i="7"/>
  <c r="AF42" i="7"/>
  <c r="AF37" i="7"/>
  <c r="AF40" i="7"/>
  <c r="BE44" i="7"/>
  <c r="BE46" i="7"/>
  <c r="BE45" i="7"/>
  <c r="BC46" i="7"/>
  <c r="BC44" i="7"/>
  <c r="BC45" i="7"/>
  <c r="BC43" i="7"/>
  <c r="BC35" i="7"/>
  <c r="BC38" i="7"/>
  <c r="BC40" i="7"/>
  <c r="AL32" i="7"/>
  <c r="BB46" i="7"/>
  <c r="BB36" i="7"/>
  <c r="BB44" i="7"/>
  <c r="BB45" i="7"/>
  <c r="BB42" i="7"/>
  <c r="BB35" i="7"/>
  <c r="BB43" i="7"/>
  <c r="BG3" i="7"/>
  <c r="BF3" i="7" s="1"/>
  <c r="BF37" i="7" s="1"/>
  <c r="AG41" i="7"/>
  <c r="AG37" i="7"/>
  <c r="AG45" i="7"/>
  <c r="AG35" i="7"/>
  <c r="AG39" i="7"/>
  <c r="AG36" i="7"/>
  <c r="AG46" i="7"/>
  <c r="AG44" i="7"/>
  <c r="AG42" i="7"/>
  <c r="AG43" i="7"/>
  <c r="AG40" i="7"/>
  <c r="AG38" i="7"/>
  <c r="BA37" i="7"/>
  <c r="BA43" i="7"/>
  <c r="BA39" i="7"/>
  <c r="BA42" i="7"/>
  <c r="BA38" i="7"/>
  <c r="BA44" i="7"/>
  <c r="BA40" i="7"/>
  <c r="BA35" i="7"/>
  <c r="BA46" i="7"/>
  <c r="BA45" i="7"/>
  <c r="AQ32" i="7"/>
  <c r="AP32" i="7" s="1"/>
  <c r="AS3" i="7"/>
  <c r="BE3" i="7"/>
  <c r="BE38" i="7" s="1"/>
  <c r="C7" i="2"/>
  <c r="I2" i="2"/>
  <c r="AW44" i="7" l="1"/>
  <c r="BF44" i="7"/>
  <c r="BF45" i="7"/>
  <c r="BG44" i="7"/>
  <c r="BG45" i="7"/>
  <c r="AX43" i="7"/>
  <c r="AM36" i="7"/>
  <c r="AX37" i="7"/>
  <c r="BA41" i="7"/>
  <c r="BB41" i="7"/>
  <c r="BB40" i="7"/>
  <c r="BC42" i="7"/>
  <c r="BD37" i="7"/>
  <c r="BD38" i="7"/>
  <c r="AX42" i="7"/>
  <c r="AZ39" i="7"/>
  <c r="AM41" i="7"/>
  <c r="AM40" i="7"/>
  <c r="BB39" i="7"/>
  <c r="BC37" i="7"/>
  <c r="BC41" i="7"/>
  <c r="BD39" i="7"/>
  <c r="BD35" i="7"/>
  <c r="AM35" i="7"/>
  <c r="AM46" i="7"/>
  <c r="AW37" i="7"/>
  <c r="AX40" i="7"/>
  <c r="AZ41" i="7"/>
  <c r="AZ36" i="7"/>
  <c r="AX35" i="7"/>
  <c r="AM45" i="7"/>
  <c r="AW38" i="7"/>
  <c r="BG39" i="7"/>
  <c r="BG38" i="7"/>
  <c r="BG36" i="7"/>
  <c r="BF42" i="7"/>
  <c r="AW43" i="7"/>
  <c r="AW41" i="7"/>
  <c r="BG37" i="7"/>
  <c r="BF35" i="7"/>
  <c r="BF36" i="7"/>
  <c r="BG43" i="7"/>
  <c r="BF43" i="7"/>
  <c r="BF40" i="7"/>
  <c r="BG41" i="7"/>
  <c r="BF41" i="7"/>
  <c r="BF39" i="7"/>
  <c r="AW35" i="7"/>
  <c r="AX38" i="7"/>
  <c r="AZ42" i="7"/>
  <c r="AZ35" i="7"/>
  <c r="AM39" i="7"/>
  <c r="AW42" i="7"/>
  <c r="BG35" i="7"/>
  <c r="BF38" i="7"/>
  <c r="AZ40" i="7"/>
  <c r="AM44" i="7"/>
  <c r="AW39" i="7"/>
  <c r="BG40" i="7"/>
  <c r="AZ43" i="7"/>
  <c r="BK32" i="7"/>
  <c r="BL43" i="7"/>
  <c r="BL46" i="7"/>
  <c r="BL35" i="7"/>
  <c r="BL37" i="7"/>
  <c r="BL45" i="7"/>
  <c r="BL41" i="7"/>
  <c r="BL44" i="7"/>
  <c r="BL42" i="7"/>
  <c r="BL36" i="7"/>
  <c r="BL39" i="7"/>
  <c r="BL40" i="7"/>
  <c r="BL38" i="7"/>
  <c r="BC36" i="7"/>
  <c r="BE39" i="7"/>
  <c r="BD43" i="7"/>
  <c r="AW36" i="7"/>
  <c r="BG42" i="7"/>
  <c r="AZ38" i="7"/>
  <c r="BE42" i="7"/>
  <c r="AK32" i="7"/>
  <c r="AJ32" i="7" s="1"/>
  <c r="AL41" i="7"/>
  <c r="AL38" i="7"/>
  <c r="AL42" i="7"/>
  <c r="AL46" i="7"/>
  <c r="AL40" i="7"/>
  <c r="AL43" i="7"/>
  <c r="AL44" i="7"/>
  <c r="AL39" i="7"/>
  <c r="AL37" i="7"/>
  <c r="AL36" i="7"/>
  <c r="AL45" i="7"/>
  <c r="AL35" i="7"/>
  <c r="AU32" i="7"/>
  <c r="AV39" i="7"/>
  <c r="AV40" i="7"/>
  <c r="AV38" i="7"/>
  <c r="AV46" i="7"/>
  <c r="AV44" i="7"/>
  <c r="AV41" i="7"/>
  <c r="AV43" i="7"/>
  <c r="AV42" i="7"/>
  <c r="AV37" i="7"/>
  <c r="AV36" i="7"/>
  <c r="AV45" i="7"/>
  <c r="AV35" i="7"/>
  <c r="AH3" i="7"/>
  <c r="AI42" i="7"/>
  <c r="AI37" i="7"/>
  <c r="AI40" i="7"/>
  <c r="AI45" i="7"/>
  <c r="AI35" i="7"/>
  <c r="AI43" i="7"/>
  <c r="AI38" i="7"/>
  <c r="AI41" i="7"/>
  <c r="AI46" i="7"/>
  <c r="AI36" i="7"/>
  <c r="AI39" i="7"/>
  <c r="AI44" i="7"/>
  <c r="BE35" i="7"/>
  <c r="BE41" i="7"/>
  <c r="BE37" i="7"/>
  <c r="AS46" i="7"/>
  <c r="AS42" i="7"/>
  <c r="AS37" i="7"/>
  <c r="AS40" i="7"/>
  <c r="AS45" i="7"/>
  <c r="AS35" i="7"/>
  <c r="AS43" i="7"/>
  <c r="AS38" i="7"/>
  <c r="AS41" i="7"/>
  <c r="AS36" i="7"/>
  <c r="AS39" i="7"/>
  <c r="AS44" i="7"/>
  <c r="AO46" i="7"/>
  <c r="AO41" i="7"/>
  <c r="AO36" i="7"/>
  <c r="AO39" i="7"/>
  <c r="AO44" i="7"/>
  <c r="AO42" i="7"/>
  <c r="AO37" i="7"/>
  <c r="AO40" i="7"/>
  <c r="AO45" i="7"/>
  <c r="AO35" i="7"/>
  <c r="AO43" i="7"/>
  <c r="AO38" i="7"/>
  <c r="BE36" i="7"/>
  <c r="BE43" i="7"/>
  <c r="BE40" i="7"/>
  <c r="BB38" i="7"/>
  <c r="BC39" i="7"/>
  <c r="BD36" i="7"/>
  <c r="BD40" i="7"/>
  <c r="AX39" i="7"/>
  <c r="AZ37" i="7"/>
  <c r="C8" i="1"/>
  <c r="F2" i="1"/>
  <c r="BJ32" i="7" l="1"/>
  <c r="BK46" i="7"/>
  <c r="BK39" i="7"/>
  <c r="BK35" i="7"/>
  <c r="BK42" i="7"/>
  <c r="BK40" i="7"/>
  <c r="BK44" i="7"/>
  <c r="BK41" i="7"/>
  <c r="BK38" i="7"/>
  <c r="BK45" i="7"/>
  <c r="BK43" i="7"/>
  <c r="BK36" i="7"/>
  <c r="BK37" i="7"/>
  <c r="AT32" i="7"/>
  <c r="AU37" i="7"/>
  <c r="AU40" i="7"/>
  <c r="AU43" i="7"/>
  <c r="AU46" i="7"/>
  <c r="AU35" i="7"/>
  <c r="AU45" i="7"/>
  <c r="AU36" i="7"/>
  <c r="AU39" i="7"/>
  <c r="AU44" i="7"/>
  <c r="AU41" i="7"/>
  <c r="AU38" i="7"/>
  <c r="AU42" i="7"/>
  <c r="AH40" i="7"/>
  <c r="AH45" i="7"/>
  <c r="AH35" i="7"/>
  <c r="AH43" i="7"/>
  <c r="AH38" i="7"/>
  <c r="AH41" i="7"/>
  <c r="AH46" i="7"/>
  <c r="AH36" i="7"/>
  <c r="AH39" i="7"/>
  <c r="AH44" i="7"/>
  <c r="AH42" i="7"/>
  <c r="AH37" i="7"/>
  <c r="B39" i="1"/>
  <c r="D4" i="2" s="1"/>
  <c r="C4" i="2" s="1"/>
  <c r="AF48" i="7"/>
  <c r="AF55" i="7" s="1"/>
  <c r="J40" i="7"/>
  <c r="BI32" i="7" l="1"/>
  <c r="BJ40" i="7"/>
  <c r="BJ41" i="7"/>
  <c r="BJ36" i="7"/>
  <c r="BJ38" i="7"/>
  <c r="BJ45" i="7"/>
  <c r="BJ35" i="7"/>
  <c r="BJ44" i="7"/>
  <c r="BJ42" i="7"/>
  <c r="BJ39" i="7"/>
  <c r="BJ37" i="7"/>
  <c r="BJ46" i="7"/>
  <c r="BJ43" i="7"/>
  <c r="AT46" i="7"/>
  <c r="AT39" i="7"/>
  <c r="AT37" i="7"/>
  <c r="AT38" i="7"/>
  <c r="AT35" i="7"/>
  <c r="AT43" i="7"/>
  <c r="AT36" i="7"/>
  <c r="AT40" i="7"/>
  <c r="AT45" i="7"/>
  <c r="AT44" i="7"/>
  <c r="AT42" i="7"/>
  <c r="AT41" i="7"/>
  <c r="C3" i="8"/>
  <c r="E3" i="8"/>
  <c r="F3" i="8"/>
  <c r="D12" i="1" s="1"/>
  <c r="G3" i="8"/>
  <c r="B4" i="7"/>
  <c r="AC46" i="7"/>
  <c r="AC42" i="7"/>
  <c r="AG55" i="7"/>
  <c r="AE55" i="7"/>
  <c r="AC45" i="7"/>
  <c r="AF50" i="7"/>
  <c r="AE50" i="7" s="1"/>
  <c r="AE48" i="7"/>
  <c r="AF56" i="7"/>
  <c r="AC39" i="7"/>
  <c r="AF53" i="7"/>
  <c r="AE53" i="7" s="1"/>
  <c r="AC37" i="7"/>
  <c r="AC36" i="7"/>
  <c r="AF54" i="7"/>
  <c r="AF51" i="7"/>
  <c r="AC35" i="7"/>
  <c r="AG48" i="7"/>
  <c r="AF49" i="7"/>
  <c r="AC40" i="7"/>
  <c r="AC38" i="7"/>
  <c r="AF57" i="7"/>
  <c r="AE57" i="7" s="1"/>
  <c r="AC44" i="7"/>
  <c r="AF59" i="7"/>
  <c r="AG59" i="7" s="1"/>
  <c r="AF52" i="7"/>
  <c r="AE52" i="7" s="1"/>
  <c r="AF58" i="7"/>
  <c r="AC43" i="7"/>
  <c r="AC41" i="7"/>
  <c r="BH32" i="7" l="1"/>
  <c r="BI44" i="7"/>
  <c r="BI41" i="7"/>
  <c r="BI36" i="7"/>
  <c r="BI37" i="7"/>
  <c r="BI46" i="7"/>
  <c r="BI38" i="7"/>
  <c r="BI39" i="7"/>
  <c r="BI45" i="7"/>
  <c r="BI35" i="7"/>
  <c r="BI43" i="7"/>
  <c r="BI40" i="7"/>
  <c r="BI42" i="7"/>
  <c r="C12" i="1"/>
  <c r="C2" i="6"/>
  <c r="D23" i="7"/>
  <c r="M23" i="7" s="1"/>
  <c r="D28" i="7"/>
  <c r="M28" i="7" s="1"/>
  <c r="D20" i="7"/>
  <c r="M20" i="7" s="1"/>
  <c r="D29" i="7"/>
  <c r="M29" i="7" s="1"/>
  <c r="D21" i="7"/>
  <c r="M21" i="7" s="1"/>
  <c r="D24" i="7"/>
  <c r="M24" i="7" s="1"/>
  <c r="D26" i="7"/>
  <c r="M26" i="7" s="1"/>
  <c r="D18" i="7"/>
  <c r="M18" i="7" s="1"/>
  <c r="D19" i="7"/>
  <c r="M19" i="7" s="1"/>
  <c r="D22" i="7"/>
  <c r="M22" i="7" s="1"/>
  <c r="D25" i="7"/>
  <c r="M25" i="7" s="1"/>
  <c r="D17" i="7"/>
  <c r="M17" i="7" s="1"/>
  <c r="D15" i="7"/>
  <c r="M15" i="7" s="1"/>
  <c r="D16" i="7"/>
  <c r="M16" i="7" s="1"/>
  <c r="D12" i="7"/>
  <c r="M12" i="7" s="1"/>
  <c r="D14" i="7"/>
  <c r="M14" i="7" s="1"/>
  <c r="D13" i="7"/>
  <c r="M13" i="7" s="1"/>
  <c r="D11" i="7"/>
  <c r="M11" i="7" s="1"/>
  <c r="D5" i="7"/>
  <c r="M5" i="7" s="1"/>
  <c r="D6" i="7"/>
  <c r="M6" i="7" s="1"/>
  <c r="D7" i="7"/>
  <c r="M7" i="7" s="1"/>
  <c r="D8" i="7"/>
  <c r="M8" i="7" s="1"/>
  <c r="D9" i="7"/>
  <c r="M9" i="7" s="1"/>
  <c r="D10" i="7"/>
  <c r="M10" i="7" s="1"/>
  <c r="X3" i="7"/>
  <c r="Y3" i="7"/>
  <c r="Z3" i="7"/>
  <c r="AA3" i="7"/>
  <c r="A4" i="7" s="1"/>
  <c r="AB3" i="7"/>
  <c r="O3" i="7"/>
  <c r="V3" i="7"/>
  <c r="U4" i="7"/>
  <c r="W3" i="7"/>
  <c r="G2" i="1"/>
  <c r="C4" i="1"/>
  <c r="G4" i="1"/>
  <c r="G8" i="1"/>
  <c r="D27" i="7"/>
  <c r="M27" i="7" s="1"/>
  <c r="AE59" i="7"/>
  <c r="AG57" i="7"/>
  <c r="AG49" i="7"/>
  <c r="AE49" i="7"/>
  <c r="AG53" i="7"/>
  <c r="AG58" i="7"/>
  <c r="AE58" i="7"/>
  <c r="AG54" i="7"/>
  <c r="AE54" i="7"/>
  <c r="AE56" i="7"/>
  <c r="AG56" i="7"/>
  <c r="AE51" i="7"/>
  <c r="AG51" i="7"/>
  <c r="AG50" i="7"/>
  <c r="AG52" i="7"/>
  <c r="BH45" i="7" l="1"/>
  <c r="BH37" i="7"/>
  <c r="BH36" i="7"/>
  <c r="BH39" i="7"/>
  <c r="BH42" i="7"/>
  <c r="BH41" i="7"/>
  <c r="BH38" i="7"/>
  <c r="BH44" i="7"/>
  <c r="BH35" i="7"/>
  <c r="BH40" i="7"/>
  <c r="BH43" i="7"/>
  <c r="BH46" i="7"/>
  <c r="E27" i="7"/>
  <c r="L27" i="7" s="1"/>
  <c r="M89" i="7"/>
  <c r="M90" i="7"/>
  <c r="B29" i="6"/>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A3" i="7"/>
  <c r="E20" i="7"/>
  <c r="L20" i="7" s="1"/>
  <c r="E17" i="7"/>
  <c r="L17" i="7" s="1"/>
  <c r="E24" i="7"/>
  <c r="L24" i="7" s="1"/>
  <c r="E12" i="7"/>
  <c r="L12" i="7" s="1"/>
  <c r="E11" i="7"/>
  <c r="L11" i="7" s="1"/>
  <c r="E23" i="7"/>
  <c r="L23" i="7" s="1"/>
  <c r="E21" i="7"/>
  <c r="L21" i="7" s="1"/>
  <c r="E29" i="7"/>
  <c r="L29" i="7" s="1"/>
  <c r="E15" i="7"/>
  <c r="L15" i="7" s="1"/>
  <c r="E14" i="7"/>
  <c r="L14" i="7" s="1"/>
  <c r="E18" i="7"/>
  <c r="L18" i="7" s="1"/>
  <c r="E8" i="7"/>
  <c r="L8" i="7" s="1"/>
  <c r="E6" i="7"/>
  <c r="L6" i="7" s="1"/>
  <c r="E5" i="7"/>
  <c r="L5" i="7" s="1"/>
  <c r="E26" i="7"/>
  <c r="L26" i="7" s="1"/>
  <c r="E7" i="7"/>
  <c r="L7" i="7" s="1"/>
  <c r="P3" i="7"/>
  <c r="E16" i="7"/>
  <c r="L16" i="7" s="1"/>
  <c r="E22" i="7"/>
  <c r="L22" i="7" s="1"/>
  <c r="E19" i="7"/>
  <c r="L19" i="7" s="1"/>
  <c r="E10" i="7"/>
  <c r="L10" i="7" s="1"/>
  <c r="E9" i="7"/>
  <c r="L9" i="7" s="1"/>
  <c r="E28" i="7"/>
  <c r="L28" i="7" s="1"/>
  <c r="E25" i="7"/>
  <c r="L25" i="7" s="1"/>
  <c r="E13" i="7"/>
  <c r="L13" i="7" s="1"/>
  <c r="Z24" i="5"/>
  <c r="X24" i="5"/>
  <c r="V24" i="5"/>
  <c r="U24" i="5" l="1"/>
  <c r="Y24" i="5"/>
  <c r="W24" i="5" l="1"/>
  <c r="C24" i="5" l="1"/>
  <c r="G24" i="5"/>
  <c r="I24" i="5"/>
  <c r="K24" i="5"/>
  <c r="M24" i="5"/>
  <c r="O24" i="5"/>
  <c r="Q24" i="5"/>
  <c r="S24" i="5"/>
  <c r="AE24" i="5"/>
  <c r="AD24" i="5" l="1"/>
  <c r="AY32" i="7" l="1"/>
  <c r="E24" i="5"/>
  <c r="M72" i="7"/>
  <c r="J53" i="7" l="1"/>
  <c r="J50" i="7" s="1"/>
  <c r="J48" i="7" s="1"/>
  <c r="D4" i="7" s="1"/>
  <c r="F7" i="7" s="1"/>
  <c r="J52" i="7"/>
  <c r="AY37" i="7"/>
  <c r="AY45" i="7"/>
  <c r="AY42" i="7"/>
  <c r="AY39" i="7"/>
  <c r="AY36" i="7"/>
  <c r="AY44" i="7"/>
  <c r="AY41" i="7"/>
  <c r="AY38" i="7"/>
  <c r="AY46" i="7"/>
  <c r="AY35" i="7"/>
  <c r="AY43" i="7"/>
  <c r="AY40" i="7"/>
  <c r="C43" i="7" l="1"/>
  <c r="C18" i="7"/>
  <c r="D26" i="1" s="1"/>
  <c r="C56" i="7"/>
  <c r="B25" i="7"/>
  <c r="C33" i="1" s="1"/>
  <c r="B9" i="7"/>
  <c r="C41" i="7"/>
  <c r="C17" i="7"/>
  <c r="D25" i="1" s="1"/>
  <c r="C50" i="7"/>
  <c r="B24" i="7"/>
  <c r="C32" i="1" s="1"/>
  <c r="B8" i="7"/>
  <c r="C16" i="1" s="1"/>
  <c r="G21" i="7"/>
  <c r="C54" i="7"/>
  <c r="F20" i="7"/>
  <c r="C51" i="7"/>
  <c r="G8" i="7"/>
  <c r="AD4" i="7"/>
  <c r="AJ6" i="7" s="1"/>
  <c r="F11" i="2" s="1"/>
  <c r="C57" i="7"/>
  <c r="B23" i="7"/>
  <c r="C31" i="1" s="1"/>
  <c r="B29" i="7"/>
  <c r="C21" i="7"/>
  <c r="D29" i="1" s="1"/>
  <c r="C5" i="7"/>
  <c r="D13" i="1" s="1"/>
  <c r="B28" i="7"/>
  <c r="B12" i="7"/>
  <c r="C20" i="1" s="1"/>
  <c r="C28" i="7"/>
  <c r="G9" i="7"/>
  <c r="F24" i="7"/>
  <c r="B59" i="7"/>
  <c r="C15" i="7"/>
  <c r="D23" i="1" s="1"/>
  <c r="B53" i="7"/>
  <c r="G14" i="7"/>
  <c r="C38" i="7"/>
  <c r="G22" i="7"/>
  <c r="F13" i="7"/>
  <c r="C39" i="7"/>
  <c r="C12" i="7"/>
  <c r="D20" i="1" s="1"/>
  <c r="F28" i="7"/>
  <c r="B7" i="7"/>
  <c r="I7" i="7" s="1"/>
  <c r="C23" i="7"/>
  <c r="D31" i="1" s="1"/>
  <c r="G15" i="7"/>
  <c r="B36" i="7"/>
  <c r="B58" i="7"/>
  <c r="B19" i="7"/>
  <c r="C27" i="1" s="1"/>
  <c r="B46" i="7"/>
  <c r="B44" i="7"/>
  <c r="F25" i="7"/>
  <c r="C58" i="7"/>
  <c r="B55" i="7"/>
  <c r="B49" i="7"/>
  <c r="B13" i="7"/>
  <c r="C21" i="1" s="1"/>
  <c r="B41" i="7"/>
  <c r="C25" i="7"/>
  <c r="D33" i="1" s="1"/>
  <c r="C9" i="7"/>
  <c r="D17" i="1" s="1"/>
  <c r="C36" i="7"/>
  <c r="B16" i="7"/>
  <c r="C24" i="1" s="1"/>
  <c r="B42" i="7"/>
  <c r="G13" i="7"/>
  <c r="C42" i="7"/>
  <c r="B11" i="7"/>
  <c r="C19" i="1" s="1"/>
  <c r="G24" i="7"/>
  <c r="F22" i="7"/>
  <c r="B47" i="7"/>
  <c r="F21" i="7"/>
  <c r="B51" i="7"/>
  <c r="B40" i="7"/>
  <c r="F26" i="7"/>
  <c r="C6" i="7"/>
  <c r="D14" i="1" s="1"/>
  <c r="C52" i="7"/>
  <c r="G7" i="7"/>
  <c r="F14" i="7"/>
  <c r="G6" i="7"/>
  <c r="B56" i="7"/>
  <c r="C10" i="7"/>
  <c r="D18" i="1" s="1"/>
  <c r="B57" i="7"/>
  <c r="G27" i="7"/>
  <c r="G11" i="7"/>
  <c r="C46" i="7"/>
  <c r="F18" i="7"/>
  <c r="C6" i="1"/>
  <c r="C2" i="2" s="1"/>
  <c r="G26" i="7"/>
  <c r="G10" i="7"/>
  <c r="B39" i="7"/>
  <c r="F17" i="7"/>
  <c r="C47" i="7"/>
  <c r="C16" i="7"/>
  <c r="D24" i="1" s="1"/>
  <c r="B45" i="7"/>
  <c r="F12" i="7"/>
  <c r="G28" i="7"/>
  <c r="C40" i="7"/>
  <c r="B38" i="7"/>
  <c r="F6" i="7"/>
  <c r="C20" i="7"/>
  <c r="C7" i="7"/>
  <c r="G19" i="7"/>
  <c r="F10" i="7"/>
  <c r="G18" i="7"/>
  <c r="F9" i="7"/>
  <c r="G25" i="7"/>
  <c r="G12" i="7"/>
  <c r="C22" i="7"/>
  <c r="B50" i="7"/>
  <c r="G23" i="7"/>
  <c r="C53" i="7"/>
  <c r="F29" i="7"/>
  <c r="C26" i="7"/>
  <c r="D34" i="1" s="1"/>
  <c r="B17" i="7"/>
  <c r="C25" i="1" s="1"/>
  <c r="C35" i="7"/>
  <c r="C14" i="7"/>
  <c r="C49" i="7"/>
  <c r="B21" i="7"/>
  <c r="B5" i="7"/>
  <c r="C13" i="1" s="1"/>
  <c r="C29" i="7"/>
  <c r="D37" i="1" s="1"/>
  <c r="C13" i="7"/>
  <c r="D21" i="1" s="1"/>
  <c r="C44" i="7"/>
  <c r="B20" i="7"/>
  <c r="B54" i="7"/>
  <c r="G17" i="7"/>
  <c r="B48" i="7"/>
  <c r="F16" i="7"/>
  <c r="C37" i="7"/>
  <c r="B52" i="7"/>
  <c r="G5" i="7"/>
  <c r="B27" i="7"/>
  <c r="F8" i="7"/>
  <c r="C27" i="7"/>
  <c r="D35" i="1" s="1"/>
  <c r="B43" i="7"/>
  <c r="B10" i="7"/>
  <c r="C18" i="1" s="1"/>
  <c r="G16" i="7"/>
  <c r="B35" i="7"/>
  <c r="F27" i="7"/>
  <c r="C11" i="7"/>
  <c r="B26" i="7"/>
  <c r="C34" i="1" s="1"/>
  <c r="B18" i="7"/>
  <c r="C26" i="1" s="1"/>
  <c r="F11" i="7"/>
  <c r="B14" i="7"/>
  <c r="C22" i="1" s="1"/>
  <c r="F15" i="7"/>
  <c r="F19" i="7"/>
  <c r="C45" i="7"/>
  <c r="C19" i="7"/>
  <c r="D27" i="1" s="1"/>
  <c r="C55" i="7"/>
  <c r="B22" i="7"/>
  <c r="B6" i="7"/>
  <c r="F5" i="7"/>
  <c r="C24" i="7"/>
  <c r="D32" i="1" s="1"/>
  <c r="C8" i="7"/>
  <c r="D16" i="1" s="1"/>
  <c r="B37" i="7"/>
  <c r="B15" i="7"/>
  <c r="C23" i="1" s="1"/>
  <c r="C48" i="7"/>
  <c r="G20" i="7"/>
  <c r="C59" i="7"/>
  <c r="F23" i="7"/>
  <c r="J7" i="7" l="1"/>
  <c r="D15" i="1"/>
  <c r="I22" i="7"/>
  <c r="BE11" i="7"/>
  <c r="K32" i="2" s="1"/>
  <c r="AN27" i="7"/>
  <c r="AA15" i="2" s="1"/>
  <c r="AR15" i="7"/>
  <c r="O19" i="2" s="1"/>
  <c r="AW12" i="7"/>
  <c r="L24" i="2" s="1"/>
  <c r="AM22" i="7"/>
  <c r="V14" i="2" s="1"/>
  <c r="AY15" i="7"/>
  <c r="O26" i="2" s="1"/>
  <c r="AK22" i="7"/>
  <c r="V12" i="2" s="1"/>
  <c r="AN7" i="7"/>
  <c r="G15" i="2" s="1"/>
  <c r="AH11" i="7"/>
  <c r="K9" i="2" s="1"/>
  <c r="BF16" i="7"/>
  <c r="P33" i="2" s="1"/>
  <c r="BL26" i="7"/>
  <c r="Z39" i="2" s="1"/>
  <c r="AH21" i="7"/>
  <c r="U9" i="2" s="1"/>
  <c r="BA14" i="7"/>
  <c r="N28" i="2" s="1"/>
  <c r="BD19" i="7"/>
  <c r="S31" i="2" s="1"/>
  <c r="AY24" i="7"/>
  <c r="X26" i="2" s="1"/>
  <c r="AM29" i="7"/>
  <c r="AC14" i="2" s="1"/>
  <c r="AU21" i="7"/>
  <c r="U22" i="2" s="1"/>
  <c r="AU8" i="7"/>
  <c r="H22" i="2" s="1"/>
  <c r="BC27" i="7"/>
  <c r="AA30" i="2" s="1"/>
  <c r="AQ17" i="7"/>
  <c r="Q18" i="2" s="1"/>
  <c r="AM7" i="7"/>
  <c r="G14" i="2" s="1"/>
  <c r="AT22" i="7"/>
  <c r="V21" i="2" s="1"/>
  <c r="AH12" i="7"/>
  <c r="L9" i="2" s="1"/>
  <c r="BK26" i="7"/>
  <c r="Z38" i="2" s="1"/>
  <c r="AK17" i="7"/>
  <c r="Q12" i="2" s="1"/>
  <c r="AG7" i="7"/>
  <c r="G8" i="2" s="1"/>
  <c r="AZ20" i="7"/>
  <c r="T27" i="2" s="1"/>
  <c r="AW26" i="7"/>
  <c r="Z24" i="2" s="1"/>
  <c r="AO6" i="7"/>
  <c r="F16" i="2" s="1"/>
  <c r="BE17" i="7"/>
  <c r="Q32" i="2" s="1"/>
  <c r="BM24" i="7"/>
  <c r="X40" i="2" s="1"/>
  <c r="BI29" i="7"/>
  <c r="AC36" i="2" s="1"/>
  <c r="AR9" i="7"/>
  <c r="I19" i="2" s="1"/>
  <c r="BC14" i="7"/>
  <c r="N30" i="2" s="1"/>
  <c r="AR16" i="7"/>
  <c r="P19" i="2" s="1"/>
  <c r="BH23" i="7"/>
  <c r="W35" i="2" s="1"/>
  <c r="AR29" i="7"/>
  <c r="AC19" i="2" s="1"/>
  <c r="AG20" i="7"/>
  <c r="T8" i="2" s="1"/>
  <c r="BG9" i="7"/>
  <c r="I34" i="2" s="1"/>
  <c r="AP24" i="7"/>
  <c r="X17" i="2" s="1"/>
  <c r="BJ14" i="7"/>
  <c r="N37" i="2" s="1"/>
  <c r="BB29" i="7"/>
  <c r="AC29" i="2" s="1"/>
  <c r="AO19" i="7"/>
  <c r="S16" i="2" s="1"/>
  <c r="BA9" i="7"/>
  <c r="I28" i="2" s="1"/>
  <c r="AR24" i="7"/>
  <c r="X19" i="2" s="1"/>
  <c r="BB5" i="7"/>
  <c r="E29" i="2" s="1"/>
  <c r="AQ11" i="7"/>
  <c r="K18" i="2" s="1"/>
  <c r="AF5" i="7"/>
  <c r="BL8" i="7"/>
  <c r="H39" i="2" s="1"/>
  <c r="BH29" i="7"/>
  <c r="AC35" i="2" s="1"/>
  <c r="BK27" i="7"/>
  <c r="AA38" i="2" s="1"/>
  <c r="AY25" i="7"/>
  <c r="Y26" i="2" s="1"/>
  <c r="AM23" i="7"/>
  <c r="W14" i="2" s="1"/>
  <c r="AO20" i="7"/>
  <c r="T16" i="2" s="1"/>
  <c r="AK18" i="7"/>
  <c r="R12" i="2" s="1"/>
  <c r="BC15" i="7"/>
  <c r="O30" i="2" s="1"/>
  <c r="BE12" i="7"/>
  <c r="L32" i="2" s="1"/>
  <c r="BA10" i="7"/>
  <c r="J28" i="2" s="1"/>
  <c r="AG8" i="7"/>
  <c r="H8" i="2" s="1"/>
  <c r="AI5" i="7"/>
  <c r="E10" i="2" s="1"/>
  <c r="BL27" i="7"/>
  <c r="AA39" i="2" s="1"/>
  <c r="AR25" i="7"/>
  <c r="Y19" i="2" s="1"/>
  <c r="BB22" i="7"/>
  <c r="V29" i="2" s="1"/>
  <c r="AP20" i="7"/>
  <c r="T17" i="2" s="1"/>
  <c r="BH17" i="7"/>
  <c r="Q35" i="2" s="1"/>
  <c r="AF15" i="7"/>
  <c r="O7" i="2" s="1"/>
  <c r="BF12" i="7"/>
  <c r="L33" i="2" s="1"/>
  <c r="AT10" i="7"/>
  <c r="J21" i="2" s="1"/>
  <c r="AV7" i="7"/>
  <c r="G23" i="2" s="1"/>
  <c r="AR5" i="7"/>
  <c r="E19" i="2" s="1"/>
  <c r="BE27" i="7"/>
  <c r="AA32" i="2" s="1"/>
  <c r="BG24" i="7"/>
  <c r="X34" i="2" s="1"/>
  <c r="BK22" i="7"/>
  <c r="V38" i="2" s="1"/>
  <c r="AI20" i="7"/>
  <c r="T10" i="2" s="1"/>
  <c r="AS17" i="7"/>
  <c r="Q20" i="2" s="1"/>
  <c r="AO15" i="7"/>
  <c r="O16" i="2" s="1"/>
  <c r="AY12" i="7"/>
  <c r="L26" i="2" s="1"/>
  <c r="BI9" i="7"/>
  <c r="I36" i="2" s="1"/>
  <c r="BE7" i="7"/>
  <c r="G32" i="2" s="1"/>
  <c r="AK5" i="7"/>
  <c r="E12" i="2" s="1"/>
  <c r="AH27" i="7"/>
  <c r="AA9" i="2" s="1"/>
  <c r="AL25" i="7"/>
  <c r="Y13" i="2" s="1"/>
  <c r="AV22" i="7"/>
  <c r="V23" i="2" s="1"/>
  <c r="BH16" i="7"/>
  <c r="P35" i="2" s="1"/>
  <c r="AZ12" i="7"/>
  <c r="L27" i="2" s="1"/>
  <c r="AP7" i="7"/>
  <c r="G17" i="2" s="1"/>
  <c r="BM26" i="7"/>
  <c r="Z40" i="2" s="1"/>
  <c r="BE22" i="7"/>
  <c r="V32" i="2" s="1"/>
  <c r="BC17" i="7"/>
  <c r="Q30" i="2" s="1"/>
  <c r="BG11" i="7"/>
  <c r="K34" i="2" s="1"/>
  <c r="AY7" i="7"/>
  <c r="G26" i="2" s="1"/>
  <c r="AZ27" i="7"/>
  <c r="AA27" i="2" s="1"/>
  <c r="AT16" i="7"/>
  <c r="P21" i="2" s="1"/>
  <c r="BH7" i="7"/>
  <c r="G35" i="2" s="1"/>
  <c r="AQ22" i="7"/>
  <c r="V18" i="2" s="1"/>
  <c r="AO9" i="7"/>
  <c r="I16" i="2" s="1"/>
  <c r="BL24" i="7"/>
  <c r="X39" i="2" s="1"/>
  <c r="BD12" i="7"/>
  <c r="L31" i="2" s="1"/>
  <c r="BE28" i="7"/>
  <c r="AB32" i="2" s="1"/>
  <c r="BG25" i="7"/>
  <c r="Y34" i="2" s="1"/>
  <c r="BK23" i="7"/>
  <c r="W38" i="2" s="1"/>
  <c r="AI21" i="7"/>
  <c r="U10" i="2" s="1"/>
  <c r="AS18" i="7"/>
  <c r="R20" i="2" s="1"/>
  <c r="AO16" i="7"/>
  <c r="P16" i="2" s="1"/>
  <c r="AY13" i="7"/>
  <c r="M26" i="2" s="1"/>
  <c r="BI10" i="7"/>
  <c r="J36" i="2" s="1"/>
  <c r="BE8" i="7"/>
  <c r="H32" i="2" s="1"/>
  <c r="AK6" i="7"/>
  <c r="F12" i="2" s="1"/>
  <c r="AH28" i="7"/>
  <c r="AB9" i="2" s="1"/>
  <c r="AL26" i="7"/>
  <c r="Z13" i="2" s="1"/>
  <c r="AV23" i="7"/>
  <c r="W23" i="2" s="1"/>
  <c r="AX20" i="7"/>
  <c r="T25" i="2" s="1"/>
  <c r="BB18" i="7"/>
  <c r="R29" i="2" s="1"/>
  <c r="BL15" i="7"/>
  <c r="O39" i="2" s="1"/>
  <c r="AJ13" i="7"/>
  <c r="M11" i="2" s="1"/>
  <c r="AF11" i="7"/>
  <c r="K7" i="2" s="1"/>
  <c r="AP8" i="7"/>
  <c r="H17" i="2" s="1"/>
  <c r="AZ5" i="7"/>
  <c r="E27" i="2" s="1"/>
  <c r="AQ28" i="7"/>
  <c r="AB18" i="2" s="1"/>
  <c r="BI25" i="7"/>
  <c r="Y36" i="2" s="1"/>
  <c r="AG23" i="7"/>
  <c r="W8" i="2" s="1"/>
  <c r="BG20" i="7"/>
  <c r="T34" i="2" s="1"/>
  <c r="AU18" i="7"/>
  <c r="R22" i="2" s="1"/>
  <c r="AW15" i="7"/>
  <c r="O24" i="2" s="1"/>
  <c r="AS13" i="7"/>
  <c r="M20" i="2" s="1"/>
  <c r="BK10" i="7"/>
  <c r="J38" i="2" s="1"/>
  <c r="BM7" i="7"/>
  <c r="G40" i="2" s="1"/>
  <c r="BI5" i="7"/>
  <c r="E36" i="2" s="1"/>
  <c r="AJ28" i="7"/>
  <c r="AB11" i="2" s="1"/>
  <c r="AT25" i="7"/>
  <c r="Y21" i="2" s="1"/>
  <c r="AH23" i="7"/>
  <c r="W9" i="2" s="1"/>
  <c r="BD18" i="7"/>
  <c r="R31" i="2" s="1"/>
  <c r="AL13" i="7"/>
  <c r="M13" i="2" s="1"/>
  <c r="BH8" i="7"/>
  <c r="H35" i="2" s="1"/>
  <c r="BI28" i="7"/>
  <c r="AB36" i="2" s="1"/>
  <c r="AI23" i="7"/>
  <c r="W10" i="2" s="1"/>
  <c r="BM18" i="7"/>
  <c r="R40" i="2" s="1"/>
  <c r="BK13" i="7"/>
  <c r="M38" i="2" s="1"/>
  <c r="AK8" i="7"/>
  <c r="H12" i="2" s="1"/>
  <c r="AG29" i="7"/>
  <c r="AC8" i="2" s="1"/>
  <c r="AL20" i="7"/>
  <c r="T13" i="2" s="1"/>
  <c r="BJ8" i="7"/>
  <c r="H37" i="2" s="1"/>
  <c r="AO25" i="7"/>
  <c r="Y16" i="2" s="1"/>
  <c r="BM13" i="7"/>
  <c r="M40" i="2" s="1"/>
  <c r="BF25" i="7"/>
  <c r="Y33" i="2" s="1"/>
  <c r="AV16" i="7"/>
  <c r="P23" i="2" s="1"/>
  <c r="BM28" i="7"/>
  <c r="AB40" i="2" s="1"/>
  <c r="BI26" i="7"/>
  <c r="Z36" i="2" s="1"/>
  <c r="AG24" i="7"/>
  <c r="X8" i="2" s="1"/>
  <c r="BG21" i="7"/>
  <c r="U34" i="2" s="1"/>
  <c r="AU19" i="7"/>
  <c r="S22" i="2" s="1"/>
  <c r="AW16" i="7"/>
  <c r="P24" i="2" s="1"/>
  <c r="AS14" i="7"/>
  <c r="N20" i="2" s="1"/>
  <c r="BK11" i="7"/>
  <c r="K38" i="2" s="1"/>
  <c r="BM8" i="7"/>
  <c r="H40" i="2" s="1"/>
  <c r="BI6" i="7"/>
  <c r="F36" i="2" s="1"/>
  <c r="AK29" i="7"/>
  <c r="AC12" i="2" s="1"/>
  <c r="AT26" i="7"/>
  <c r="Z21" i="2" s="1"/>
  <c r="AH24" i="7"/>
  <c r="X9" i="2" s="1"/>
  <c r="AZ21" i="7"/>
  <c r="U27" i="2" s="1"/>
  <c r="BJ18" i="7"/>
  <c r="R37" i="2" s="1"/>
  <c r="AX16" i="7"/>
  <c r="P25" i="2" s="1"/>
  <c r="AL14" i="7"/>
  <c r="N13" i="2" s="1"/>
  <c r="AN11" i="7"/>
  <c r="K15" i="2" s="1"/>
  <c r="AJ9" i="7"/>
  <c r="I11" i="2" s="1"/>
  <c r="BB6" i="7"/>
  <c r="F29" i="2" s="1"/>
  <c r="AY28" i="7"/>
  <c r="AB26" i="2" s="1"/>
  <c r="BC26" i="7"/>
  <c r="Z30" i="2" s="1"/>
  <c r="BM23" i="7"/>
  <c r="W40" i="2" s="1"/>
  <c r="AK21" i="7"/>
  <c r="U12" i="2" s="1"/>
  <c r="AG19" i="7"/>
  <c r="S8" i="2" s="1"/>
  <c r="AQ16" i="7"/>
  <c r="P18" i="2" s="1"/>
  <c r="BA13" i="7"/>
  <c r="M28" i="2" s="1"/>
  <c r="AW11" i="7"/>
  <c r="K24" i="2" s="1"/>
  <c r="BG8" i="7"/>
  <c r="H34" i="2" s="1"/>
  <c r="AM6" i="7"/>
  <c r="F14" i="2" s="1"/>
  <c r="BH28" i="7"/>
  <c r="AB35" i="2" s="1"/>
  <c r="AN26" i="7"/>
  <c r="Z15" i="2" s="1"/>
  <c r="AP23" i="7"/>
  <c r="W17" i="2" s="1"/>
  <c r="AJ20" i="7"/>
  <c r="T11" i="2" s="1"/>
  <c r="BL14" i="7"/>
  <c r="N39" i="2" s="1"/>
  <c r="AT9" i="7"/>
  <c r="I21" i="2" s="1"/>
  <c r="AL5" i="7"/>
  <c r="E13" i="2" s="1"/>
  <c r="AM25" i="7"/>
  <c r="Y14" i="2" s="1"/>
  <c r="AQ19" i="7"/>
  <c r="S18" i="2" s="1"/>
  <c r="AI15" i="7"/>
  <c r="O10" i="2" s="1"/>
  <c r="AG10" i="7"/>
  <c r="J8" i="2" s="1"/>
  <c r="AW29" i="7"/>
  <c r="AC24" i="2" s="1"/>
  <c r="BF22" i="7"/>
  <c r="V33" i="2" s="1"/>
  <c r="BB12" i="7"/>
  <c r="L29" i="2" s="1"/>
  <c r="AI26" i="7"/>
  <c r="Z10" i="2" s="1"/>
  <c r="BK16" i="7"/>
  <c r="P38" i="2" s="1"/>
  <c r="AY29" i="7"/>
  <c r="AC26" i="2" s="1"/>
  <c r="AP17" i="7"/>
  <c r="Q17" i="2" s="1"/>
  <c r="AX5" i="7"/>
  <c r="E25" i="2" s="1"/>
  <c r="AH5" i="7"/>
  <c r="E9" i="2" s="1"/>
  <c r="BH10" i="7"/>
  <c r="J35" i="2" s="1"/>
  <c r="AZ14" i="7"/>
  <c r="N27" i="2" s="1"/>
  <c r="AT19" i="7"/>
  <c r="S21" i="2" s="1"/>
  <c r="AF24" i="7"/>
  <c r="X7" i="2" s="1"/>
  <c r="BJ27" i="7"/>
  <c r="AA37" i="2" s="1"/>
  <c r="AS7" i="7"/>
  <c r="G20" i="2" s="1"/>
  <c r="AK11" i="7"/>
  <c r="K12" i="2" s="1"/>
  <c r="BI15" i="7"/>
  <c r="O36" i="2" s="1"/>
  <c r="BA19" i="7"/>
  <c r="S28" i="2" s="1"/>
  <c r="AU24" i="7"/>
  <c r="X22" i="2" s="1"/>
  <c r="AM28" i="7"/>
  <c r="AB14" i="2" s="1"/>
  <c r="BF6" i="7"/>
  <c r="F33" i="2" s="1"/>
  <c r="AX10" i="7"/>
  <c r="J25" i="2" s="1"/>
  <c r="AP14" i="7"/>
  <c r="N17" i="2" s="1"/>
  <c r="AH18" i="7"/>
  <c r="R9" i="2" s="1"/>
  <c r="BL21" i="7"/>
  <c r="U39" i="2" s="1"/>
  <c r="BD25" i="7"/>
  <c r="Y31" i="2" s="1"/>
  <c r="BB28" i="7"/>
  <c r="AB29" i="2" s="1"/>
  <c r="AU5" i="7"/>
  <c r="E22" i="2" s="1"/>
  <c r="AI7" i="7"/>
  <c r="G10" i="2" s="1"/>
  <c r="AM9" i="7"/>
  <c r="I14" i="2" s="1"/>
  <c r="BM10" i="7"/>
  <c r="J40" i="2" s="1"/>
  <c r="BI12" i="7"/>
  <c r="L36" i="2" s="1"/>
  <c r="BE14" i="7"/>
  <c r="N32" i="2" s="1"/>
  <c r="BA16" i="7"/>
  <c r="P28" i="2" s="1"/>
  <c r="AW18" i="7"/>
  <c r="R24" i="2" s="1"/>
  <c r="AS20" i="7"/>
  <c r="T20" i="2" s="1"/>
  <c r="AO22" i="7"/>
  <c r="V16" i="2" s="1"/>
  <c r="AK24" i="7"/>
  <c r="X12" i="2" s="1"/>
  <c r="AG26" i="7"/>
  <c r="Z8" i="2" s="1"/>
  <c r="BG27" i="7"/>
  <c r="AA34" i="2" s="1"/>
  <c r="BD29" i="7"/>
  <c r="AC31" i="2" s="1"/>
  <c r="AV6" i="7"/>
  <c r="F23" i="2" s="1"/>
  <c r="AR8" i="7"/>
  <c r="H19" i="2" s="1"/>
  <c r="AN10" i="7"/>
  <c r="J15" i="2" s="1"/>
  <c r="AJ12" i="7"/>
  <c r="L11" i="2" s="1"/>
  <c r="AF14" i="7"/>
  <c r="N7" i="2" s="1"/>
  <c r="BF15" i="7"/>
  <c r="O33" i="2" s="1"/>
  <c r="BJ17" i="7"/>
  <c r="Q37" i="2" s="1"/>
  <c r="AX19" i="7"/>
  <c r="S25" i="2" s="1"/>
  <c r="BB21" i="7"/>
  <c r="U29" i="2" s="1"/>
  <c r="BL22" i="7"/>
  <c r="V39" i="2" s="1"/>
  <c r="BF23" i="7"/>
  <c r="W33" i="2" s="1"/>
  <c r="BH24" i="7"/>
  <c r="X35" i="2" s="1"/>
  <c r="BJ25" i="7"/>
  <c r="Y37" i="2" s="1"/>
  <c r="BD26" i="7"/>
  <c r="Z31" i="2" s="1"/>
  <c r="AX27" i="7"/>
  <c r="AA25" i="2" s="1"/>
  <c r="AZ28" i="7"/>
  <c r="AB27" i="2" s="1"/>
  <c r="BC29" i="7"/>
  <c r="AC30" i="2" s="1"/>
  <c r="BA5" i="7"/>
  <c r="E28" i="2" s="1"/>
  <c r="BC6" i="7"/>
  <c r="F30" i="2" s="1"/>
  <c r="AW7" i="7"/>
  <c r="G24" i="2" s="1"/>
  <c r="AQ8" i="7"/>
  <c r="H18" i="2" s="1"/>
  <c r="AS9" i="7"/>
  <c r="I20" i="2" s="1"/>
  <c r="AU10" i="7"/>
  <c r="J22" i="2" s="1"/>
  <c r="AO11" i="7"/>
  <c r="K16" i="2" s="1"/>
  <c r="AI12" i="7"/>
  <c r="L10" i="2" s="1"/>
  <c r="AK13" i="7"/>
  <c r="M12" i="2" s="1"/>
  <c r="AM14" i="7"/>
  <c r="N14" i="2" s="1"/>
  <c r="AG15" i="7"/>
  <c r="O8" i="2" s="1"/>
  <c r="BM15" i="7"/>
  <c r="O40" i="2" s="1"/>
  <c r="BG16" i="7"/>
  <c r="P34" i="2" s="1"/>
  <c r="BI17" i="7"/>
  <c r="Q36" i="2" s="1"/>
  <c r="BK18" i="7"/>
  <c r="R38" i="2" s="1"/>
  <c r="BE19" i="7"/>
  <c r="S32" i="2" s="1"/>
  <c r="AY20" i="7"/>
  <c r="T26" i="2" s="1"/>
  <c r="BA21" i="7"/>
  <c r="U28" i="2" s="1"/>
  <c r="BC22" i="7"/>
  <c r="V30" i="2" s="1"/>
  <c r="AW23" i="7"/>
  <c r="W24" i="2" s="1"/>
  <c r="AQ24" i="7"/>
  <c r="X18" i="2" s="1"/>
  <c r="AS25" i="7"/>
  <c r="Y20" i="2" s="1"/>
  <c r="AU26" i="7"/>
  <c r="Z22" i="2" s="1"/>
  <c r="AO27" i="7"/>
  <c r="AA16" i="2" s="1"/>
  <c r="AI28" i="7"/>
  <c r="AB10" i="2" s="1"/>
  <c r="AL29" i="7"/>
  <c r="AC13" i="2" s="1"/>
  <c r="AJ5" i="7"/>
  <c r="E11" i="2" s="1"/>
  <c r="AL6" i="7"/>
  <c r="F13" i="2" s="1"/>
  <c r="AF7" i="7"/>
  <c r="G7" i="2" s="1"/>
  <c r="BL7" i="7"/>
  <c r="G39" i="2" s="1"/>
  <c r="BF8" i="7"/>
  <c r="H33" i="2" s="1"/>
  <c r="BH9" i="7"/>
  <c r="I35" i="2" s="1"/>
  <c r="BJ10" i="7"/>
  <c r="J37" i="2" s="1"/>
  <c r="BD11" i="7"/>
  <c r="K31" i="2" s="1"/>
  <c r="AX12" i="7"/>
  <c r="L25" i="2" s="1"/>
  <c r="AZ13" i="7"/>
  <c r="M27" i="2" s="1"/>
  <c r="BB14" i="7"/>
  <c r="N29" i="2" s="1"/>
  <c r="AV15" i="7"/>
  <c r="O23" i="2" s="1"/>
  <c r="AP16" i="7"/>
  <c r="P17" i="2" s="1"/>
  <c r="AR17" i="7"/>
  <c r="Q19" i="2" s="1"/>
  <c r="AT18" i="7"/>
  <c r="R21" i="2" s="1"/>
  <c r="AN19" i="7"/>
  <c r="S15" i="2" s="1"/>
  <c r="AH20" i="7"/>
  <c r="T9" i="2" s="1"/>
  <c r="AJ21" i="7"/>
  <c r="U11" i="2" s="1"/>
  <c r="AL22" i="7"/>
  <c r="V13" i="2" s="1"/>
  <c r="AF23" i="7"/>
  <c r="W7" i="2" s="1"/>
  <c r="BL23" i="7"/>
  <c r="W39" i="2" s="1"/>
  <c r="BF24" i="7"/>
  <c r="X33" i="2" s="1"/>
  <c r="BH25" i="7"/>
  <c r="Y35" i="2" s="1"/>
  <c r="BJ26" i="7"/>
  <c r="Z37" i="2" s="1"/>
  <c r="BD27" i="7"/>
  <c r="AA31" i="2" s="1"/>
  <c r="AX28" i="7"/>
  <c r="AB25" i="2" s="1"/>
  <c r="BA29" i="7"/>
  <c r="AC28" i="2" s="1"/>
  <c r="AY5" i="7"/>
  <c r="E26" i="2" s="1"/>
  <c r="BA6" i="7"/>
  <c r="F28" i="2" s="1"/>
  <c r="BC7" i="7"/>
  <c r="G30" i="2" s="1"/>
  <c r="AW8" i="7"/>
  <c r="H24" i="2" s="1"/>
  <c r="AQ9" i="7"/>
  <c r="I18" i="2" s="1"/>
  <c r="AS10" i="7"/>
  <c r="J20" i="2" s="1"/>
  <c r="AU11" i="7"/>
  <c r="K22" i="2" s="1"/>
  <c r="AO12" i="7"/>
  <c r="L16" i="2" s="1"/>
  <c r="AI13" i="7"/>
  <c r="M10" i="2" s="1"/>
  <c r="AK14" i="7"/>
  <c r="N12" i="2" s="1"/>
  <c r="AM15" i="7"/>
  <c r="O14" i="2" s="1"/>
  <c r="AG16" i="7"/>
  <c r="P8" i="2" s="1"/>
  <c r="BM16" i="7"/>
  <c r="P40" i="2" s="1"/>
  <c r="BG17" i="7"/>
  <c r="Q34" i="2" s="1"/>
  <c r="BI18" i="7"/>
  <c r="R36" i="2" s="1"/>
  <c r="BK19" i="7"/>
  <c r="S38" i="2" s="1"/>
  <c r="BE20" i="7"/>
  <c r="T32" i="2" s="1"/>
  <c r="AY21" i="7"/>
  <c r="U26" i="2" s="1"/>
  <c r="BA22" i="7"/>
  <c r="V28" i="2" s="1"/>
  <c r="BC23" i="7"/>
  <c r="W30" i="2" s="1"/>
  <c r="AW24" i="7"/>
  <c r="X24" i="2" s="1"/>
  <c r="AQ25" i="7"/>
  <c r="Y18" i="2" s="1"/>
  <c r="AS26" i="7"/>
  <c r="Z20" i="2" s="1"/>
  <c r="AU27" i="7"/>
  <c r="AA22" i="2" s="1"/>
  <c r="AO28" i="7"/>
  <c r="AB16" i="2" s="1"/>
  <c r="AJ29" i="7"/>
  <c r="AC11" i="2" s="1"/>
  <c r="BF9" i="7"/>
  <c r="I33" i="2" s="1"/>
  <c r="AX13" i="7"/>
  <c r="M25" i="2" s="1"/>
  <c r="AR18" i="7"/>
  <c r="R19" i="2" s="1"/>
  <c r="AJ22" i="7"/>
  <c r="V11" i="2" s="1"/>
  <c r="BH26" i="7"/>
  <c r="Z35" i="2" s="1"/>
  <c r="AQ6" i="7"/>
  <c r="F18" i="2" s="1"/>
  <c r="AI10" i="7"/>
  <c r="J10" i="2" s="1"/>
  <c r="BG14" i="7"/>
  <c r="N34" i="2" s="1"/>
  <c r="AY18" i="7"/>
  <c r="R26" i="2" s="1"/>
  <c r="AS23" i="7"/>
  <c r="W20" i="2" s="1"/>
  <c r="AK27" i="7"/>
  <c r="AA12" i="2" s="1"/>
  <c r="BL5" i="7"/>
  <c r="E39" i="2" s="1"/>
  <c r="BD9" i="7"/>
  <c r="I31" i="2" s="1"/>
  <c r="AV13" i="7"/>
  <c r="M23" i="2" s="1"/>
  <c r="AN17" i="7"/>
  <c r="Q15" i="2" s="1"/>
  <c r="AF21" i="7"/>
  <c r="U7" i="2" s="1"/>
  <c r="BJ24" i="7"/>
  <c r="X37" i="2" s="1"/>
  <c r="AL28" i="7"/>
  <c r="AB13" i="2" s="1"/>
  <c r="BM29" i="7"/>
  <c r="AC40" i="2" s="1"/>
  <c r="BE6" i="7"/>
  <c r="F32" i="2" s="1"/>
  <c r="BA8" i="7"/>
  <c r="H28" i="2" s="1"/>
  <c r="AW10" i="7"/>
  <c r="J24" i="2" s="1"/>
  <c r="AS12" i="7"/>
  <c r="L20" i="2" s="1"/>
  <c r="AO14" i="7"/>
  <c r="N16" i="2" s="1"/>
  <c r="AK16" i="7"/>
  <c r="P12" i="2" s="1"/>
  <c r="AG18" i="7"/>
  <c r="R8" i="2" s="1"/>
  <c r="BG19" i="7"/>
  <c r="S34" i="2" s="1"/>
  <c r="BK21" i="7"/>
  <c r="U38" i="2" s="1"/>
  <c r="AY23" i="7"/>
  <c r="W26" i="2" s="1"/>
  <c r="BC25" i="7"/>
  <c r="Y30" i="2" s="1"/>
  <c r="AQ27" i="7"/>
  <c r="AA18" i="2" s="1"/>
  <c r="AN29" i="7"/>
  <c r="AC15" i="2" s="1"/>
  <c r="AF6" i="7"/>
  <c r="F7" i="2" s="1"/>
  <c r="BF7" i="7"/>
  <c r="G33" i="2" s="1"/>
  <c r="BJ9" i="7"/>
  <c r="I37" i="2" s="1"/>
  <c r="AX11" i="7"/>
  <c r="K25" i="2" s="1"/>
  <c r="BB13" i="7"/>
  <c r="M29" i="2" s="1"/>
  <c r="AP15" i="7"/>
  <c r="O17" i="2" s="1"/>
  <c r="AT17" i="7"/>
  <c r="Q21" i="2" s="1"/>
  <c r="AH19" i="7"/>
  <c r="S9" i="2" s="1"/>
  <c r="AL21" i="7"/>
  <c r="U13" i="2" s="1"/>
  <c r="BD22" i="7"/>
  <c r="V31" i="2" s="1"/>
  <c r="AX23" i="7"/>
  <c r="W25" i="2" s="1"/>
  <c r="AZ24" i="7"/>
  <c r="X27" i="2" s="1"/>
  <c r="BB25" i="7"/>
  <c r="Y29" i="2" s="1"/>
  <c r="AV26" i="7"/>
  <c r="Z23" i="2" s="1"/>
  <c r="AP27" i="7"/>
  <c r="AA17" i="2" s="1"/>
  <c r="AR28" i="7"/>
  <c r="AB19" i="2" s="1"/>
  <c r="AU29" i="7"/>
  <c r="AC22" i="2" s="1"/>
  <c r="AS5" i="7"/>
  <c r="E20" i="2" s="1"/>
  <c r="AU6" i="7"/>
  <c r="F22" i="2" s="1"/>
  <c r="AO7" i="7"/>
  <c r="G16" i="2" s="1"/>
  <c r="AI8" i="7"/>
  <c r="H10" i="2" s="1"/>
  <c r="AK9" i="7"/>
  <c r="I12" i="2" s="1"/>
  <c r="AM10" i="7"/>
  <c r="J14" i="2" s="1"/>
  <c r="AG11" i="7"/>
  <c r="K8" i="2" s="1"/>
  <c r="BM11" i="7"/>
  <c r="K40" i="2" s="1"/>
  <c r="BG12" i="7"/>
  <c r="L34" i="2" s="1"/>
  <c r="BI13" i="7"/>
  <c r="M36" i="2" s="1"/>
  <c r="BK14" i="7"/>
  <c r="N38" i="2" s="1"/>
  <c r="BE15" i="7"/>
  <c r="O32" i="2" s="1"/>
  <c r="AY16" i="7"/>
  <c r="P26" i="2" s="1"/>
  <c r="BA17" i="7"/>
  <c r="Q28" i="2" s="1"/>
  <c r="BC18" i="7"/>
  <c r="R30" i="2" s="1"/>
  <c r="AW19" i="7"/>
  <c r="S24" i="2" s="1"/>
  <c r="AQ20" i="7"/>
  <c r="T18" i="2" s="1"/>
  <c r="AS21" i="7"/>
  <c r="U20" i="2" s="1"/>
  <c r="AU22" i="7"/>
  <c r="V22" i="2" s="1"/>
  <c r="AO23" i="7"/>
  <c r="W16" i="2" s="1"/>
  <c r="AI24" i="7"/>
  <c r="X10" i="2" s="1"/>
  <c r="AK25" i="7"/>
  <c r="Y12" i="2" s="1"/>
  <c r="AM26" i="7"/>
  <c r="Z14" i="2" s="1"/>
  <c r="AG27" i="7"/>
  <c r="AA8" i="2" s="1"/>
  <c r="BM27" i="7"/>
  <c r="AA40" i="2" s="1"/>
  <c r="BG28" i="7"/>
  <c r="AB34" i="2" s="1"/>
  <c r="BJ29" i="7"/>
  <c r="AC37" i="2" s="1"/>
  <c r="BH5" i="7"/>
  <c r="E35" i="2" s="1"/>
  <c r="BJ6" i="7"/>
  <c r="F37" i="2" s="1"/>
  <c r="BD7" i="7"/>
  <c r="G31" i="2" s="1"/>
  <c r="AX8" i="7"/>
  <c r="H25" i="2" s="1"/>
  <c r="AZ9" i="7"/>
  <c r="I27" i="2" s="1"/>
  <c r="BB10" i="7"/>
  <c r="J29" i="2" s="1"/>
  <c r="AV11" i="7"/>
  <c r="K23" i="2" s="1"/>
  <c r="AP12" i="7"/>
  <c r="L17" i="2" s="1"/>
  <c r="AR13" i="7"/>
  <c r="M19" i="2" s="1"/>
  <c r="AT14" i="7"/>
  <c r="N21" i="2" s="1"/>
  <c r="AN15" i="7"/>
  <c r="O15" i="2" s="1"/>
  <c r="AH16" i="7"/>
  <c r="P9" i="2" s="1"/>
  <c r="AJ17" i="7"/>
  <c r="Q11" i="2" s="1"/>
  <c r="AL18" i="7"/>
  <c r="R13" i="2" s="1"/>
  <c r="AF19" i="7"/>
  <c r="S7" i="2" s="1"/>
  <c r="BL19" i="7"/>
  <c r="S39" i="2" s="1"/>
  <c r="BF20" i="7"/>
  <c r="T33" i="2" s="1"/>
  <c r="BH21" i="7"/>
  <c r="U35" i="2" s="1"/>
  <c r="BJ22" i="7"/>
  <c r="V37" i="2" s="1"/>
  <c r="BD23" i="7"/>
  <c r="W31" i="2" s="1"/>
  <c r="AX24" i="7"/>
  <c r="X25" i="2" s="1"/>
  <c r="AZ25" i="7"/>
  <c r="Y27" i="2" s="1"/>
  <c r="BB26" i="7"/>
  <c r="Z29" i="2" s="1"/>
  <c r="AV27" i="7"/>
  <c r="AA23" i="2" s="1"/>
  <c r="AP28" i="7"/>
  <c r="AB17" i="2" s="1"/>
  <c r="AS29" i="7"/>
  <c r="AC20" i="2" s="1"/>
  <c r="AQ5" i="7"/>
  <c r="E18" i="2" s="1"/>
  <c r="AS6" i="7"/>
  <c r="F20" i="2" s="1"/>
  <c r="AU7" i="7"/>
  <c r="G22" i="2" s="1"/>
  <c r="AO8" i="7"/>
  <c r="H16" i="2" s="1"/>
  <c r="AI9" i="7"/>
  <c r="I10" i="2" s="1"/>
  <c r="AK10" i="7"/>
  <c r="J12" i="2" s="1"/>
  <c r="AM11" i="7"/>
  <c r="K14" i="2" s="1"/>
  <c r="AG12" i="7"/>
  <c r="L8" i="2" s="1"/>
  <c r="BM12" i="7"/>
  <c r="L40" i="2" s="1"/>
  <c r="BG13" i="7"/>
  <c r="M34" i="2" s="1"/>
  <c r="BI14" i="7"/>
  <c r="N36" i="2" s="1"/>
  <c r="BK15" i="7"/>
  <c r="O38" i="2" s="1"/>
  <c r="BE16" i="7"/>
  <c r="P32" i="2" s="1"/>
  <c r="AY17" i="7"/>
  <c r="Q26" i="2" s="1"/>
  <c r="BA18" i="7"/>
  <c r="R28" i="2" s="1"/>
  <c r="BC19" i="7"/>
  <c r="S30" i="2" s="1"/>
  <c r="AW20" i="7"/>
  <c r="T24" i="2" s="1"/>
  <c r="AQ21" i="7"/>
  <c r="U18" i="2" s="1"/>
  <c r="AS22" i="7"/>
  <c r="V20" i="2" s="1"/>
  <c r="AU23" i="7"/>
  <c r="W22" i="2" s="1"/>
  <c r="AO24" i="7"/>
  <c r="X16" i="2" s="1"/>
  <c r="AI25" i="7"/>
  <c r="Y10" i="2" s="1"/>
  <c r="AK26" i="7"/>
  <c r="Z12" i="2" s="1"/>
  <c r="AM27" i="7"/>
  <c r="AA14" i="2" s="1"/>
  <c r="AG28" i="7"/>
  <c r="AB8" i="2" s="1"/>
  <c r="AZ29" i="7"/>
  <c r="AC27" i="2" s="1"/>
  <c r="AW28" i="7"/>
  <c r="AB24" i="2" s="1"/>
  <c r="BA26" i="7"/>
  <c r="Z28" i="2" s="1"/>
  <c r="BE24" i="7"/>
  <c r="X32" i="2" s="1"/>
  <c r="BI22" i="7"/>
  <c r="V36" i="2" s="1"/>
  <c r="BM20" i="7"/>
  <c r="T40" i="2" s="1"/>
  <c r="AM19" i="7"/>
  <c r="S14" i="2" s="1"/>
  <c r="AI17" i="7"/>
  <c r="Q10" i="2" s="1"/>
  <c r="AU15" i="7"/>
  <c r="O22" i="2" s="1"/>
  <c r="AQ13" i="7"/>
  <c r="M18" i="2" s="1"/>
  <c r="BC11" i="7"/>
  <c r="K30" i="2" s="1"/>
  <c r="AY9" i="7"/>
  <c r="I26" i="2" s="1"/>
  <c r="BK7" i="7"/>
  <c r="G38" i="2" s="1"/>
  <c r="BG5" i="7"/>
  <c r="E34" i="2" s="1"/>
  <c r="BF28" i="7"/>
  <c r="AB33" i="2" s="1"/>
  <c r="AF27" i="7"/>
  <c r="AA7" i="2" s="1"/>
  <c r="AJ25" i="7"/>
  <c r="Y11" i="2" s="1"/>
  <c r="AN23" i="7"/>
  <c r="W15" i="2" s="1"/>
  <c r="AR21" i="7"/>
  <c r="U19" i="2" s="1"/>
  <c r="AV19" i="7"/>
  <c r="S23" i="2" s="1"/>
  <c r="AZ17" i="7"/>
  <c r="Q27" i="2" s="1"/>
  <c r="BD15" i="7"/>
  <c r="O31" i="2" s="1"/>
  <c r="BH13" i="7"/>
  <c r="M35" i="2" s="1"/>
  <c r="BL11" i="7"/>
  <c r="K39" i="2" s="1"/>
  <c r="AL10" i="7"/>
  <c r="J13" i="2" s="1"/>
  <c r="AH8" i="7"/>
  <c r="H9" i="2" s="1"/>
  <c r="AT6" i="7"/>
  <c r="F21" i="2" s="1"/>
  <c r="AT29" i="7"/>
  <c r="AC21" i="2" s="1"/>
  <c r="AW27" i="7"/>
  <c r="AA24" i="2" s="1"/>
  <c r="BA25" i="7"/>
  <c r="Y28" i="2" s="1"/>
  <c r="BE23" i="7"/>
  <c r="W32" i="2" s="1"/>
  <c r="BI21" i="7"/>
  <c r="U36" i="2" s="1"/>
  <c r="BM19" i="7"/>
  <c r="S40" i="2" s="1"/>
  <c r="AM18" i="7"/>
  <c r="R14" i="2" s="1"/>
  <c r="AI16" i="7"/>
  <c r="P10" i="2" s="1"/>
  <c r="AU14" i="7"/>
  <c r="N22" i="2" s="1"/>
  <c r="AQ12" i="7"/>
  <c r="L18" i="2" s="1"/>
  <c r="BC10" i="7"/>
  <c r="J30" i="2" s="1"/>
  <c r="AY8" i="7"/>
  <c r="H26" i="2" s="1"/>
  <c r="BK6" i="7"/>
  <c r="F38" i="2" s="1"/>
  <c r="BK29" i="7"/>
  <c r="AC38" i="2" s="1"/>
  <c r="BF27" i="7"/>
  <c r="AA33" i="2" s="1"/>
  <c r="AF26" i="7"/>
  <c r="Z7" i="2" s="1"/>
  <c r="AJ24" i="7"/>
  <c r="X11" i="2" s="1"/>
  <c r="AF22" i="7"/>
  <c r="V7" i="2" s="1"/>
  <c r="AN18" i="7"/>
  <c r="R15" i="2" s="1"/>
  <c r="AV14" i="7"/>
  <c r="N23" i="2" s="1"/>
  <c r="BD10" i="7"/>
  <c r="J31" i="2" s="1"/>
  <c r="BL6" i="7"/>
  <c r="F39" i="2" s="1"/>
  <c r="AS28" i="7"/>
  <c r="AB20" i="2" s="1"/>
  <c r="BA24" i="7"/>
  <c r="X28" i="2" s="1"/>
  <c r="BI20" i="7"/>
  <c r="T36" i="2" s="1"/>
  <c r="AM17" i="7"/>
  <c r="Q14" i="2" s="1"/>
  <c r="AU13" i="7"/>
  <c r="M22" i="2" s="1"/>
  <c r="BC9" i="7"/>
  <c r="I30" i="2" s="1"/>
  <c r="BK5" i="7"/>
  <c r="E38" i="2" s="1"/>
  <c r="AX26" i="7"/>
  <c r="Z25" i="2" s="1"/>
  <c r="AJ19" i="7"/>
  <c r="S11" i="2" s="1"/>
  <c r="AZ11" i="7"/>
  <c r="K27" i="2" s="1"/>
  <c r="AH29" i="7"/>
  <c r="AC9" i="2" s="1"/>
  <c r="AW21" i="7"/>
  <c r="U24" i="2" s="1"/>
  <c r="AM12" i="7"/>
  <c r="L14" i="2" s="1"/>
  <c r="BD28" i="7"/>
  <c r="AB31" i="2" s="1"/>
  <c r="AN20" i="7"/>
  <c r="T15" i="2" s="1"/>
  <c r="BJ11" i="7"/>
  <c r="K37" i="2" s="1"/>
  <c r="BC20" i="7"/>
  <c r="T30" i="2" s="1"/>
  <c r="AG13" i="7"/>
  <c r="M8" i="2" s="1"/>
  <c r="AW5" i="7"/>
  <c r="E24" i="2" s="1"/>
  <c r="AL23" i="7"/>
  <c r="W13" i="2" s="1"/>
  <c r="BB15" i="7"/>
  <c r="O29" i="2" s="1"/>
  <c r="AF8" i="7"/>
  <c r="H7" i="2" s="1"/>
  <c r="AL7" i="7"/>
  <c r="G13" i="2" s="1"/>
  <c r="C30" i="1"/>
  <c r="I10" i="7"/>
  <c r="I16" i="7"/>
  <c r="I5" i="7"/>
  <c r="AJ27" i="7"/>
  <c r="AA11" i="2" s="1"/>
  <c r="AH26" i="7"/>
  <c r="Z9" i="2" s="1"/>
  <c r="AN25" i="7"/>
  <c r="Y15" i="2" s="1"/>
  <c r="AT24" i="7"/>
  <c r="X21" i="2" s="1"/>
  <c r="AR23" i="7"/>
  <c r="W19" i="2" s="1"/>
  <c r="AP22" i="7"/>
  <c r="V17" i="2" s="1"/>
  <c r="AV21" i="7"/>
  <c r="U23" i="2" s="1"/>
  <c r="BB20" i="7"/>
  <c r="T29" i="2" s="1"/>
  <c r="AZ19" i="7"/>
  <c r="S27" i="2" s="1"/>
  <c r="AX18" i="7"/>
  <c r="R25" i="2" s="1"/>
  <c r="BD17" i="7"/>
  <c r="Q31" i="2" s="1"/>
  <c r="BJ16" i="7"/>
  <c r="P37" i="2" s="1"/>
  <c r="BH15" i="7"/>
  <c r="O35" i="2" s="1"/>
  <c r="BF14" i="7"/>
  <c r="N33" i="2" s="1"/>
  <c r="BL13" i="7"/>
  <c r="M39" i="2" s="1"/>
  <c r="AF13" i="7"/>
  <c r="M7" i="2" s="1"/>
  <c r="AL12" i="7"/>
  <c r="L13" i="2" s="1"/>
  <c r="AJ11" i="7"/>
  <c r="K11" i="2" s="1"/>
  <c r="AH10" i="7"/>
  <c r="J9" i="2" s="1"/>
  <c r="AN9" i="7"/>
  <c r="I15" i="2" s="1"/>
  <c r="AT8" i="7"/>
  <c r="H21" i="2" s="1"/>
  <c r="AR7" i="7"/>
  <c r="G19" i="2" s="1"/>
  <c r="AP6" i="7"/>
  <c r="F17" i="2" s="1"/>
  <c r="AV5" i="7"/>
  <c r="E23" i="2" s="1"/>
  <c r="AX29" i="7"/>
  <c r="AC25" i="2" s="1"/>
  <c r="BC28" i="7"/>
  <c r="AB30" i="2" s="1"/>
  <c r="BA27" i="7"/>
  <c r="AA28" i="2" s="1"/>
  <c r="AY26" i="7"/>
  <c r="Z26" i="2" s="1"/>
  <c r="BE25" i="7"/>
  <c r="Y32" i="2" s="1"/>
  <c r="BK24" i="7"/>
  <c r="X38" i="2" s="1"/>
  <c r="BI23" i="7"/>
  <c r="W36" i="2" s="1"/>
  <c r="BG22" i="7"/>
  <c r="V34" i="2" s="1"/>
  <c r="BM21" i="7"/>
  <c r="U40" i="2" s="1"/>
  <c r="AG21" i="7"/>
  <c r="U8" i="2" s="1"/>
  <c r="AM20" i="7"/>
  <c r="T14" i="2" s="1"/>
  <c r="AK19" i="7"/>
  <c r="S12" i="2" s="1"/>
  <c r="AI18" i="7"/>
  <c r="R10" i="2" s="1"/>
  <c r="AO17" i="7"/>
  <c r="Q16" i="2" s="1"/>
  <c r="AU16" i="7"/>
  <c r="P22" i="2" s="1"/>
  <c r="AS15" i="7"/>
  <c r="O20" i="2" s="1"/>
  <c r="AQ14" i="7"/>
  <c r="N18" i="2" s="1"/>
  <c r="AW13" i="7"/>
  <c r="M24" i="2" s="1"/>
  <c r="BC12" i="7"/>
  <c r="L30" i="2" s="1"/>
  <c r="BA11" i="7"/>
  <c r="K28" i="2" s="1"/>
  <c r="AY10" i="7"/>
  <c r="J26" i="2" s="1"/>
  <c r="BE9" i="7"/>
  <c r="I32" i="2" s="1"/>
  <c r="BK8" i="7"/>
  <c r="H38" i="2" s="1"/>
  <c r="BI7" i="7"/>
  <c r="G36" i="2" s="1"/>
  <c r="BG6" i="7"/>
  <c r="F34" i="2" s="1"/>
  <c r="BM5" i="7"/>
  <c r="E40" i="2" s="1"/>
  <c r="AG5" i="7"/>
  <c r="E8" i="2" s="1"/>
  <c r="AI29" i="7"/>
  <c r="AC10" i="2" s="1"/>
  <c r="AN28" i="7"/>
  <c r="AB15" i="2" s="1"/>
  <c r="AT27" i="7"/>
  <c r="AA21" i="2" s="1"/>
  <c r="AR26" i="7"/>
  <c r="Z19" i="2" s="1"/>
  <c r="AP25" i="7"/>
  <c r="Y17" i="2" s="1"/>
  <c r="AV24" i="7"/>
  <c r="X23" i="2" s="1"/>
  <c r="BB23" i="7"/>
  <c r="W29" i="2" s="1"/>
  <c r="AZ22" i="7"/>
  <c r="V27" i="2" s="1"/>
  <c r="AX21" i="7"/>
  <c r="U25" i="2" s="1"/>
  <c r="BD20" i="7"/>
  <c r="T31" i="2" s="1"/>
  <c r="BJ19" i="7"/>
  <c r="S37" i="2" s="1"/>
  <c r="BH18" i="7"/>
  <c r="R35" i="2" s="1"/>
  <c r="BF17" i="7"/>
  <c r="Q33" i="2" s="1"/>
  <c r="BL16" i="7"/>
  <c r="P39" i="2" s="1"/>
  <c r="AF16" i="7"/>
  <c r="P7" i="2" s="1"/>
  <c r="AL15" i="7"/>
  <c r="O13" i="2" s="1"/>
  <c r="AJ14" i="7"/>
  <c r="N11" i="2" s="1"/>
  <c r="AH13" i="7"/>
  <c r="M9" i="2" s="1"/>
  <c r="AN12" i="7"/>
  <c r="L15" i="2" s="1"/>
  <c r="AT11" i="7"/>
  <c r="K21" i="2" s="1"/>
  <c r="AR10" i="7"/>
  <c r="J19" i="2" s="1"/>
  <c r="AP9" i="7"/>
  <c r="I17" i="2" s="1"/>
  <c r="AV8" i="7"/>
  <c r="H23" i="2" s="1"/>
  <c r="BB7" i="7"/>
  <c r="G29" i="2" s="1"/>
  <c r="AZ6" i="7"/>
  <c r="F27" i="2" s="1"/>
  <c r="D36" i="1"/>
  <c r="J28" i="7"/>
  <c r="C36" i="1"/>
  <c r="I28" i="7"/>
  <c r="AP5" i="7"/>
  <c r="E17" i="2" s="1"/>
  <c r="BF5" i="7"/>
  <c r="E33" i="2" s="1"/>
  <c r="AR6" i="7"/>
  <c r="F19" i="2" s="1"/>
  <c r="BH6" i="7"/>
  <c r="F35" i="2" s="1"/>
  <c r="AT7" i="7"/>
  <c r="G21" i="2" s="1"/>
  <c r="BJ7" i="7"/>
  <c r="G37" i="2" s="1"/>
  <c r="AN8" i="7"/>
  <c r="H15" i="2" s="1"/>
  <c r="BD8" i="7"/>
  <c r="H31" i="2" s="1"/>
  <c r="AH9" i="7"/>
  <c r="I9" i="2" s="1"/>
  <c r="AX9" i="7"/>
  <c r="I25" i="2" s="1"/>
  <c r="AJ10" i="7"/>
  <c r="J11" i="2" s="1"/>
  <c r="AZ10" i="7"/>
  <c r="J27" i="2" s="1"/>
  <c r="AL11" i="7"/>
  <c r="K13" i="2" s="1"/>
  <c r="BB11" i="7"/>
  <c r="K29" i="2" s="1"/>
  <c r="AF12" i="7"/>
  <c r="L7" i="2" s="1"/>
  <c r="AV12" i="7"/>
  <c r="L23" i="2" s="1"/>
  <c r="BL12" i="7"/>
  <c r="L39" i="2" s="1"/>
  <c r="AP13" i="7"/>
  <c r="M17" i="2" s="1"/>
  <c r="BF13" i="7"/>
  <c r="M33" i="2" s="1"/>
  <c r="AR14" i="7"/>
  <c r="N19" i="2" s="1"/>
  <c r="BH14" i="7"/>
  <c r="N35" i="2" s="1"/>
  <c r="AT15" i="7"/>
  <c r="O21" i="2" s="1"/>
  <c r="BJ15" i="7"/>
  <c r="O37" i="2" s="1"/>
  <c r="AN16" i="7"/>
  <c r="P15" i="2" s="1"/>
  <c r="BD16" i="7"/>
  <c r="P31" i="2" s="1"/>
  <c r="AH17" i="7"/>
  <c r="Q9" i="2" s="1"/>
  <c r="AX17" i="7"/>
  <c r="Q25" i="2" s="1"/>
  <c r="AJ18" i="7"/>
  <c r="R11" i="2" s="1"/>
  <c r="AZ18" i="7"/>
  <c r="R27" i="2" s="1"/>
  <c r="AL19" i="7"/>
  <c r="S13" i="2" s="1"/>
  <c r="BB19" i="7"/>
  <c r="S29" i="2" s="1"/>
  <c r="AF20" i="7"/>
  <c r="T7" i="2" s="1"/>
  <c r="AV20" i="7"/>
  <c r="T23" i="2" s="1"/>
  <c r="BL20" i="7"/>
  <c r="T39" i="2" s="1"/>
  <c r="AP21" i="7"/>
  <c r="U17" i="2" s="1"/>
  <c r="BF21" i="7"/>
  <c r="U33" i="2" s="1"/>
  <c r="AR22" i="7"/>
  <c r="V19" i="2" s="1"/>
  <c r="BH22" i="7"/>
  <c r="V35" i="2" s="1"/>
  <c r="AT23" i="7"/>
  <c r="W21" i="2" s="1"/>
  <c r="BJ23" i="7"/>
  <c r="W37" i="2" s="1"/>
  <c r="AN24" i="7"/>
  <c r="X15" i="2" s="1"/>
  <c r="BD24" i="7"/>
  <c r="X31" i="2" s="1"/>
  <c r="AH25" i="7"/>
  <c r="Y9" i="2" s="1"/>
  <c r="AX25" i="7"/>
  <c r="Y25" i="2" s="1"/>
  <c r="AJ26" i="7"/>
  <c r="Z11" i="2" s="1"/>
  <c r="AZ26" i="7"/>
  <c r="Z27" i="2" s="1"/>
  <c r="AL27" i="7"/>
  <c r="AA13" i="2" s="1"/>
  <c r="BB27" i="7"/>
  <c r="AA29" i="2" s="1"/>
  <c r="AF28" i="7"/>
  <c r="AB7" i="2" s="1"/>
  <c r="AV28" i="7"/>
  <c r="AB23" i="2" s="1"/>
  <c r="BL28" i="7"/>
  <c r="AB39" i="2" s="1"/>
  <c r="AQ29" i="7"/>
  <c r="AC18" i="2" s="1"/>
  <c r="BG29" i="7"/>
  <c r="AC34" i="2" s="1"/>
  <c r="AO5" i="7"/>
  <c r="E16" i="2" s="1"/>
  <c r="BE5" i="7"/>
  <c r="E32" i="2" s="1"/>
  <c r="AI6" i="7"/>
  <c r="F10" i="2" s="1"/>
  <c r="AY6" i="7"/>
  <c r="F26" i="2" s="1"/>
  <c r="AK7" i="7"/>
  <c r="G12" i="2" s="1"/>
  <c r="BA7" i="7"/>
  <c r="G28" i="2" s="1"/>
  <c r="AM8" i="7"/>
  <c r="H14" i="2" s="1"/>
  <c r="BC8" i="7"/>
  <c r="H30" i="2" s="1"/>
  <c r="AG9" i="7"/>
  <c r="I8" i="2" s="1"/>
  <c r="AW9" i="7"/>
  <c r="I24" i="2" s="1"/>
  <c r="BM9" i="7"/>
  <c r="I40" i="2" s="1"/>
  <c r="AQ10" i="7"/>
  <c r="J18" i="2" s="1"/>
  <c r="BG10" i="7"/>
  <c r="J34" i="2" s="1"/>
  <c r="AS11" i="7"/>
  <c r="K20" i="2" s="1"/>
  <c r="BI11" i="7"/>
  <c r="K36" i="2" s="1"/>
  <c r="AU12" i="7"/>
  <c r="L22" i="2" s="1"/>
  <c r="BK12" i="7"/>
  <c r="L38" i="2" s="1"/>
  <c r="AO13" i="7"/>
  <c r="M16" i="2" s="1"/>
  <c r="BE13" i="7"/>
  <c r="M32" i="2" s="1"/>
  <c r="AI14" i="7"/>
  <c r="N10" i="2" s="1"/>
  <c r="AY14" i="7"/>
  <c r="N26" i="2" s="1"/>
  <c r="AK15" i="7"/>
  <c r="O12" i="2" s="1"/>
  <c r="BA15" i="7"/>
  <c r="O28" i="2" s="1"/>
  <c r="AM16" i="7"/>
  <c r="P14" i="2" s="1"/>
  <c r="BC16" i="7"/>
  <c r="P30" i="2" s="1"/>
  <c r="AG17" i="7"/>
  <c r="Q8" i="2" s="1"/>
  <c r="AW17" i="7"/>
  <c r="Q24" i="2" s="1"/>
  <c r="BM17" i="7"/>
  <c r="Q40" i="2" s="1"/>
  <c r="AQ18" i="7"/>
  <c r="R18" i="2" s="1"/>
  <c r="BG18" i="7"/>
  <c r="R34" i="2" s="1"/>
  <c r="AS19" i="7"/>
  <c r="S20" i="2" s="1"/>
  <c r="BI19" i="7"/>
  <c r="S36" i="2" s="1"/>
  <c r="AU20" i="7"/>
  <c r="T22" i="2" s="1"/>
  <c r="BK20" i="7"/>
  <c r="T38" i="2" s="1"/>
  <c r="AO21" i="7"/>
  <c r="U16" i="2" s="1"/>
  <c r="BE21" i="7"/>
  <c r="U32" i="2" s="1"/>
  <c r="AI22" i="7"/>
  <c r="V10" i="2" s="1"/>
  <c r="AY22" i="7"/>
  <c r="V26" i="2" s="1"/>
  <c r="AK23" i="7"/>
  <c r="W12" i="2" s="1"/>
  <c r="BA23" i="7"/>
  <c r="W28" i="2" s="1"/>
  <c r="AM24" i="7"/>
  <c r="X14" i="2" s="1"/>
  <c r="BC24" i="7"/>
  <c r="X30" i="2" s="1"/>
  <c r="AG25" i="7"/>
  <c r="Y8" i="2" s="1"/>
  <c r="AW25" i="7"/>
  <c r="Y24" i="2" s="1"/>
  <c r="BM25" i="7"/>
  <c r="Y40" i="2" s="1"/>
  <c r="AQ26" i="7"/>
  <c r="Z18" i="2" s="1"/>
  <c r="BG26" i="7"/>
  <c r="Z34" i="2" s="1"/>
  <c r="AS27" i="7"/>
  <c r="AA20" i="2" s="1"/>
  <c r="BI27" i="7"/>
  <c r="AA36" i="2" s="1"/>
  <c r="AU28" i="7"/>
  <c r="AB22" i="2" s="1"/>
  <c r="BK28" i="7"/>
  <c r="AB38" i="2" s="1"/>
  <c r="AP29" i="7"/>
  <c r="AC17" i="2" s="1"/>
  <c r="BF29" i="7"/>
  <c r="AC33" i="2" s="1"/>
  <c r="AN5" i="7"/>
  <c r="E15" i="2" s="1"/>
  <c r="BD5" i="7"/>
  <c r="E31" i="2" s="1"/>
  <c r="AH6" i="7"/>
  <c r="F9" i="2" s="1"/>
  <c r="AX6" i="7"/>
  <c r="F25" i="2" s="1"/>
  <c r="AJ7" i="7"/>
  <c r="G11" i="2" s="1"/>
  <c r="AZ7" i="7"/>
  <c r="G27" i="2" s="1"/>
  <c r="AL8" i="7"/>
  <c r="H13" i="2" s="1"/>
  <c r="BB8" i="7"/>
  <c r="H29" i="2" s="1"/>
  <c r="AF9" i="7"/>
  <c r="I7" i="2" s="1"/>
  <c r="AV9" i="7"/>
  <c r="I23" i="2" s="1"/>
  <c r="BL9" i="7"/>
  <c r="I39" i="2" s="1"/>
  <c r="AP10" i="7"/>
  <c r="J17" i="2" s="1"/>
  <c r="BF10" i="7"/>
  <c r="J33" i="2" s="1"/>
  <c r="AR11" i="7"/>
  <c r="K19" i="2" s="1"/>
  <c r="BH11" i="7"/>
  <c r="K35" i="2" s="1"/>
  <c r="AT12" i="7"/>
  <c r="L21" i="2" s="1"/>
  <c r="BJ12" i="7"/>
  <c r="L37" i="2" s="1"/>
  <c r="AN13" i="7"/>
  <c r="M15" i="2" s="1"/>
  <c r="BD13" i="7"/>
  <c r="M31" i="2" s="1"/>
  <c r="AH14" i="7"/>
  <c r="N9" i="2" s="1"/>
  <c r="AX14" i="7"/>
  <c r="N25" i="2" s="1"/>
  <c r="AJ15" i="7"/>
  <c r="O11" i="2" s="1"/>
  <c r="AZ15" i="7"/>
  <c r="O27" i="2" s="1"/>
  <c r="AL16" i="7"/>
  <c r="P13" i="2" s="1"/>
  <c r="BB16" i="7"/>
  <c r="P29" i="2" s="1"/>
  <c r="AF17" i="7"/>
  <c r="Q7" i="2" s="1"/>
  <c r="AV17" i="7"/>
  <c r="Q23" i="2" s="1"/>
  <c r="BL17" i="7"/>
  <c r="Q39" i="2" s="1"/>
  <c r="AP18" i="7"/>
  <c r="R17" i="2" s="1"/>
  <c r="BF18" i="7"/>
  <c r="R33" i="2" s="1"/>
  <c r="AR19" i="7"/>
  <c r="S19" i="2" s="1"/>
  <c r="BH19" i="7"/>
  <c r="S35" i="2" s="1"/>
  <c r="AT20" i="7"/>
  <c r="T21" i="2" s="1"/>
  <c r="BJ20" i="7"/>
  <c r="T37" i="2" s="1"/>
  <c r="AN21" i="7"/>
  <c r="U15" i="2" s="1"/>
  <c r="BD21" i="7"/>
  <c r="U31" i="2" s="1"/>
  <c r="AH22" i="7"/>
  <c r="V9" i="2" s="1"/>
  <c r="AX22" i="7"/>
  <c r="V25" i="2" s="1"/>
  <c r="AJ23" i="7"/>
  <c r="W11" i="2" s="1"/>
  <c r="AZ23" i="7"/>
  <c r="W27" i="2" s="1"/>
  <c r="AL24" i="7"/>
  <c r="X13" i="2" s="1"/>
  <c r="BB24" i="7"/>
  <c r="X29" i="2" s="1"/>
  <c r="AF25" i="7"/>
  <c r="Y7" i="2" s="1"/>
  <c r="AV25" i="7"/>
  <c r="Y23" i="2" s="1"/>
  <c r="BL25" i="7"/>
  <c r="Y39" i="2" s="1"/>
  <c r="AP26" i="7"/>
  <c r="Z17" i="2" s="1"/>
  <c r="BF26" i="7"/>
  <c r="Z33" i="2" s="1"/>
  <c r="AR27" i="7"/>
  <c r="AA19" i="2" s="1"/>
  <c r="BH27" i="7"/>
  <c r="AA35" i="2" s="1"/>
  <c r="AT28" i="7"/>
  <c r="AB21" i="2" s="1"/>
  <c r="BJ28" i="7"/>
  <c r="AB37" i="2" s="1"/>
  <c r="AO29" i="7"/>
  <c r="AC16" i="2" s="1"/>
  <c r="BE29" i="7"/>
  <c r="AC32" i="2" s="1"/>
  <c r="AM5" i="7"/>
  <c r="E14" i="2" s="1"/>
  <c r="BC5" i="7"/>
  <c r="E30" i="2" s="1"/>
  <c r="AG6" i="7"/>
  <c r="F8" i="2" s="1"/>
  <c r="AW6" i="7"/>
  <c r="F24" i="2" s="1"/>
  <c r="BM6" i="7"/>
  <c r="F40" i="2" s="1"/>
  <c r="AQ7" i="7"/>
  <c r="G18" i="2" s="1"/>
  <c r="BG7" i="7"/>
  <c r="G34" i="2" s="1"/>
  <c r="AS8" i="7"/>
  <c r="H20" i="2" s="1"/>
  <c r="BI8" i="7"/>
  <c r="H36" i="2" s="1"/>
  <c r="AU9" i="7"/>
  <c r="I22" i="2" s="1"/>
  <c r="BK9" i="7"/>
  <c r="I38" i="2" s="1"/>
  <c r="AO10" i="7"/>
  <c r="J16" i="2" s="1"/>
  <c r="BE10" i="7"/>
  <c r="J32" i="2" s="1"/>
  <c r="AI11" i="7"/>
  <c r="K10" i="2" s="1"/>
  <c r="AY11" i="7"/>
  <c r="K26" i="2" s="1"/>
  <c r="AK12" i="7"/>
  <c r="L12" i="2" s="1"/>
  <c r="BA12" i="7"/>
  <c r="L28" i="2" s="1"/>
  <c r="AM13" i="7"/>
  <c r="M14" i="2" s="1"/>
  <c r="BC13" i="7"/>
  <c r="M30" i="2" s="1"/>
  <c r="AG14" i="7"/>
  <c r="N8" i="2" s="1"/>
  <c r="AW14" i="7"/>
  <c r="N24" i="2" s="1"/>
  <c r="BM14" i="7"/>
  <c r="N40" i="2" s="1"/>
  <c r="AQ15" i="7"/>
  <c r="O18" i="2" s="1"/>
  <c r="BG15" i="7"/>
  <c r="O34" i="2" s="1"/>
  <c r="AS16" i="7"/>
  <c r="P20" i="2" s="1"/>
  <c r="BI16" i="7"/>
  <c r="P36" i="2" s="1"/>
  <c r="AU17" i="7"/>
  <c r="Q22" i="2" s="1"/>
  <c r="BK17" i="7"/>
  <c r="Q38" i="2" s="1"/>
  <c r="AO18" i="7"/>
  <c r="R16" i="2" s="1"/>
  <c r="BE18" i="7"/>
  <c r="R32" i="2" s="1"/>
  <c r="AI19" i="7"/>
  <c r="S10" i="2" s="1"/>
  <c r="AY19" i="7"/>
  <c r="S26" i="2" s="1"/>
  <c r="AK20" i="7"/>
  <c r="T12" i="2" s="1"/>
  <c r="BA20" i="7"/>
  <c r="T28" i="2" s="1"/>
  <c r="AM21" i="7"/>
  <c r="U14" i="2" s="1"/>
  <c r="BC21" i="7"/>
  <c r="U30" i="2" s="1"/>
  <c r="AG22" i="7"/>
  <c r="V8" i="2" s="1"/>
  <c r="AW22" i="7"/>
  <c r="V24" i="2" s="1"/>
  <c r="BM22" i="7"/>
  <c r="V40" i="2" s="1"/>
  <c r="AQ23" i="7"/>
  <c r="W18" i="2" s="1"/>
  <c r="BG23" i="7"/>
  <c r="W34" i="2" s="1"/>
  <c r="AS24" i="7"/>
  <c r="X20" i="2" s="1"/>
  <c r="BI24" i="7"/>
  <c r="X36" i="2" s="1"/>
  <c r="AU25" i="7"/>
  <c r="Y22" i="2" s="1"/>
  <c r="BK25" i="7"/>
  <c r="Y38" i="2" s="1"/>
  <c r="AO26" i="7"/>
  <c r="Z16" i="2" s="1"/>
  <c r="BE26" i="7"/>
  <c r="Z32" i="2" s="1"/>
  <c r="AI27" i="7"/>
  <c r="AA10" i="2" s="1"/>
  <c r="AY27" i="7"/>
  <c r="AA26" i="2" s="1"/>
  <c r="AK28" i="7"/>
  <c r="AB12" i="2" s="1"/>
  <c r="BA28" i="7"/>
  <c r="AB28" i="2" s="1"/>
  <c r="AF29" i="7"/>
  <c r="AC7" i="2" s="1"/>
  <c r="AV29" i="7"/>
  <c r="AC23" i="2" s="1"/>
  <c r="BL29" i="7"/>
  <c r="AC39" i="2" s="1"/>
  <c r="AT5" i="7"/>
  <c r="E21" i="2" s="1"/>
  <c r="BJ5" i="7"/>
  <c r="E37" i="2" s="1"/>
  <c r="AN6" i="7"/>
  <c r="F15" i="2" s="1"/>
  <c r="BD6" i="7"/>
  <c r="F31" i="2" s="1"/>
  <c r="AH7" i="7"/>
  <c r="G9" i="2" s="1"/>
  <c r="AX7" i="7"/>
  <c r="G25" i="2" s="1"/>
  <c r="AJ8" i="7"/>
  <c r="H11" i="2" s="1"/>
  <c r="AZ8" i="7"/>
  <c r="H27" i="2" s="1"/>
  <c r="AL9" i="7"/>
  <c r="I13" i="2" s="1"/>
  <c r="BB9" i="7"/>
  <c r="I29" i="2" s="1"/>
  <c r="AF10" i="7"/>
  <c r="J7" i="2" s="1"/>
  <c r="AV10" i="7"/>
  <c r="J23" i="2" s="1"/>
  <c r="BL10" i="7"/>
  <c r="J39" i="2" s="1"/>
  <c r="AP11" i="7"/>
  <c r="K17" i="2" s="1"/>
  <c r="BF11" i="7"/>
  <c r="K33" i="2" s="1"/>
  <c r="AR12" i="7"/>
  <c r="L19" i="2" s="1"/>
  <c r="BH12" i="7"/>
  <c r="L35" i="2" s="1"/>
  <c r="AT13" i="7"/>
  <c r="M21" i="2" s="1"/>
  <c r="BJ13" i="7"/>
  <c r="M37" i="2" s="1"/>
  <c r="AN14" i="7"/>
  <c r="N15" i="2" s="1"/>
  <c r="BD14" i="7"/>
  <c r="N31" i="2" s="1"/>
  <c r="AH15" i="7"/>
  <c r="O9" i="2" s="1"/>
  <c r="AX15" i="7"/>
  <c r="O25" i="2" s="1"/>
  <c r="AJ16" i="7"/>
  <c r="P11" i="2" s="1"/>
  <c r="AZ16" i="7"/>
  <c r="P27" i="2" s="1"/>
  <c r="AL17" i="7"/>
  <c r="Q13" i="2" s="1"/>
  <c r="BB17" i="7"/>
  <c r="Q29" i="2" s="1"/>
  <c r="AF18" i="7"/>
  <c r="R7" i="2" s="1"/>
  <c r="AV18" i="7"/>
  <c r="R23" i="2" s="1"/>
  <c r="BL18" i="7"/>
  <c r="R39" i="2" s="1"/>
  <c r="AP19" i="7"/>
  <c r="S17" i="2" s="1"/>
  <c r="BF19" i="7"/>
  <c r="S33" i="2" s="1"/>
  <c r="AR20" i="7"/>
  <c r="T19" i="2" s="1"/>
  <c r="BH20" i="7"/>
  <c r="T35" i="2" s="1"/>
  <c r="AT21" i="7"/>
  <c r="U21" i="2" s="1"/>
  <c r="BJ21" i="7"/>
  <c r="U37" i="2" s="1"/>
  <c r="AN22" i="7"/>
  <c r="V15" i="2" s="1"/>
  <c r="J14" i="7"/>
  <c r="J23" i="7"/>
  <c r="J22" i="7"/>
  <c r="I25" i="7"/>
  <c r="J16" i="7"/>
  <c r="J15" i="7"/>
  <c r="J17" i="7"/>
  <c r="I18" i="7"/>
  <c r="J11" i="7"/>
  <c r="I20" i="7"/>
  <c r="I29" i="7"/>
  <c r="C15" i="1"/>
  <c r="I12" i="7"/>
  <c r="J26" i="7"/>
  <c r="J10" i="7"/>
  <c r="J8" i="7"/>
  <c r="J13" i="7"/>
  <c r="C37" i="1"/>
  <c r="J9" i="7"/>
  <c r="I13" i="7"/>
  <c r="I27" i="7"/>
  <c r="I17" i="7"/>
  <c r="I24" i="7"/>
  <c r="I9" i="7"/>
  <c r="I14" i="7"/>
  <c r="C17" i="1"/>
  <c r="J27" i="7"/>
  <c r="I21" i="7"/>
  <c r="J5" i="7"/>
  <c r="J20" i="7"/>
  <c r="J24" i="7"/>
  <c r="C29" i="1"/>
  <c r="J19" i="7"/>
  <c r="I8" i="7"/>
  <c r="J21" i="7"/>
  <c r="G29" i="7"/>
  <c r="J29" i="7" s="1"/>
  <c r="J12" i="7"/>
  <c r="J25" i="7"/>
  <c r="I26" i="7"/>
  <c r="J6" i="7"/>
  <c r="C28" i="1"/>
  <c r="I15" i="7"/>
  <c r="D28" i="1"/>
  <c r="I23" i="7"/>
  <c r="J18" i="7"/>
  <c r="I6" i="7"/>
  <c r="I11" i="7"/>
  <c r="D22" i="1"/>
  <c r="C35" i="1"/>
  <c r="D30" i="1"/>
  <c r="D19" i="1"/>
  <c r="I19" i="7"/>
  <c r="C14" i="1"/>
  <c r="E7" i="2"/>
  <c r="O26" i="7" l="1"/>
  <c r="E34" i="1" s="1"/>
  <c r="O28" i="7"/>
  <c r="N28" i="7" s="1"/>
  <c r="O8" i="7"/>
  <c r="N8" i="7" s="1"/>
  <c r="O21" i="7"/>
  <c r="E29" i="1" s="1"/>
  <c r="O24" i="7"/>
  <c r="E32" i="1" s="1"/>
  <c r="O10" i="7"/>
  <c r="E18" i="1" s="1"/>
  <c r="O19" i="7"/>
  <c r="E27" i="1" s="1"/>
  <c r="O5" i="7"/>
  <c r="E13" i="1" s="1"/>
  <c r="O11" i="7"/>
  <c r="N11" i="7" s="1"/>
  <c r="O20" i="7"/>
  <c r="N20" i="7" s="1"/>
  <c r="O12" i="7"/>
  <c r="N12" i="7" s="1"/>
  <c r="O13" i="7"/>
  <c r="E21" i="1" s="1"/>
  <c r="O18" i="7"/>
  <c r="N18" i="7" s="1"/>
  <c r="O25" i="7"/>
  <c r="E33" i="1" s="1"/>
  <c r="O6" i="7"/>
  <c r="N6" i="7" s="1"/>
  <c r="O29" i="7"/>
  <c r="E37" i="1" s="1"/>
  <c r="O9" i="7"/>
  <c r="E17" i="1" s="1"/>
  <c r="O17" i="7"/>
  <c r="E25" i="1" s="1"/>
  <c r="O22" i="7"/>
  <c r="N22" i="7" s="1"/>
  <c r="O15" i="7"/>
  <c r="E23" i="1" s="1"/>
  <c r="O7" i="7"/>
  <c r="E15" i="1" s="1"/>
  <c r="O23" i="7"/>
  <c r="E31" i="1" s="1"/>
  <c r="O27" i="7"/>
  <c r="N27" i="7" s="1"/>
  <c r="O16" i="7"/>
  <c r="N16" i="7" s="1"/>
  <c r="O14" i="7"/>
  <c r="N14" i="7" s="1"/>
  <c r="E36" i="1" l="1"/>
  <c r="N26" i="7"/>
  <c r="Q26" i="7" s="1"/>
  <c r="E16" i="1"/>
  <c r="N21" i="7"/>
  <c r="Q21" i="7" s="1"/>
  <c r="N13" i="7"/>
  <c r="P13" i="7" s="1"/>
  <c r="N24" i="7"/>
  <c r="Q24" i="7" s="1"/>
  <c r="N10" i="7"/>
  <c r="Q10" i="7" s="1"/>
  <c r="N19" i="7"/>
  <c r="Q19" i="7" s="1"/>
  <c r="N5" i="7"/>
  <c r="Q5" i="7" s="1"/>
  <c r="N9" i="7"/>
  <c r="P9" i="7" s="1"/>
  <c r="E28" i="1"/>
  <c r="N29" i="7"/>
  <c r="P29" i="7" s="1"/>
  <c r="E19" i="1"/>
  <c r="E20" i="1"/>
  <c r="E26" i="1"/>
  <c r="N17" i="7"/>
  <c r="Q17" i="7" s="1"/>
  <c r="N25" i="7"/>
  <c r="P25" i="7" s="1"/>
  <c r="E24" i="1"/>
  <c r="E30" i="1"/>
  <c r="E14" i="1"/>
  <c r="N15" i="7"/>
  <c r="P15" i="7" s="1"/>
  <c r="N7" i="7"/>
  <c r="P7" i="7" s="1"/>
  <c r="E35" i="1"/>
  <c r="N23" i="7"/>
  <c r="E22" i="1"/>
  <c r="R27" i="7"/>
  <c r="Q27" i="7"/>
  <c r="P27" i="7"/>
  <c r="R16" i="7"/>
  <c r="Q16" i="7"/>
  <c r="P16" i="7"/>
  <c r="R11" i="7"/>
  <c r="Q11" i="7"/>
  <c r="P11" i="7"/>
  <c r="R28" i="7"/>
  <c r="Q28" i="7"/>
  <c r="P28" i="7"/>
  <c r="R8" i="7"/>
  <c r="Q8" i="7"/>
  <c r="P8" i="7"/>
  <c r="R20" i="7"/>
  <c r="Q20" i="7"/>
  <c r="P20" i="7"/>
  <c r="P22" i="7"/>
  <c r="R22" i="7"/>
  <c r="Q22" i="7"/>
  <c r="P6" i="7"/>
  <c r="R6" i="7"/>
  <c r="Q6" i="7"/>
  <c r="P14" i="7"/>
  <c r="R14" i="7"/>
  <c r="Q14" i="7"/>
  <c r="R12" i="7"/>
  <c r="Q12" i="7"/>
  <c r="P12" i="7"/>
  <c r="P18" i="7"/>
  <c r="R18" i="7"/>
  <c r="Q18" i="7"/>
  <c r="R21" i="7" l="1"/>
  <c r="P21" i="7"/>
  <c r="P26" i="7"/>
  <c r="R26" i="7"/>
  <c r="R13" i="7"/>
  <c r="P24" i="7"/>
  <c r="Q13" i="7"/>
  <c r="R24" i="7"/>
  <c r="P10" i="7"/>
  <c r="R10" i="7"/>
  <c r="P19" i="7"/>
  <c r="R19" i="7"/>
  <c r="R9" i="7"/>
  <c r="Q9" i="7"/>
  <c r="R5" i="7"/>
  <c r="P5" i="7"/>
  <c r="R29" i="7"/>
  <c r="Q29" i="7"/>
  <c r="R17" i="7"/>
  <c r="P17" i="7"/>
  <c r="R25" i="7"/>
  <c r="Q25" i="7"/>
  <c r="R15" i="7"/>
  <c r="Q15" i="7"/>
  <c r="S25" i="7"/>
  <c r="R7" i="7"/>
  <c r="Q7" i="7"/>
  <c r="S26" i="7"/>
  <c r="S24" i="7"/>
  <c r="S19" i="7"/>
  <c r="S12" i="7"/>
  <c r="S14" i="7"/>
  <c r="S22" i="7"/>
  <c r="S20" i="7"/>
  <c r="S7" i="7"/>
  <c r="R23" i="7"/>
  <c r="Q23" i="7"/>
  <c r="S11" i="7"/>
  <c r="S27" i="7"/>
  <c r="S15" i="7"/>
  <c r="P23" i="7"/>
  <c r="S28" i="7"/>
  <c r="S16" i="7"/>
  <c r="S13" i="7"/>
  <c r="S9" i="7"/>
  <c r="S10" i="7"/>
  <c r="S23" i="7"/>
  <c r="S17" i="7"/>
  <c r="S8" i="7"/>
  <c r="S18" i="7"/>
  <c r="S6" i="7"/>
  <c r="S21" i="7"/>
  <c r="S5" i="7"/>
</calcChain>
</file>

<file path=xl/sharedStrings.xml><?xml version="1.0" encoding="utf-8"?>
<sst xmlns="http://schemas.openxmlformats.org/spreadsheetml/2006/main" count="1801" uniqueCount="436">
  <si>
    <t>Monthly Management Report</t>
  </si>
  <si>
    <t>Highlight Region</t>
  </si>
  <si>
    <t>Region</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</si>
  <si>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</si>
  <si>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</si>
  <si>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</si>
  <si>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</si>
  <si>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</si>
  <si>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</si>
  <si>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</si>
  <si>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</si>
  <si>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</si>
  <si>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</si>
  <si>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</si>
  <si>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</si>
  <si>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</si>
  <si>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</si>
  <si>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</si>
  <si>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</si>
  <si>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</si>
  <si>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</si>
  <si>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</si>
  <si>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</si>
  <si>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</si>
  <si>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</si>
  <si>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</si>
  <si>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</si>
  <si>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</si>
  <si>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</si>
  <si>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</si>
  <si>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</si>
  <si>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</si>
  <si>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</si>
  <si>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</si>
  <si>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</si>
  <si>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</si>
  <si>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</si>
  <si>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</si>
  <si>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</si>
  <si>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</si>
  <si>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</si>
  <si>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</si>
  <si>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</si>
  <si>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</si>
  <si>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</si>
  <si>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</si>
  <si>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</si>
  <si>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</si>
  <si>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</si>
  <si>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</si>
  <si>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</si>
  <si>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</si>
  <si>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</si>
  <si>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</si>
  <si>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</si>
  <si>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</si>
  <si>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</si>
  <si>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</si>
  <si>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</si>
  <si>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</si>
  <si>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</si>
  <si>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</si>
  <si>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</si>
  <si>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</si>
  <si>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</si>
  <si>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</si>
  <si>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</si>
  <si>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</si>
  <si>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</si>
  <si>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</si>
  <si>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</si>
  <si>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</si>
  <si>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</si>
  <si>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</si>
  <si>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</si>
  <si>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</si>
  <si>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</si>
  <si>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</si>
  <si>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</si>
  <si>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</si>
  <si>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</si>
  <si>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</si>
  <si>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</si>
  <si>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</si>
  <si>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</si>
  <si>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</si>
  <si>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</si>
  <si>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</si>
  <si>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</si>
  <si>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</si>
  <si>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</si>
  <si>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</si>
  <si>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</si>
  <si>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</si>
  <si>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</si>
  <si>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</si>
  <si>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</si>
  <si>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</si>
  <si>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</si>
  <si>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</si>
  <si>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</si>
  <si>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</si>
  <si>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</si>
  <si>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</si>
  <si>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</si>
  <si>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WIA</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</si>
  <si>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</si>
  <si>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</si>
  <si>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</si>
  <si>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</si>
  <si>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</si>
  <si>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</si>
  <si>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</si>
  <si>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</si>
  <si>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</si>
  <si>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</si>
  <si>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</si>
  <si>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</si>
  <si>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</si>
  <si>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</si>
  <si>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</si>
  <si>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</si>
  <si>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</si>
  <si>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</si>
  <si>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</si>
  <si>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</si>
  <si>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</si>
  <si>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</si>
  <si>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</si>
  <si>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</si>
  <si>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</si>
  <si>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</si>
  <si>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</si>
  <si>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</si>
  <si>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</si>
  <si>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</si>
  <si>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</si>
  <si>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</si>
  <si>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</si>
  <si>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</si>
  <si>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</si>
  <si>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</si>
  <si>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</si>
  <si>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</si>
  <si>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</si>
  <si>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</si>
  <si>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</si>
  <si>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</si>
  <si>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</si>
  <si>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</si>
  <si>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</si>
  <si>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</si>
  <si>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</si>
  <si>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</si>
  <si>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</si>
  <si>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</si>
  <si>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</si>
  <si>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</si>
  <si>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</si>
  <si>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</si>
  <si>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</si>
  <si>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</si>
  <si>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</si>
  <si>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</si>
  <si>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</si>
  <si>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</si>
  <si>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</si>
  <si>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</si>
  <si>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</si>
  <si>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</si>
  <si>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</si>
  <si>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</si>
  <si>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</si>
  <si>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</si>
  <si>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</si>
  <si>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</si>
  <si>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</si>
  <si>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</si>
  <si>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</si>
  <si>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</si>
  <si>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</si>
  <si>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</si>
  <si>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</si>
  <si>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</si>
  <si>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</si>
  <si>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</si>
  <si>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Employed Worker Outcome  Rate</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</si>
  <si>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</si>
  <si>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</si>
  <si>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</si>
  <si>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</si>
  <si>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</si>
  <si>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</si>
  <si>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</si>
  <si>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</si>
  <si>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</si>
  <si>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</si>
  <si>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</si>
  <si>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</si>
  <si>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</si>
  <si>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</si>
  <si>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</si>
  <si>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</si>
  <si>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</si>
  <si>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</si>
  <si>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</si>
  <si>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</si>
  <si>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</si>
  <si>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</si>
  <si>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</si>
  <si>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</si>
  <si>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</si>
  <si>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</si>
  <si>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</si>
  <si>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</si>
  <si>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</si>
  <si>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</si>
  <si>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</si>
  <si>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</si>
  <si>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</si>
  <si>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</si>
  <si>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</si>
  <si>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</si>
  <si>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</si>
  <si>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</si>
  <si>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</si>
  <si>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</si>
  <si>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</si>
  <si>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</si>
  <si>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</si>
  <si>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</si>
  <si>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</si>
  <si>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</si>
  <si>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</si>
  <si>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</si>
  <si>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</si>
  <si>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</si>
  <si>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</si>
  <si>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</si>
  <si>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</si>
  <si>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</si>
  <si>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</si>
  <si>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</si>
  <si>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</si>
  <si>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</si>
  <si>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</si>
  <si>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</si>
  <si>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</si>
  <si>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</si>
  <si>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</si>
  <si>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</si>
  <si>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</si>
  <si>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</si>
  <si>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</si>
  <si>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</si>
  <si>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</si>
  <si>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</si>
  <si>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</si>
  <si>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</si>
  <si>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</si>
  <si>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</si>
  <si>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</si>
  <si>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</si>
  <si>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</si>
  <si>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WIA Adult Entered Employment Rate For those who have had training</t>
  </si>
  <si>
    <t>WIA Adult EER</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</si>
  <si>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</si>
  <si>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</si>
  <si>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</si>
  <si>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</si>
  <si>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</si>
  <si>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</si>
  <si>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</si>
  <si>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</si>
  <si>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</si>
  <si>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</si>
  <si>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</si>
  <si>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</si>
  <si>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</si>
  <si>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</si>
  <si>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</si>
  <si>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</si>
  <si>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</si>
  <si>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</si>
  <si>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</si>
  <si>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</si>
  <si>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</si>
  <si>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</si>
  <si>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</si>
  <si>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</si>
  <si>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</si>
  <si>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REA CLOSURES</t>
  </si>
  <si>
    <t>VETS PLACED AFTER NO SERVICE</t>
  </si>
  <si>
    <t>VETS WITH NO SERVICE FOR 90 DAYS</t>
  </si>
  <si>
    <t>Vets Entered Employment</t>
  </si>
  <si>
    <t>Total Closures</t>
  </si>
  <si>
    <t>Vets Placed after 90 Days of No Service</t>
  </si>
  <si>
    <t>Vets with 90 Days of No Service</t>
  </si>
  <si>
    <t>REA Job Seekers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</si>
  <si>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</si>
  <si>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</si>
  <si>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</si>
  <si>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</si>
  <si>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</si>
  <si>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</si>
  <si>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</si>
  <si>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</si>
  <si>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</si>
  <si>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</si>
  <si>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</si>
  <si>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</si>
  <si>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</si>
  <si>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</si>
  <si>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</si>
  <si>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</si>
  <si>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</si>
  <si>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</si>
  <si>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</si>
  <si>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</si>
  <si>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</si>
  <si>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</si>
  <si>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</si>
  <si>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</si>
  <si>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</si>
  <si>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</si>
  <si>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</si>
  <si>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</si>
  <si>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</si>
  <si>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</si>
  <si>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</si>
  <si>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</si>
  <si>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</si>
  <si>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</si>
  <si>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</si>
  <si>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</si>
  <si>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</si>
  <si>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</si>
  <si>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</si>
  <si>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</si>
  <si>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</si>
  <si>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</si>
  <si>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</si>
  <si>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</si>
  <si>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</si>
  <si>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</si>
  <si>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</si>
  <si>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</si>
  <si>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</si>
  <si>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</si>
  <si>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</si>
  <si>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</si>
  <si>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</si>
  <si>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</si>
  <si>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</si>
  <si>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</si>
  <si>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</si>
  <si>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</si>
  <si>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</si>
  <si>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</si>
  <si>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</si>
  <si>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</si>
  <si>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</si>
  <si>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</si>
  <si>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</si>
  <si>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</si>
  <si>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</si>
  <si>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</si>
  <si>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 xml:space="preserve">The Monthly Management Report contains monthly performance data as well as cumulative performance data for measures contained in each Region's Performance Contract with DEO.  The Report contains data that represents only those transactions that are entered into specified data systems (shown below) during a given month.  The report is designed as a management tool to assist Regions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</si>
  <si>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</si>
  <si>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</si>
  <si>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</si>
  <si>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</si>
  <si>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</si>
  <si>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</si>
  <si>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</si>
  <si>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</si>
  <si>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</si>
  <si>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 xml:space="preserve">The number of REA job seekers who have not received a reportable Wagner-Peyser service in 90 days, who were unemployed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</si>
  <si>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</si>
  <si>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</si>
  <si>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</si>
  <si>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</si>
  <si>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</si>
  <si>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</si>
  <si>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</si>
  <si>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</si>
  <si>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Revision 1</t>
  </si>
  <si>
    <t>llsil 13-14</t>
  </si>
  <si>
    <t>** RWB 2 had a data anomaly - hrly wage for one person set at $89.91 per hour.</t>
  </si>
  <si>
    <t xml:space="preserve">  Per TC - revised data by hand (div $89.91 by 8 hrs)</t>
  </si>
  <si>
    <t>rgn</t>
  </si>
  <si>
    <t>num</t>
  </si>
  <si>
    <t>den</t>
  </si>
  <si>
    <t>EER</t>
  </si>
  <si>
    <t>mo_num</t>
  </si>
  <si>
    <t>mo_den</t>
  </si>
  <si>
    <t>ytm_num</t>
  </si>
  <si>
    <t>ytm_den</t>
  </si>
  <si>
    <t>mo_performance</t>
  </si>
  <si>
    <t>ytm_performance</t>
  </si>
  <si>
    <t>llsil 14-15</t>
  </si>
  <si>
    <t>RGN</t>
  </si>
  <si>
    <t>YTD_AVG_WAGE_201509</t>
  </si>
  <si>
    <t>YTD_JOB_COUNT_201509</t>
  </si>
  <si>
    <t>MNTHLY_AVG_WAGE_201509</t>
  </si>
  <si>
    <t>MNTHLY_JOB_COUNT_201509</t>
  </si>
  <si>
    <t>region</t>
  </si>
  <si>
    <t>ALL_FAM_Num</t>
  </si>
  <si>
    <t>ALL_FAM_Den</t>
  </si>
  <si>
    <t>2Parent_Num</t>
  </si>
  <si>
    <t>2Parent_Den</t>
  </si>
  <si>
    <t>2015-2016</t>
  </si>
  <si>
    <t>JUL 15</t>
  </si>
  <si>
    <t>AUG 15</t>
  </si>
  <si>
    <t>SEP 15</t>
  </si>
  <si>
    <t>OCT 15</t>
  </si>
  <si>
    <t>NOV 15</t>
  </si>
  <si>
    <t>DEC 15</t>
  </si>
  <si>
    <t>JAN 16</t>
  </si>
  <si>
    <t>FEB 16</t>
  </si>
  <si>
    <t>MAR 16</t>
  </si>
  <si>
    <t>APR 16</t>
  </si>
  <si>
    <t>MAY 16</t>
  </si>
  <si>
    <t>JUN 16</t>
  </si>
  <si>
    <t>July 2015</t>
  </si>
  <si>
    <t>August 2015</t>
  </si>
  <si>
    <t>September 2015</t>
  </si>
  <si>
    <t>October 2015</t>
  </si>
  <si>
    <t>November 2015</t>
  </si>
  <si>
    <t>December 2015</t>
  </si>
  <si>
    <t>January 2016</t>
  </si>
  <si>
    <t>February 2016</t>
  </si>
  <si>
    <t>March 2016</t>
  </si>
  <si>
    <t>April 2016</t>
  </si>
  <si>
    <t>May 2016</t>
  </si>
  <si>
    <t>June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</si>
</sst>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8"/>
      <color indexed="8"/>
      <name val="Tahoma"/>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1"/>
      <color theme="1"/>
      <name val="Arial"/>
      <family val="2"/>
    </font>
    <font>
      <sz val="11"/>
      <name val="Calibri"/>
      <family val="2"/>
    </font>
  </fonts>
  <fills count="5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9"/>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s>
  <cellStyleXfs count="65">
    <xf numFmtId="0" fontId="0" fillId="0" borderId="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17" fillId="0" borderId="0" applyFon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17" fillId="0" borderId="0"/>
    <xf numFmtId="0" fontId="17" fillId="0" borderId="0"/>
    <xf numFmtId="0" fontId="12" fillId="0" borderId="0"/>
    <xf numFmtId="0" fontId="17" fillId="0" borderId="0"/>
    <xf numFmtId="0" fontId="17" fillId="0" borderId="0"/>
    <xf numFmtId="0" fontId="17" fillId="0" borderId="0"/>
    <xf numFmtId="0" fontId="17" fillId="0" borderId="0"/>
    <xf numFmtId="0" fontId="17" fillId="0" borderId="0"/>
    <xf numFmtId="0" fontId="17" fillId="0" borderId="0" applyProtection="0"/>
    <xf numFmtId="0" fontId="17" fillId="0" borderId="0"/>
    <xf numFmtId="0" fontId="17" fillId="23" borderId="7" applyNumberFormat="0" applyFont="0" applyAlignment="0" applyProtection="0"/>
    <xf numFmtId="0" fontId="26" fillId="20" borderId="8" applyNumberFormat="0" applyAlignment="0" applyProtection="0"/>
    <xf numFmtId="9" fontId="17"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0" fontId="11" fillId="0" borderId="0"/>
    <xf numFmtId="0" fontId="17" fillId="0" borderId="0"/>
    <xf numFmtId="0" fontId="10" fillId="0" borderId="0"/>
    <xf numFmtId="0" fontId="9"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32">
    <xf numFmtId="0" fontId="0" fillId="0" borderId="0" xfId="0"/>
    <xf numFmtId="0" fontId="31" fillId="0" borderId="0" xfId="0" applyFont="1" applyAlignment="1">
      <alignment horizontal="left" vertical="center"/>
    </xf>
    <xf numFmtId="0" fontId="33"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1" fillId="0" borderId="0" xfId="0" applyFont="1" applyAlignment="1">
      <alignment horizontal="center" vertical="center"/>
    </xf>
    <xf numFmtId="0" fontId="38" fillId="26" borderId="11" xfId="0" applyFont="1" applyFill="1" applyBorder="1" applyAlignment="1">
      <alignment horizontal="center" vertical="center"/>
    </xf>
    <xf numFmtId="0" fontId="38" fillId="28" borderId="11" xfId="0" applyFont="1" applyFill="1" applyBorder="1" applyAlignment="1">
      <alignment horizontal="center" vertical="center" wrapText="1"/>
    </xf>
    <xf numFmtId="0" fontId="38" fillId="25" borderId="11" xfId="0" applyFont="1" applyFill="1" applyBorder="1" applyAlignment="1">
      <alignment horizontal="center" vertical="center" wrapText="1"/>
    </xf>
    <xf numFmtId="0" fontId="38" fillId="29" borderId="11" xfId="0" applyFont="1" applyFill="1" applyBorder="1" applyAlignment="1">
      <alignment horizontal="center" vertical="center"/>
    </xf>
    <xf numFmtId="0" fontId="38" fillId="30" borderId="11" xfId="0" applyFont="1" applyFill="1" applyBorder="1" applyAlignment="1">
      <alignment horizontal="center" vertical="center"/>
    </xf>
    <xf numFmtId="0" fontId="38" fillId="0" borderId="11" xfId="0" quotePrefix="1" applyNumberFormat="1" applyFont="1" applyBorder="1" applyAlignment="1">
      <alignment horizontal="right" vertical="center"/>
    </xf>
    <xf numFmtId="0" fontId="38" fillId="0" borderId="11" xfId="0" quotePrefix="1" applyFont="1" applyBorder="1" applyAlignment="1">
      <alignment horizontal="right" vertical="center"/>
    </xf>
    <xf numFmtId="0" fontId="17" fillId="0" borderId="0" xfId="0" applyFont="1"/>
    <xf numFmtId="0" fontId="38" fillId="0" borderId="11" xfId="0" quotePrefix="1" applyNumberFormat="1" applyFont="1" applyFill="1" applyBorder="1" applyAlignment="1">
      <alignment horizontal="right" vertical="center"/>
    </xf>
    <xf numFmtId="0" fontId="0" fillId="0" borderId="0" xfId="0" applyFill="1"/>
    <xf numFmtId="0" fontId="38" fillId="26" borderId="10" xfId="0" applyFont="1" applyFill="1" applyBorder="1" applyAlignment="1">
      <alignment horizontal="center" vertical="center"/>
    </xf>
    <xf numFmtId="0" fontId="38"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1" fillId="0" borderId="0" xfId="0" applyFont="1" applyAlignment="1">
      <alignment horizontal="center" vertical="center"/>
    </xf>
    <xf numFmtId="0" fontId="43" fillId="0" borderId="0" xfId="0" applyFont="1" applyAlignment="1">
      <alignment horizontal="center" vertical="center"/>
    </xf>
    <xf numFmtId="0" fontId="39" fillId="28" borderId="11" xfId="0" applyFont="1" applyFill="1" applyBorder="1" applyAlignment="1">
      <alignment horizontal="center" vertical="center"/>
    </xf>
    <xf numFmtId="0" fontId="36" fillId="30" borderId="12" xfId="0" applyFont="1" applyFill="1" applyBorder="1" applyAlignment="1">
      <alignment horizontal="center" vertical="center" wrapText="1"/>
    </xf>
    <xf numFmtId="0" fontId="45" fillId="30" borderId="11" xfId="0" applyFont="1" applyFill="1" applyBorder="1" applyAlignment="1">
      <alignment horizontal="center" vertical="center"/>
    </xf>
    <xf numFmtId="0" fontId="45" fillId="25" borderId="11" xfId="0" applyFont="1" applyFill="1" applyBorder="1" applyAlignment="1">
      <alignment horizontal="center" vertical="center"/>
    </xf>
    <xf numFmtId="0" fontId="45" fillId="31" borderId="13"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164" fontId="44" fillId="0" borderId="13" xfId="0" applyNumberFormat="1" applyFont="1" applyFill="1" applyBorder="1" applyAlignment="1">
      <alignment horizontal="center" vertical="center"/>
    </xf>
    <xf numFmtId="0" fontId="17" fillId="0" borderId="0" xfId="0" applyFont="1" applyFill="1"/>
    <xf numFmtId="0" fontId="45" fillId="29" borderId="13" xfId="0" applyFont="1" applyFill="1" applyBorder="1" applyAlignment="1">
      <alignment horizontal="center" vertical="center"/>
    </xf>
    <xf numFmtId="0" fontId="45" fillId="30" borderId="13" xfId="0" applyFont="1" applyFill="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47" fillId="0" borderId="0" xfId="0" applyFont="1"/>
    <xf numFmtId="0" fontId="0" fillId="0" borderId="0" xfId="0" applyAlignment="1">
      <alignment horizontal="left" wrapText="1"/>
    </xf>
    <xf numFmtId="0" fontId="48" fillId="0" borderId="0" xfId="0" applyFont="1"/>
    <xf numFmtId="0" fontId="49" fillId="0" borderId="0" xfId="0" applyFont="1"/>
    <xf numFmtId="0" fontId="17" fillId="28" borderId="11" xfId="0" applyFont="1" applyFill="1" applyBorder="1" applyAlignment="1">
      <alignment horizontal="center"/>
    </xf>
    <xf numFmtId="14" fontId="17" fillId="25" borderId="11" xfId="0" applyNumberFormat="1" applyFont="1" applyFill="1" applyBorder="1" applyAlignment="1">
      <alignment horizontal="center"/>
    </xf>
    <xf numFmtId="0" fontId="17" fillId="32" borderId="11" xfId="0" applyFont="1" applyFill="1" applyBorder="1"/>
    <xf numFmtId="14" fontId="17" fillId="0" borderId="11" xfId="0" applyNumberFormat="1" applyFont="1" applyFill="1" applyBorder="1" applyAlignment="1">
      <alignment horizontal="center"/>
    </xf>
    <xf numFmtId="0" fontId="17" fillId="0" borderId="0" xfId="0" applyFont="1" applyAlignment="1">
      <alignment horizontal="center"/>
    </xf>
    <xf numFmtId="0" fontId="17" fillId="26" borderId="10" xfId="0" applyFont="1" applyFill="1" applyBorder="1" applyAlignment="1">
      <alignment horizontal="left"/>
    </xf>
    <xf numFmtId="0" fontId="17" fillId="26" borderId="14" xfId="0" applyFont="1" applyFill="1" applyBorder="1" applyAlignment="1">
      <alignment horizontal="center"/>
    </xf>
    <xf numFmtId="0" fontId="17" fillId="26" borderId="12" xfId="0" applyFont="1" applyFill="1" applyBorder="1" applyAlignment="1">
      <alignment horizontal="center"/>
    </xf>
    <xf numFmtId="0" fontId="17" fillId="33" borderId="10" xfId="0" applyFont="1" applyFill="1" applyBorder="1" applyAlignment="1">
      <alignment horizontal="left"/>
    </xf>
    <xf numFmtId="0" fontId="17" fillId="33" borderId="14" xfId="0" applyFont="1" applyFill="1" applyBorder="1" applyAlignment="1">
      <alignment horizontal="center"/>
    </xf>
    <xf numFmtId="0" fontId="17" fillId="33" borderId="12" xfId="0" applyFont="1" applyFill="1" applyBorder="1" applyAlignment="1">
      <alignment horizontal="center"/>
    </xf>
    <xf numFmtId="17" fontId="17" fillId="30" borderId="11" xfId="0" applyNumberFormat="1" applyFont="1" applyFill="1" applyBorder="1" applyAlignment="1">
      <alignment horizontal="center"/>
    </xf>
    <xf numFmtId="0" fontId="50" fillId="34" borderId="10" xfId="0" applyFont="1" applyFill="1" applyBorder="1"/>
    <xf numFmtId="0" fontId="31" fillId="34" borderId="14" xfId="0" applyFont="1" applyFill="1" applyBorder="1"/>
    <xf numFmtId="0" fontId="38" fillId="30" borderId="10" xfId="0" applyFont="1" applyFill="1" applyBorder="1"/>
    <xf numFmtId="0" fontId="38" fillId="28" borderId="11" xfId="0" applyFont="1" applyFill="1" applyBorder="1" applyAlignment="1">
      <alignment horizontal="center"/>
    </xf>
    <xf numFmtId="168" fontId="17" fillId="31" borderId="11" xfId="28" applyNumberFormat="1" applyFont="1" applyFill="1" applyBorder="1"/>
    <xf numFmtId="37" fontId="0" fillId="0" borderId="11" xfId="0" applyNumberFormat="1" applyFill="1" applyBorder="1" applyAlignment="1"/>
    <xf numFmtId="37" fontId="17" fillId="0" borderId="0" xfId="45" applyNumberFormat="1" applyFont="1" applyFill="1" applyAlignment="1"/>
    <xf numFmtId="0" fontId="17" fillId="0" borderId="16" xfId="0" applyFont="1" applyBorder="1" applyAlignment="1">
      <alignment horizontal="center"/>
    </xf>
    <xf numFmtId="0" fontId="17" fillId="30" borderId="11" xfId="0" applyFont="1" applyFill="1" applyBorder="1" applyAlignment="1">
      <alignment horizontal="center"/>
    </xf>
    <xf numFmtId="37" fontId="17" fillId="30" borderId="11" xfId="28" applyNumberFormat="1" applyFont="1" applyFill="1" applyBorder="1" applyAlignment="1"/>
    <xf numFmtId="168" fontId="17" fillId="0" borderId="0" xfId="0" applyNumberFormat="1" applyFont="1"/>
    <xf numFmtId="0" fontId="17" fillId="25" borderId="11" xfId="0" applyFont="1" applyFill="1" applyBorder="1" applyAlignment="1">
      <alignment horizontal="center"/>
    </xf>
    <xf numFmtId="0" fontId="38" fillId="25" borderId="11" xfId="0" applyFont="1" applyFill="1" applyBorder="1" applyAlignment="1">
      <alignment horizontal="center"/>
    </xf>
    <xf numFmtId="2" fontId="0" fillId="30" borderId="11" xfId="0" applyNumberFormat="1" applyFill="1" applyBorder="1" applyAlignment="1">
      <alignment horizontal="center"/>
    </xf>
    <xf numFmtId="39" fontId="17" fillId="30" borderId="11" xfId="28" applyNumberFormat="1" applyFont="1" applyFill="1" applyBorder="1" applyAlignment="1"/>
    <xf numFmtId="37" fontId="17" fillId="0" borderId="0" xfId="0" applyNumberFormat="1" applyFont="1" applyBorder="1"/>
    <xf numFmtId="166" fontId="17" fillId="0" borderId="0" xfId="0" applyNumberFormat="1" applyFont="1"/>
    <xf numFmtId="37" fontId="17" fillId="0" borderId="11" xfId="46" applyNumberFormat="1" applyFont="1" applyFill="1" applyBorder="1"/>
    <xf numFmtId="0" fontId="17" fillId="0" borderId="11" xfId="0" applyFont="1" applyBorder="1"/>
    <xf numFmtId="0" fontId="17" fillId="30" borderId="10" xfId="0" applyFont="1" applyFill="1" applyBorder="1" applyAlignment="1">
      <alignment horizontal="center"/>
    </xf>
    <xf numFmtId="0" fontId="17" fillId="28" borderId="10" xfId="0" applyFont="1" applyFill="1" applyBorder="1" applyAlignment="1">
      <alignment horizontal="center"/>
    </xf>
    <xf numFmtId="0" fontId="17" fillId="25" borderId="10" xfId="0" applyFont="1" applyFill="1" applyBorder="1" applyAlignment="1">
      <alignment horizontal="center"/>
    </xf>
    <xf numFmtId="37" fontId="17" fillId="0" borderId="0" xfId="0" applyNumberFormat="1" applyFont="1"/>
    <xf numFmtId="0" fontId="17" fillId="0" borderId="0" xfId="44" applyFont="1" applyFill="1" applyBorder="1"/>
    <xf numFmtId="37" fontId="17" fillId="0" borderId="0" xfId="47" applyNumberFormat="1" applyFill="1" applyBorder="1" applyAlignment="1"/>
    <xf numFmtId="37" fontId="17" fillId="0" borderId="0" xfId="46" applyNumberFormat="1" applyFont="1" applyFill="1" applyBorder="1" applyAlignment="1"/>
    <xf numFmtId="37" fontId="17" fillId="0" borderId="0" xfId="45" applyNumberFormat="1" applyFont="1" applyFill="1" applyBorder="1" applyAlignment="1"/>
    <xf numFmtId="37" fontId="0" fillId="0" borderId="0" xfId="0" applyNumberFormat="1" applyFill="1" applyBorder="1" applyAlignment="1"/>
    <xf numFmtId="37" fontId="17" fillId="0" borderId="0" xfId="28" applyNumberFormat="1" applyFont="1" applyFill="1" applyBorder="1" applyAlignment="1"/>
    <xf numFmtId="0" fontId="0" fillId="0" borderId="0" xfId="0" applyBorder="1"/>
    <xf numFmtId="0" fontId="17" fillId="0" borderId="0" xfId="0" applyFont="1" applyBorder="1"/>
    <xf numFmtId="0" fontId="0" fillId="0" borderId="11" xfId="0" applyBorder="1"/>
    <xf numFmtId="37" fontId="17" fillId="30" borderId="10" xfId="28" applyNumberFormat="1" applyFont="1" applyFill="1" applyBorder="1" applyAlignment="1"/>
    <xf numFmtId="0" fontId="50" fillId="0" borderId="0" xfId="0" applyFont="1" applyFill="1"/>
    <xf numFmtId="0" fontId="17" fillId="0" borderId="0" xfId="0" applyFont="1" applyFill="1" applyBorder="1" applyAlignment="1">
      <alignment horizontal="center"/>
    </xf>
    <xf numFmtId="0" fontId="38" fillId="0" borderId="0" xfId="0" applyFont="1" applyFill="1" applyBorder="1" applyAlignment="1">
      <alignment horizontal="center"/>
    </xf>
    <xf numFmtId="2" fontId="0" fillId="0" borderId="11" xfId="0" applyNumberFormat="1" applyBorder="1"/>
    <xf numFmtId="39" fontId="17" fillId="30" borderId="10" xfId="28" applyNumberFormat="1" applyFont="1" applyFill="1" applyBorder="1" applyAlignment="1"/>
    <xf numFmtId="39" fontId="17" fillId="0" borderId="0" xfId="0" applyNumberFormat="1" applyFont="1"/>
    <xf numFmtId="37" fontId="17" fillId="28" borderId="11" xfId="0" applyNumberFormat="1" applyFont="1" applyFill="1" applyBorder="1"/>
    <xf numFmtId="37" fontId="17" fillId="28" borderId="11" xfId="0" applyNumberFormat="1" applyFont="1" applyFill="1" applyBorder="1" applyAlignment="1"/>
    <xf numFmtId="37" fontId="52" fillId="28" borderId="11" xfId="0" applyNumberFormat="1" applyFont="1" applyFill="1" applyBorder="1" applyAlignment="1">
      <alignment horizontal="right" vertical="top"/>
    </xf>
    <xf numFmtId="37" fontId="17" fillId="0" borderId="11" xfId="46" applyNumberFormat="1" applyFont="1" applyBorder="1"/>
    <xf numFmtId="37" fontId="52" fillId="28" borderId="11" xfId="0" applyNumberFormat="1" applyFont="1" applyFill="1" applyBorder="1"/>
    <xf numFmtId="37" fontId="17" fillId="28" borderId="11" xfId="28" applyNumberFormat="1" applyFont="1" applyFill="1" applyBorder="1" applyAlignment="1"/>
    <xf numFmtId="37" fontId="17" fillId="28" borderId="11" xfId="28" applyNumberFormat="1" applyFont="1" applyFill="1" applyBorder="1"/>
    <xf numFmtId="37" fontId="17" fillId="35" borderId="0" xfId="0" applyNumberFormat="1" applyFont="1" applyFill="1" applyBorder="1"/>
    <xf numFmtId="0" fontId="17" fillId="0" borderId="0" xfId="0" applyFont="1" applyFill="1" applyAlignment="1">
      <alignment horizontal="center"/>
    </xf>
    <xf numFmtId="0" fontId="38" fillId="0" borderId="0" xfId="0" applyFont="1" applyBorder="1" applyAlignment="1"/>
    <xf numFmtId="0" fontId="0" fillId="0" borderId="0" xfId="0" applyBorder="1" applyAlignment="1"/>
    <xf numFmtId="0" fontId="38" fillId="0" borderId="0" xfId="0" applyFont="1" applyBorder="1"/>
    <xf numFmtId="1" fontId="0" fillId="0" borderId="0" xfId="0" applyNumberFormat="1" applyBorder="1"/>
    <xf numFmtId="1" fontId="17" fillId="0" borderId="0" xfId="0" applyNumberFormat="1" applyFont="1"/>
    <xf numFmtId="3" fontId="17" fillId="0" borderId="0" xfId="0" applyNumberFormat="1" applyFont="1"/>
    <xf numFmtId="0" fontId="17" fillId="28" borderId="14" xfId="0" applyFont="1" applyFill="1" applyBorder="1" applyAlignment="1">
      <alignment horizontal="center"/>
    </xf>
    <xf numFmtId="0" fontId="17" fillId="0" borderId="0" xfId="45" applyFont="1" applyBorder="1"/>
    <xf numFmtId="37" fontId="17" fillId="0" borderId="0" xfId="0" applyNumberFormat="1" applyFont="1" applyFill="1" applyBorder="1"/>
    <xf numFmtId="0" fontId="17" fillId="0" borderId="0" xfId="45" applyFont="1"/>
    <xf numFmtId="37" fontId="17" fillId="0" borderId="0" xfId="28" applyNumberFormat="1" applyFont="1" applyAlignment="1">
      <alignment horizontal="right"/>
    </xf>
    <xf numFmtId="0" fontId="17" fillId="0" borderId="11" xfId="44" applyFont="1" applyBorder="1"/>
    <xf numFmtId="0" fontId="17" fillId="0" borderId="0" xfId="44" applyFont="1"/>
    <xf numFmtId="0" fontId="17" fillId="36" borderId="11" xfId="0" applyFont="1" applyFill="1" applyBorder="1" applyAlignment="1">
      <alignment horizontal="center"/>
    </xf>
    <xf numFmtId="0" fontId="50" fillId="36" borderId="10" xfId="0" applyFont="1" applyFill="1" applyBorder="1"/>
    <xf numFmtId="0" fontId="31" fillId="36" borderId="14" xfId="0" applyFont="1" applyFill="1" applyBorder="1"/>
    <xf numFmtId="0" fontId="0" fillId="0" borderId="0" xfId="0" applyFill="1" applyBorder="1"/>
    <xf numFmtId="164" fontId="17" fillId="0" borderId="0" xfId="50" applyNumberFormat="1" applyFont="1" applyAlignment="1">
      <alignment horizontal="center"/>
    </xf>
    <xf numFmtId="0" fontId="53" fillId="0" borderId="0" xfId="0" applyFont="1" applyBorder="1" applyAlignment="1">
      <alignment horizontal="right" wrapText="1"/>
    </xf>
    <xf numFmtId="2" fontId="17" fillId="30" borderId="11" xfId="28" applyNumberFormat="1" applyFont="1" applyFill="1" applyBorder="1" applyAlignment="1"/>
    <xf numFmtId="2" fontId="17" fillId="30" borderId="10" xfId="28" applyNumberFormat="1" applyFont="1" applyFill="1" applyBorder="1" applyAlignment="1"/>
    <xf numFmtId="37" fontId="17" fillId="0" borderId="0" xfId="28" applyNumberFormat="1" applyFont="1" applyFill="1" applyBorder="1"/>
    <xf numFmtId="0" fontId="38" fillId="0" borderId="11" xfId="0" applyFont="1" applyFill="1" applyBorder="1" applyAlignment="1">
      <alignment horizontal="center"/>
    </xf>
    <xf numFmtId="0" fontId="50" fillId="0" borderId="0" xfId="0" applyFont="1" applyFill="1" applyBorder="1"/>
    <xf numFmtId="0" fontId="31" fillId="0" borderId="0" xfId="0" applyFont="1" applyFill="1" applyBorder="1"/>
    <xf numFmtId="0" fontId="38" fillId="0" borderId="0" xfId="0" applyFont="1" applyFill="1" applyBorder="1"/>
    <xf numFmtId="3" fontId="17" fillId="0" borderId="0" xfId="28" applyNumberFormat="1" applyFont="1" applyFill="1" applyBorder="1"/>
    <xf numFmtId="0" fontId="17" fillId="0" borderId="0" xfId="43" applyFill="1" applyBorder="1"/>
    <xf numFmtId="0" fontId="17" fillId="0" borderId="0" xfId="42" applyFill="1" applyBorder="1"/>
    <xf numFmtId="3" fontId="17" fillId="0" borderId="0" xfId="0" applyNumberFormat="1" applyFont="1" applyFill="1" applyBorder="1"/>
    <xf numFmtId="37" fontId="17" fillId="0" borderId="0" xfId="28" applyNumberFormat="1" applyFont="1" applyFill="1" applyBorder="1" applyAlignment="1">
      <alignment horizontal="right"/>
    </xf>
    <xf numFmtId="1" fontId="17" fillId="0" borderId="0" xfId="0" applyNumberFormat="1" applyFont="1" applyFill="1" applyBorder="1"/>
    <xf numFmtId="0" fontId="31" fillId="36" borderId="11" xfId="0" applyFont="1" applyFill="1" applyBorder="1" applyAlignment="1">
      <alignment horizontal="center"/>
    </xf>
    <xf numFmtId="39" fontId="17" fillId="30" borderId="11" xfId="28" applyNumberFormat="1" applyFont="1" applyFill="1" applyBorder="1" applyAlignment="1">
      <alignment horizontal="right"/>
    </xf>
    <xf numFmtId="37" fontId="17" fillId="27" borderId="11" xfId="46" applyNumberFormat="1" applyFont="1" applyFill="1" applyBorder="1"/>
    <xf numFmtId="37" fontId="17" fillId="27" borderId="10" xfId="46" applyNumberFormat="1" applyFont="1" applyFill="1" applyBorder="1"/>
    <xf numFmtId="0" fontId="17" fillId="27" borderId="11" xfId="0" applyFont="1" applyFill="1" applyBorder="1"/>
    <xf numFmtId="0" fontId="38" fillId="28" borderId="10" xfId="0" applyFont="1" applyFill="1" applyBorder="1" applyAlignment="1">
      <alignment horizontal="center"/>
    </xf>
    <xf numFmtId="0" fontId="17" fillId="0" borderId="0" xfId="46" applyFont="1" applyFill="1" applyBorder="1"/>
    <xf numFmtId="0" fontId="38" fillId="25" borderId="10" xfId="0" applyFont="1" applyFill="1" applyBorder="1" applyAlignment="1">
      <alignment horizontal="center"/>
    </xf>
    <xf numFmtId="0" fontId="0" fillId="25" borderId="11"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7" borderId="11" xfId="0" applyFill="1" applyBorder="1" applyAlignment="1">
      <alignment horizontal="center"/>
    </xf>
    <xf numFmtId="0" fontId="0" fillId="0" borderId="0" xfId="0" applyFill="1" applyAlignment="1">
      <alignment horizontal="center"/>
    </xf>
    <xf numFmtId="0" fontId="38" fillId="31" borderId="11" xfId="0" applyFont="1" applyFill="1" applyBorder="1"/>
    <xf numFmtId="0" fontId="38" fillId="25" borderId="11" xfId="0" applyFont="1" applyFill="1" applyBorder="1"/>
    <xf numFmtId="0" fontId="38" fillId="28" borderId="11" xfId="0" applyFont="1" applyFill="1" applyBorder="1"/>
    <xf numFmtId="9" fontId="51" fillId="0" borderId="11" xfId="50" applyFont="1" applyBorder="1" applyAlignment="1">
      <alignment horizontal="center"/>
    </xf>
    <xf numFmtId="164" fontId="51" fillId="38" borderId="11" xfId="50" applyNumberFormat="1" applyFont="1" applyFill="1" applyBorder="1" applyAlignment="1">
      <alignment horizontal="center"/>
    </xf>
    <xf numFmtId="167" fontId="0" fillId="0" borderId="0" xfId="0" applyNumberFormat="1"/>
    <xf numFmtId="164" fontId="51" fillId="28" borderId="11" xfId="50" applyNumberFormat="1" applyFont="1" applyFill="1" applyBorder="1" applyAlignment="1">
      <alignment horizontal="center"/>
    </xf>
    <xf numFmtId="0" fontId="0" fillId="28" borderId="13" xfId="0" applyFill="1" applyBorder="1" applyAlignment="1">
      <alignment horizontal="center"/>
    </xf>
    <xf numFmtId="9" fontId="17" fillId="30" borderId="13" xfId="50" applyNumberFormat="1" applyFont="1" applyFill="1" applyBorder="1" applyAlignment="1">
      <alignment horizontal="center"/>
    </xf>
    <xf numFmtId="0" fontId="0" fillId="26" borderId="13" xfId="0" applyFill="1" applyBorder="1" applyAlignment="1">
      <alignment horizontal="center"/>
    </xf>
    <xf numFmtId="0" fontId="17"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1" fillId="0" borderId="18" xfId="50" applyNumberFormat="1" applyFont="1" applyBorder="1" applyAlignment="1">
      <alignment horizontal="center"/>
    </xf>
    <xf numFmtId="164" fontId="51" fillId="31" borderId="18" xfId="50" applyNumberFormat="1" applyFont="1" applyFill="1" applyBorder="1" applyAlignment="1">
      <alignment horizontal="center"/>
    </xf>
    <xf numFmtId="164" fontId="51" fillId="0" borderId="14" xfId="50"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2" fillId="0" borderId="11" xfId="0" applyNumberFormat="1" applyFont="1" applyBorder="1" applyAlignment="1">
      <alignment horizontal="center" vertical="top" wrapText="1"/>
    </xf>
    <xf numFmtId="10" fontId="51" fillId="0" borderId="12" xfId="50" applyNumberFormat="1" applyFont="1" applyBorder="1" applyAlignment="1">
      <alignment horizontal="center"/>
    </xf>
    <xf numFmtId="0" fontId="17" fillId="0" borderId="18" xfId="0" applyFont="1" applyBorder="1" applyAlignment="1">
      <alignment horizontal="center"/>
    </xf>
    <xf numFmtId="164" fontId="51" fillId="0" borderId="0" xfId="50" applyNumberFormat="1" applyFont="1" applyBorder="1" applyAlignment="1">
      <alignment horizontal="center"/>
    </xf>
    <xf numFmtId="0" fontId="0" fillId="28" borderId="0" xfId="0" applyFill="1" applyAlignment="1">
      <alignment horizontal="center"/>
    </xf>
    <xf numFmtId="0" fontId="17"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1" fillId="30" borderId="11" xfId="50" applyNumberFormat="1" applyFont="1" applyFill="1" applyBorder="1" applyAlignment="1">
      <alignment horizontal="center"/>
    </xf>
    <xf numFmtId="164" fontId="51" fillId="31" borderId="11" xfId="50" applyNumberFormat="1" applyFont="1" applyFill="1" applyBorder="1" applyAlignment="1">
      <alignment horizontal="center"/>
    </xf>
    <xf numFmtId="9" fontId="17" fillId="30" borderId="12" xfId="50" applyNumberFormat="1" applyFont="1" applyFill="1" applyBorder="1" applyAlignment="1">
      <alignment horizontal="center"/>
    </xf>
    <xf numFmtId="0" fontId="17" fillId="30" borderId="11" xfId="50"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1" fillId="0" borderId="11" xfId="50"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8"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1" fillId="39" borderId="11" xfId="0" applyFont="1" applyFill="1" applyBorder="1" applyAlignment="1">
      <alignment horizontal="center"/>
    </xf>
    <xf numFmtId="0" fontId="52" fillId="40" borderId="11" xfId="0" applyFont="1" applyFill="1" applyBorder="1" applyAlignment="1">
      <alignment horizontal="center"/>
    </xf>
    <xf numFmtId="0" fontId="31" fillId="41" borderId="11" xfId="0" applyFont="1" applyFill="1" applyBorder="1" applyAlignment="1">
      <alignment horizontal="center"/>
    </xf>
    <xf numFmtId="0" fontId="38"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8" borderId="13" xfId="0" applyFill="1" applyBorder="1" applyAlignment="1">
      <alignment horizontal="center"/>
    </xf>
    <xf numFmtId="0" fontId="0" fillId="42" borderId="13" xfId="0" applyFill="1" applyBorder="1" applyAlignment="1">
      <alignment horizontal="center"/>
    </xf>
    <xf numFmtId="0" fontId="17" fillId="0" borderId="11" xfId="0" applyFont="1" applyBorder="1" applyAlignment="1">
      <alignment horizontal="center"/>
    </xf>
    <xf numFmtId="0" fontId="17" fillId="32" borderId="11" xfId="0" applyFont="1" applyFill="1" applyBorder="1" applyAlignment="1">
      <alignment horizontal="center"/>
    </xf>
    <xf numFmtId="0" fontId="17" fillId="0" borderId="11" xfId="0" applyFont="1" applyFill="1" applyBorder="1" applyAlignment="1">
      <alignment horizontal="center"/>
    </xf>
    <xf numFmtId="0" fontId="17"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8" borderId="0" xfId="0" applyFill="1" applyAlignment="1">
      <alignment horizontal="center"/>
    </xf>
    <xf numFmtId="9" fontId="51" fillId="0" borderId="0" xfId="50" applyFont="1" applyAlignment="1">
      <alignment horizontal="center"/>
    </xf>
    <xf numFmtId="164" fontId="51" fillId="0" borderId="11" xfId="50" quotePrefix="1" applyNumberFormat="1" applyFont="1" applyBorder="1" applyAlignment="1">
      <alignment horizontal="center"/>
    </xf>
    <xf numFmtId="165" fontId="51" fillId="0" borderId="0" xfId="50" applyNumberFormat="1" applyFont="1" applyAlignment="1">
      <alignment horizontal="center"/>
    </xf>
    <xf numFmtId="164" fontId="51" fillId="0" borderId="0" xfId="50" applyNumberFormat="1" applyFont="1" applyFill="1" applyAlignment="1">
      <alignment horizontal="center"/>
    </xf>
    <xf numFmtId="0" fontId="17" fillId="29" borderId="11" xfId="0" applyFont="1" applyFill="1" applyBorder="1" applyAlignment="1">
      <alignment horizontal="center"/>
    </xf>
    <xf numFmtId="0" fontId="17"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1" fillId="30" borderId="11" xfId="50"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2" borderId="11" xfId="0" applyFill="1" applyBorder="1" applyAlignment="1">
      <alignment horizontal="center"/>
    </xf>
    <xf numFmtId="1" fontId="51" fillId="30" borderId="11" xfId="50"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7"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1" fillId="0" borderId="0" xfId="50" quotePrefix="1" applyNumberFormat="1" applyFont="1" applyAlignment="1">
      <alignment horizontal="center"/>
    </xf>
    <xf numFmtId="167" fontId="0" fillId="0" borderId="0" xfId="0" quotePrefix="1" applyNumberFormat="1" applyAlignment="1">
      <alignment horizontal="center"/>
    </xf>
    <xf numFmtId="0" fontId="0" fillId="38" borderId="21" xfId="0" applyFill="1" applyBorder="1"/>
    <xf numFmtId="0" fontId="0" fillId="38" borderId="18" xfId="0" applyFill="1" applyBorder="1"/>
    <xf numFmtId="0" fontId="0" fillId="38" borderId="22" xfId="0" applyFill="1" applyBorder="1"/>
    <xf numFmtId="0" fontId="0" fillId="38" borderId="23" xfId="0" applyFill="1" applyBorder="1"/>
    <xf numFmtId="0" fontId="0" fillId="38" borderId="0" xfId="0" applyFill="1" applyBorder="1"/>
    <xf numFmtId="0" fontId="0" fillId="38" borderId="15" xfId="0" applyFill="1" applyBorder="1"/>
    <xf numFmtId="0" fontId="0" fillId="38" borderId="20" xfId="0" applyFill="1" applyBorder="1"/>
    <xf numFmtId="0" fontId="0" fillId="38" borderId="16" xfId="0" applyFill="1" applyBorder="1"/>
    <xf numFmtId="0" fontId="0" fillId="38"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3" xfId="0" applyFill="1" applyBorder="1" applyAlignment="1">
      <alignment horizontal="centerContinuous"/>
    </xf>
    <xf numFmtId="0" fontId="0" fillId="33" borderId="0" xfId="0" applyFill="1" applyBorder="1" applyAlignment="1">
      <alignment horizontal="centerContinuous"/>
    </xf>
    <xf numFmtId="0" fontId="0" fillId="33" borderId="15" xfId="0" applyFill="1" applyBorder="1" applyAlignment="1">
      <alignment horizontal="centerContinuous"/>
    </xf>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1" fillId="26" borderId="11" xfId="50" applyNumberFormat="1" applyFont="1" applyFill="1" applyBorder="1" applyAlignment="1">
      <alignment horizontal="center"/>
    </xf>
    <xf numFmtId="0" fontId="0" fillId="0" borderId="11" xfId="0" quotePrefix="1" applyBorder="1" applyAlignment="1">
      <alignment horizontal="center" vertical="center"/>
    </xf>
    <xf numFmtId="164" fontId="51" fillId="0" borderId="0" xfId="50" quotePrefix="1" applyNumberFormat="1" applyFont="1" applyAlignment="1">
      <alignment horizontal="left"/>
    </xf>
    <xf numFmtId="0" fontId="0" fillId="31" borderId="23" xfId="0" applyFill="1" applyBorder="1" applyAlignment="1">
      <alignment horizontal="centerContinuous"/>
    </xf>
    <xf numFmtId="0" fontId="0" fillId="31" borderId="0" xfId="0" applyFill="1" applyBorder="1" applyAlignment="1">
      <alignment horizontal="centerContinuous"/>
    </xf>
    <xf numFmtId="0" fontId="0" fillId="31" borderId="15" xfId="0" applyFill="1" applyBorder="1" applyAlignment="1">
      <alignment horizontal="centerContinuous"/>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7" fillId="0" borderId="0" xfId="0" applyNumberFormat="1" applyFont="1" applyBorder="1" applyAlignment="1">
      <alignment vertical="center"/>
    </xf>
    <xf numFmtId="0" fontId="56" fillId="0" borderId="0" xfId="0" applyNumberFormat="1" applyFont="1" applyBorder="1" applyAlignment="1">
      <alignment vertical="center"/>
    </xf>
    <xf numFmtId="0" fontId="57" fillId="28" borderId="11" xfId="0" applyFont="1" applyFill="1" applyBorder="1" applyAlignment="1">
      <alignment horizontal="center" vertical="center" wrapText="1"/>
    </xf>
    <xf numFmtId="0" fontId="57" fillId="25" borderId="11" xfId="0" applyFont="1" applyFill="1" applyBorder="1" applyAlignment="1">
      <alignment horizontal="center" vertical="center" wrapText="1"/>
    </xf>
    <xf numFmtId="0" fontId="0" fillId="0" borderId="11" xfId="0" applyFill="1" applyBorder="1" applyAlignment="1">
      <alignment horizontal="center" wrapText="1"/>
    </xf>
    <xf numFmtId="0" fontId="17" fillId="0" borderId="0" xfId="0" quotePrefix="1" applyFont="1" applyAlignment="1">
      <alignment horizontal="center"/>
    </xf>
    <xf numFmtId="17" fontId="17" fillId="0" borderId="0" xfId="0" quotePrefix="1" applyNumberFormat="1" applyFont="1"/>
    <xf numFmtId="0" fontId="17" fillId="0" borderId="0" xfId="0" applyFont="1" applyAlignment="1">
      <alignment horizontal="justify"/>
    </xf>
    <xf numFmtId="17" fontId="17" fillId="0" borderId="0" xfId="0" quotePrefix="1" applyNumberFormat="1" applyFont="1" applyFill="1"/>
    <xf numFmtId="0" fontId="58" fillId="0" borderId="0" xfId="0" applyFont="1" applyFill="1"/>
    <xf numFmtId="0" fontId="58" fillId="0" borderId="0" xfId="0" applyFont="1"/>
    <xf numFmtId="0" fontId="0" fillId="0" borderId="0" xfId="0" applyAlignment="1">
      <alignment wrapText="1"/>
    </xf>
    <xf numFmtId="0" fontId="17" fillId="26" borderId="11" xfId="0" applyFont="1" applyFill="1" applyBorder="1" applyAlignment="1">
      <alignment horizontal="center"/>
    </xf>
    <xf numFmtId="0" fontId="17" fillId="0" borderId="11" xfId="44" applyFill="1" applyBorder="1"/>
    <xf numFmtId="0" fontId="17" fillId="0" borderId="11" xfId="44" applyFont="1" applyFill="1" applyBorder="1"/>
    <xf numFmtId="0" fontId="31" fillId="0" borderId="0" xfId="0" applyFont="1" applyFill="1"/>
    <xf numFmtId="0" fontId="17" fillId="0" borderId="11" xfId="0" applyFont="1" applyFill="1" applyBorder="1"/>
    <xf numFmtId="0" fontId="17" fillId="0" borderId="0" xfId="0" applyFont="1" applyFill="1"/>
    <xf numFmtId="0" fontId="17" fillId="0" borderId="0" xfId="0" applyFont="1" applyFill="1" applyBorder="1"/>
    <xf numFmtId="0" fontId="38" fillId="0" borderId="0" xfId="0" applyFont="1" applyFill="1"/>
    <xf numFmtId="0" fontId="0" fillId="43"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17" fillId="0" borderId="10" xfId="0" applyFont="1" applyFill="1" applyBorder="1" applyAlignment="1">
      <alignment horizontal="center"/>
    </xf>
    <xf numFmtId="0" fontId="0" fillId="25" borderId="10" xfId="0" applyNumberFormat="1" applyFill="1" applyBorder="1" applyAlignment="1">
      <alignment horizontal="center"/>
    </xf>
    <xf numFmtId="9" fontId="51" fillId="30" borderId="10" xfId="50"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1" fillId="0" borderId="0" xfId="50" applyFont="1" applyFill="1" applyBorder="1" applyAlignment="1">
      <alignment horizontal="center"/>
    </xf>
    <xf numFmtId="164" fontId="51" fillId="0" borderId="0" xfId="50" quotePrefix="1" applyNumberFormat="1" applyFont="1" applyFill="1" applyBorder="1" applyAlignment="1">
      <alignment horizontal="center"/>
    </xf>
    <xf numFmtId="164" fontId="45" fillId="0" borderId="13" xfId="0" applyNumberFormat="1" applyFont="1" applyFill="1" applyBorder="1" applyAlignment="1">
      <alignment horizontal="center" vertical="center"/>
    </xf>
    <xf numFmtId="164" fontId="45" fillId="0" borderId="11" xfId="0" applyNumberFormat="1" applyFont="1" applyFill="1" applyBorder="1" applyAlignment="1">
      <alignment horizontal="center" vertical="center"/>
    </xf>
    <xf numFmtId="0" fontId="59" fillId="44" borderId="11" xfId="54" applyFont="1" applyFill="1" applyBorder="1" applyAlignment="1">
      <alignment wrapText="1"/>
    </xf>
    <xf numFmtId="0" fontId="59" fillId="44" borderId="11" xfId="54" applyFont="1" applyFill="1" applyBorder="1" applyAlignment="1">
      <alignment horizontal="center"/>
    </xf>
    <xf numFmtId="0" fontId="59" fillId="45" borderId="11" xfId="54" applyFont="1" applyFill="1" applyBorder="1" applyAlignment="1">
      <alignment horizontal="center"/>
    </xf>
    <xf numFmtId="0" fontId="11" fillId="0" borderId="0" xfId="54"/>
    <xf numFmtId="0" fontId="11" fillId="0" borderId="11" xfId="54" applyFill="1" applyBorder="1"/>
    <xf numFmtId="0" fontId="11" fillId="0" borderId="11" xfId="54" applyFill="1" applyBorder="1" applyAlignment="1">
      <alignment vertical="center"/>
    </xf>
    <xf numFmtId="0" fontId="11" fillId="0" borderId="11" xfId="54" applyFill="1" applyBorder="1" applyAlignment="1">
      <alignment vertical="center" wrapText="1"/>
    </xf>
    <xf numFmtId="0" fontId="17" fillId="0" borderId="11" xfId="54" applyFont="1" applyFill="1" applyBorder="1" applyAlignment="1">
      <alignment horizontal="justify" vertical="center" wrapText="1"/>
    </xf>
    <xf numFmtId="0" fontId="17" fillId="0" borderId="11" xfId="54" applyFont="1" applyFill="1" applyBorder="1" applyAlignment="1">
      <alignment vertical="center" wrapText="1"/>
    </xf>
    <xf numFmtId="0" fontId="17" fillId="0" borderId="11" xfId="54" applyFont="1" applyFill="1" applyBorder="1" applyAlignment="1">
      <alignment vertical="center"/>
    </xf>
    <xf numFmtId="0" fontId="11" fillId="46" borderId="11" xfId="54" applyFill="1" applyBorder="1" applyAlignment="1">
      <alignment horizontal="center" vertical="center"/>
    </xf>
    <xf numFmtId="0" fontId="17" fillId="0" borderId="0" xfId="54" applyFont="1" applyFill="1"/>
    <xf numFmtId="0" fontId="38" fillId="47" borderId="10" xfId="0" applyFont="1" applyFill="1" applyBorder="1"/>
    <xf numFmtId="0" fontId="17" fillId="47" borderId="14" xfId="0" applyFont="1" applyFill="1" applyBorder="1"/>
    <xf numFmtId="2" fontId="0" fillId="48" borderId="11" xfId="0" applyNumberFormat="1" applyFill="1" applyBorder="1"/>
    <xf numFmtId="0" fontId="17" fillId="49" borderId="0" xfId="0" applyFont="1" applyFill="1"/>
    <xf numFmtId="37" fontId="17" fillId="49" borderId="0" xfId="0" applyNumberFormat="1" applyFont="1" applyFill="1"/>
    <xf numFmtId="0" fontId="17" fillId="48" borderId="10" xfId="0" applyFont="1" applyFill="1" applyBorder="1" applyAlignment="1">
      <alignment horizontal="center"/>
    </xf>
    <xf numFmtId="37" fontId="17" fillId="48" borderId="11" xfId="28" applyNumberFormat="1" applyFont="1" applyFill="1" applyBorder="1" applyAlignment="1"/>
    <xf numFmtId="0" fontId="17" fillId="48" borderId="11" xfId="0" applyFont="1" applyFill="1" applyBorder="1" applyAlignment="1">
      <alignment horizontal="center"/>
    </xf>
    <xf numFmtId="3" fontId="0" fillId="0" borderId="0" xfId="0" applyNumberFormat="1" applyFont="1" applyFill="1" applyBorder="1"/>
    <xf numFmtId="0" fontId="17" fillId="0" borderId="0" xfId="45" applyFont="1" applyFill="1" applyBorder="1"/>
    <xf numFmtId="0" fontId="17" fillId="0" borderId="0" xfId="0" applyFont="1" applyAlignment="1">
      <alignment horizontal="right"/>
    </xf>
    <xf numFmtId="0" fontId="17" fillId="0" borderId="0" xfId="0" applyFont="1" applyFill="1" applyBorder="1" applyAlignment="1">
      <alignment horizontal="right"/>
    </xf>
    <xf numFmtId="0" fontId="0" fillId="0" borderId="11" xfId="0" applyNumberFormat="1" applyFill="1" applyBorder="1" applyAlignment="1"/>
    <xf numFmtId="0" fontId="17" fillId="50" borderId="0" xfId="0" applyFont="1" applyFill="1" applyAlignment="1"/>
    <xf numFmtId="0" fontId="17" fillId="0" borderId="0" xfId="0" applyFont="1" applyAlignment="1">
      <alignment horizontal="left" vertical="center"/>
    </xf>
    <xf numFmtId="0" fontId="17" fillId="0" borderId="0" xfId="0" applyFont="1" applyAlignment="1">
      <alignment horizontal="center" vertical="center"/>
    </xf>
    <xf numFmtId="0" fontId="17" fillId="0" borderId="0" xfId="0" applyFont="1" applyAlignment="1">
      <alignment vertical="center" wrapText="1"/>
    </xf>
    <xf numFmtId="39" fontId="17"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39" fontId="0" fillId="0" borderId="17" xfId="0" applyNumberFormat="1" applyFont="1" applyFill="1" applyBorder="1" applyAlignment="1"/>
    <xf numFmtId="0" fontId="17" fillId="0" borderId="17" xfId="0" applyFont="1" applyFill="1" applyBorder="1"/>
    <xf numFmtId="0" fontId="17" fillId="0" borderId="11" xfId="0" applyFont="1" applyBorder="1" applyAlignment="1">
      <alignment horizontal="right"/>
    </xf>
    <xf numFmtId="0" fontId="17" fillId="47" borderId="11" xfId="0" applyFont="1" applyFill="1" applyBorder="1"/>
    <xf numFmtId="2" fontId="17" fillId="0" borderId="11" xfId="0" applyNumberFormat="1" applyFont="1" applyBorder="1"/>
    <xf numFmtId="2" fontId="17" fillId="0" borderId="11" xfId="0" applyNumberFormat="1" applyFont="1" applyFill="1" applyBorder="1"/>
    <xf numFmtId="0" fontId="0" fillId="0" borderId="10" xfId="0" applyBorder="1"/>
    <xf numFmtId="37" fontId="17" fillId="0" borderId="11" xfId="28" applyNumberFormat="1" applyFont="1" applyFill="1" applyBorder="1" applyAlignment="1"/>
    <xf numFmtId="2" fontId="0" fillId="0" borderId="11" xfId="0" applyNumberFormat="1" applyFill="1" applyBorder="1" applyAlignment="1">
      <alignment horizontal="center"/>
    </xf>
    <xf numFmtId="2" fontId="17" fillId="0" borderId="11" xfId="28" applyNumberFormat="1" applyFont="1" applyFill="1" applyBorder="1" applyAlignment="1">
      <alignment horizontal="center"/>
    </xf>
    <xf numFmtId="39" fontId="17" fillId="0" borderId="11" xfId="46" applyNumberFormat="1" applyFont="1" applyFill="1" applyBorder="1"/>
    <xf numFmtId="39" fontId="17" fillId="0" borderId="11" xfId="46" applyNumberFormat="1" applyFont="1" applyBorder="1"/>
    <xf numFmtId="4" fontId="0" fillId="0" borderId="11" xfId="0" applyNumberFormat="1" applyFill="1" applyBorder="1" applyAlignment="1">
      <alignment horizontal="center"/>
    </xf>
    <xf numFmtId="37" fontId="0" fillId="51" borderId="11" xfId="28" applyNumberFormat="1" applyFont="1" applyFill="1" applyBorder="1" applyAlignment="1"/>
    <xf numFmtId="37" fontId="0" fillId="52" borderId="11" xfId="0" applyNumberFormat="1" applyFill="1" applyBorder="1" applyAlignment="1"/>
    <xf numFmtId="0" fontId="60" fillId="0" borderId="11" xfId="56" applyFont="1" applyBorder="1"/>
    <xf numFmtId="0" fontId="17" fillId="30" borderId="11" xfId="28" applyNumberFormat="1" applyFont="1" applyFill="1" applyBorder="1" applyAlignment="1"/>
    <xf numFmtId="0" fontId="17" fillId="30" borderId="10" xfId="28" applyNumberFormat="1" applyFont="1" applyFill="1" applyBorder="1" applyAlignment="1"/>
    <xf numFmtId="49" fontId="60" fillId="0" borderId="11" xfId="57" applyNumberFormat="1" applyFont="1" applyBorder="1" applyAlignment="1">
      <alignment horizontal="right"/>
    </xf>
    <xf numFmtId="0" fontId="60" fillId="0" borderId="11" xfId="57" applyFont="1" applyBorder="1" applyAlignment="1">
      <alignment horizontal="right"/>
    </xf>
    <xf numFmtId="0" fontId="60" fillId="0" borderId="11" xfId="57" applyFont="1" applyBorder="1"/>
    <xf numFmtId="2" fontId="0" fillId="46" borderId="0" xfId="0" applyNumberFormat="1" applyFill="1"/>
    <xf numFmtId="0" fontId="43" fillId="46" borderId="11" xfId="0" applyFont="1" applyFill="1" applyBorder="1"/>
    <xf numFmtId="0" fontId="43" fillId="46" borderId="11" xfId="0" applyFont="1" applyFill="1" applyBorder="1" applyAlignment="1">
      <alignment horizontal="center"/>
    </xf>
    <xf numFmtId="2" fontId="61" fillId="46" borderId="11" xfId="0" applyNumberFormat="1" applyFont="1" applyFill="1" applyBorder="1" applyAlignment="1">
      <alignment horizontal="center" vertical="top" wrapText="1"/>
    </xf>
    <xf numFmtId="2" fontId="43" fillId="46" borderId="11" xfId="0" applyNumberFormat="1" applyFont="1" applyFill="1" applyBorder="1"/>
    <xf numFmtId="2" fontId="43" fillId="46" borderId="11" xfId="0" applyNumberFormat="1" applyFont="1" applyFill="1" applyBorder="1" applyAlignment="1">
      <alignment horizontal="center"/>
    </xf>
    <xf numFmtId="0" fontId="43" fillId="46" borderId="19" xfId="0" applyFont="1" applyFill="1" applyBorder="1"/>
    <xf numFmtId="0" fontId="0" fillId="0" borderId="0" xfId="0" applyAlignment="1">
      <alignment horizontal="center"/>
    </xf>
    <xf numFmtId="168" fontId="0" fillId="51" borderId="11" xfId="28" applyNumberFormat="1" applyFont="1" applyFill="1" applyBorder="1"/>
    <xf numFmtId="37" fontId="0" fillId="0" borderId="11" xfId="0" applyNumberFormat="1" applyBorder="1" applyAlignment="1"/>
    <xf numFmtId="37" fontId="0" fillId="30" borderId="11" xfId="28" applyNumberFormat="1" applyFont="1" applyFill="1" applyBorder="1" applyAlignment="1"/>
    <xf numFmtId="2" fontId="0" fillId="46" borderId="11" xfId="0" applyNumberFormat="1" applyFill="1" applyBorder="1" applyAlignment="1">
      <alignment horizontal="center"/>
    </xf>
    <xf numFmtId="0" fontId="17" fillId="0" borderId="0" xfId="41" applyFont="1" applyFill="1"/>
    <xf numFmtId="0" fontId="8" fillId="0" borderId="11" xfId="57" applyFont="1" applyBorder="1"/>
    <xf numFmtId="0" fontId="0" fillId="0" borderId="17" xfId="0" applyFill="1" applyBorder="1"/>
    <xf numFmtId="169" fontId="17" fillId="0" borderId="0" xfId="28" applyNumberFormat="1" applyFont="1" applyBorder="1"/>
    <xf numFmtId="0" fontId="17" fillId="0" borderId="0" xfId="41" applyFont="1" applyFill="1" applyBorder="1"/>
    <xf numFmtId="37" fontId="17" fillId="0" borderId="0" xfId="41" applyNumberFormat="1" applyFont="1" applyFill="1"/>
    <xf numFmtId="0" fontId="60" fillId="0" borderId="11" xfId="58" applyFont="1" applyBorder="1"/>
    <xf numFmtId="2" fontId="0" fillId="52" borderId="11" xfId="0" applyNumberFormat="1" applyFill="1" applyBorder="1" applyAlignment="1">
      <alignment horizontal="center"/>
    </xf>
    <xf numFmtId="2" fontId="0" fillId="0" borderId="11" xfId="28" applyNumberFormat="1" applyFont="1" applyFill="1" applyBorder="1" applyAlignment="1">
      <alignment horizontal="center"/>
    </xf>
    <xf numFmtId="0" fontId="60" fillId="0" borderId="11" xfId="59" applyFont="1" applyBorder="1"/>
    <xf numFmtId="0" fontId="60" fillId="0" borderId="11" xfId="60" applyFont="1" applyBorder="1"/>
    <xf numFmtId="0" fontId="60" fillId="0" borderId="11" xfId="61" applyFont="1" applyBorder="1"/>
    <xf numFmtId="0" fontId="60" fillId="0" borderId="11" xfId="61" applyFont="1" applyBorder="1"/>
    <xf numFmtId="0" fontId="60" fillId="0" borderId="11" xfId="61" applyFont="1" applyBorder="1"/>
    <xf numFmtId="0" fontId="60" fillId="0" borderId="11" xfId="61" applyFont="1" applyBorder="1"/>
    <xf numFmtId="0" fontId="60" fillId="0" borderId="11" xfId="61" applyFont="1" applyBorder="1"/>
    <xf numFmtId="168" fontId="0" fillId="25" borderId="11" xfId="28" applyNumberFormat="1" applyFont="1" applyFill="1" applyBorder="1"/>
    <xf numFmtId="4" fontId="0" fillId="52" borderId="11" xfId="0" applyNumberFormat="1" applyFill="1" applyBorder="1" applyAlignment="1">
      <alignment horizontal="center"/>
    </xf>
    <xf numFmtId="37" fontId="0" fillId="25" borderId="11" xfId="28" applyNumberFormat="1" applyFont="1" applyFill="1" applyBorder="1" applyAlignment="1"/>
    <xf numFmtId="0" fontId="60" fillId="0" borderId="11" xfId="62" applyFont="1" applyBorder="1"/>
    <xf numFmtId="0" fontId="60" fillId="0" borderId="10" xfId="61" applyFont="1" applyBorder="1"/>
    <xf numFmtId="0" fontId="2" fillId="0" borderId="0" xfId="63"/>
    <xf numFmtId="0" fontId="60" fillId="0" borderId="11" xfId="64" applyFont="1" applyBorder="1"/>
    <xf numFmtId="0" fontId="60" fillId="0" borderId="11" xfId="64" applyFont="1" applyBorder="1"/>
    <xf numFmtId="0" fontId="60" fillId="0" borderId="11" xfId="64" applyFont="1" applyBorder="1"/>
    <xf numFmtId="0" fontId="62"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0" fillId="52" borderId="11" xfId="0" applyNumberFormat="1" applyFill="1" applyBorder="1" applyAlignment="1"/>
    <xf numFmtId="0" fontId="60" fillId="0" borderId="11" xfId="64" applyFont="1" applyFill="1" applyBorder="1"/>
    <xf numFmtId="0" fontId="17" fillId="0" borderId="0" xfId="0" applyFont="1" applyAlignment="1">
      <alignment horizontal="left"/>
    </xf>
    <xf numFmtId="0" fontId="38" fillId="0" borderId="0" xfId="0" applyFont="1" applyFill="1" applyBorder="1" applyAlignment="1">
      <alignment horizontal="left"/>
    </xf>
    <xf numFmtId="0" fontId="17" fillId="0" borderId="0" xfId="0" applyFont="1" applyFill="1" applyBorder="1" applyAlignment="1">
      <alignment horizontal="left"/>
    </xf>
    <xf numFmtId="0" fontId="38" fillId="0" borderId="11" xfId="0" applyFont="1" applyFill="1" applyBorder="1"/>
    <xf numFmtId="37" fontId="63" fillId="0" borderId="11" xfId="25" applyNumberFormat="1" applyFont="1" applyFill="1" applyBorder="1" applyAlignment="1"/>
    <xf numFmtId="0" fontId="17" fillId="0" borderId="11" xfId="25" applyFont="1" applyFill="1" applyBorder="1"/>
    <xf numFmtId="37" fontId="17" fillId="0" borderId="11" xfId="28" applyNumberFormat="1" applyFont="1" applyFill="1" applyBorder="1"/>
    <xf numFmtId="37" fontId="17" fillId="30" borderId="19" xfId="28" applyNumberFormat="1" applyFont="1" applyFill="1" applyBorder="1" applyAlignment="1"/>
    <xf numFmtId="0" fontId="60" fillId="0" borderId="11" xfId="63" applyFont="1" applyBorder="1"/>
    <xf numFmtId="0" fontId="17" fillId="0" borderId="10" xfId="0" applyFont="1" applyBorder="1"/>
    <xf numFmtId="0" fontId="60" fillId="0" borderId="10" xfId="63" applyFont="1" applyBorder="1"/>
    <xf numFmtId="0" fontId="60" fillId="0" borderId="12" xfId="56" applyFont="1" applyBorder="1"/>
    <xf numFmtId="0" fontId="2" fillId="0" borderId="11" xfId="63" applyBorder="1"/>
    <xf numFmtId="0" fontId="31" fillId="0" borderId="11" xfId="0" applyFont="1" applyFill="1" applyBorder="1"/>
    <xf numFmtId="3" fontId="17" fillId="0" borderId="11" xfId="28" applyNumberFormat="1" applyFont="1" applyFill="1" applyBorder="1"/>
    <xf numFmtId="0" fontId="38" fillId="0" borderId="0" xfId="0" applyFont="1" applyFill="1" applyBorder="1" applyAlignment="1">
      <alignment horizontal="right"/>
    </xf>
    <xf numFmtId="0" fontId="17" fillId="0" borderId="0" xfId="44" applyFill="1" applyBorder="1"/>
    <xf numFmtId="0" fontId="17" fillId="0" borderId="11" xfId="0" applyFont="1" applyFill="1" applyBorder="1" applyAlignment="1"/>
    <xf numFmtId="0" fontId="17" fillId="0" borderId="11" xfId="0" applyFont="1" applyBorder="1" applyAlignment="1"/>
    <xf numFmtId="2" fontId="17" fillId="0" borderId="0" xfId="0" applyNumberFormat="1" applyFont="1"/>
    <xf numFmtId="2" fontId="17" fillId="0" borderId="11" xfId="0" applyNumberFormat="1" applyFont="1" applyBorder="1" applyAlignment="1">
      <alignment horizontal="center"/>
    </xf>
    <xf numFmtId="0" fontId="38" fillId="0" borderId="10" xfId="0" applyFont="1" applyBorder="1" applyAlignment="1">
      <alignment horizontal="left" vertical="center" indent="2"/>
    </xf>
    <xf numFmtId="0" fontId="38" fillId="0" borderId="14" xfId="0" applyFont="1" applyBorder="1" applyAlignment="1">
      <alignment horizontal="left" vertical="center" indent="2"/>
    </xf>
    <xf numFmtId="0" fontId="38" fillId="0" borderId="12" xfId="0" applyFont="1" applyBorder="1" applyAlignment="1">
      <alignment horizontal="left" vertical="center" indent="2"/>
    </xf>
    <xf numFmtId="0" fontId="32" fillId="30" borderId="10" xfId="0" applyFont="1" applyFill="1" applyBorder="1" applyAlignment="1">
      <alignment horizontal="center" vertical="center" wrapText="1"/>
    </xf>
    <xf numFmtId="0" fontId="32" fillId="30" borderId="14" xfId="0" applyFont="1" applyFill="1" applyBorder="1" applyAlignment="1">
      <alignment horizontal="center" vertical="center" wrapText="1"/>
    </xf>
    <xf numFmtId="0" fontId="32" fillId="30" borderId="12" xfId="0" applyFont="1" applyFill="1" applyBorder="1" applyAlignment="1">
      <alignment horizontal="center" vertical="center" wrapText="1"/>
    </xf>
    <xf numFmtId="0" fontId="36" fillId="26" borderId="14" xfId="0" applyFont="1" applyFill="1" applyBorder="1" applyAlignment="1">
      <alignment horizontal="center" vertical="center"/>
    </xf>
    <xf numFmtId="0" fontId="36" fillId="26" borderId="12" xfId="0" applyFont="1" applyFill="1" applyBorder="1" applyAlignment="1">
      <alignment horizontal="center" vertical="center"/>
    </xf>
    <xf numFmtId="0" fontId="37" fillId="27" borderId="14" xfId="0" applyFont="1" applyFill="1" applyBorder="1" applyAlignment="1">
      <alignment horizontal="center" vertical="center" wrapText="1"/>
    </xf>
    <xf numFmtId="0" fontId="37" fillId="27" borderId="12" xfId="0" applyFont="1" applyFill="1" applyBorder="1" applyAlignment="1">
      <alignment horizontal="center" vertical="center" wrapText="1"/>
    </xf>
    <xf numFmtId="0" fontId="34" fillId="24" borderId="14" xfId="0" applyFont="1" applyFill="1" applyBorder="1" applyAlignment="1">
      <alignment horizontal="center" vertical="center"/>
    </xf>
    <xf numFmtId="0" fontId="34" fillId="24" borderId="12" xfId="0" applyFont="1" applyFill="1" applyBorder="1" applyAlignment="1">
      <alignment horizontal="center" vertical="center"/>
    </xf>
    <xf numFmtId="0" fontId="35" fillId="28" borderId="21" xfId="0" applyFont="1" applyFill="1" applyBorder="1" applyAlignment="1">
      <alignment horizontal="center" vertical="center" wrapText="1"/>
    </xf>
    <xf numFmtId="0" fontId="35" fillId="28" borderId="18" xfId="0" applyFont="1" applyFill="1" applyBorder="1" applyAlignment="1">
      <alignment horizontal="center" vertical="center" wrapText="1"/>
    </xf>
    <xf numFmtId="0" fontId="35" fillId="28" borderId="22" xfId="0" applyFont="1" applyFill="1" applyBorder="1" applyAlignment="1">
      <alignment horizontal="center" vertical="center" wrapText="1"/>
    </xf>
    <xf numFmtId="0" fontId="35" fillId="28" borderId="23" xfId="0" applyFont="1" applyFill="1" applyBorder="1" applyAlignment="1">
      <alignment horizontal="center" vertical="center" wrapText="1"/>
    </xf>
    <xf numFmtId="0" fontId="35" fillId="28" borderId="0" xfId="0" applyFont="1" applyFill="1" applyBorder="1" applyAlignment="1">
      <alignment horizontal="center" vertical="center" wrapText="1"/>
    </xf>
    <xf numFmtId="0" fontId="35" fillId="28" borderId="15" xfId="0" applyFont="1" applyFill="1" applyBorder="1" applyAlignment="1">
      <alignment horizontal="center" vertical="center" wrapText="1"/>
    </xf>
    <xf numFmtId="0" fontId="35" fillId="28" borderId="20" xfId="0" applyFont="1" applyFill="1" applyBorder="1" applyAlignment="1">
      <alignment horizontal="center" vertical="center" wrapText="1"/>
    </xf>
    <xf numFmtId="0" fontId="35" fillId="28" borderId="16" xfId="0" applyFont="1" applyFill="1" applyBorder="1" applyAlignment="1">
      <alignment horizontal="center" vertical="center" wrapText="1"/>
    </xf>
    <xf numFmtId="0" fontId="35" fillId="28" borderId="24" xfId="0" applyFont="1" applyFill="1" applyBorder="1" applyAlignment="1">
      <alignment horizontal="center" vertical="center" wrapText="1"/>
    </xf>
    <xf numFmtId="0" fontId="35" fillId="25" borderId="21" xfId="0" applyFont="1" applyFill="1" applyBorder="1" applyAlignment="1">
      <alignment horizontal="center" vertical="center" wrapText="1"/>
    </xf>
    <xf numFmtId="0" fontId="35" fillId="25" borderId="18" xfId="0" applyFont="1" applyFill="1" applyBorder="1" applyAlignment="1">
      <alignment horizontal="center" vertical="center" wrapText="1"/>
    </xf>
    <xf numFmtId="0" fontId="35" fillId="25" borderId="22" xfId="0" applyFont="1" applyFill="1" applyBorder="1" applyAlignment="1">
      <alignment horizontal="center" vertical="center" wrapText="1"/>
    </xf>
    <xf numFmtId="0" fontId="35" fillId="25" borderId="23" xfId="0" applyFont="1" applyFill="1" applyBorder="1" applyAlignment="1">
      <alignment horizontal="center" vertical="center" wrapText="1"/>
    </xf>
    <xf numFmtId="0" fontId="35" fillId="25" borderId="0" xfId="0" applyFont="1" applyFill="1" applyBorder="1" applyAlignment="1">
      <alignment horizontal="center" vertical="center" wrapText="1"/>
    </xf>
    <xf numFmtId="0" fontId="35" fillId="25" borderId="15" xfId="0" applyFont="1" applyFill="1" applyBorder="1" applyAlignment="1">
      <alignment horizontal="center" vertical="center" wrapText="1"/>
    </xf>
    <xf numFmtId="0" fontId="35" fillId="25" borderId="20" xfId="0" applyFont="1" applyFill="1" applyBorder="1" applyAlignment="1">
      <alignment horizontal="center" vertical="center" wrapText="1"/>
    </xf>
    <xf numFmtId="0" fontId="35" fillId="25" borderId="16" xfId="0" applyFont="1" applyFill="1" applyBorder="1" applyAlignment="1">
      <alignment horizontal="center" vertical="center" wrapText="1"/>
    </xf>
    <xf numFmtId="0" fontId="35" fillId="25" borderId="24" xfId="0" applyFont="1" applyFill="1" applyBorder="1" applyAlignment="1">
      <alignment horizontal="center" vertical="center" wrapText="1"/>
    </xf>
    <xf numFmtId="0" fontId="30" fillId="29" borderId="10" xfId="0" applyFont="1" applyFill="1" applyBorder="1" applyAlignment="1">
      <alignment horizontal="center" vertical="center"/>
    </xf>
    <xf numFmtId="0" fontId="30" fillId="29" borderId="14" xfId="0" applyFont="1" applyFill="1" applyBorder="1" applyAlignment="1">
      <alignment horizontal="center" vertical="center"/>
    </xf>
    <xf numFmtId="0" fontId="30" fillId="29" borderId="12" xfId="0" applyFont="1" applyFill="1" applyBorder="1" applyAlignment="1">
      <alignment horizontal="center" vertical="center"/>
    </xf>
    <xf numFmtId="0" fontId="36" fillId="25" borderId="14" xfId="0" applyFont="1" applyFill="1" applyBorder="1" applyAlignment="1">
      <alignment horizontal="center" vertical="center"/>
    </xf>
    <xf numFmtId="0" fontId="36" fillId="25" borderId="12" xfId="0" applyFont="1" applyFill="1" applyBorder="1" applyAlignment="1">
      <alignment horizontal="center" vertical="center"/>
    </xf>
    <xf numFmtId="0" fontId="42" fillId="28" borderId="21" xfId="0" applyFont="1" applyFill="1" applyBorder="1" applyAlignment="1">
      <alignment horizontal="center" vertical="center"/>
    </xf>
    <xf numFmtId="0" fontId="42" fillId="28" borderId="18" xfId="0" applyFont="1" applyFill="1" applyBorder="1" applyAlignment="1">
      <alignment horizontal="center" vertical="center"/>
    </xf>
    <xf numFmtId="0" fontId="42" fillId="28" borderId="22" xfId="0" applyFont="1" applyFill="1" applyBorder="1" applyAlignment="1">
      <alignment horizontal="center" vertical="center"/>
    </xf>
    <xf numFmtId="0" fontId="42" fillId="28" borderId="23" xfId="0" applyFont="1" applyFill="1" applyBorder="1" applyAlignment="1">
      <alignment horizontal="center" vertical="center"/>
    </xf>
    <xf numFmtId="0" fontId="42" fillId="28" borderId="0" xfId="0" applyFont="1" applyFill="1" applyBorder="1" applyAlignment="1">
      <alignment horizontal="center" vertical="center"/>
    </xf>
    <xf numFmtId="0" fontId="42" fillId="28" borderId="15" xfId="0" applyFont="1" applyFill="1" applyBorder="1" applyAlignment="1">
      <alignment horizontal="center" vertical="center"/>
    </xf>
    <xf numFmtId="0" fontId="42" fillId="28" borderId="20" xfId="0" applyFont="1" applyFill="1" applyBorder="1" applyAlignment="1">
      <alignment horizontal="center" vertical="center"/>
    </xf>
    <xf numFmtId="0" fontId="42" fillId="28" borderId="16" xfId="0" applyFont="1" applyFill="1" applyBorder="1" applyAlignment="1">
      <alignment horizontal="center" vertical="center"/>
    </xf>
    <xf numFmtId="0" fontId="42" fillId="28" borderId="24"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0" fontId="39" fillId="25" borderId="10" xfId="0" applyFont="1" applyFill="1" applyBorder="1" applyAlignment="1">
      <alignment horizontal="center" vertical="center"/>
    </xf>
    <xf numFmtId="0" fontId="39" fillId="25" borderId="14" xfId="0" applyFont="1" applyFill="1" applyBorder="1" applyAlignment="1">
      <alignment horizontal="center" vertical="center"/>
    </xf>
    <xf numFmtId="0" fontId="40" fillId="0" borderId="14" xfId="0" applyFont="1" applyBorder="1" applyAlignment="1">
      <alignment horizontal="center" vertical="center"/>
    </xf>
    <xf numFmtId="0" fontId="40" fillId="0" borderId="12" xfId="0" applyFont="1" applyBorder="1" applyAlignment="1">
      <alignment horizontal="center" vertical="center"/>
    </xf>
    <xf numFmtId="0" fontId="36" fillId="26" borderId="10" xfId="0" applyFont="1" applyFill="1" applyBorder="1" applyAlignment="1">
      <alignment horizontal="center" vertical="center" wrapText="1"/>
    </xf>
    <xf numFmtId="0" fontId="36" fillId="26" borderId="12" xfId="0" applyFont="1" applyFill="1" applyBorder="1" applyAlignment="1">
      <alignment horizontal="center" vertical="center" wrapText="1"/>
    </xf>
    <xf numFmtId="0" fontId="44" fillId="0" borderId="10" xfId="0" applyFont="1" applyBorder="1" applyAlignment="1">
      <alignment horizontal="center" vertical="center"/>
    </xf>
    <xf numFmtId="0" fontId="44" fillId="0" borderId="14" xfId="0" applyFont="1" applyBorder="1" applyAlignment="1">
      <alignment horizontal="center" vertical="center"/>
    </xf>
    <xf numFmtId="0" fontId="44" fillId="0" borderId="12" xfId="0" applyFont="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0" fillId="0" borderId="0" xfId="0" applyAlignment="1">
      <alignment horizontal="justify" wrapText="1"/>
    </xf>
    <xf numFmtId="0" fontId="55" fillId="25" borderId="11" xfId="0" quotePrefix="1" applyFont="1" applyFill="1" applyBorder="1" applyAlignment="1">
      <alignment horizontal="center"/>
    </xf>
    <xf numFmtId="0" fontId="0" fillId="28" borderId="11"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0" fillId="30" borderId="11"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3" borderId="10" xfId="0" applyFill="1" applyBorder="1" applyAlignment="1">
      <alignment horizontal="center"/>
    </xf>
    <xf numFmtId="0" fontId="0" fillId="33" borderId="12" xfId="0" applyFill="1" applyBorder="1" applyAlignment="1">
      <alignment horizontal="center"/>
    </xf>
    <xf numFmtId="0" fontId="54" fillId="24" borderId="21" xfId="0" applyFont="1" applyFill="1" applyBorder="1" applyAlignment="1">
      <alignment horizontal="center" vertical="center"/>
    </xf>
    <xf numFmtId="0" fontId="54" fillId="24" borderId="22" xfId="0" applyFont="1" applyFill="1" applyBorder="1" applyAlignment="1">
      <alignment horizontal="center" vertical="center"/>
    </xf>
    <xf numFmtId="0" fontId="54" fillId="24" borderId="23" xfId="0" applyFont="1" applyFill="1" applyBorder="1" applyAlignment="1">
      <alignment horizontal="center" vertical="center"/>
    </xf>
    <xf numFmtId="0" fontId="54" fillId="24" borderId="15" xfId="0" applyFont="1" applyFill="1" applyBorder="1" applyAlignment="1">
      <alignment horizontal="center" vertical="center"/>
    </xf>
    <xf numFmtId="0" fontId="54" fillId="24" borderId="20" xfId="0" applyFont="1" applyFill="1" applyBorder="1" applyAlignment="1">
      <alignment horizontal="center" vertical="center"/>
    </xf>
    <xf numFmtId="0" fontId="54" fillId="24" borderId="24" xfId="0" applyFont="1" applyFill="1" applyBorder="1" applyAlignment="1">
      <alignment horizontal="center" vertical="center"/>
    </xf>
    <xf numFmtId="0" fontId="17" fillId="0" borderId="0" xfId="0" applyFont="1" applyFill="1" applyAlignment="1">
      <alignment horizontal="center" vertical="center" wrapText="1"/>
    </xf>
    <xf numFmtId="0" fontId="17" fillId="0" borderId="16" xfId="0" applyFont="1" applyFill="1" applyBorder="1" applyAlignment="1">
      <alignment horizontal="center" vertical="center" wrapText="1"/>
    </xf>
  </cellXfs>
  <cellStyles count="6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cellStyle name="Normal 11" xfId="39"/>
    <cellStyle name="Normal 12" xfId="59"/>
    <cellStyle name="Normal 13" xfId="60"/>
    <cellStyle name="Normal 14" xfId="61"/>
    <cellStyle name="Normal 15" xfId="62"/>
    <cellStyle name="Normal 16" xfId="63"/>
    <cellStyle name="Normal 17" xfId="64"/>
    <cellStyle name="Normal 2" xfId="40"/>
    <cellStyle name="Normal 23" xfId="55"/>
    <cellStyle name="Normal 3" xfId="54"/>
    <cellStyle name="Normal 4" xfId="41"/>
    <cellStyle name="Normal 5" xfId="42"/>
    <cellStyle name="Normal 6" xfId="56"/>
    <cellStyle name="Normal 7" xfId="43"/>
    <cellStyle name="Normal 8" xfId="57"/>
    <cellStyle name="Normal 9" xfId="58"/>
    <cellStyle name="Normal_cm17-28" xfId="44"/>
    <cellStyle name="Normal_DATA" xfId="45"/>
    <cellStyle name="Normal_Sheet1" xfId="46"/>
    <cellStyle name="Normal_st1-4" xfId="47"/>
    <cellStyle name="Note" xfId="48" builtinId="10" customBuiltin="1"/>
    <cellStyle name="Output" xfId="49" builtinId="21" customBuiltin="1"/>
    <cellStyle name="Percent" xfId="50" builtinId="5"/>
    <cellStyle name="Title" xfId="51" builtinId="15" customBuiltin="1"/>
    <cellStyle name="Total" xfId="52" builtinId="25" customBuiltin="1"/>
    <cellStyle name="Warning Text" xfId="53" builtinId="11" customBuiltin="1"/>
  </cellStyles>
  <dxfs count="7726">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55"/>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0.29699999999999999</c:v>
                </c:pt>
                <c:pt idx="1">
                  <c:v>0.34300000000000003</c:v>
                </c:pt>
                <c:pt idx="2">
                  <c:v>0.2</c:v>
                </c:pt>
                <c:pt idx="3">
                  <c:v>0.38700000000000001</c:v>
                </c:pt>
                <c:pt idx="4">
                  <c:v>0.25900000000000001</c:v>
                </c:pt>
                <c:pt idx="5">
                  <c:v>0.105</c:v>
                </c:pt>
                <c:pt idx="6">
                  <c:v>0.24</c:v>
                </c:pt>
                <c:pt idx="7">
                  <c:v>0.30299999999999999</c:v>
                </c:pt>
                <c:pt idx="8">
                  <c:v>0.24099999999999999</c:v>
                </c:pt>
                <c:pt idx="9">
                  <c:v>0.4</c:v>
                </c:pt>
                <c:pt idx="10">
                  <c:v>0.36399999999999999</c:v>
                </c:pt>
                <c:pt idx="11">
                  <c:v>0.39900000000000002</c:v>
                </c:pt>
                <c:pt idx="12">
                  <c:v>0.316</c:v>
                </c:pt>
                <c:pt idx="13">
                  <c:v>0.32200000000000001</c:v>
                </c:pt>
                <c:pt idx="14">
                  <c:v>0.42299999999999999</c:v>
                </c:pt>
                <c:pt idx="15">
                  <c:v>0.3</c:v>
                </c:pt>
                <c:pt idx="16">
                  <c:v>0.35099999999999998</c:v>
                </c:pt>
                <c:pt idx="17">
                  <c:v>0.437</c:v>
                </c:pt>
                <c:pt idx="18">
                  <c:v>0.42099999999999999</c:v>
                </c:pt>
                <c:pt idx="19">
                  <c:v>0.25</c:v>
                </c:pt>
                <c:pt idx="20">
                  <c:v>0.40400000000000003</c:v>
                </c:pt>
                <c:pt idx="21">
                  <c:v>0.39200000000000002</c:v>
                </c:pt>
                <c:pt idx="22">
                  <c:v>0.36399999999999999</c:v>
                </c:pt>
                <c:pt idx="23">
                  <c:v>0.34499999999999997</c:v>
                </c:pt>
                <c:pt idx="24">
                  <c:v>0.35199999999999998</c:v>
                </c:pt>
              </c:numCache>
            </c:numRef>
          </c:val>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dLbls>
          <c:showLegendKey val="0"/>
          <c:showVal val="0"/>
          <c:showCatName val="0"/>
          <c:showSerName val="0"/>
          <c:showPercent val="0"/>
          <c:showBubbleSize val="0"/>
        </c:dLbls>
        <c:gapWidth val="30"/>
        <c:overlap val="100"/>
        <c:axId val="186028480"/>
        <c:axId val="186028872"/>
      </c:barChart>
      <c:lineChart>
        <c:grouping val="standard"/>
        <c:varyColors val="0"/>
        <c:ser>
          <c:idx val="0"/>
          <c:order val="1"/>
          <c:tx>
            <c:strRef>
              <c:f>LOOK!$M$90</c:f>
              <c:strCache>
                <c:ptCount val="1"/>
                <c:pt idx="0">
                  <c:v>100%</c:v>
                </c:pt>
              </c:strCache>
            </c:strRef>
          </c:tx>
          <c:spPr>
            <a:ln w="63500">
              <a:solidFill>
                <a:srgbClr val="800080"/>
              </a:solidFill>
              <a:prstDash val="solid"/>
            </a:ln>
          </c:spPr>
          <c:marker>
            <c:symbol val="none"/>
          </c:marker>
          <c:dLbls>
            <c:dLbl>
              <c:idx val="24"/>
              <c:layout/>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ser>
        <c:ser>
          <c:idx val="2"/>
          <c:order val="2"/>
          <c:tx>
            <c:strRef>
              <c:f>LOOK!$M$89</c:f>
              <c:strCache>
                <c:ptCount val="1"/>
                <c:pt idx="0">
                  <c:v>80%</c:v>
                </c:pt>
              </c:strCache>
            </c:strRef>
          </c:tx>
          <c:spPr>
            <a:ln w="63500">
              <a:solidFill>
                <a:srgbClr val="FF6600"/>
              </a:solidFill>
              <a:prstDash val="solid"/>
            </a:ln>
          </c:spPr>
          <c:marker>
            <c:symbol val="none"/>
          </c:marker>
          <c:dLbls>
            <c:dLbl>
              <c:idx val="24"/>
              <c:layout/>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ser>
        <c:dLbls>
          <c:showLegendKey val="0"/>
          <c:showVal val="0"/>
          <c:showCatName val="0"/>
          <c:showSerName val="0"/>
          <c:showPercent val="0"/>
          <c:showBubbleSize val="0"/>
        </c:dLbls>
        <c:marker val="1"/>
        <c:smooth val="0"/>
        <c:axId val="186028480"/>
        <c:axId val="186028872"/>
      </c:lineChart>
      <c:catAx>
        <c:axId val="1860284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86028872"/>
        <c:crosses val="autoZero"/>
        <c:auto val="0"/>
        <c:lblAlgn val="ctr"/>
        <c:lblOffset val="100"/>
        <c:tickLblSkip val="1"/>
        <c:tickMarkSkip val="1"/>
        <c:noMultiLvlLbl val="0"/>
      </c:catAx>
      <c:valAx>
        <c:axId val="186028872"/>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86028480"/>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76"/>
          <c:w val="0.98200575770565357"/>
          <c:h val="6.622521910021980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09"/>
</file>

<file path=xl/ctrlProps/ctrlProp10.xml><?xml version="1.0" encoding="utf-8"?>
<formControlPr xmlns="http://schemas.microsoft.com/office/spreadsheetml/2009/9/main" objectType="Spin" dx="15" fmlaLink="LOOK!$J$41" max="30000" min="1" page="10" val="19006"/>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077"/>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val="2"/>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19006"/>
</file>

<file path=xl/ctrlProps/ctrlProp2.xml><?xml version="1.0" encoding="utf-8"?>
<formControlPr xmlns="http://schemas.microsoft.com/office/spreadsheetml/2009/9/main" objectType="Spin" dx="15" fmlaLink="LOOK!$J$49" max="30000" min="1" page="10" val="15077"/>
</file>

<file path=xl/ctrlProps/ctrlProp3.xml><?xml version="1.0" encoding="utf-8"?>
<formControlPr xmlns="http://schemas.microsoft.com/office/spreadsheetml/2009/9/main" objectType="Spin" dx="15" fmlaLink="LOOK!$J$41" max="30000" min="1" page="10" val="19006"/>
</file>

<file path=xl/ctrlProps/ctrlProp4.xml><?xml version="1.0" encoding="utf-8"?>
<formControlPr xmlns="http://schemas.microsoft.com/office/spreadsheetml/2009/9/main" objectType="Spin" dx="15" fmlaLink="$F$10" max="25" page="10" val="15"/>
</file>

<file path=xl/ctrlProps/ctrlProp5.xml><?xml version="1.0" encoding="utf-8"?>
<formControlPr xmlns="http://schemas.microsoft.com/office/spreadsheetml/2009/9/main" objectType="Spin" dx="15" fmlaLink="LOOK!$J$49" max="30000" min="1" page="10" val="15077"/>
</file>

<file path=xl/ctrlProps/ctrlProp6.xml><?xml version="1.0" encoding="utf-8"?>
<formControlPr xmlns="http://schemas.microsoft.com/office/spreadsheetml/2009/9/main" objectType="Spin" dx="15" fmlaLink="LOOK!$J$45" max="30000" min="1" page="10" val="15109"/>
</file>

<file path=xl/ctrlProps/ctrlProp7.xml><?xml version="1.0" encoding="utf-8"?>
<formControlPr xmlns="http://schemas.microsoft.com/office/spreadsheetml/2009/9/main" objectType="Spin" dx="15" fmlaLink="LOOK!$J$41" max="30000" min="1" page="10" val="19006"/>
</file>

<file path=xl/ctrlProps/ctrlProp8.xml><?xml version="1.0" encoding="utf-8"?>
<formControlPr xmlns="http://schemas.microsoft.com/office/spreadsheetml/2009/9/main" objectType="Spin" dx="15" fmlaLink="$J$49" max="30000" min="1" page="10" val="15077"/>
</file>

<file path=xl/ctrlProps/ctrlProp9.xml><?xml version="1.0" encoding="utf-8"?>
<formControlPr xmlns="http://schemas.microsoft.com/office/spreadsheetml/2009/9/main" objectType="Spin" dx="15" fmlaLink="LOOK!$J$45" max="30000" min="1" page="10" val="15109"/>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9525</xdr:colOff>
          <xdr:row>7</xdr:row>
          <xdr:rowOff>9525</xdr:rowOff>
        </xdr:from>
        <xdr:to>
          <xdr:col>1</xdr:col>
          <xdr:colOff>390525</xdr:colOff>
          <xdr:row>7</xdr:row>
          <xdr:rowOff>390525</xdr:rowOff>
        </xdr:to>
        <xdr:sp macro="" textlink="">
          <xdr:nvSpPr>
            <xdr:cNvPr id="1026" name="Spinner 2" hidden="1">
              <a:extLst>
                <a:ext uri="{63B3BB69-23CF-44E3-9099-C40C66FF867C}">
                  <a14:compatExt spid="_x0000_s1026"/>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5</xdr:row>
          <xdr:rowOff>9525</xdr:rowOff>
        </xdr:from>
        <xdr:to>
          <xdr:col>1</xdr:col>
          <xdr:colOff>390525</xdr:colOff>
          <xdr:row>5</xdr:row>
          <xdr:rowOff>390525</xdr:rowOff>
        </xdr:to>
        <xdr:sp macro="" textlink="">
          <xdr:nvSpPr>
            <xdr:cNvPr id="1027" name="Spinner 3" hidden="1">
              <a:extLst>
                <a:ext uri="{63B3BB69-23CF-44E3-9099-C40C66FF867C}">
                  <a14:compatExt spid="_x0000_s1027"/>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3</xdr:row>
          <xdr:rowOff>9525</xdr:rowOff>
        </xdr:from>
        <xdr:to>
          <xdr:col>1</xdr:col>
          <xdr:colOff>390525</xdr:colOff>
          <xdr:row>3</xdr:row>
          <xdr:rowOff>390525</xdr:rowOff>
        </xdr:to>
        <xdr:sp macro="" textlink="">
          <xdr:nvSpPr>
            <xdr:cNvPr id="1028" name="Spinner 4" hidden="1">
              <a:extLst>
                <a:ext uri="{63B3BB69-23CF-44E3-9099-C40C66FF867C}">
                  <a14:compatExt spid="_x0000_s1028"/>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xdr:row>
          <xdr:rowOff>9525</xdr:rowOff>
        </xdr:from>
        <xdr:to>
          <xdr:col>1</xdr:col>
          <xdr:colOff>390525</xdr:colOff>
          <xdr:row>9</xdr:row>
          <xdr:rowOff>390525</xdr:rowOff>
        </xdr:to>
        <xdr:sp macro="" textlink="">
          <xdr:nvSpPr>
            <xdr:cNvPr id="1029" name="Spinner 5" hidden="1">
              <a:extLst>
                <a:ext uri="{63B3BB69-23CF-44E3-9099-C40C66FF867C}">
                  <a14:compatExt spid="_x0000_s1029"/>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xdr:row>
          <xdr:rowOff>0</xdr:rowOff>
        </xdr:from>
        <xdr:to>
          <xdr:col>1</xdr:col>
          <xdr:colOff>400050</xdr:colOff>
          <xdr:row>1</xdr:row>
          <xdr:rowOff>361950</xdr:rowOff>
        </xdr:to>
        <xdr:sp macro="" textlink="">
          <xdr:nvSpPr>
            <xdr:cNvPr id="3073" name="Spinner 1" hidden="1">
              <a:extLst>
                <a:ext uri="{63B3BB69-23CF-44E3-9099-C40C66FF867C}">
                  <a14:compatExt spid="_x0000_s3073"/>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400050</xdr:colOff>
          <xdr:row>3</xdr:row>
          <xdr:rowOff>361950</xdr:rowOff>
        </xdr:to>
        <xdr:sp macro="" textlink="">
          <xdr:nvSpPr>
            <xdr:cNvPr id="3074" name="Spinner 2" hidden="1">
              <a:extLst>
                <a:ext uri="{63B3BB69-23CF-44E3-9099-C40C66FF867C}">
                  <a14:compatExt spid="_x0000_s3074"/>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1</xdr:row>
          <xdr:rowOff>152400</xdr:rowOff>
        </xdr:from>
        <xdr:to>
          <xdr:col>0</xdr:col>
          <xdr:colOff>419100</xdr:colOff>
          <xdr:row>3</xdr:row>
          <xdr:rowOff>9525</xdr:rowOff>
        </xdr:to>
        <xdr:sp macro="" textlink="">
          <xdr:nvSpPr>
            <xdr:cNvPr id="6145" name="Spinner 1" hidden="1">
              <a:extLst>
                <a:ext uri="{63B3BB69-23CF-44E3-9099-C40C66FF867C}">
                  <a14:compatExt spid="_x0000_s6145"/>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28575</xdr:rowOff>
        </xdr:from>
        <xdr:to>
          <xdr:col>3</xdr:col>
          <xdr:colOff>381000</xdr:colOff>
          <xdr:row>2</xdr:row>
          <xdr:rowOff>133350</xdr:rowOff>
        </xdr:to>
        <xdr:sp macro="" textlink="">
          <xdr:nvSpPr>
            <xdr:cNvPr id="5121" name="Spinner 1" hidden="1">
              <a:extLst>
                <a:ext uri="{63B3BB69-23CF-44E3-9099-C40C66FF867C}">
                  <a14:compatExt spid="_x0000_s5121"/>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28575</xdr:rowOff>
        </xdr:from>
        <xdr:to>
          <xdr:col>2</xdr:col>
          <xdr:colOff>381000</xdr:colOff>
          <xdr:row>2</xdr:row>
          <xdr:rowOff>133350</xdr:rowOff>
        </xdr:to>
        <xdr:sp macro="" textlink="">
          <xdr:nvSpPr>
            <xdr:cNvPr id="5122" name="Spinner 2" hidden="1">
              <a:extLst>
                <a:ext uri="{63B3BB69-23CF-44E3-9099-C40C66FF867C}">
                  <a14:compatExt spid="_x0000_s5122"/>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28575</xdr:rowOff>
        </xdr:from>
        <xdr:to>
          <xdr:col>1</xdr:col>
          <xdr:colOff>381000</xdr:colOff>
          <xdr:row>2</xdr:row>
          <xdr:rowOff>133350</xdr:rowOff>
        </xdr:to>
        <xdr:sp macro="" textlink="">
          <xdr:nvSpPr>
            <xdr:cNvPr id="5123" name="Spinner 3" hidden="1">
              <a:extLst>
                <a:ext uri="{63B3BB69-23CF-44E3-9099-C40C66FF867C}">
                  <a14:compatExt spid="_x0000_s5123"/>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28575</xdr:rowOff>
        </xdr:from>
        <xdr:to>
          <xdr:col>4</xdr:col>
          <xdr:colOff>381000</xdr:colOff>
          <xdr:row>2</xdr:row>
          <xdr:rowOff>133350</xdr:rowOff>
        </xdr:to>
        <xdr:sp macro="" textlink="">
          <xdr:nvSpPr>
            <xdr:cNvPr id="5124" name="Spinner 4" hidden="1">
              <a:extLst>
                <a:ext uri="{63B3BB69-23CF-44E3-9099-C40C66FF867C}">
                  <a14:compatExt spid="_x0000_s5124"/>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1</xdr:row>
          <xdr:rowOff>28575</xdr:rowOff>
        </xdr:from>
        <xdr:to>
          <xdr:col>29</xdr:col>
          <xdr:colOff>314325</xdr:colOff>
          <xdr:row>2</xdr:row>
          <xdr:rowOff>133350</xdr:rowOff>
        </xdr:to>
        <xdr:sp macro="" textlink="">
          <xdr:nvSpPr>
            <xdr:cNvPr id="5125" name="Spinner 5" hidden="1">
              <a:extLst>
                <a:ext uri="{63B3BB69-23CF-44E3-9099-C40C66FF867C}">
                  <a14:compatExt spid="_x0000_s5125"/>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66675</xdr:colOff>
          <xdr:row>31</xdr:row>
          <xdr:rowOff>28575</xdr:rowOff>
        </xdr:from>
        <xdr:to>
          <xdr:col>28</xdr:col>
          <xdr:colOff>371475</xdr:colOff>
          <xdr:row>32</xdr:row>
          <xdr:rowOff>133350</xdr:rowOff>
        </xdr:to>
        <xdr:sp macro="" textlink="">
          <xdr:nvSpPr>
            <xdr:cNvPr id="5126" name="Spinner 6" hidden="1">
              <a:extLst>
                <a:ext uri="{63B3BB69-23CF-44E3-9099-C40C66FF867C}">
                  <a14:compatExt spid="_x0000_s5126"/>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29</xdr:row>
          <xdr:rowOff>28575</xdr:rowOff>
        </xdr:from>
        <xdr:to>
          <xdr:col>29</xdr:col>
          <xdr:colOff>314325</xdr:colOff>
          <xdr:row>30</xdr:row>
          <xdr:rowOff>133350</xdr:rowOff>
        </xdr:to>
        <xdr:sp macro="" textlink="">
          <xdr:nvSpPr>
            <xdr:cNvPr id="5127" name="Spinner 7" hidden="1">
              <a:extLst>
                <a:ext uri="{63B3BB69-23CF-44E3-9099-C40C66FF867C}">
                  <a14:compatExt spid="_x0000_s5127"/>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28575</xdr:rowOff>
        </xdr:from>
        <xdr:to>
          <xdr:col>9</xdr:col>
          <xdr:colOff>419100</xdr:colOff>
          <xdr:row>33</xdr:row>
          <xdr:rowOff>133350</xdr:rowOff>
        </xdr:to>
        <xdr:sp macro="" textlink="">
          <xdr:nvSpPr>
            <xdr:cNvPr id="5128" name="Spinner 8" hidden="1">
              <a:extLst>
                <a:ext uri="{63B3BB69-23CF-44E3-9099-C40C66FF867C}">
                  <a14:compatExt spid="_x0000_s5128"/>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36</xdr:row>
          <xdr:rowOff>28575</xdr:rowOff>
        </xdr:from>
        <xdr:to>
          <xdr:col>9</xdr:col>
          <xdr:colOff>409575</xdr:colOff>
          <xdr:row>37</xdr:row>
          <xdr:rowOff>133350</xdr:rowOff>
        </xdr:to>
        <xdr:sp macro="" textlink="">
          <xdr:nvSpPr>
            <xdr:cNvPr id="5129" name="Spinner 9" hidden="1">
              <a:extLst>
                <a:ext uri="{63B3BB69-23CF-44E3-9099-C40C66FF867C}">
                  <a14:compatExt spid="_x0000_s5129"/>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0</xdr:row>
          <xdr:rowOff>104775</xdr:rowOff>
        </xdr:from>
        <xdr:to>
          <xdr:col>1</xdr:col>
          <xdr:colOff>323850</xdr:colOff>
          <xdr:row>2</xdr:row>
          <xdr:rowOff>66675</xdr:rowOff>
        </xdr:to>
        <xdr:sp macro="" textlink="">
          <xdr:nvSpPr>
            <xdr:cNvPr id="4097" name="Spinner 1" hidden="1">
              <a:extLst>
                <a:ext uri="{63B3BB69-23CF-44E3-9099-C40C66FF867C}">
                  <a14:compatExt spid="_x0000_s4097"/>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X39"/>
  <sheetViews>
    <sheetView showGridLines="0" showRowColHeaders="0" tabSelected="1" zoomScale="70" zoomScaleNormal="70" workbookViewId="0">
      <selection activeCell="B13" sqref="B13"/>
    </sheetView>
  </sheetViews>
  <sheetFormatPr defaultRowHeight="12.75" x14ac:dyDescent="0.2"/>
  <cols>
    <col min="1" max="1" width="2.7109375" customWidth="1"/>
    <col min="2" max="2" width="8.5703125" customWidth="1"/>
    <col min="3" max="3" width="17.7109375" customWidth="1"/>
    <col min="4" max="4" width="18.7109375" customWidth="1"/>
    <col min="5" max="5" width="21" customWidth="1"/>
    <col min="6" max="6" width="1.7109375" customWidth="1"/>
    <col min="7" max="7" width="12.7109375" customWidth="1"/>
    <col min="10" max="10" width="6.7109375" customWidth="1"/>
    <col min="11" max="11" width="11.85546875" customWidth="1"/>
    <col min="13" max="13" width="2.7109375" customWidth="1"/>
    <col min="18" max="18" width="13.42578125" customWidth="1"/>
  </cols>
  <sheetData>
    <row r="1" spans="2:20" ht="6" customHeight="1" x14ac:dyDescent="0.2"/>
    <row r="2" spans="2:20" ht="42.75" customHeight="1" x14ac:dyDescent="0.2">
      <c r="B2" s="482" t="s">
        <v>0</v>
      </c>
      <c r="C2" s="483"/>
      <c r="D2" s="483"/>
      <c r="E2" s="484"/>
      <c r="F2" s="1">
        <f>25-F10</f>
        <v>10</v>
      </c>
      <c r="G2" s="455" t="str">
        <f ca="1">OFFSET(TITLES!$B$4,LOOK!$B$4,0)&amp;" "&amp;OFFSET(TITLES!$C$4,LOOK!$B$4,0)</f>
        <v>2015-2016 Welfare Transition Entered Employment Rate</v>
      </c>
      <c r="H2" s="456"/>
      <c r="I2" s="456"/>
      <c r="J2" s="456"/>
      <c r="K2" s="456"/>
      <c r="L2" s="456"/>
      <c r="M2" s="456"/>
      <c r="N2" s="456"/>
      <c r="O2" s="456"/>
      <c r="P2" s="456"/>
      <c r="Q2" s="456"/>
      <c r="R2" s="457"/>
    </row>
    <row r="3" spans="2:20" ht="6" customHeight="1" x14ac:dyDescent="0.2">
      <c r="I3" s="2"/>
    </row>
    <row r="4" spans="2:20" ht="32.1" customHeight="1" x14ac:dyDescent="0.2">
      <c r="B4" s="3"/>
      <c r="C4" s="462" t="str">
        <f>"Measure  "&amp;LOOK!$B$4</f>
        <v>Measure  1</v>
      </c>
      <c r="D4" s="462"/>
      <c r="E4" s="463"/>
      <c r="G4" s="464"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65"/>
      <c r="I4" s="465"/>
      <c r="J4" s="465"/>
      <c r="K4" s="465"/>
      <c r="L4" s="465"/>
      <c r="M4" s="465"/>
      <c r="N4" s="465"/>
      <c r="O4" s="465"/>
      <c r="P4" s="465"/>
      <c r="Q4" s="465"/>
      <c r="R4" s="466"/>
    </row>
    <row r="5" spans="2:20" ht="6" customHeight="1" x14ac:dyDescent="0.2">
      <c r="G5" s="467"/>
      <c r="H5" s="468"/>
      <c r="I5" s="468"/>
      <c r="J5" s="468"/>
      <c r="K5" s="468"/>
      <c r="L5" s="468"/>
      <c r="M5" s="468"/>
      <c r="N5" s="468"/>
      <c r="O5" s="468"/>
      <c r="P5" s="468"/>
      <c r="Q5" s="468"/>
      <c r="R5" s="469"/>
    </row>
    <row r="6" spans="2:20" ht="32.1" customHeight="1" x14ac:dyDescent="0.2">
      <c r="B6" s="4"/>
      <c r="C6" s="485" t="str">
        <f ca="1">IF(LOOK!C4=1,"",TITLES!K5&amp;"  through  ")&amp;OFFSET(TITLES!K4,LOOK!D4,0)</f>
        <v>September 2015</v>
      </c>
      <c r="D6" s="485"/>
      <c r="E6" s="486"/>
      <c r="G6" s="470"/>
      <c r="H6" s="471"/>
      <c r="I6" s="471"/>
      <c r="J6" s="471"/>
      <c r="K6" s="471"/>
      <c r="L6" s="471"/>
      <c r="M6" s="471"/>
      <c r="N6" s="471"/>
      <c r="O6" s="471"/>
      <c r="P6" s="471"/>
      <c r="Q6" s="471"/>
      <c r="R6" s="472"/>
    </row>
    <row r="7" spans="2:20" ht="6" customHeight="1" x14ac:dyDescent="0.2"/>
    <row r="8" spans="2:20" ht="32.1" customHeight="1" x14ac:dyDescent="0.2">
      <c r="B8" s="5"/>
      <c r="C8" s="458" t="str">
        <f>IF(LOOK!$C$4=1,"Monthly","Year-To-Date")</f>
        <v>Monthly</v>
      </c>
      <c r="D8" s="458"/>
      <c r="E8" s="459"/>
      <c r="G8" s="473" t="str">
        <f ca="1">" DENOMINATOR - "&amp;OFFSET(TITLES!$H$4,LOOK!$B$4,0)</f>
        <v xml:space="preserve"> DENOMINATOR - The number of Temporary Assistance to Needy Families (TANF) cases that were closed during the period.</v>
      </c>
      <c r="H8" s="474"/>
      <c r="I8" s="474"/>
      <c r="J8" s="474"/>
      <c r="K8" s="474"/>
      <c r="L8" s="474"/>
      <c r="M8" s="474"/>
      <c r="N8" s="474"/>
      <c r="O8" s="474"/>
      <c r="P8" s="474"/>
      <c r="Q8" s="474"/>
      <c r="R8" s="475"/>
    </row>
    <row r="9" spans="2:20" ht="6" customHeight="1" x14ac:dyDescent="0.2">
      <c r="G9" s="476"/>
      <c r="H9" s="477"/>
      <c r="I9" s="477"/>
      <c r="J9" s="477"/>
      <c r="K9" s="477"/>
      <c r="L9" s="477"/>
      <c r="M9" s="477"/>
      <c r="N9" s="477"/>
      <c r="O9" s="477"/>
      <c r="P9" s="477"/>
      <c r="Q9" s="477"/>
      <c r="R9" s="478"/>
    </row>
    <row r="10" spans="2:20" ht="32.1" customHeight="1" x14ac:dyDescent="0.2">
      <c r="B10" s="6"/>
      <c r="C10" s="460" t="s">
        <v>1</v>
      </c>
      <c r="D10" s="460"/>
      <c r="E10" s="461"/>
      <c r="F10" s="7">
        <v>15</v>
      </c>
      <c r="G10" s="479"/>
      <c r="H10" s="480"/>
      <c r="I10" s="480"/>
      <c r="J10" s="480"/>
      <c r="K10" s="480"/>
      <c r="L10" s="480"/>
      <c r="M10" s="480"/>
      <c r="N10" s="480"/>
      <c r="O10" s="480"/>
      <c r="P10" s="480"/>
      <c r="Q10" s="480"/>
      <c r="R10" s="481"/>
    </row>
    <row r="11" spans="2:20" ht="6" customHeight="1" x14ac:dyDescent="0.2"/>
    <row r="12" spans="2:20" ht="82.5" customHeight="1" x14ac:dyDescent="0.2">
      <c r="B12" s="8" t="s">
        <v>2</v>
      </c>
      <c r="C12" s="9" t="str">
        <f ca="1">TITLES!E3</f>
        <v>Closed Due To Earnings</v>
      </c>
      <c r="D12" s="10" t="str">
        <f ca="1">TITLES!F3</f>
        <v>Cases Closed</v>
      </c>
      <c r="E12" s="11" t="s">
        <v>3</v>
      </c>
    </row>
    <row r="13" spans="2:20" x14ac:dyDescent="0.2">
      <c r="B13" s="12">
        <v>1</v>
      </c>
      <c r="C13" s="13" t="str">
        <f ca="1">IF(NT=1,TEXT(LOOK!B5,"###,###   "),IF(NT=2,TEXT(LOOK!B5,"$ 0.00     "),IF(NT=3,TEXT(LOOK!B5,"0.0         "),IF(NT=4,TEXT(LOOK!B5,"0 %"),IF(NT=5,TEXT(LOOK!B5,"0.0 %"),TEXT(LOOK!B5,"0.00 %"))))))</f>
        <v xml:space="preserve">33   </v>
      </c>
      <c r="D13" s="13" t="str">
        <f ca="1">IF(NT=1,TEXT(LOOK!C5,"###,###   "),IF(NT=2,TEXT(LOOK!C5,"$ 0.00     "),IF(NT=3,TEXT(LOOK!C5,"0.0         "),IF(NT=4,TEXT(LOOK!C5,"0 %"),IF(NT=5,TEXT(LOOK!C5,"0.0 %"),TEXT(LOOK!C5,"0.00 %"))))))</f>
        <v xml:space="preserve">111   </v>
      </c>
      <c r="E13" s="14" t="str">
        <f ca="1">IF(ISERR(LOOK!O5),0,IF(RT=1,TEXT(LOOK!O5,"###,###   "),IF(RT=2,TEXT(LOOK!O5,"$ 0.00     "),IF(RT=3,TEXT(LOOK!O5,"0.0           "),IF(RT=4,TEXT(LOOK!O5,"0 %   "),IF(RT=5,TEXT(LOOK!O5,"0.0 %       "),TEXT(LOOK!O5,"0.00 %  ")))))))</f>
        <v xml:space="preserve">29.7 %       </v>
      </c>
      <c r="S13" s="15"/>
      <c r="T13" s="15"/>
    </row>
    <row r="14" spans="2:20" ht="15" customHeight="1" x14ac:dyDescent="0.2">
      <c r="B14" s="12">
        <v>2</v>
      </c>
      <c r="C14" s="13" t="str">
        <f ca="1">IF(NT=1,TEXT(LOOK!B6,"###,###   "),IF(NT=2,TEXT(LOOK!B6,"$ 0.00     "),IF(NT=3,TEXT(LOOK!B6,"0.0         "),IF(NT=4,TEXT(LOOK!B6,"0 %"),IF(NT=5,TEXT(LOOK!B6,"0.0 %"),TEXT(LOOK!B6,"0.00 %"))))))</f>
        <v xml:space="preserve">12   </v>
      </c>
      <c r="D14" s="13" t="str">
        <f ca="1">IF(NT=1,TEXT(LOOK!C6,"###,###   "),IF(NT=2,TEXT(LOOK!C6,"$ 0.00     "),IF(NT=3,TEXT(LOOK!C6,"0.0         "),IF(NT=4,TEXT(LOOK!C6,"0 %"),IF(NT=5,TEXT(LOOK!C6,"0.0 %"),TEXT(LOOK!C6,"0.00 %"))))))</f>
        <v xml:space="preserve">35   </v>
      </c>
      <c r="E14" s="14" t="str">
        <f ca="1">IF(ISERR(LOOK!O6),0,IF(RT=1,TEXT(LOOK!O6,"###,###   "),IF(RT=2,TEXT(LOOK!O6,"$ 0.00     "),IF(RT=3,TEXT(LOOK!O6,"0.0           "),IF(RT=4,TEXT(LOOK!O6,"0 %   "),IF(RT=5,TEXT(LOOK!O6,"0.0 %       "),TEXT(LOOK!O6,"0.00 %  ")))))))</f>
        <v xml:space="preserve">34.3 %       </v>
      </c>
      <c r="S14" s="15"/>
      <c r="T14" s="15"/>
    </row>
    <row r="15" spans="2:20" ht="15" customHeight="1" x14ac:dyDescent="0.2">
      <c r="B15" s="12">
        <v>3</v>
      </c>
      <c r="C15" s="16" t="str">
        <f ca="1">IF(NT=1,TEXT(LOOK!B7,"###,###   "),IF(NT=2,TEXT(LOOK!B7,"$ 0.00     "),IF(NT=3,TEXT(LOOK!B7,"0.0         "),IF(NT=4,TEXT(LOOK!B7,"0 %"),IF(NT=5,TEXT(LOOK!B7,"0.0 %"),TEXT(LOOK!B7,"0.00 %"))))))</f>
        <v xml:space="preserve">3   </v>
      </c>
      <c r="D15" s="13" t="str">
        <f ca="1">IF(NT=1,TEXT(LOOK!C7,"###,###   "),IF(NT=2,TEXT(LOOK!C7,"$ 0.00     "),IF(NT=3,TEXT(LOOK!C7,"0.0         "),IF(NT=4,TEXT(LOOK!C7,"0 %"),IF(NT=5,TEXT(LOOK!C7,"0.0 %"),TEXT(LOOK!C7,"0.00 %"))))))</f>
        <v xml:space="preserve">15   </v>
      </c>
      <c r="E15" s="14" t="str">
        <f ca="1">IF(ISERR(LOOK!O7),0,IF(RT=1,TEXT(LOOK!O7,"###,###   "),IF(RT=2,TEXT(LOOK!O7,"$ 0.00     "),IF(RT=3,TEXT(LOOK!O7,"0.0           "),IF(RT=4,TEXT(LOOK!O7,"0 %   "),IF(RT=5,TEXT(LOOK!O7,"0.0 %       "),TEXT(LOOK!O7,"0.00 %  ")))))))</f>
        <v xml:space="preserve">20.0 %       </v>
      </c>
      <c r="S15" s="15"/>
      <c r="T15" s="15"/>
    </row>
    <row r="16" spans="2:20" ht="15" customHeight="1" x14ac:dyDescent="0.2">
      <c r="B16" s="12">
        <v>4</v>
      </c>
      <c r="C16" s="13" t="str">
        <f ca="1">IF(NT=1,TEXT(LOOK!B8,"###,###   "),IF(NT=2,TEXT(LOOK!B8,"$ 0.00     "),IF(NT=3,TEXT(LOOK!B8,"0.0         "),IF(NT=4,TEXT(LOOK!B8,"0 %"),IF(NT=5,TEXT(LOOK!B8,"0.0 %"),TEXT(LOOK!B8,"0.00 %"))))))</f>
        <v xml:space="preserve">12   </v>
      </c>
      <c r="D16" s="13" t="str">
        <f ca="1">IF(NT=1,TEXT(LOOK!C8,"###,###   "),IF(NT=2,TEXT(LOOK!C8,"$ 0.00     "),IF(NT=3,TEXT(LOOK!C8,"0.0         "),IF(NT=4,TEXT(LOOK!C8,"0 %"),IF(NT=5,TEXT(LOOK!C8,"0.0 %"),TEXT(LOOK!C8,"0.00 %"))))))</f>
        <v xml:space="preserve">31   </v>
      </c>
      <c r="E16" s="14" t="str">
        <f ca="1">IF(ISERR(LOOK!O8),0,IF(RT=1,TEXT(LOOK!O8,"###,###   "),IF(RT=2,TEXT(LOOK!O8,"$ 0.00     "),IF(RT=3,TEXT(LOOK!O8,"0.0           "),IF(RT=4,TEXT(LOOK!O8,"0 %   "),IF(RT=5,TEXT(LOOK!O8,"0.0 %       "),TEXT(LOOK!O8,"0.00 %  ")))))))</f>
        <v xml:space="preserve">38.7 %       </v>
      </c>
      <c r="S16" s="15"/>
      <c r="T16" s="15"/>
    </row>
    <row r="17" spans="2:24" ht="15" customHeight="1" x14ac:dyDescent="0.2">
      <c r="B17" s="12">
        <v>5</v>
      </c>
      <c r="C17" s="13" t="str">
        <f ca="1">IF(NT=1,TEXT(LOOK!B9,"###,###   "),IF(NT=2,TEXT(LOOK!B9,"$ 0.00     "),IF(NT=3,TEXT(LOOK!B9,"0.0         "),IF(NT=4,TEXT(LOOK!B9,"0 %"),IF(NT=5,TEXT(LOOK!B9,"0.0 %"),TEXT(LOOK!B9,"0.00 %"))))))</f>
        <v xml:space="preserve">22   </v>
      </c>
      <c r="D17" s="13" t="str">
        <f ca="1">IF(NT=1,TEXT(LOOK!C9,"###,###   "),IF(NT=2,TEXT(LOOK!C9,"$ 0.00     "),IF(NT=3,TEXT(LOOK!C9,"0.0         "),IF(NT=4,TEXT(LOOK!C9,"0 %"),IF(NT=5,TEXT(LOOK!C9,"0.0 %"),TEXT(LOOK!C9,"0.00 %"))))))</f>
        <v xml:space="preserve">85   </v>
      </c>
      <c r="E17" s="14" t="str">
        <f ca="1">IF(ISERR(LOOK!O9),0,IF(RT=1,TEXT(LOOK!O9,"###,###   "),IF(RT=2,TEXT(LOOK!O9,"$ 0.00     "),IF(RT=3,TEXT(LOOK!O9,"0.0           "),IF(RT=4,TEXT(LOOK!O9,"0 %   "),IF(RT=5,TEXT(LOOK!O9,"0.0 %       "),TEXT(LOOK!O9,"0.00 %  ")))))))</f>
        <v xml:space="preserve">25.9 %       </v>
      </c>
      <c r="S17" s="15"/>
      <c r="T17" s="15"/>
    </row>
    <row r="18" spans="2:24" ht="15" customHeight="1" x14ac:dyDescent="0.2">
      <c r="B18" s="12">
        <v>6</v>
      </c>
      <c r="C18" s="13" t="str">
        <f ca="1">IF(NT=1,TEXT(LOOK!B10,"###,###   "),IF(NT=2,TEXT(LOOK!B10,"$ 0.00     "),IF(NT=3,TEXT(LOOK!B10,"0.0         "),IF(NT=4,TEXT(LOOK!B10,"0 %"),IF(NT=5,TEXT(LOOK!B10,"0.0 %"),TEXT(LOOK!B10,"0.00 %"))))))</f>
        <v xml:space="preserve">2   </v>
      </c>
      <c r="D18" s="13" t="str">
        <f ca="1">IF(NT=1,TEXT(LOOK!C10,"###,###   "),IF(NT=2,TEXT(LOOK!C10,"$ 0.00     "),IF(NT=3,TEXT(LOOK!C10,"0.0         "),IF(NT=4,TEXT(LOOK!C10,"0 %"),IF(NT=5,TEXT(LOOK!C10,"0.0 %"),TEXT(LOOK!C10,"0.00 %"))))))</f>
        <v xml:space="preserve">19   </v>
      </c>
      <c r="E18" s="14" t="str">
        <f ca="1">IF(ISERR(LOOK!O10),0,IF(RT=1,TEXT(LOOK!O10,"###,###   "),IF(RT=2,TEXT(LOOK!O10,"$ 0.00     "),IF(RT=3,TEXT(LOOK!O10,"0.0           "),IF(RT=4,TEXT(LOOK!O10,"0 %   "),IF(RT=5,TEXT(LOOK!O10,"0.0 %       "),TEXT(LOOK!O10,"0.00 %  ")))))))</f>
        <v xml:space="preserve">10.5 %       </v>
      </c>
      <c r="S18" s="15"/>
      <c r="T18" s="15"/>
    </row>
    <row r="19" spans="2:24" ht="15" customHeight="1" x14ac:dyDescent="0.2">
      <c r="B19" s="12">
        <v>7</v>
      </c>
      <c r="C19" s="13" t="str">
        <f ca="1">IF(NT=1,TEXT(LOOK!B11,"###,###   "),IF(NT=2,TEXT(LOOK!B11,"$ 0.00     "),IF(NT=3,TEXT(LOOK!B11,"0.0         "),IF(NT=4,TEXT(LOOK!B11,"0 %"),IF(NT=5,TEXT(LOOK!B11,"0.0 %"),TEXT(LOOK!B11,"0.00 %"))))))</f>
        <v xml:space="preserve">6   </v>
      </c>
      <c r="D19" s="13" t="str">
        <f ca="1">IF(NT=1,TEXT(LOOK!C11,"###,###   "),IF(NT=2,TEXT(LOOK!C11,"$ 0.00     "),IF(NT=3,TEXT(LOOK!C11,"0.0         "),IF(NT=4,TEXT(LOOK!C11,"0 %"),IF(NT=5,TEXT(LOOK!C11,"0.0 %"),TEXT(LOOK!C11,"0.00 %"))))))</f>
        <v xml:space="preserve">25   </v>
      </c>
      <c r="E19" s="14" t="str">
        <f ca="1">IF(ISERR(LOOK!O11),0,IF(RT=1,TEXT(LOOK!O11,"###,###   "),IF(RT=2,TEXT(LOOK!O11,"$ 0.00     "),IF(RT=3,TEXT(LOOK!O11,"0.0           "),IF(RT=4,TEXT(LOOK!O11,"0 %   "),IF(RT=5,TEXT(LOOK!O11,"0.0 %       "),TEXT(LOOK!O11,"0.00 %  ")))))))</f>
        <v xml:space="preserve">24.0 %       </v>
      </c>
      <c r="S19" s="15"/>
      <c r="T19" s="15"/>
    </row>
    <row r="20" spans="2:24" ht="15" customHeight="1" x14ac:dyDescent="0.2">
      <c r="B20" s="12">
        <v>8</v>
      </c>
      <c r="C20" s="13" t="str">
        <f ca="1">IF(NT=1,TEXT(LOOK!B12,"###,###   "),IF(NT=2,TEXT(LOOK!B12,"$ 0.00     "),IF(NT=3,TEXT(LOOK!B12,"0.0         "),IF(NT=4,TEXT(LOOK!B12,"0 %"),IF(NT=5,TEXT(LOOK!B12,"0.0 %"),TEXT(LOOK!B12,"0.00 %"))))))</f>
        <v xml:space="preserve">118   </v>
      </c>
      <c r="D20" s="13" t="str">
        <f ca="1">IF(NT=1,TEXT(LOOK!C12,"###,###   "),IF(NT=2,TEXT(LOOK!C12,"$ 0.00     "),IF(NT=3,TEXT(LOOK!C12,"0.0         "),IF(NT=4,TEXT(LOOK!C12,"0 %"),IF(NT=5,TEXT(LOOK!C12,"0.0 %"),TEXT(LOOK!C12,"0.00 %"))))))</f>
        <v xml:space="preserve">389   </v>
      </c>
      <c r="E20" s="14" t="str">
        <f ca="1">IF(ISERR(LOOK!O12),0,IF(RT=1,TEXT(LOOK!O12,"###,###   "),IF(RT=2,TEXT(LOOK!O12,"$ 0.00     "),IF(RT=3,TEXT(LOOK!O12,"0.0           "),IF(RT=4,TEXT(LOOK!O12,"0 %   "),IF(RT=5,TEXT(LOOK!O12,"0.0 %       "),TEXT(LOOK!O12,"0.00 %  ")))))))</f>
        <v xml:space="preserve">30.3 %       </v>
      </c>
      <c r="S20" s="15"/>
      <c r="T20" s="15"/>
    </row>
    <row r="21" spans="2:24" ht="15" customHeight="1" x14ac:dyDescent="0.2">
      <c r="B21" s="12">
        <v>9</v>
      </c>
      <c r="C21" s="13" t="str">
        <f ca="1">IF(NT=1,TEXT(LOOK!B13,"###,###   "),IF(NT=2,TEXT(LOOK!B13,"$ 0.00     "),IF(NT=3,TEXT(LOOK!B13,"0.0         "),IF(NT=4,TEXT(LOOK!B13,"0 %"),IF(NT=5,TEXT(LOOK!B13,"0.0 %"),TEXT(LOOK!B13,"0.00 %"))))))</f>
        <v xml:space="preserve">20   </v>
      </c>
      <c r="D21" s="13" t="str">
        <f ca="1">IF(NT=1,TEXT(LOOK!C13,"###,###   "),IF(NT=2,TEXT(LOOK!C13,"$ 0.00     "),IF(NT=3,TEXT(LOOK!C13,"0.0         "),IF(NT=4,TEXT(LOOK!C13,"0 %"),IF(NT=5,TEXT(LOOK!C13,"0.0 %"),TEXT(LOOK!C13,"0.00 %"))))))</f>
        <v xml:space="preserve">83   </v>
      </c>
      <c r="E21" s="14" t="str">
        <f ca="1">IF(ISERR(LOOK!O13),0,IF(RT=1,TEXT(LOOK!O13,"###,###   "),IF(RT=2,TEXT(LOOK!O13,"$ 0.00     "),IF(RT=3,TEXT(LOOK!O13,"0.0           "),IF(RT=4,TEXT(LOOK!O13,"0 %   "),IF(RT=5,TEXT(LOOK!O13,"0.0 %       "),TEXT(LOOK!O13,"0.00 %  ")))))))</f>
        <v xml:space="preserve">24.1 %       </v>
      </c>
      <c r="S21" s="15"/>
      <c r="T21" s="15"/>
      <c r="X21" s="17"/>
    </row>
    <row r="22" spans="2:24" ht="15" customHeight="1" x14ac:dyDescent="0.2">
      <c r="B22" s="12">
        <v>10</v>
      </c>
      <c r="C22" s="13" t="str">
        <f ca="1">IF(NT=1,TEXT(LOOK!B14,"###,###   "),IF(NT=2,TEXT(LOOK!B14,"$ 0.00     "),IF(NT=3,TEXT(LOOK!B14,"0.0         "),IF(NT=4,TEXT(LOOK!B14,"0 %"),IF(NT=5,TEXT(LOOK!B14,"0.0 %"),TEXT(LOOK!B14,"0.00 %"))))))</f>
        <v xml:space="preserve">32   </v>
      </c>
      <c r="D22" s="13" t="str">
        <f ca="1">IF(NT=1,TEXT(LOOK!C14,"###,###   "),IF(NT=2,TEXT(LOOK!C14,"$ 0.00     "),IF(NT=3,TEXT(LOOK!C14,"0.0         "),IF(NT=4,TEXT(LOOK!C14,"0 %"),IF(NT=5,TEXT(LOOK!C14,"0.0 %"),TEXT(LOOK!C14,"0.00 %"))))))</f>
        <v xml:space="preserve">80   </v>
      </c>
      <c r="E22" s="14" t="str">
        <f ca="1">IF(ISERR(LOOK!O14),0,IF(RT=1,TEXT(LOOK!O14,"###,###   "),IF(RT=2,TEXT(LOOK!O14,"$ 0.00     "),IF(RT=3,TEXT(LOOK!O14,"0.0           "),IF(RT=4,TEXT(LOOK!O14,"0 %   "),IF(RT=5,TEXT(LOOK!O14,"0.0 %       "),TEXT(LOOK!O14,"0.00 %  ")))))))</f>
        <v xml:space="preserve">40.0 %       </v>
      </c>
      <c r="S22" s="15"/>
      <c r="T22" s="15"/>
    </row>
    <row r="23" spans="2:24" ht="15" customHeight="1" x14ac:dyDescent="0.2">
      <c r="B23" s="12">
        <v>11</v>
      </c>
      <c r="C23" s="13" t="str">
        <f ca="1">IF(NT=1,TEXT(LOOK!B15,"###,###   "),IF(NT=2,TEXT(LOOK!B15,"$ 0.00     "),IF(NT=3,TEXT(LOOK!B15,"0.0         "),IF(NT=4,TEXT(LOOK!B15,"0 %"),IF(NT=5,TEXT(LOOK!B15,"0.0 %"),TEXT(LOOK!B15,"0.00 %"))))))</f>
        <v xml:space="preserve">43   </v>
      </c>
      <c r="D23" s="13" t="str">
        <f ca="1">IF(NT=1,TEXT(LOOK!C15,"###,###   "),IF(NT=2,TEXT(LOOK!C15,"$ 0.00     "),IF(NT=3,TEXT(LOOK!C15,"0.0         "),IF(NT=4,TEXT(LOOK!C15,"0 %"),IF(NT=5,TEXT(LOOK!C15,"0.0 %"),TEXT(LOOK!C15,"0.00 %"))))))</f>
        <v xml:space="preserve">118   </v>
      </c>
      <c r="E23" s="14" t="str">
        <f ca="1">IF(ISERR(LOOK!O15),0,IF(RT=1,TEXT(LOOK!O15,"###,###   "),IF(RT=2,TEXT(LOOK!O15,"$ 0.00     "),IF(RT=3,TEXT(LOOK!O15,"0.0           "),IF(RT=4,TEXT(LOOK!O15,"0 %   "),IF(RT=5,TEXT(LOOK!O15,"0.0 %       "),TEXT(LOOK!O15,"0.00 %  ")))))))</f>
        <v xml:space="preserve">36.4 %       </v>
      </c>
      <c r="S23" s="15"/>
      <c r="T23" s="15"/>
    </row>
    <row r="24" spans="2:24" ht="15" customHeight="1" x14ac:dyDescent="0.2">
      <c r="B24" s="12">
        <v>12</v>
      </c>
      <c r="C24" s="13" t="str">
        <f ca="1">IF(NT=1,TEXT(LOOK!B16,"###,###   "),IF(NT=2,TEXT(LOOK!B16,"$ 0.00     "),IF(NT=3,TEXT(LOOK!B16,"0.0         "),IF(NT=4,TEXT(LOOK!B16,"0 %"),IF(NT=5,TEXT(LOOK!B16,"0.0 %"),TEXT(LOOK!B16,"0.00 %"))))))</f>
        <v xml:space="preserve">146   </v>
      </c>
      <c r="D24" s="13" t="str">
        <f ca="1">IF(NT=1,TEXT(LOOK!C16,"###,###   "),IF(NT=2,TEXT(LOOK!C16,"$ 0.00     "),IF(NT=3,TEXT(LOOK!C16,"0.0         "),IF(NT=4,TEXT(LOOK!C16,"0 %"),IF(NT=5,TEXT(LOOK!C16,"0.0 %"),TEXT(LOOK!C16,"0.00 %"))))))</f>
        <v xml:space="preserve">366   </v>
      </c>
      <c r="E24" s="14" t="str">
        <f ca="1">IF(ISERR(LOOK!O16),0,IF(RT=1,TEXT(LOOK!O16,"###,###   "),IF(RT=2,TEXT(LOOK!O16,"$ 0.00     "),IF(RT=3,TEXT(LOOK!O16,"0.0           "),IF(RT=4,TEXT(LOOK!O16,"0 %   "),IF(RT=5,TEXT(LOOK!O16,"0.0 %       "),TEXT(LOOK!O16,"0.00 %  ")))))))</f>
        <v xml:space="preserve">39.9 %       </v>
      </c>
      <c r="S24" s="15"/>
      <c r="T24" s="15"/>
    </row>
    <row r="25" spans="2:24" ht="15" customHeight="1" x14ac:dyDescent="0.2">
      <c r="B25" s="12">
        <v>13</v>
      </c>
      <c r="C25" s="13" t="str">
        <f ca="1">IF(NT=1,TEXT(LOOK!B17,"###,###   "),IF(NT=2,TEXT(LOOK!B17,"$ 0.00     "),IF(NT=3,TEXT(LOOK!B17,"0.0         "),IF(NT=4,TEXT(LOOK!B17,"0 %"),IF(NT=5,TEXT(LOOK!B17,"0.0 %"),TEXT(LOOK!B17,"0.00 %"))))))</f>
        <v xml:space="preserve">30   </v>
      </c>
      <c r="D25" s="13" t="str">
        <f ca="1">IF(NT=1,TEXT(LOOK!C17,"###,###   "),IF(NT=2,TEXT(LOOK!C17,"$ 0.00     "),IF(NT=3,TEXT(LOOK!C17,"0.0         "),IF(NT=4,TEXT(LOOK!C17,"0 %"),IF(NT=5,TEXT(LOOK!C17,"0.0 %"),TEXT(LOOK!C17,"0.00 %"))))))</f>
        <v xml:space="preserve">95   </v>
      </c>
      <c r="E25" s="14" t="str">
        <f ca="1">IF(ISERR(LOOK!O17),0,IF(RT=1,TEXT(LOOK!O17,"###,###   "),IF(RT=2,TEXT(LOOK!O17,"$ 0.00     "),IF(RT=3,TEXT(LOOK!O17,"0.0           "),IF(RT=4,TEXT(LOOK!O17,"0 %   "),IF(RT=5,TEXT(LOOK!O17,"0.0 %       "),TEXT(LOOK!O17,"0.00 %  ")))))))</f>
        <v xml:space="preserve">31.6 %       </v>
      </c>
      <c r="S25" s="15"/>
      <c r="T25" s="15"/>
    </row>
    <row r="26" spans="2:24" ht="15" customHeight="1" x14ac:dyDescent="0.2">
      <c r="B26" s="12">
        <v>14</v>
      </c>
      <c r="C26" s="13" t="str">
        <f ca="1">IF(NT=1,TEXT(LOOK!B18,"###,###   "),IF(NT=2,TEXT(LOOK!B18,"$ 0.00     "),IF(NT=3,TEXT(LOOK!B18,"0.0         "),IF(NT=4,TEXT(LOOK!B18,"0 %"),IF(NT=5,TEXT(LOOK!B18,"0.0 %"),TEXT(LOOK!B18,"0.00 %"))))))</f>
        <v xml:space="preserve">46   </v>
      </c>
      <c r="D26" s="13" t="str">
        <f ca="1">IF(NT=1,TEXT(LOOK!C18,"###,###   "),IF(NT=2,TEXT(LOOK!C18,"$ 0.00     "),IF(NT=3,TEXT(LOOK!C18,"0.0         "),IF(NT=4,TEXT(LOOK!C18,"0 %"),IF(NT=5,TEXT(LOOK!C18,"0.0 %"),TEXT(LOOK!C18,"0.00 %"))))))</f>
        <v xml:space="preserve">143   </v>
      </c>
      <c r="E26" s="14" t="str">
        <f ca="1">IF(ISERR(LOOK!O18),0,IF(RT=1,TEXT(LOOK!O18,"###,###   "),IF(RT=2,TEXT(LOOK!O18,"$ 0.00     "),IF(RT=3,TEXT(LOOK!O18,"0.0           "),IF(RT=4,TEXT(LOOK!O18,"0 %   "),IF(RT=5,TEXT(LOOK!O18,"0.0 %       "),TEXT(LOOK!O18,"0.00 %  ")))))))</f>
        <v xml:space="preserve">32.2 %       </v>
      </c>
      <c r="S26" s="15"/>
      <c r="T26" s="15"/>
    </row>
    <row r="27" spans="2:24" ht="15" customHeight="1" x14ac:dyDescent="0.2">
      <c r="B27" s="12">
        <v>15</v>
      </c>
      <c r="C27" s="13" t="str">
        <f ca="1">IF(NT=1,TEXT(LOOK!B19,"###,###   "),IF(NT=2,TEXT(LOOK!B19,"$ 0.00     "),IF(NT=3,TEXT(LOOK!B19,"0.0         "),IF(NT=4,TEXT(LOOK!B19,"0 %"),IF(NT=5,TEXT(LOOK!B19,"0.0 %"),TEXT(LOOK!B19,"0.00 %"))))))</f>
        <v xml:space="preserve">93   </v>
      </c>
      <c r="D27" s="13" t="str">
        <f ca="1">IF(NT=1,TEXT(LOOK!C19,"###,###   "),IF(NT=2,TEXT(LOOK!C19,"$ 0.00     "),IF(NT=3,TEXT(LOOK!C19,"0.0         "),IF(NT=4,TEXT(LOOK!C19,"0 %"),IF(NT=5,TEXT(LOOK!C19,"0.0 %"),TEXT(LOOK!C19,"0.00 %"))))))</f>
        <v xml:space="preserve">220   </v>
      </c>
      <c r="E27" s="14" t="str">
        <f ca="1">IF(ISERR(LOOK!O19),0,IF(RT=1,TEXT(LOOK!O19,"###,###   "),IF(RT=2,TEXT(LOOK!O19,"$ 0.00     "),IF(RT=3,TEXT(LOOK!O19,"0.0           "),IF(RT=4,TEXT(LOOK!O19,"0 %   "),IF(RT=5,TEXT(LOOK!O19,"0.0 %       "),TEXT(LOOK!O19,"0.00 %  ")))))))</f>
        <v xml:space="preserve">42.3 %       </v>
      </c>
      <c r="S27" s="15"/>
      <c r="T27" s="15"/>
    </row>
    <row r="28" spans="2:24" ht="15" customHeight="1" x14ac:dyDescent="0.2">
      <c r="B28" s="12">
        <v>16</v>
      </c>
      <c r="C28" s="13" t="str">
        <f ca="1">IF(NT=1,TEXT(LOOK!B20,"###,###   "),IF(NT=2,TEXT(LOOK!B20,"$ 0.00     "),IF(NT=3,TEXT(LOOK!B20,"0.0         "),IF(NT=4,TEXT(LOOK!B20,"0 %"),IF(NT=5,TEXT(LOOK!B20,"0.0 %"),TEXT(LOOK!B20,"0.00 %"))))))</f>
        <v xml:space="preserve">24   </v>
      </c>
      <c r="D28" s="13" t="str">
        <f ca="1">IF(NT=1,TEXT(LOOK!C20,"###,###   "),IF(NT=2,TEXT(LOOK!C20,"$ 0.00     "),IF(NT=3,TEXT(LOOK!C20,"0.0         "),IF(NT=4,TEXT(LOOK!C20,"0 %"),IF(NT=5,TEXT(LOOK!C20,"0.0 %"),TEXT(LOOK!C20,"0.00 %"))))))</f>
        <v xml:space="preserve">80   </v>
      </c>
      <c r="E28" s="14" t="str">
        <f ca="1">IF(ISERR(LOOK!O20),0,IF(RT=1,TEXT(LOOK!O20,"###,###   "),IF(RT=2,TEXT(LOOK!O20,"$ 0.00     "),IF(RT=3,TEXT(LOOK!O20,"0.0           "),IF(RT=4,TEXT(LOOK!O20,"0 %   "),IF(RT=5,TEXT(LOOK!O20,"0.0 %       "),TEXT(LOOK!O20,"0.00 %  ")))))))</f>
        <v xml:space="preserve">30.0 %       </v>
      </c>
      <c r="S28" s="15"/>
      <c r="T28" s="15"/>
    </row>
    <row r="29" spans="2:24" ht="15" customHeight="1" x14ac:dyDescent="0.2">
      <c r="B29" s="12">
        <v>17</v>
      </c>
      <c r="C29" s="13" t="str">
        <f ca="1">IF(NT=1,TEXT(LOOK!B21,"###,###   "),IF(NT=2,TEXT(LOOK!B21,"$ 0.00     "),IF(NT=3,TEXT(LOOK!B21,"0.0         "),IF(NT=4,TEXT(LOOK!B21,"0 %"),IF(NT=5,TEXT(LOOK!B21,"0.0 %"),TEXT(LOOK!B21,"0.00 %"))))))</f>
        <v xml:space="preserve">46   </v>
      </c>
      <c r="D29" s="13" t="str">
        <f ca="1">IF(NT=1,TEXT(LOOK!C21,"###,###   "),IF(NT=2,TEXT(LOOK!C21,"$ 0.00     "),IF(NT=3,TEXT(LOOK!C21,"0.0         "),IF(NT=4,TEXT(LOOK!C21,"0 %"),IF(NT=5,TEXT(LOOK!C21,"0.0 %"),TEXT(LOOK!C21,"0.00 %"))))))</f>
        <v xml:space="preserve">131   </v>
      </c>
      <c r="E29" s="14" t="str">
        <f ca="1">IF(ISERR(LOOK!O21),0,IF(RT=1,TEXT(LOOK!O21,"###,###   "),IF(RT=2,TEXT(LOOK!O21,"$ 0.00     "),IF(RT=3,TEXT(LOOK!O21,"0.0           "),IF(RT=4,TEXT(LOOK!O21,"0 %   "),IF(RT=5,TEXT(LOOK!O21,"0.0 %       "),TEXT(LOOK!O21,"0.00 %  ")))))))</f>
        <v xml:space="preserve">35.1 %       </v>
      </c>
      <c r="S29" s="15"/>
      <c r="T29" s="15"/>
    </row>
    <row r="30" spans="2:24" ht="15" customHeight="1" x14ac:dyDescent="0.2">
      <c r="B30" s="12">
        <v>18</v>
      </c>
      <c r="C30" s="13" t="str">
        <f ca="1">IF(NT=1,TEXT(LOOK!B22,"###,###   "),IF(NT=2,TEXT(LOOK!B22,"$ 0.00     "),IF(NT=3,TEXT(LOOK!B22,"0.0         "),IF(NT=4,TEXT(LOOK!B22,"0 %"),IF(NT=5,TEXT(LOOK!B22,"0.0 %"),TEXT(LOOK!B22,"0.00 %"))))))</f>
        <v xml:space="preserve">38   </v>
      </c>
      <c r="D30" s="13" t="str">
        <f ca="1">IF(NT=1,TEXT(LOOK!C22,"###,###   "),IF(NT=2,TEXT(LOOK!C22,"$ 0.00     "),IF(NT=3,TEXT(LOOK!C22,"0.0         "),IF(NT=4,TEXT(LOOK!C22,"0 %"),IF(NT=5,TEXT(LOOK!C22,"0.0 %"),TEXT(LOOK!C22,"0.00 %"))))))</f>
        <v xml:space="preserve">87   </v>
      </c>
      <c r="E30" s="14" t="str">
        <f ca="1">IF(ISERR(LOOK!O22),0,IF(RT=1,TEXT(LOOK!O22,"###,###   "),IF(RT=2,TEXT(LOOK!O22,"$ 0.00     "),IF(RT=3,TEXT(LOOK!O22,"0.0           "),IF(RT=4,TEXT(LOOK!O22,"0 %   "),IF(RT=5,TEXT(LOOK!O22,"0.0 %       "),TEXT(LOOK!O22,"0.00 %  ")))))))</f>
        <v xml:space="preserve">43.7 %       </v>
      </c>
      <c r="S30" s="15"/>
      <c r="T30" s="15"/>
    </row>
    <row r="31" spans="2:24" ht="15" customHeight="1" x14ac:dyDescent="0.2">
      <c r="B31" s="12">
        <v>19</v>
      </c>
      <c r="C31" s="13" t="str">
        <f ca="1">IF(NT=1,TEXT(LOOK!B23,"###,###   "),IF(NT=2,TEXT(LOOK!B23,"$ 0.00     "),IF(NT=3,TEXT(LOOK!B23,"0.0         "),IF(NT=4,TEXT(LOOK!B23,"0 %"),IF(NT=5,TEXT(LOOK!B23,"0.0 %"),TEXT(LOOK!B23,"0.00 %"))))))</f>
        <v xml:space="preserve">8   </v>
      </c>
      <c r="D31" s="13" t="str">
        <f ca="1">IF(NT=1,TEXT(LOOK!C23,"###,###   "),IF(NT=2,TEXT(LOOK!C23,"$ 0.00     "),IF(NT=3,TEXT(LOOK!C23,"0.0         "),IF(NT=4,TEXT(LOOK!C23,"0 %"),IF(NT=5,TEXT(LOOK!C23,"0.0 %"),TEXT(LOOK!C23,"0.00 %"))))))</f>
        <v xml:space="preserve">19   </v>
      </c>
      <c r="E31" s="14" t="str">
        <f ca="1">IF(ISERR(LOOK!O23),0,IF(RT=1,TEXT(LOOK!O23,"###,###   "),IF(RT=2,TEXT(LOOK!O23,"$ 0.00     "),IF(RT=3,TEXT(LOOK!O23,"0.0           "),IF(RT=4,TEXT(LOOK!O23,"0 %   "),IF(RT=5,TEXT(LOOK!O23,"0.0 %       "),TEXT(LOOK!O23,"0.00 %  ")))))))</f>
        <v xml:space="preserve">42.1 %       </v>
      </c>
      <c r="S31" s="15"/>
      <c r="T31" s="15"/>
    </row>
    <row r="32" spans="2:24" ht="15" customHeight="1" x14ac:dyDescent="0.2">
      <c r="B32" s="12">
        <v>20</v>
      </c>
      <c r="C32" s="13" t="str">
        <f ca="1">IF(NT=1,TEXT(LOOK!B24,"###,###   "),IF(NT=2,TEXT(LOOK!B24,"$ 0.00     "),IF(NT=3,TEXT(LOOK!B24,"0.0         "),IF(NT=4,TEXT(LOOK!B24,"0 %"),IF(NT=5,TEXT(LOOK!B24,"0.0 %"),TEXT(LOOK!B24,"0.00 %"))))))</f>
        <v xml:space="preserve">13   </v>
      </c>
      <c r="D32" s="13" t="str">
        <f ca="1">IF(NT=1,TEXT(LOOK!C24,"###,###   "),IF(NT=2,TEXT(LOOK!C24,"$ 0.00     "),IF(NT=3,TEXT(LOOK!C24,"0.0         "),IF(NT=4,TEXT(LOOK!C24,"0 %"),IF(NT=5,TEXT(LOOK!C24,"0.0 %"),TEXT(LOOK!C24,"0.00 %"))))))</f>
        <v xml:space="preserve">52   </v>
      </c>
      <c r="E32" s="14" t="str">
        <f ca="1">IF(ISERR(LOOK!O24),0,IF(RT=1,TEXT(LOOK!O24,"###,###   "),IF(RT=2,TEXT(LOOK!O24,"$ 0.00     "),IF(RT=3,TEXT(LOOK!O24,"0.0           "),IF(RT=4,TEXT(LOOK!O24,"0 %   "),IF(RT=5,TEXT(LOOK!O24,"0.0 %       "),TEXT(LOOK!O24,"0.00 %  ")))))))</f>
        <v xml:space="preserve">25.0 %       </v>
      </c>
      <c r="S32" s="15"/>
      <c r="T32" s="15"/>
    </row>
    <row r="33" spans="2:20" ht="15" customHeight="1" x14ac:dyDescent="0.2">
      <c r="B33" s="12">
        <v>21</v>
      </c>
      <c r="C33" s="13" t="str">
        <f ca="1">IF(NT=1,TEXT(LOOK!B25,"###,###   "),IF(NT=2,TEXT(LOOK!B25,"$ 0.00     "),IF(NT=3,TEXT(LOOK!B25,"0.0         "),IF(NT=4,TEXT(LOOK!B25,"0 %"),IF(NT=5,TEXT(LOOK!B25,"0.0 %"),TEXT(LOOK!B25,"0.00 %"))))))</f>
        <v xml:space="preserve">36   </v>
      </c>
      <c r="D33" s="13" t="str">
        <f ca="1">IF(NT=1,TEXT(LOOK!C25,"###,###   "),IF(NT=2,TEXT(LOOK!C25,"$ 0.00     "),IF(NT=3,TEXT(LOOK!C25,"0.0         "),IF(NT=4,TEXT(LOOK!C25,"0 %"),IF(NT=5,TEXT(LOOK!C25,"0.0 %"),TEXT(LOOK!C25,"0.00 %"))))))</f>
        <v xml:space="preserve">89   </v>
      </c>
      <c r="E33" s="14" t="str">
        <f ca="1">IF(ISERR(LOOK!O25),0,IF(RT=1,TEXT(LOOK!O25,"###,###   "),IF(RT=2,TEXT(LOOK!O25,"$ 0.00     "),IF(RT=3,TEXT(LOOK!O25,"0.0           "),IF(RT=4,TEXT(LOOK!O25,"0 %   "),IF(RT=5,TEXT(LOOK!O25,"0.0 %       "),TEXT(LOOK!O25,"0.00 %  ")))))))</f>
        <v xml:space="preserve">40.4 %       </v>
      </c>
      <c r="S33" s="15"/>
      <c r="T33" s="15"/>
    </row>
    <row r="34" spans="2:20" ht="15" customHeight="1" x14ac:dyDescent="0.2">
      <c r="B34" s="12">
        <v>22</v>
      </c>
      <c r="C34" s="13" t="str">
        <f ca="1">IF(NT=1,TEXT(LOOK!B26,"###,###   "),IF(NT=2,TEXT(LOOK!B26,"$ 0.00     "),IF(NT=3,TEXT(LOOK!B26,"0.0         "),IF(NT=4,TEXT(LOOK!B26,"0 %"),IF(NT=5,TEXT(LOOK!B26,"0.0 %"),TEXT(LOOK!B26,"0.00 %"))))))</f>
        <v xml:space="preserve">102   </v>
      </c>
      <c r="D34" s="13" t="str">
        <f ca="1">IF(NT=1,TEXT(LOOK!C26,"###,###   "),IF(NT=2,TEXT(LOOK!C26,"$ 0.00     "),IF(NT=3,TEXT(LOOK!C26,"0.0         "),IF(NT=4,TEXT(LOOK!C26,"0 %"),IF(NT=5,TEXT(LOOK!C26,"0.0 %"),TEXT(LOOK!C26,"0.00 %"))))))</f>
        <v xml:space="preserve">260   </v>
      </c>
      <c r="E34" s="14" t="str">
        <f ca="1">IF(ISERR(LOOK!O26),0,IF(RT=1,TEXT(LOOK!O26,"###,###   "),IF(RT=2,TEXT(LOOK!O26,"$ 0.00     "),IF(RT=3,TEXT(LOOK!O26,"0.0           "),IF(RT=4,TEXT(LOOK!O26,"0 %   "),IF(RT=5,TEXT(LOOK!O26,"0.0 %       "),TEXT(LOOK!O26,"0.00 %  ")))))))</f>
        <v xml:space="preserve">39.2 %       </v>
      </c>
      <c r="S34" s="15"/>
      <c r="T34" s="15"/>
    </row>
    <row r="35" spans="2:20" ht="15" customHeight="1" x14ac:dyDescent="0.2">
      <c r="B35" s="12">
        <v>23</v>
      </c>
      <c r="C35" s="13" t="str">
        <f ca="1">IF(NT=1,TEXT(LOOK!B27,"###,###   "),IF(NT=2,TEXT(LOOK!B27,"$ 0.00     "),IF(NT=3,TEXT(LOOK!B27,"0.0         "),IF(NT=4,TEXT(LOOK!B27,"0 %"),IF(NT=5,TEXT(LOOK!B27,"0.0 %"),TEXT(LOOK!B27,"0.00 %"))))))</f>
        <v xml:space="preserve">199   </v>
      </c>
      <c r="D35" s="13" t="str">
        <f ca="1">IF(NT=1,TEXT(LOOK!C27,"###,###   "),IF(NT=2,TEXT(LOOK!C27,"$ 0.00     "),IF(NT=3,TEXT(LOOK!C27,"0.0         "),IF(NT=4,TEXT(LOOK!C27,"0 %"),IF(NT=5,TEXT(LOOK!C27,"0.0 %"),TEXT(LOOK!C27,"0.00 %"))))))</f>
        <v xml:space="preserve">546   </v>
      </c>
      <c r="E35" s="14" t="str">
        <f ca="1">IF(ISERR(LOOK!O27),0,IF(RT=1,TEXT(LOOK!O27,"###,###   "),IF(RT=2,TEXT(LOOK!O27,"$ 0.00     "),IF(RT=3,TEXT(LOOK!O27,"0.0           "),IF(RT=4,TEXT(LOOK!O27,"0 %   "),IF(RT=5,TEXT(LOOK!O27,"0.0 %       "),TEXT(LOOK!O27,"0.00 %  ")))))))</f>
        <v xml:space="preserve">36.4 %       </v>
      </c>
      <c r="S35" s="15"/>
      <c r="T35" s="15"/>
    </row>
    <row r="36" spans="2:20" ht="15" customHeight="1" x14ac:dyDescent="0.2">
      <c r="B36" s="12">
        <v>24</v>
      </c>
      <c r="C36" s="16" t="str">
        <f ca="1">IF(NT=1,TEXT(LOOK!B28,"###,###   "),IF(NT=2,TEXT(LOOK!B28,"$ 0.00     "),IF(NT=3,TEXT(LOOK!B28,"0.0         "),IF(NT=4,TEXT(LOOK!B28,"0 %"),IF(NT=5,TEXT(LOOK!B28,"0.0 %"),TEXT(LOOK!B28,"0.00 %"))))))</f>
        <v xml:space="preserve">19   </v>
      </c>
      <c r="D36" s="16" t="str">
        <f ca="1">IF(NT=1,TEXT(LOOK!C28,"###,###   "),IF(NT=2,TEXT(LOOK!C28,"$ 0.00     "),IF(NT=3,TEXT(LOOK!C28,"0.0         "),IF(NT=4,TEXT(LOOK!C28,"0 %"),IF(NT=5,TEXT(LOOK!C28,"0.0 %"),TEXT(LOOK!C28,"0.00 %"))))))</f>
        <v xml:space="preserve">55   </v>
      </c>
      <c r="E36" s="14" t="str">
        <f ca="1">IF(ISERR(LOOK!O28),0,IF(RT=1,TEXT(LOOK!O28,"###,###   "),IF(RT=2,TEXT(LOOK!O28,"$ 0.00     "),IF(RT=3,TEXT(LOOK!O28,"0.0           "),IF(RT=4,TEXT(LOOK!O28,"0 %   "),IF(RT=5,TEXT(LOOK!O28,"0.0 %       "),TEXT(LOOK!O28,"0.00 %  ")))))))</f>
        <v xml:space="preserve">34.5 %       </v>
      </c>
      <c r="S36" s="15"/>
      <c r="T36" s="15"/>
    </row>
    <row r="37" spans="2:20" ht="15" customHeight="1" x14ac:dyDescent="0.2">
      <c r="B37" s="18" t="s">
        <v>4</v>
      </c>
      <c r="C37" s="19" t="str">
        <f ca="1">IF(NT=1,TEXT(LOOK!B29,"###,###   "),IF(NT=2,TEXT(LOOK!B29,"$ 0.00     "),IF(NT=3,TEXT(LOOK!B29,"0.0         "),IF(NT=4,TEXT(LOOK!B29,"0 %"),IF(NT=5,TEXT(LOOK!B29,"0.0 %"),TEXT(LOOK!B29,"0.00 %"))))))</f>
        <v xml:space="preserve">1,103   </v>
      </c>
      <c r="D37" s="19" t="str">
        <f ca="1">IF(NT=1,TEXT(LOOK!C29,"###,###   "),IF(NT=2,TEXT(LOOK!C29,"$ 0.00     "),IF(NT=3,TEXT(LOOK!C29,"0.0         "),IF(NT=4,TEXT(LOOK!C29,"0 %"),IF(NT=5,TEXT(LOOK!C29,"0.0 %"),TEXT(LOOK!C29,"0.00 %"))))))</f>
        <v xml:space="preserve">3,134   </v>
      </c>
      <c r="E37" s="19" t="str">
        <f ca="1">IF(ISERR(LOOK!O29),0,IF(RT=1,TEXT(LOOK!O29,"###,###   "),IF(RT=2,TEXT(LOOK!O29,"$ 0.00     "),IF(RT=3,TEXT(LOOK!O29,"0.0           "),IF(RT=4,TEXT(LOOK!O29,"0 %   "),IF(RT=5,TEXT(LOOK!O29,"0.0 %       "),TEXT(LOOK!O29,"0.00 %  ")))))))</f>
        <v xml:space="preserve">35.2 %       </v>
      </c>
    </row>
    <row r="38" spans="2:20" ht="5.25" customHeight="1" x14ac:dyDescent="0.2"/>
    <row r="39" spans="2:20" ht="15" customHeight="1" x14ac:dyDescent="0.2">
      <c r="B39" s="452" t="str">
        <f>"Report Updated "&amp;LOOK!I1</f>
        <v>Report Updated October 19, 2015</v>
      </c>
      <c r="C39" s="453"/>
      <c r="D39" s="454"/>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7725" priority="1" stopIfTrue="1">
      <formula>$F$2=$B13</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9525</xdr:colOff>
                    <xdr:row>7</xdr:row>
                    <xdr:rowOff>9525</xdr:rowOff>
                  </from>
                  <to>
                    <xdr:col>1</xdr:col>
                    <xdr:colOff>390525</xdr:colOff>
                    <xdr:row>7</xdr:row>
                    <xdr:rowOff>390525</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9525</xdr:colOff>
                    <xdr:row>5</xdr:row>
                    <xdr:rowOff>9525</xdr:rowOff>
                  </from>
                  <to>
                    <xdr:col>1</xdr:col>
                    <xdr:colOff>390525</xdr:colOff>
                    <xdr:row>5</xdr:row>
                    <xdr:rowOff>390525</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9525</xdr:colOff>
                    <xdr:row>3</xdr:row>
                    <xdr:rowOff>9525</xdr:rowOff>
                  </from>
                  <to>
                    <xdr:col>1</xdr:col>
                    <xdr:colOff>390525</xdr:colOff>
                    <xdr:row>3</xdr:row>
                    <xdr:rowOff>390525</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9525</xdr:colOff>
                    <xdr:row>9</xdr:row>
                    <xdr:rowOff>9525</xdr:rowOff>
                  </from>
                  <to>
                    <xdr:col>1</xdr:col>
                    <xdr:colOff>390525</xdr:colOff>
                    <xdr:row>9</xdr:row>
                    <xdr:rowOff>390525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AC40"/>
  <sheetViews>
    <sheetView showGridLines="0" topLeftCell="B1" zoomScale="55" zoomScaleNormal="55" workbookViewId="0">
      <pane ySplit="6" topLeftCell="A7" activePane="bottomLeft" state="frozen"/>
      <selection pane="bottomLeft" activeCell="C2" sqref="C2:G2"/>
    </sheetView>
  </sheetViews>
  <sheetFormatPr defaultRowHeight="12.75" x14ac:dyDescent="0.2"/>
  <cols>
    <col min="1" max="1" width="7.28515625" customWidth="1"/>
    <col min="2" max="2" width="6.7109375" customWidth="1"/>
    <col min="3" max="3" width="30.5703125" style="20" customWidth="1"/>
    <col min="4" max="4" width="7.7109375" style="20" customWidth="1"/>
    <col min="5" max="5" width="16.85546875" style="21" customWidth="1"/>
    <col min="6" max="6" width="13.42578125" style="21" customWidth="1"/>
    <col min="7" max="8" width="13.85546875" style="21" bestFit="1" customWidth="1"/>
    <col min="9" max="11" width="11.7109375" style="21" customWidth="1"/>
    <col min="12" max="12" width="14.85546875" style="21" bestFit="1" customWidth="1"/>
    <col min="13" max="14" width="11.7109375" style="21" customWidth="1"/>
    <col min="15" max="15" width="13.85546875" style="21" bestFit="1" customWidth="1"/>
    <col min="16" max="16" width="13.7109375" style="21" bestFit="1" customWidth="1"/>
    <col min="17" max="17" width="11.7109375" style="21" customWidth="1"/>
    <col min="18" max="18" width="14.5703125" style="21" customWidth="1"/>
    <col min="19" max="19" width="13.42578125" style="21" bestFit="1" customWidth="1"/>
    <col min="20" max="20" width="13.28515625" style="21" bestFit="1" customWidth="1"/>
    <col min="21" max="21" width="11.7109375" style="21" customWidth="1"/>
    <col min="22" max="22" width="14.28515625" style="21" customWidth="1"/>
    <col min="23" max="27" width="11.7109375" style="21" customWidth="1"/>
    <col min="28" max="28" width="13" style="21" customWidth="1"/>
    <col min="29" max="29" width="11.7109375" customWidth="1"/>
  </cols>
  <sheetData>
    <row r="1" spans="1:29" ht="6" customHeight="1" x14ac:dyDescent="0.2"/>
    <row r="2" spans="1:29" ht="30" customHeight="1" x14ac:dyDescent="0.2">
      <c r="C2" s="498" t="str">
        <f ca="1">CHART!C6</f>
        <v>September 2015</v>
      </c>
      <c r="D2" s="499"/>
      <c r="E2" s="500"/>
      <c r="F2" s="500"/>
      <c r="G2" s="501"/>
      <c r="H2" s="22"/>
      <c r="I2" s="487" t="str">
        <f>"Monthly Management Overview - "&amp;IF(LOOK!$C$4=1,"Monthly Data","Year-to-Date Data")</f>
        <v>Monthly Management Overview - Monthly Data</v>
      </c>
      <c r="J2" s="488"/>
      <c r="K2" s="488"/>
      <c r="L2" s="488"/>
      <c r="M2" s="488"/>
      <c r="N2" s="488"/>
      <c r="O2" s="488"/>
      <c r="P2" s="488"/>
      <c r="Q2" s="488"/>
      <c r="R2" s="488"/>
      <c r="S2" s="488"/>
      <c r="T2" s="488"/>
      <c r="U2" s="488"/>
      <c r="V2" s="488"/>
      <c r="W2" s="488"/>
      <c r="X2" s="488"/>
      <c r="Y2" s="488"/>
      <c r="Z2" s="488"/>
      <c r="AA2" s="488"/>
      <c r="AB2" s="488"/>
      <c r="AC2" s="489"/>
    </row>
    <row r="3" spans="1:29" ht="6" customHeight="1" x14ac:dyDescent="0.2">
      <c r="C3" s="23" t="s">
        <v>83</v>
      </c>
      <c r="D3" s="23"/>
      <c r="F3" s="23"/>
      <c r="G3" s="23"/>
      <c r="H3" s="23"/>
      <c r="I3" s="490"/>
      <c r="J3" s="491"/>
      <c r="K3" s="491"/>
      <c r="L3" s="491"/>
      <c r="M3" s="491"/>
      <c r="N3" s="491"/>
      <c r="O3" s="491"/>
      <c r="P3" s="491"/>
      <c r="Q3" s="491"/>
      <c r="R3" s="491"/>
      <c r="S3" s="491"/>
      <c r="T3" s="491"/>
      <c r="U3" s="491"/>
      <c r="V3" s="491"/>
      <c r="W3" s="491"/>
      <c r="X3" s="491"/>
      <c r="Y3" s="491"/>
      <c r="Z3" s="491"/>
      <c r="AA3" s="491"/>
      <c r="AB3" s="491"/>
      <c r="AC3" s="492"/>
    </row>
    <row r="4" spans="1:29" ht="30" customHeight="1" x14ac:dyDescent="0.2">
      <c r="C4" s="24" t="str">
        <f>CHART!$C$8</f>
        <v>Monthly</v>
      </c>
      <c r="D4" s="504" t="str">
        <f>CHART!B39</f>
        <v>Report Updated October 19, 2015</v>
      </c>
      <c r="E4" s="505"/>
      <c r="F4" s="505"/>
      <c r="G4" s="506"/>
      <c r="H4" s="23"/>
      <c r="I4" s="493"/>
      <c r="J4" s="494"/>
      <c r="K4" s="494"/>
      <c r="L4" s="494"/>
      <c r="M4" s="494"/>
      <c r="N4" s="494"/>
      <c r="O4" s="494"/>
      <c r="P4" s="494"/>
      <c r="Q4" s="494"/>
      <c r="R4" s="494"/>
      <c r="S4" s="494"/>
      <c r="T4" s="494"/>
      <c r="U4" s="494"/>
      <c r="V4" s="494"/>
      <c r="W4" s="494"/>
      <c r="X4" s="494"/>
      <c r="Y4" s="494"/>
      <c r="Z4" s="494"/>
      <c r="AA4" s="494"/>
      <c r="AB4" s="494"/>
      <c r="AC4" s="495"/>
    </row>
    <row r="5" spans="1:29" ht="6" customHeight="1" x14ac:dyDescent="0.2"/>
    <row r="6" spans="1:29" s="17" customFormat="1" ht="31.5" customHeight="1" x14ac:dyDescent="0.2">
      <c r="B6" s="502" t="s">
        <v>84</v>
      </c>
      <c r="C6" s="503"/>
      <c r="D6" s="25" t="s">
        <v>196</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4</v>
      </c>
    </row>
    <row r="7" spans="1:29" s="17" customFormat="1" ht="48" customHeight="1" x14ac:dyDescent="0.2">
      <c r="B7" s="28">
        <v>1</v>
      </c>
      <c r="C7" s="496" t="str">
        <f>TITLES!$C5</f>
        <v>Welfare Transition Entered Employment Rate</v>
      </c>
      <c r="D7" s="497"/>
      <c r="E7" s="31">
        <f ca="1">OFFSET(LOOK!$AE$4,E$6,$B7)</f>
        <v>0.29699999999999999</v>
      </c>
      <c r="F7" s="31">
        <f ca="1">OFFSET(LOOK!$AE$4,F$6,$B7)</f>
        <v>0.34300000000000003</v>
      </c>
      <c r="G7" s="31">
        <f ca="1">OFFSET(LOOK!$AE$4,G$6,$B7)</f>
        <v>0.2</v>
      </c>
      <c r="H7" s="31">
        <f ca="1">OFFSET(LOOK!$AE$4,H$6,$B7)</f>
        <v>0.38700000000000001</v>
      </c>
      <c r="I7" s="31">
        <f ca="1">OFFSET(LOOK!$AE$4,I$6,$B7)</f>
        <v>0.25900000000000001</v>
      </c>
      <c r="J7" s="31">
        <f ca="1">OFFSET(LOOK!$AE$4,J$6,$B7)</f>
        <v>0.105</v>
      </c>
      <c r="K7" s="31">
        <f ca="1">OFFSET(LOOK!$AE$4,K$6,$B7)</f>
        <v>0.24</v>
      </c>
      <c r="L7" s="31">
        <f ca="1">OFFSET(LOOK!$AE$4,L$6,$B7)</f>
        <v>0.30299999999999999</v>
      </c>
      <c r="M7" s="31">
        <f ca="1">OFFSET(LOOK!$AE$4,M$6,$B7)</f>
        <v>0.24099999999999999</v>
      </c>
      <c r="N7" s="31">
        <f ca="1">OFFSET(LOOK!$AE$4,N$6,$B7)</f>
        <v>0.4</v>
      </c>
      <c r="O7" s="31">
        <f ca="1">OFFSET(LOOK!$AE$4,O$6,$B7)</f>
        <v>0.36399999999999999</v>
      </c>
      <c r="P7" s="31">
        <f ca="1">OFFSET(LOOK!$AE$4,P$6,$B7)</f>
        <v>0.39900000000000002</v>
      </c>
      <c r="Q7" s="31">
        <f ca="1">OFFSET(LOOK!$AE$4,Q$6,$B7)</f>
        <v>0.316</v>
      </c>
      <c r="R7" s="31">
        <f ca="1">OFFSET(LOOK!$AE$4,R$6,$B7)</f>
        <v>0.32200000000000001</v>
      </c>
      <c r="S7" s="31">
        <f ca="1">OFFSET(LOOK!$AE$4,S$6,$B7)</f>
        <v>0.42299999999999999</v>
      </c>
      <c r="T7" s="31">
        <f ca="1">OFFSET(LOOK!$AE$4,T$6,$B7)</f>
        <v>0.3</v>
      </c>
      <c r="U7" s="31">
        <f ca="1">OFFSET(LOOK!$AE$4,U$6,$B7)</f>
        <v>0.35099999999999998</v>
      </c>
      <c r="V7" s="31">
        <f ca="1">OFFSET(LOOK!$AE$4,V$6,$B7)</f>
        <v>0.437</v>
      </c>
      <c r="W7" s="31">
        <f ca="1">OFFSET(LOOK!$AE$4,W$6,$B7)</f>
        <v>0.42099999999999999</v>
      </c>
      <c r="X7" s="31">
        <f ca="1">OFFSET(LOOK!$AE$4,X$6,$B7)</f>
        <v>0.25</v>
      </c>
      <c r="Y7" s="31">
        <f ca="1">OFFSET(LOOK!$AE$4,Y$6,$B7)</f>
        <v>0.40400000000000003</v>
      </c>
      <c r="Z7" s="31">
        <f ca="1">OFFSET(LOOK!$AE$4,Z$6,$B7)</f>
        <v>0.39200000000000002</v>
      </c>
      <c r="AA7" s="31">
        <f ca="1">OFFSET(LOOK!$AE$4,AA$6,$B7)</f>
        <v>0.36399999999999999</v>
      </c>
      <c r="AB7" s="31">
        <f ca="1">OFFSET(LOOK!$AE$4,AB$6,$B7)</f>
        <v>0.34499999999999997</v>
      </c>
      <c r="AC7" s="31">
        <f ca="1">OFFSET(LOOK!$AE$4,25,$B7)</f>
        <v>0.35199999999999998</v>
      </c>
    </row>
    <row r="8" spans="1:29" s="17" customFormat="1" ht="48" customHeight="1" x14ac:dyDescent="0.2">
      <c r="B8" s="28">
        <v>2</v>
      </c>
      <c r="C8" s="29" t="str">
        <f>TITLES!$C6</f>
        <v>Welfare Transition Entered Employment Wage Rate</v>
      </c>
      <c r="D8" s="30"/>
      <c r="E8" s="31">
        <f ca="1">OFFSET(LOOK!$AE$4,E$6,$B8)</f>
        <v>0.59299999999999997</v>
      </c>
      <c r="F8" s="31">
        <f ca="1">OFFSET(LOOK!$AE$4,F$6,$B8)</f>
        <v>0.628</v>
      </c>
      <c r="G8" s="31">
        <f ca="1">OFFSET(LOOK!$AE$4,G$6,$B8)</f>
        <v>0.80800000000000005</v>
      </c>
      <c r="H8" s="31">
        <f ca="1">OFFSET(LOOK!$AE$4,H$6,$B8)</f>
        <v>0.64600000000000002</v>
      </c>
      <c r="I8" s="31">
        <f ca="1">OFFSET(LOOK!$AE$4,I$6,$B8)</f>
        <v>0.67300000000000004</v>
      </c>
      <c r="J8" s="31">
        <f ca="1">OFFSET(LOOK!$AE$4,J$6,$B8)</f>
        <v>0.69</v>
      </c>
      <c r="K8" s="31">
        <f ca="1">OFFSET(LOOK!$AE$4,K$6,$B8)</f>
        <v>0.623</v>
      </c>
      <c r="L8" s="31">
        <f ca="1">OFFSET(LOOK!$AE$4,L$6,$B8)</f>
        <v>0.64300000000000002</v>
      </c>
      <c r="M8" s="31">
        <f ca="1">OFFSET(LOOK!$AE$4,M$6,$B8)</f>
        <v>0.63200000000000001</v>
      </c>
      <c r="N8" s="31">
        <f ca="1">OFFSET(LOOK!$AE$4,N$6,$B8)</f>
        <v>0.64</v>
      </c>
      <c r="O8" s="31">
        <f ca="1">OFFSET(LOOK!$AE$4,O$6,$B8)</f>
        <v>0.65100000000000002</v>
      </c>
      <c r="P8" s="31">
        <f ca="1">OFFSET(LOOK!$AE$4,P$6,$B8)</f>
        <v>0.69299999999999995</v>
      </c>
      <c r="Q8" s="31">
        <f ca="1">OFFSET(LOOK!$AE$4,Q$6,$B8)</f>
        <v>0.63400000000000001</v>
      </c>
      <c r="R8" s="31">
        <f ca="1">OFFSET(LOOK!$AE$4,R$6,$B8)</f>
        <v>0.65200000000000002</v>
      </c>
      <c r="S8" s="31">
        <f ca="1">OFFSET(LOOK!$AE$4,S$6,$B8)</f>
        <v>0.69699999999999995</v>
      </c>
      <c r="T8" s="31">
        <f ca="1">OFFSET(LOOK!$AE$4,T$6,$B8)</f>
        <v>0.64600000000000002</v>
      </c>
      <c r="U8" s="31">
        <f ca="1">OFFSET(LOOK!$AE$4,U$6,$B8)</f>
        <v>0.65500000000000003</v>
      </c>
      <c r="V8" s="31">
        <f ca="1">OFFSET(LOOK!$AE$4,V$6,$B8)</f>
        <v>0.64300000000000002</v>
      </c>
      <c r="W8" s="31">
        <f ca="1">OFFSET(LOOK!$AE$4,W$6,$B8)</f>
        <v>0.76400000000000001</v>
      </c>
      <c r="X8" s="31">
        <f ca="1">OFFSET(LOOK!$AE$4,X$6,$B8)</f>
        <v>0.64100000000000001</v>
      </c>
      <c r="Y8" s="31">
        <f ca="1">OFFSET(LOOK!$AE$4,Y$6,$B8)</f>
        <v>0.63200000000000001</v>
      </c>
      <c r="Z8" s="31">
        <f ca="1">OFFSET(LOOK!$AE$4,Z$6,$B8)</f>
        <v>0.66700000000000004</v>
      </c>
      <c r="AA8" s="31">
        <f ca="1">OFFSET(LOOK!$AE$4,AA$6,$B8)</f>
        <v>0.63900000000000001</v>
      </c>
      <c r="AB8" s="31">
        <f ca="1">OFFSET(LOOK!$AE$4,AB$6,$B8)</f>
        <v>0.67100000000000004</v>
      </c>
      <c r="AC8" s="31">
        <f ca="1">OFFSET(LOOK!$AE$4,25,$B8)</f>
        <v>0.66100000000000003</v>
      </c>
    </row>
    <row r="9" spans="1:29" s="17" customFormat="1" ht="48" customHeight="1" x14ac:dyDescent="0.2">
      <c r="B9" s="28">
        <v>3</v>
      </c>
      <c r="C9" s="29" t="str">
        <f>TITLES!$C7</f>
        <v>Welfare Transition Federal All Family Participation Rate</v>
      </c>
      <c r="D9" s="30"/>
      <c r="E9" s="31">
        <f ca="1">OFFSET(LOOK!$AE$4,E$6,$B9)</f>
        <v>0.38200000000000001</v>
      </c>
      <c r="F9" s="31">
        <f ca="1">OFFSET(LOOK!$AE$4,F$6,$B9)</f>
        <v>0.10199999999999999</v>
      </c>
      <c r="G9" s="31">
        <f ca="1">OFFSET(LOOK!$AE$4,G$6,$B9)</f>
        <v>0.128</v>
      </c>
      <c r="H9" s="31">
        <f ca="1">OFFSET(LOOK!$AE$4,H$6,$B9)</f>
        <v>0.39600000000000002</v>
      </c>
      <c r="I9" s="31">
        <f ca="1">OFFSET(LOOK!$AE$4,I$6,$B9)</f>
        <v>0.48</v>
      </c>
      <c r="J9" s="31">
        <f ca="1">OFFSET(LOOK!$AE$4,J$6,$B9)</f>
        <v>0.17799999999999999</v>
      </c>
      <c r="K9" s="31">
        <f ca="1">OFFSET(LOOK!$AE$4,K$6,$B9)</f>
        <v>0.32800000000000001</v>
      </c>
      <c r="L9" s="31">
        <f ca="1">OFFSET(LOOK!$AE$4,L$6,$B9)</f>
        <v>0.3</v>
      </c>
      <c r="M9" s="31">
        <f ca="1">OFFSET(LOOK!$AE$4,M$6,$B9)</f>
        <v>0.39800000000000002</v>
      </c>
      <c r="N9" s="31">
        <f ca="1">OFFSET(LOOK!$AE$4,N$6,$B9)</f>
        <v>0.39200000000000002</v>
      </c>
      <c r="O9" s="31">
        <f ca="1">OFFSET(LOOK!$AE$4,O$6,$B9)</f>
        <v>0.53400000000000003</v>
      </c>
      <c r="P9" s="31">
        <f ca="1">OFFSET(LOOK!$AE$4,P$6,$B9)</f>
        <v>0.55100000000000005</v>
      </c>
      <c r="Q9" s="31">
        <f ca="1">OFFSET(LOOK!$AE$4,Q$6,$B9)</f>
        <v>0.26300000000000001</v>
      </c>
      <c r="R9" s="31">
        <f ca="1">OFFSET(LOOK!$AE$4,R$6,$B9)</f>
        <v>0.54600000000000004</v>
      </c>
      <c r="S9" s="31">
        <f ca="1">OFFSET(LOOK!$AE$4,S$6,$B9)</f>
        <v>0.54500000000000004</v>
      </c>
      <c r="T9" s="31">
        <f ca="1">OFFSET(LOOK!$AE$4,T$6,$B9)</f>
        <v>0.42</v>
      </c>
      <c r="U9" s="31">
        <f ca="1">OFFSET(LOOK!$AE$4,U$6,$B9)</f>
        <v>0.42299999999999999</v>
      </c>
      <c r="V9" s="31">
        <f ca="1">OFFSET(LOOK!$AE$4,V$6,$B9)</f>
        <v>0.36399999999999999</v>
      </c>
      <c r="W9" s="31">
        <f ca="1">OFFSET(LOOK!$AE$4,W$6,$B9)</f>
        <v>0.122</v>
      </c>
      <c r="X9" s="31">
        <f ca="1">OFFSET(LOOK!$AE$4,X$6,$B9)</f>
        <v>0.23899999999999999</v>
      </c>
      <c r="Y9" s="31">
        <f ca="1">OFFSET(LOOK!$AE$4,Y$6,$B9)</f>
        <v>0.59</v>
      </c>
      <c r="Z9" s="31">
        <f ca="1">OFFSET(LOOK!$AE$4,Z$6,$B9)</f>
        <v>0.56100000000000005</v>
      </c>
      <c r="AA9" s="31">
        <f ca="1">OFFSET(LOOK!$AE$4,AA$6,$B9)</f>
        <v>0.436</v>
      </c>
      <c r="AB9" s="31">
        <f ca="1">OFFSET(LOOK!$AE$4,AB$6,$B9)</f>
        <v>0.40600000000000003</v>
      </c>
      <c r="AC9" s="31">
        <f ca="1">OFFSET(LOOK!$AE$4,25,$B9)</f>
        <v>0.44400000000000001</v>
      </c>
    </row>
    <row r="10" spans="1:29" s="17" customFormat="1" ht="48" customHeight="1" x14ac:dyDescent="0.2">
      <c r="A10" s="32"/>
      <c r="B10" s="28">
        <v>4</v>
      </c>
      <c r="C10" s="29" t="str">
        <f>TITLES!$C8</f>
        <v>Welfare Transition Federal Two Parent Participation Rate</v>
      </c>
      <c r="D10" s="30"/>
      <c r="E10" s="31">
        <f ca="1">OFFSET(LOOK!$AE$4,E$6,$B10)</f>
        <v>0.308</v>
      </c>
      <c r="F10" s="31">
        <f ca="1">OFFSET(LOOK!$AE$4,F$6,$B10)</f>
        <v>0</v>
      </c>
      <c r="G10" s="31" t="str">
        <f ca="1">OFFSET(LOOK!$AE$4,G$6,$B10)</f>
        <v/>
      </c>
      <c r="H10" s="31">
        <f ca="1">OFFSET(LOOK!$AE$4,H$6,$B10)</f>
        <v>0.2</v>
      </c>
      <c r="I10" s="31">
        <f ca="1">OFFSET(LOOK!$AE$4,I$6,$B10)</f>
        <v>0.14299999999999999</v>
      </c>
      <c r="J10" s="31">
        <f ca="1">OFFSET(LOOK!$AE$4,J$6,$B10)</f>
        <v>0</v>
      </c>
      <c r="K10" s="31">
        <f ca="1">OFFSET(LOOK!$AE$4,K$6,$B10)</f>
        <v>0</v>
      </c>
      <c r="L10" s="31">
        <f ca="1">OFFSET(LOOK!$AE$4,L$6,$B10)</f>
        <v>0.186</v>
      </c>
      <c r="M10" s="31">
        <f ca="1">OFFSET(LOOK!$AE$4,M$6,$B10)</f>
        <v>0.3</v>
      </c>
      <c r="N10" s="31">
        <f ca="1">OFFSET(LOOK!$AE$4,N$6,$B10)</f>
        <v>0.5</v>
      </c>
      <c r="O10" s="31">
        <f ca="1">OFFSET(LOOK!$AE$4,O$6,$B10)</f>
        <v>0.46400000000000002</v>
      </c>
      <c r="P10" s="31">
        <f ca="1">OFFSET(LOOK!$AE$4,P$6,$B10)</f>
        <v>0.55900000000000005</v>
      </c>
      <c r="Q10" s="31">
        <f ca="1">OFFSET(LOOK!$AE$4,Q$6,$B10)</f>
        <v>0.25</v>
      </c>
      <c r="R10" s="31">
        <f ca="1">OFFSET(LOOK!$AE$4,R$6,$B10)</f>
        <v>0.54500000000000004</v>
      </c>
      <c r="S10" s="31">
        <f ca="1">OFFSET(LOOK!$AE$4,S$6,$B10)</f>
        <v>0.66700000000000004</v>
      </c>
      <c r="T10" s="31">
        <f ca="1">OFFSET(LOOK!$AE$4,T$6,$B10)</f>
        <v>0.25</v>
      </c>
      <c r="U10" s="31">
        <f ca="1">OFFSET(LOOK!$AE$4,U$6,$B10)</f>
        <v>0.54500000000000004</v>
      </c>
      <c r="V10" s="31">
        <f ca="1">OFFSET(LOOK!$AE$4,V$6,$B10)</f>
        <v>0.27300000000000002</v>
      </c>
      <c r="W10" s="31">
        <f ca="1">OFFSET(LOOK!$AE$4,W$6,$B10)</f>
        <v>0</v>
      </c>
      <c r="X10" s="31">
        <f ca="1">OFFSET(LOOK!$AE$4,X$6,$B10)</f>
        <v>0.33300000000000002</v>
      </c>
      <c r="Y10" s="31">
        <f ca="1">OFFSET(LOOK!$AE$4,Y$6,$B10)</f>
        <v>0.72199999999999998</v>
      </c>
      <c r="Z10" s="31">
        <f ca="1">OFFSET(LOOK!$AE$4,Z$6,$B10)</f>
        <v>0.70799999999999996</v>
      </c>
      <c r="AA10" s="31">
        <f ca="1">OFFSET(LOOK!$AE$4,AA$6,$B10)</f>
        <v>0.56100000000000005</v>
      </c>
      <c r="AB10" s="31">
        <f ca="1">OFFSET(LOOK!$AE$4,AB$6,$B10)</f>
        <v>0.33300000000000002</v>
      </c>
      <c r="AC10" s="31">
        <f ca="1">OFFSET(LOOK!$AE$4,25,$B10)</f>
        <v>0.48599999999999999</v>
      </c>
    </row>
    <row r="11" spans="1:29" s="17" customFormat="1" ht="48" customHeight="1" x14ac:dyDescent="0.2">
      <c r="A11" s="32"/>
      <c r="B11" s="33">
        <v>5</v>
      </c>
      <c r="C11" s="29" t="str">
        <f>TITLES!$C9</f>
        <v>WIA Adult Employed Worker Outcome  Rate</v>
      </c>
      <c r="D11" s="30"/>
      <c r="E11" s="31">
        <f ca="1">OFFSET(LOOK!$AE$4,E$6,$B11)</f>
        <v>0.875</v>
      </c>
      <c r="F11" s="31">
        <f ca="1">OFFSET(LOOK!$AE$4,F$6,$B11)</f>
        <v>1</v>
      </c>
      <c r="G11" s="31">
        <f ca="1">OFFSET(LOOK!$AE$4,G$6,$B11)</f>
        <v>1</v>
      </c>
      <c r="H11" s="31">
        <f ca="1">OFFSET(LOOK!$AE$4,H$6,$B11)</f>
        <v>1</v>
      </c>
      <c r="I11" s="31">
        <f ca="1">OFFSET(LOOK!$AE$4,I$6,$B11)</f>
        <v>0</v>
      </c>
      <c r="J11" s="31">
        <f ca="1">OFFSET(LOOK!$AE$4,J$6,$B11)</f>
        <v>1</v>
      </c>
      <c r="K11" s="31" t="str">
        <f ca="1">OFFSET(LOOK!$AE$4,K$6,$B11)</f>
        <v/>
      </c>
      <c r="L11" s="31">
        <f ca="1">OFFSET(LOOK!$AE$4,L$6,$B11)</f>
        <v>1</v>
      </c>
      <c r="M11" s="31">
        <f ca="1">OFFSET(LOOK!$AE$4,M$6,$B11)</f>
        <v>1</v>
      </c>
      <c r="N11" s="31">
        <f ca="1">OFFSET(LOOK!$AE$4,N$6,$B11)</f>
        <v>1</v>
      </c>
      <c r="O11" s="31">
        <f ca="1">OFFSET(LOOK!$AE$4,O$6,$B11)</f>
        <v>0.2</v>
      </c>
      <c r="P11" s="31">
        <f ca="1">OFFSET(LOOK!$AE$4,P$6,$B11)</f>
        <v>0.72699999999999998</v>
      </c>
      <c r="Q11" s="31">
        <f ca="1">OFFSET(LOOK!$AE$4,Q$6,$B11)</f>
        <v>1</v>
      </c>
      <c r="R11" s="31">
        <f ca="1">OFFSET(LOOK!$AE$4,R$6,$B11)</f>
        <v>1</v>
      </c>
      <c r="S11" s="31">
        <f ca="1">OFFSET(LOOK!$AE$4,S$6,$B11)</f>
        <v>1</v>
      </c>
      <c r="T11" s="31">
        <f ca="1">OFFSET(LOOK!$AE$4,T$6,$B11)</f>
        <v>1</v>
      </c>
      <c r="U11" s="31">
        <f ca="1">OFFSET(LOOK!$AE$4,U$6,$B11)</f>
        <v>0.8</v>
      </c>
      <c r="V11" s="31">
        <f ca="1">OFFSET(LOOK!$AE$4,V$6,$B11)</f>
        <v>0.8</v>
      </c>
      <c r="W11" s="31">
        <f ca="1">OFFSET(LOOK!$AE$4,W$6,$B11)</f>
        <v>0.8</v>
      </c>
      <c r="X11" s="31">
        <f ca="1">OFFSET(LOOK!$AE$4,X$6,$B11)</f>
        <v>0.84599999999999997</v>
      </c>
      <c r="Y11" s="31">
        <f ca="1">OFFSET(LOOK!$AE$4,Y$6,$B11)</f>
        <v>1</v>
      </c>
      <c r="Z11" s="31">
        <f ca="1">OFFSET(LOOK!$AE$4,Z$6,$B11)</f>
        <v>0.76900000000000002</v>
      </c>
      <c r="AA11" s="31" t="str">
        <f ca="1">OFFSET(LOOK!$AE$4,AA$6,$B11)</f>
        <v/>
      </c>
      <c r="AB11" s="31">
        <f ca="1">OFFSET(LOOK!$AE$4,AB$6,$B11)</f>
        <v>0.95699999999999996</v>
      </c>
      <c r="AC11" s="31">
        <f ca="1">OFFSET(LOOK!$AE$4,25,$B11)</f>
        <v>0.91</v>
      </c>
    </row>
    <row r="12" spans="1:29" s="17" customFormat="1" ht="48" customHeight="1" x14ac:dyDescent="0.2">
      <c r="A12" s="32"/>
      <c r="B12" s="33">
        <v>6</v>
      </c>
      <c r="C12" s="29" t="str">
        <f>TITLES!$C10</f>
        <v>WIA Adult Employed Worker Outcome Rate - Those Who Received Training Services</v>
      </c>
      <c r="D12" s="30"/>
      <c r="E12" s="31">
        <f ca="1">OFFSET(LOOK!$AE$4,E$6,$B12)</f>
        <v>0.875</v>
      </c>
      <c r="F12" s="31">
        <f ca="1">OFFSET(LOOK!$AE$4,F$6,$B12)</f>
        <v>1</v>
      </c>
      <c r="G12" s="31">
        <f ca="1">OFFSET(LOOK!$AE$4,G$6,$B12)</f>
        <v>1</v>
      </c>
      <c r="H12" s="31">
        <f ca="1">OFFSET(LOOK!$AE$4,H$6,$B12)</f>
        <v>1</v>
      </c>
      <c r="I12" s="31" t="str">
        <f ca="1">OFFSET(LOOK!$AE$4,I$6,$B12)</f>
        <v/>
      </c>
      <c r="J12" s="31">
        <f ca="1">OFFSET(LOOK!$AE$4,J$6,$B12)</f>
        <v>1</v>
      </c>
      <c r="K12" s="31" t="str">
        <f ca="1">OFFSET(LOOK!$AE$4,K$6,$B12)</f>
        <v/>
      </c>
      <c r="L12" s="31">
        <f ca="1">OFFSET(LOOK!$AE$4,L$6,$B12)</f>
        <v>1</v>
      </c>
      <c r="M12" s="31">
        <f ca="1">OFFSET(LOOK!$AE$4,M$6,$B12)</f>
        <v>1</v>
      </c>
      <c r="N12" s="31">
        <f ca="1">OFFSET(LOOK!$AE$4,N$6,$B12)</f>
        <v>1</v>
      </c>
      <c r="O12" s="31">
        <f ca="1">OFFSET(LOOK!$AE$4,O$6,$B12)</f>
        <v>0.33300000000000002</v>
      </c>
      <c r="P12" s="31">
        <f ca="1">OFFSET(LOOK!$AE$4,P$6,$B12)</f>
        <v>0.8</v>
      </c>
      <c r="Q12" s="31">
        <f ca="1">OFFSET(LOOK!$AE$4,Q$6,$B12)</f>
        <v>1</v>
      </c>
      <c r="R12" s="31">
        <f ca="1">OFFSET(LOOK!$AE$4,R$6,$B12)</f>
        <v>1</v>
      </c>
      <c r="S12" s="31">
        <f ca="1">OFFSET(LOOK!$AE$4,S$6,$B12)</f>
        <v>1</v>
      </c>
      <c r="T12" s="31">
        <f ca="1">OFFSET(LOOK!$AE$4,T$6,$B12)</f>
        <v>1</v>
      </c>
      <c r="U12" s="31">
        <f ca="1">OFFSET(LOOK!$AE$4,U$6,$B12)</f>
        <v>0.8</v>
      </c>
      <c r="V12" s="31">
        <f ca="1">OFFSET(LOOK!$AE$4,V$6,$B12)</f>
        <v>0.8</v>
      </c>
      <c r="W12" s="31">
        <f ca="1">OFFSET(LOOK!$AE$4,W$6,$B12)</f>
        <v>0.8</v>
      </c>
      <c r="X12" s="31">
        <f ca="1">OFFSET(LOOK!$AE$4,X$6,$B12)</f>
        <v>0.84599999999999997</v>
      </c>
      <c r="Y12" s="31">
        <f ca="1">OFFSET(LOOK!$AE$4,Y$6,$B12)</f>
        <v>1</v>
      </c>
      <c r="Z12" s="31">
        <f ca="1">OFFSET(LOOK!$AE$4,Z$6,$B12)</f>
        <v>0.76900000000000002</v>
      </c>
      <c r="AA12" s="31" t="str">
        <f ca="1">OFFSET(LOOK!$AE$4,AA$6,$B12)</f>
        <v/>
      </c>
      <c r="AB12" s="31">
        <f ca="1">OFFSET(LOOK!$AE$4,AB$6,$B12)</f>
        <v>0.95699999999999996</v>
      </c>
      <c r="AC12" s="31">
        <f ca="1">OFFSET(LOOK!$AE$4,25,$B12)</f>
        <v>0.92500000000000004</v>
      </c>
    </row>
    <row r="13" spans="1:29" s="17" customFormat="1" ht="48" customHeight="1" x14ac:dyDescent="0.2">
      <c r="A13" s="32"/>
      <c r="B13" s="33">
        <v>7</v>
      </c>
      <c r="C13" s="29" t="str">
        <f>TITLES!$C11</f>
        <v>WIA Adult Entered Employment Rate</v>
      </c>
      <c r="D13" s="30"/>
      <c r="E13" s="31">
        <f ca="1">OFFSET(LOOK!$AE$4,E$6,$B13)</f>
        <v>0.9</v>
      </c>
      <c r="F13" s="31">
        <f ca="1">OFFSET(LOOK!$AE$4,F$6,$B13)</f>
        <v>1</v>
      </c>
      <c r="G13" s="31" t="str">
        <f ca="1">OFFSET(LOOK!$AE$4,G$6,$B13)</f>
        <v/>
      </c>
      <c r="H13" s="31">
        <f ca="1">OFFSET(LOOK!$AE$4,H$6,$B13)</f>
        <v>1</v>
      </c>
      <c r="I13" s="31">
        <f ca="1">OFFSET(LOOK!$AE$4,I$6,$B13)</f>
        <v>1</v>
      </c>
      <c r="J13" s="31" t="str">
        <f ca="1">OFFSET(LOOK!$AE$4,J$6,$B13)</f>
        <v/>
      </c>
      <c r="K13" s="31" t="str">
        <f ca="1">OFFSET(LOOK!$AE$4,K$6,$B13)</f>
        <v/>
      </c>
      <c r="L13" s="31">
        <f ca="1">OFFSET(LOOK!$AE$4,L$6,$B13)</f>
        <v>1</v>
      </c>
      <c r="M13" s="31">
        <f ca="1">OFFSET(LOOK!$AE$4,M$6,$B13)</f>
        <v>0.85699999999999998</v>
      </c>
      <c r="N13" s="31">
        <f ca="1">OFFSET(LOOK!$AE$4,N$6,$B13)</f>
        <v>1</v>
      </c>
      <c r="O13" s="31">
        <f ca="1">OFFSET(LOOK!$AE$4,O$6,$B13)</f>
        <v>0.91700000000000004</v>
      </c>
      <c r="P13" s="31">
        <f ca="1">OFFSET(LOOK!$AE$4,P$6,$B13)</f>
        <v>1</v>
      </c>
      <c r="Q13" s="31">
        <f ca="1">OFFSET(LOOK!$AE$4,Q$6,$B13)</f>
        <v>1</v>
      </c>
      <c r="R13" s="31">
        <f ca="1">OFFSET(LOOK!$AE$4,R$6,$B13)</f>
        <v>1</v>
      </c>
      <c r="S13" s="31">
        <f ca="1">OFFSET(LOOK!$AE$4,S$6,$B13)</f>
        <v>1</v>
      </c>
      <c r="T13" s="31">
        <f ca="1">OFFSET(LOOK!$AE$4,T$6,$B13)</f>
        <v>1</v>
      </c>
      <c r="U13" s="31">
        <f ca="1">OFFSET(LOOK!$AE$4,U$6,$B13)</f>
        <v>1</v>
      </c>
      <c r="V13" s="31">
        <f ca="1">OFFSET(LOOK!$AE$4,V$6,$B13)</f>
        <v>1</v>
      </c>
      <c r="W13" s="31">
        <f ca="1">OFFSET(LOOK!$AE$4,W$6,$B13)</f>
        <v>1</v>
      </c>
      <c r="X13" s="31">
        <f ca="1">OFFSET(LOOK!$AE$4,X$6,$B13)</f>
        <v>1</v>
      </c>
      <c r="Y13" s="31">
        <f ca="1">OFFSET(LOOK!$AE$4,Y$6,$B13)</f>
        <v>1</v>
      </c>
      <c r="Z13" s="31">
        <f ca="1">OFFSET(LOOK!$AE$4,Z$6,$B13)</f>
        <v>1</v>
      </c>
      <c r="AA13" s="31">
        <f ca="1">OFFSET(LOOK!$AE$4,AA$6,$B13)</f>
        <v>1</v>
      </c>
      <c r="AB13" s="31">
        <f ca="1">OFFSET(LOOK!$AE$4,AB$6,$B13)</f>
        <v>1</v>
      </c>
      <c r="AC13" s="31">
        <f ca="1">OFFSET(LOOK!$AE$4,25,$B13)</f>
        <v>0.99299999999999999</v>
      </c>
    </row>
    <row r="14" spans="1:29" s="17" customFormat="1" ht="48" customHeight="1" x14ac:dyDescent="0.2">
      <c r="A14" s="32"/>
      <c r="B14" s="33">
        <v>8</v>
      </c>
      <c r="C14" s="29" t="str">
        <f>TITLES!$C12</f>
        <v>WIA Adult Entered Employment Wage Rate</v>
      </c>
      <c r="D14" s="30"/>
      <c r="E14" s="31">
        <f ca="1">OFFSET(LOOK!$AE$4,E$6,$B14)</f>
        <v>1.1539999999999999</v>
      </c>
      <c r="F14" s="31">
        <f ca="1">OFFSET(LOOK!$AE$4,F$6,$B14)</f>
        <v>1.0920000000000001</v>
      </c>
      <c r="G14" s="31">
        <f ca="1">OFFSET(LOOK!$AE$4,G$6,$B14)</f>
        <v>1.181</v>
      </c>
      <c r="H14" s="31">
        <f ca="1">OFFSET(LOOK!$AE$4,H$6,$B14)</f>
        <v>1.1910000000000001</v>
      </c>
      <c r="I14" s="31">
        <f ca="1">OFFSET(LOOK!$AE$4,I$6,$B14)</f>
        <v>0.71399999999999997</v>
      </c>
      <c r="J14" s="31">
        <f ca="1">OFFSET(LOOK!$AE$4,J$6,$B14)</f>
        <v>1.246</v>
      </c>
      <c r="K14" s="31">
        <f ca="1">OFFSET(LOOK!$AE$4,K$6,$B14)</f>
        <v>0</v>
      </c>
      <c r="L14" s="31">
        <f ca="1">OFFSET(LOOK!$AE$4,L$6,$B14)</f>
        <v>1.214</v>
      </c>
      <c r="M14" s="31">
        <f ca="1">OFFSET(LOOK!$AE$4,M$6,$B14)</f>
        <v>1.1830000000000001</v>
      </c>
      <c r="N14" s="31">
        <f ca="1">OFFSET(LOOK!$AE$4,N$6,$B14)</f>
        <v>1.002</v>
      </c>
      <c r="O14" s="31">
        <f ca="1">OFFSET(LOOK!$AE$4,O$6,$B14)</f>
        <v>0.88300000000000001</v>
      </c>
      <c r="P14" s="31">
        <f ca="1">OFFSET(LOOK!$AE$4,P$6,$B14)</f>
        <v>0.97899999999999998</v>
      </c>
      <c r="Q14" s="31">
        <f ca="1">OFFSET(LOOK!$AE$4,Q$6,$B14)</f>
        <v>0.97399999999999998</v>
      </c>
      <c r="R14" s="31">
        <f ca="1">OFFSET(LOOK!$AE$4,R$6,$B14)</f>
        <v>1.4390000000000001</v>
      </c>
      <c r="S14" s="31">
        <f ca="1">OFFSET(LOOK!$AE$4,S$6,$B14)</f>
        <v>0.99299999999999999</v>
      </c>
      <c r="T14" s="31">
        <f ca="1">OFFSET(LOOK!$AE$4,T$6,$B14)</f>
        <v>1.2050000000000001</v>
      </c>
      <c r="U14" s="31">
        <f ca="1">OFFSET(LOOK!$AE$4,U$6,$B14)</f>
        <v>1.0509999999999999</v>
      </c>
      <c r="V14" s="31">
        <f ca="1">OFFSET(LOOK!$AE$4,V$6,$B14)</f>
        <v>1.1919999999999999</v>
      </c>
      <c r="W14" s="31">
        <f ca="1">OFFSET(LOOK!$AE$4,W$6,$B14)</f>
        <v>0.94499999999999995</v>
      </c>
      <c r="X14" s="31">
        <f ca="1">OFFSET(LOOK!$AE$4,X$6,$B14)</f>
        <v>1.2829999999999999</v>
      </c>
      <c r="Y14" s="31">
        <f ca="1">OFFSET(LOOK!$AE$4,Y$6,$B14)</f>
        <v>1.018</v>
      </c>
      <c r="Z14" s="31">
        <f ca="1">OFFSET(LOOK!$AE$4,Z$6,$B14)</f>
        <v>1.1850000000000001</v>
      </c>
      <c r="AA14" s="31">
        <f ca="1">OFFSET(LOOK!$AE$4,AA$6,$B14)</f>
        <v>0.754</v>
      </c>
      <c r="AB14" s="31">
        <f ca="1">OFFSET(LOOK!$AE$4,AB$6,$B14)</f>
        <v>1.1399999999999999</v>
      </c>
      <c r="AC14" s="31">
        <f ca="1">OFFSET(LOOK!$AE$4,25,$B14)</f>
        <v>1.0580000000000001</v>
      </c>
    </row>
    <row r="15" spans="1:29" s="17" customFormat="1" ht="48" customHeight="1" x14ac:dyDescent="0.2">
      <c r="A15" s="32"/>
      <c r="B15" s="33">
        <v>9</v>
      </c>
      <c r="C15" s="29" t="str">
        <f>TITLES!$C13</f>
        <v>WIA Dislocated Worker Entered Employment Rate</v>
      </c>
      <c r="D15" s="30"/>
      <c r="E15" s="31">
        <f ca="1">OFFSET(LOOK!$AE$4,E$6,$B15)</f>
        <v>0.66700000000000004</v>
      </c>
      <c r="F15" s="31">
        <f ca="1">OFFSET(LOOK!$AE$4,F$6,$B15)</f>
        <v>1</v>
      </c>
      <c r="G15" s="31" t="str">
        <f ca="1">OFFSET(LOOK!$AE$4,G$6,$B15)</f>
        <v/>
      </c>
      <c r="H15" s="31" t="str">
        <f ca="1">OFFSET(LOOK!$AE$4,H$6,$B15)</f>
        <v/>
      </c>
      <c r="I15" s="31">
        <f ca="1">OFFSET(LOOK!$AE$4,I$6,$B15)</f>
        <v>1</v>
      </c>
      <c r="J15" s="31">
        <f ca="1">OFFSET(LOOK!$AE$4,J$6,$B15)</f>
        <v>1</v>
      </c>
      <c r="K15" s="31" t="str">
        <f ca="1">OFFSET(LOOK!$AE$4,K$6,$B15)</f>
        <v/>
      </c>
      <c r="L15" s="31">
        <f ca="1">OFFSET(LOOK!$AE$4,L$6,$B15)</f>
        <v>1</v>
      </c>
      <c r="M15" s="31" t="str">
        <f ca="1">OFFSET(LOOK!$AE$4,M$6,$B15)</f>
        <v/>
      </c>
      <c r="N15" s="31">
        <f ca="1">OFFSET(LOOK!$AE$4,N$6,$B15)</f>
        <v>1</v>
      </c>
      <c r="O15" s="31">
        <f ca="1">OFFSET(LOOK!$AE$4,O$6,$B15)</f>
        <v>1</v>
      </c>
      <c r="P15" s="31">
        <f ca="1">OFFSET(LOOK!$AE$4,P$6,$B15)</f>
        <v>0.875</v>
      </c>
      <c r="Q15" s="31">
        <f ca="1">OFFSET(LOOK!$AE$4,Q$6,$B15)</f>
        <v>1</v>
      </c>
      <c r="R15" s="31">
        <f ca="1">OFFSET(LOOK!$AE$4,R$6,$B15)</f>
        <v>1</v>
      </c>
      <c r="S15" s="31">
        <f ca="1">OFFSET(LOOK!$AE$4,S$6,$B15)</f>
        <v>1</v>
      </c>
      <c r="T15" s="31">
        <f ca="1">OFFSET(LOOK!$AE$4,T$6,$B15)</f>
        <v>1</v>
      </c>
      <c r="U15" s="31">
        <f ca="1">OFFSET(LOOK!$AE$4,U$6,$B15)</f>
        <v>1</v>
      </c>
      <c r="V15" s="31">
        <f ca="1">OFFSET(LOOK!$AE$4,V$6,$B15)</f>
        <v>1</v>
      </c>
      <c r="W15" s="31" t="str">
        <f ca="1">OFFSET(LOOK!$AE$4,W$6,$B15)</f>
        <v/>
      </c>
      <c r="X15" s="31">
        <f ca="1">OFFSET(LOOK!$AE$4,X$6,$B15)</f>
        <v>1</v>
      </c>
      <c r="Y15" s="31">
        <f ca="1">OFFSET(LOOK!$AE$4,Y$6,$B15)</f>
        <v>1</v>
      </c>
      <c r="Z15" s="31">
        <f ca="1">OFFSET(LOOK!$AE$4,Z$6,$B15)</f>
        <v>1</v>
      </c>
      <c r="AA15" s="31">
        <f ca="1">OFFSET(LOOK!$AE$4,AA$6,$B15)</f>
        <v>1</v>
      </c>
      <c r="AB15" s="31">
        <f ca="1">OFFSET(LOOK!$AE$4,AB$6,$B15)</f>
        <v>1</v>
      </c>
      <c r="AC15" s="31">
        <f ca="1">OFFSET(LOOK!$AE$4,25,$B15)</f>
        <v>0.98699999999999999</v>
      </c>
    </row>
    <row r="16" spans="1:29" s="17" customFormat="1" ht="48" customHeight="1" x14ac:dyDescent="0.2">
      <c r="A16" s="32"/>
      <c r="B16" s="33">
        <v>10</v>
      </c>
      <c r="C16" s="29" t="str">
        <f>TITLES!$C14</f>
        <v>WIA Dislocated Worker Entered Employment Wage Rate</v>
      </c>
      <c r="D16" s="30"/>
      <c r="E16" s="312">
        <f ca="1">OFFSET(LOOK!$AE$4,E$6,$B16)</f>
        <v>1.1579999999999999</v>
      </c>
      <c r="F16" s="312">
        <f ca="1">OFFSET(LOOK!$AE$4,F$6,$B16)</f>
        <v>1.0489999999999999</v>
      </c>
      <c r="G16" s="312">
        <f ca="1">OFFSET(LOOK!$AE$4,G$6,$B16)</f>
        <v>0</v>
      </c>
      <c r="H16" s="312">
        <f ca="1">OFFSET(LOOK!$AE$4,H$6,$B16)</f>
        <v>0</v>
      </c>
      <c r="I16" s="312">
        <f ca="1">OFFSET(LOOK!$AE$4,I$6,$B16)</f>
        <v>0.74399999999999999</v>
      </c>
      <c r="J16" s="312">
        <f ca="1">OFFSET(LOOK!$AE$4,J$6,$B16)</f>
        <v>1.6040000000000001</v>
      </c>
      <c r="K16" s="312">
        <f ca="1">OFFSET(LOOK!$AE$4,K$6,$B16)</f>
        <v>0</v>
      </c>
      <c r="L16" s="312">
        <f ca="1">OFFSET(LOOK!$AE$4,L$6,$B16)</f>
        <v>1.109</v>
      </c>
      <c r="M16" s="312">
        <f ca="1">OFFSET(LOOK!$AE$4,M$6,$B16)</f>
        <v>0</v>
      </c>
      <c r="N16" s="312">
        <f ca="1">OFFSET(LOOK!$AE$4,N$6,$B16)</f>
        <v>0.83499999999999996</v>
      </c>
      <c r="O16" s="312">
        <f ca="1">OFFSET(LOOK!$AE$4,O$6,$B16)</f>
        <v>0.68700000000000006</v>
      </c>
      <c r="P16" s="312">
        <f ca="1">OFFSET(LOOK!$AE$4,P$6,$B16)</f>
        <v>1.125</v>
      </c>
      <c r="Q16" s="312">
        <f ca="1">OFFSET(LOOK!$AE$4,Q$6,$B16)</f>
        <v>0.72099999999999997</v>
      </c>
      <c r="R16" s="312">
        <f ca="1">OFFSET(LOOK!$AE$4,R$6,$B16)</f>
        <v>1.1639999999999999</v>
      </c>
      <c r="S16" s="312">
        <f ca="1">OFFSET(LOOK!$AE$4,S$6,$B16)</f>
        <v>1.1359999999999999</v>
      </c>
      <c r="T16" s="312">
        <f ca="1">OFFSET(LOOK!$AE$4,T$6,$B16)</f>
        <v>1.0509999999999999</v>
      </c>
      <c r="U16" s="312">
        <f ca="1">OFFSET(LOOK!$AE$4,U$6,$B16)</f>
        <v>1.161</v>
      </c>
      <c r="V16" s="312">
        <f ca="1">OFFSET(LOOK!$AE$4,V$6,$B16)</f>
        <v>1.2</v>
      </c>
      <c r="W16" s="312">
        <f ca="1">OFFSET(LOOK!$AE$4,W$6,$B16)</f>
        <v>0</v>
      </c>
      <c r="X16" s="312">
        <f ca="1">OFFSET(LOOK!$AE$4,X$6,$B16)</f>
        <v>1.6910000000000001</v>
      </c>
      <c r="Y16" s="312">
        <f ca="1">OFFSET(LOOK!$AE$4,Y$6,$B16)</f>
        <v>1.1379999999999999</v>
      </c>
      <c r="Z16" s="312">
        <f ca="1">OFFSET(LOOK!$AE$4,Z$6,$B16)</f>
        <v>1.4079999999999999</v>
      </c>
      <c r="AA16" s="312">
        <f ca="1">OFFSET(LOOK!$AE$4,AA$6,$B16)</f>
        <v>1.1259999999999999</v>
      </c>
      <c r="AB16" s="312">
        <f ca="1">OFFSET(LOOK!$AE$4,AB$6,$B16)</f>
        <v>0.92200000000000004</v>
      </c>
      <c r="AC16" s="312">
        <f ca="1">OFFSET(LOOK!$AE$4,25,$B16)</f>
        <v>1.1539999999999999</v>
      </c>
    </row>
    <row r="17" spans="1:29" s="17" customFormat="1" ht="48" customHeight="1" x14ac:dyDescent="0.2">
      <c r="A17" s="32"/>
      <c r="B17" s="33">
        <v>11</v>
      </c>
      <c r="C17" s="29" t="str">
        <f>TITLES!$C15</f>
        <v>WIA Adult and Dislocated Worker Entered Employment Rate</v>
      </c>
      <c r="D17" s="30"/>
      <c r="E17" s="312">
        <f ca="1">OFFSET(LOOK!$AE$4,E$6,$B17)</f>
        <v>0.875</v>
      </c>
      <c r="F17" s="312">
        <f ca="1">OFFSET(LOOK!$AE$4,F$6,$B17)</f>
        <v>1</v>
      </c>
      <c r="G17" s="312">
        <f ca="1">OFFSET(LOOK!$AE$4,G$6,$B17)</f>
        <v>1</v>
      </c>
      <c r="H17" s="312">
        <f ca="1">OFFSET(LOOK!$AE$4,H$6,$B17)</f>
        <v>1</v>
      </c>
      <c r="I17" s="312">
        <f ca="1">OFFSET(LOOK!$AE$4,I$6,$B17)</f>
        <v>1</v>
      </c>
      <c r="J17" s="312">
        <f ca="1">OFFSET(LOOK!$AE$4,J$6,$B17)</f>
        <v>1</v>
      </c>
      <c r="K17" s="312" t="str">
        <f ca="1">OFFSET(LOOK!$AE$4,K$6,$B17)</f>
        <v/>
      </c>
      <c r="L17" s="312">
        <f ca="1">OFFSET(LOOK!$AE$4,L$6,$B17)</f>
        <v>1</v>
      </c>
      <c r="M17" s="312">
        <f ca="1">OFFSET(LOOK!$AE$4,M$6,$B17)</f>
        <v>0.9</v>
      </c>
      <c r="N17" s="312">
        <f ca="1">OFFSET(LOOK!$AE$4,N$6,$B17)</f>
        <v>1</v>
      </c>
      <c r="O17" s="312">
        <f ca="1">OFFSET(LOOK!$AE$4,O$6,$B17)</f>
        <v>0.94399999999999995</v>
      </c>
      <c r="P17" s="312">
        <f ca="1">OFFSET(LOOK!$AE$4,P$6,$B17)</f>
        <v>0.98599999999999999</v>
      </c>
      <c r="Q17" s="312">
        <f ca="1">OFFSET(LOOK!$AE$4,Q$6,$B17)</f>
        <v>1</v>
      </c>
      <c r="R17" s="312">
        <f ca="1">OFFSET(LOOK!$AE$4,R$6,$B17)</f>
        <v>1</v>
      </c>
      <c r="S17" s="312">
        <f ca="1">OFFSET(LOOK!$AE$4,S$6,$B17)</f>
        <v>1</v>
      </c>
      <c r="T17" s="312">
        <f ca="1">OFFSET(LOOK!$AE$4,T$6,$B17)</f>
        <v>1</v>
      </c>
      <c r="U17" s="312">
        <f ca="1">OFFSET(LOOK!$AE$4,U$6,$B17)</f>
        <v>1</v>
      </c>
      <c r="V17" s="312">
        <f ca="1">OFFSET(LOOK!$AE$4,V$6,$B17)</f>
        <v>1</v>
      </c>
      <c r="W17" s="312">
        <f ca="1">OFFSET(LOOK!$AE$4,W$6,$B17)</f>
        <v>1</v>
      </c>
      <c r="X17" s="312">
        <f ca="1">OFFSET(LOOK!$AE$4,X$6,$B17)</f>
        <v>1</v>
      </c>
      <c r="Y17" s="312">
        <f ca="1">OFFSET(LOOK!$AE$4,Y$6,$B17)</f>
        <v>1</v>
      </c>
      <c r="Z17" s="312">
        <f ca="1">OFFSET(LOOK!$AE$4,Z$6,$B17)</f>
        <v>1</v>
      </c>
      <c r="AA17" s="312">
        <f ca="1">OFFSET(LOOK!$AE$4,AA$6,$B17)</f>
        <v>1</v>
      </c>
      <c r="AB17" s="312">
        <f ca="1">OFFSET(LOOK!$AE$4,AB$6,$B17)</f>
        <v>1</v>
      </c>
      <c r="AC17" s="312">
        <f ca="1">OFFSET(LOOK!$AE$4,25,$B17)</f>
        <v>0.99299999999999999</v>
      </c>
    </row>
    <row r="18" spans="1:29" s="17" customFormat="1" ht="48" customHeight="1" x14ac:dyDescent="0.2">
      <c r="A18" s="32"/>
      <c r="B18" s="33">
        <v>12</v>
      </c>
      <c r="C18" s="29" t="str">
        <f>TITLES!$C16</f>
        <v>WIA In-School Youth Outcome Rate</v>
      </c>
      <c r="D18" s="30"/>
      <c r="E18" s="312">
        <f ca="1">OFFSET(LOOK!$AE$4,E$6,$B18)</f>
        <v>1</v>
      </c>
      <c r="F18" s="312">
        <f ca="1">OFFSET(LOOK!$AE$4,F$6,$B18)</f>
        <v>0.93300000000000005</v>
      </c>
      <c r="G18" s="312" t="str">
        <f ca="1">OFFSET(LOOK!$AE$4,G$6,$B18)</f>
        <v/>
      </c>
      <c r="H18" s="312" t="str">
        <f ca="1">OFFSET(LOOK!$AE$4,H$6,$B18)</f>
        <v/>
      </c>
      <c r="I18" s="312">
        <f ca="1">OFFSET(LOOK!$AE$4,I$6,$B18)</f>
        <v>1</v>
      </c>
      <c r="J18" s="312">
        <f ca="1">OFFSET(LOOK!$AE$4,J$6,$B18)</f>
        <v>1</v>
      </c>
      <c r="K18" s="312">
        <f ca="1">OFFSET(LOOK!$AE$4,K$6,$B18)</f>
        <v>1</v>
      </c>
      <c r="L18" s="312">
        <f ca="1">OFFSET(LOOK!$AE$4,L$6,$B18)</f>
        <v>0</v>
      </c>
      <c r="M18" s="312" t="str">
        <f ca="1">OFFSET(LOOK!$AE$4,M$6,$B18)</f>
        <v/>
      </c>
      <c r="N18" s="312" t="str">
        <f ca="1">OFFSET(LOOK!$AE$4,N$6,$B18)</f>
        <v/>
      </c>
      <c r="O18" s="312">
        <f ca="1">OFFSET(LOOK!$AE$4,O$6,$B18)</f>
        <v>1</v>
      </c>
      <c r="P18" s="312">
        <f ca="1">OFFSET(LOOK!$AE$4,P$6,$B18)</f>
        <v>1</v>
      </c>
      <c r="Q18" s="312">
        <f ca="1">OFFSET(LOOK!$AE$4,Q$6,$B18)</f>
        <v>1</v>
      </c>
      <c r="R18" s="312">
        <f ca="1">OFFSET(LOOK!$AE$4,R$6,$B18)</f>
        <v>1</v>
      </c>
      <c r="S18" s="312">
        <f ca="1">OFFSET(LOOK!$AE$4,S$6,$B18)</f>
        <v>1</v>
      </c>
      <c r="T18" s="312">
        <f ca="1">OFFSET(LOOK!$AE$4,T$6,$B18)</f>
        <v>1</v>
      </c>
      <c r="U18" s="312">
        <f ca="1">OFFSET(LOOK!$AE$4,U$6,$B18)</f>
        <v>1</v>
      </c>
      <c r="V18" s="312" t="str">
        <f ca="1">OFFSET(LOOK!$AE$4,V$6,$B18)</f>
        <v/>
      </c>
      <c r="W18" s="312">
        <f ca="1">OFFSET(LOOK!$AE$4,W$6,$B18)</f>
        <v>1</v>
      </c>
      <c r="X18" s="312">
        <f ca="1">OFFSET(LOOK!$AE$4,X$6,$B18)</f>
        <v>1</v>
      </c>
      <c r="Y18" s="312">
        <f ca="1">OFFSET(LOOK!$AE$4,Y$6,$B18)</f>
        <v>1</v>
      </c>
      <c r="Z18" s="312">
        <f ca="1">OFFSET(LOOK!$AE$4,Z$6,$B18)</f>
        <v>1</v>
      </c>
      <c r="AA18" s="312">
        <f ca="1">OFFSET(LOOK!$AE$4,AA$6,$B18)</f>
        <v>1</v>
      </c>
      <c r="AB18" s="312">
        <f ca="1">OFFSET(LOOK!$AE$4,AB$6,$B18)</f>
        <v>1</v>
      </c>
      <c r="AC18" s="312">
        <f ca="1">OFFSET(LOOK!$AE$4,25,$B18)</f>
        <v>0.97799999999999998</v>
      </c>
    </row>
    <row r="19" spans="1:29" s="17" customFormat="1" ht="48" customHeight="1" x14ac:dyDescent="0.2">
      <c r="A19" s="32"/>
      <c r="B19" s="33">
        <v>13</v>
      </c>
      <c r="C19" s="29" t="str">
        <f>TITLES!$C17</f>
        <v>WIA Out-Of-School Youth Outcome Rate</v>
      </c>
      <c r="D19" s="30"/>
      <c r="E19" s="312">
        <f ca="1">OFFSET(LOOK!$AE$4,E$6,$B19)</f>
        <v>0.66700000000000004</v>
      </c>
      <c r="F19" s="312" t="str">
        <f ca="1">OFFSET(LOOK!$AE$4,F$6,$B19)</f>
        <v/>
      </c>
      <c r="G19" s="312" t="str">
        <f ca="1">OFFSET(LOOK!$AE$4,G$6,$B19)</f>
        <v/>
      </c>
      <c r="H19" s="312" t="str">
        <f ca="1">OFFSET(LOOK!$AE$4,H$6,$B19)</f>
        <v/>
      </c>
      <c r="I19" s="312">
        <f ca="1">OFFSET(LOOK!$AE$4,I$6,$B19)</f>
        <v>1</v>
      </c>
      <c r="J19" s="312">
        <f ca="1">OFFSET(LOOK!$AE$4,J$6,$B19)</f>
        <v>1</v>
      </c>
      <c r="K19" s="312" t="str">
        <f ca="1">OFFSET(LOOK!$AE$4,K$6,$B19)</f>
        <v/>
      </c>
      <c r="L19" s="312" t="str">
        <f ca="1">OFFSET(LOOK!$AE$4,L$6,$B19)</f>
        <v/>
      </c>
      <c r="M19" s="312" t="str">
        <f ca="1">OFFSET(LOOK!$AE$4,M$6,$B19)</f>
        <v/>
      </c>
      <c r="N19" s="312">
        <f ca="1">OFFSET(LOOK!$AE$4,N$6,$B19)</f>
        <v>1</v>
      </c>
      <c r="O19" s="312">
        <f ca="1">OFFSET(LOOK!$AE$4,O$6,$B19)</f>
        <v>1</v>
      </c>
      <c r="P19" s="312">
        <f ca="1">OFFSET(LOOK!$AE$4,P$6,$B19)</f>
        <v>1</v>
      </c>
      <c r="Q19" s="312">
        <f ca="1">OFFSET(LOOK!$AE$4,Q$6,$B19)</f>
        <v>1</v>
      </c>
      <c r="R19" s="312">
        <f ca="1">OFFSET(LOOK!$AE$4,R$6,$B19)</f>
        <v>1</v>
      </c>
      <c r="S19" s="312" t="str">
        <f ca="1">OFFSET(LOOK!$AE$4,S$6,$B19)</f>
        <v/>
      </c>
      <c r="T19" s="312">
        <f ca="1">OFFSET(LOOK!$AE$4,T$6,$B19)</f>
        <v>1</v>
      </c>
      <c r="U19" s="312">
        <f ca="1">OFFSET(LOOK!$AE$4,U$6,$B19)</f>
        <v>0.5</v>
      </c>
      <c r="V19" s="312">
        <f ca="1">OFFSET(LOOK!$AE$4,V$6,$B19)</f>
        <v>1</v>
      </c>
      <c r="W19" s="312">
        <f ca="1">OFFSET(LOOK!$AE$4,W$6,$B19)</f>
        <v>1</v>
      </c>
      <c r="X19" s="312">
        <f ca="1">OFFSET(LOOK!$AE$4,X$6,$B19)</f>
        <v>1</v>
      </c>
      <c r="Y19" s="312">
        <f ca="1">OFFSET(LOOK!$AE$4,Y$6,$B19)</f>
        <v>1</v>
      </c>
      <c r="Z19" s="312">
        <f ca="1">OFFSET(LOOK!$AE$4,Z$6,$B19)</f>
        <v>1</v>
      </c>
      <c r="AA19" s="312">
        <f ca="1">OFFSET(LOOK!$AE$4,AA$6,$B19)</f>
        <v>0.86399999999999999</v>
      </c>
      <c r="AB19" s="312">
        <f ca="1">OFFSET(LOOK!$AE$4,AB$6,$B19)</f>
        <v>1</v>
      </c>
      <c r="AC19" s="312">
        <f ca="1">OFFSET(LOOK!$AE$4,25,$B19)</f>
        <v>0.93</v>
      </c>
    </row>
    <row r="20" spans="1:29" s="17" customFormat="1" ht="48" customHeight="1" x14ac:dyDescent="0.2">
      <c r="A20" s="32"/>
      <c r="B20" s="33">
        <v>14</v>
      </c>
      <c r="C20" s="29" t="str">
        <f>TITLES!$C18</f>
        <v>WIA Younger Youth Skill Attainment Rate</v>
      </c>
      <c r="D20" s="30"/>
      <c r="E20" s="312">
        <f ca="1">OFFSET(LOOK!$AE$4,E$6,$B20)</f>
        <v>1</v>
      </c>
      <c r="F20" s="312">
        <f ca="1">OFFSET(LOOK!$AE$4,F$6,$B20)</f>
        <v>0.94399999999999995</v>
      </c>
      <c r="G20" s="312">
        <f ca="1">OFFSET(LOOK!$AE$4,G$6,$B20)</f>
        <v>1</v>
      </c>
      <c r="H20" s="312" t="str">
        <f ca="1">OFFSET(LOOK!$AE$4,H$6,$B20)</f>
        <v/>
      </c>
      <c r="I20" s="312">
        <f ca="1">OFFSET(LOOK!$AE$4,I$6,$B20)</f>
        <v>0.66700000000000004</v>
      </c>
      <c r="J20" s="312" t="str">
        <f ca="1">OFFSET(LOOK!$AE$4,J$6,$B20)</f>
        <v/>
      </c>
      <c r="K20" s="312">
        <f ca="1">OFFSET(LOOK!$AE$4,K$6,$B20)</f>
        <v>1</v>
      </c>
      <c r="L20" s="312">
        <f ca="1">OFFSET(LOOK!$AE$4,L$6,$B20)</f>
        <v>1</v>
      </c>
      <c r="M20" s="312" t="str">
        <f ca="1">OFFSET(LOOK!$AE$4,M$6,$B20)</f>
        <v/>
      </c>
      <c r="N20" s="312">
        <f ca="1">OFFSET(LOOK!$AE$4,N$6,$B20)</f>
        <v>1</v>
      </c>
      <c r="O20" s="312">
        <f ca="1">OFFSET(LOOK!$AE$4,O$6,$B20)</f>
        <v>1</v>
      </c>
      <c r="P20" s="312">
        <f ca="1">OFFSET(LOOK!$AE$4,P$6,$B20)</f>
        <v>1</v>
      </c>
      <c r="Q20" s="312">
        <f ca="1">OFFSET(LOOK!$AE$4,Q$6,$B20)</f>
        <v>0.66700000000000004</v>
      </c>
      <c r="R20" s="312">
        <f ca="1">OFFSET(LOOK!$AE$4,R$6,$B20)</f>
        <v>1</v>
      </c>
      <c r="S20" s="312">
        <f ca="1">OFFSET(LOOK!$AE$4,S$6,$B20)</f>
        <v>1</v>
      </c>
      <c r="T20" s="312">
        <f ca="1">OFFSET(LOOK!$AE$4,T$6,$B20)</f>
        <v>1</v>
      </c>
      <c r="U20" s="312">
        <f ca="1">OFFSET(LOOK!$AE$4,U$6,$B20)</f>
        <v>0.875</v>
      </c>
      <c r="V20" s="312" t="str">
        <f ca="1">OFFSET(LOOK!$AE$4,V$6,$B20)</f>
        <v/>
      </c>
      <c r="W20" s="312">
        <f ca="1">OFFSET(LOOK!$AE$4,W$6,$B20)</f>
        <v>1</v>
      </c>
      <c r="X20" s="312">
        <f ca="1">OFFSET(LOOK!$AE$4,X$6,$B20)</f>
        <v>1</v>
      </c>
      <c r="Y20" s="312">
        <f ca="1">OFFSET(LOOK!$AE$4,Y$6,$B20)</f>
        <v>1</v>
      </c>
      <c r="Z20" s="312">
        <f ca="1">OFFSET(LOOK!$AE$4,Z$6,$B20)</f>
        <v>0.99399999999999999</v>
      </c>
      <c r="AA20" s="312">
        <f ca="1">OFFSET(LOOK!$AE$4,AA$6,$B20)</f>
        <v>0.97799999999999998</v>
      </c>
      <c r="AB20" s="312">
        <f ca="1">OFFSET(LOOK!$AE$4,AB$6,$B20)</f>
        <v>0.97399999999999998</v>
      </c>
      <c r="AC20" s="312">
        <f ca="1">OFFSET(LOOK!$AE$4,25,$B20)</f>
        <v>0.97799999999999998</v>
      </c>
    </row>
    <row r="21" spans="1:29" s="17" customFormat="1" ht="48" customHeight="1" x14ac:dyDescent="0.2">
      <c r="A21" s="32"/>
      <c r="B21" s="33">
        <v>15</v>
      </c>
      <c r="C21" s="29" t="str">
        <f>TITLES!$C19</f>
        <v>WIA Younger Youth Positive Outcome Rate</v>
      </c>
      <c r="D21" s="30"/>
      <c r="E21" s="312">
        <f ca="1">OFFSET(LOOK!$AE$4,E$6,$B21)</f>
        <v>0.875</v>
      </c>
      <c r="F21" s="312">
        <f ca="1">OFFSET(LOOK!$AE$4,F$6,$B21)</f>
        <v>0.93300000000000005</v>
      </c>
      <c r="G21" s="312" t="str">
        <f ca="1">OFFSET(LOOK!$AE$4,G$6,$B21)</f>
        <v/>
      </c>
      <c r="H21" s="312" t="str">
        <f ca="1">OFFSET(LOOK!$AE$4,H$6,$B21)</f>
        <v/>
      </c>
      <c r="I21" s="312">
        <f ca="1">OFFSET(LOOK!$AE$4,I$6,$B21)</f>
        <v>1</v>
      </c>
      <c r="J21" s="312">
        <f ca="1">OFFSET(LOOK!$AE$4,J$6,$B21)</f>
        <v>1</v>
      </c>
      <c r="K21" s="312">
        <f ca="1">OFFSET(LOOK!$AE$4,K$6,$B21)</f>
        <v>1</v>
      </c>
      <c r="L21" s="312">
        <f ca="1">OFFSET(LOOK!$AE$4,L$6,$B21)</f>
        <v>0</v>
      </c>
      <c r="M21" s="312" t="str">
        <f ca="1">OFFSET(LOOK!$AE$4,M$6,$B21)</f>
        <v/>
      </c>
      <c r="N21" s="312">
        <f ca="1">OFFSET(LOOK!$AE$4,N$6,$B21)</f>
        <v>1</v>
      </c>
      <c r="O21" s="312">
        <f ca="1">OFFSET(LOOK!$AE$4,O$6,$B21)</f>
        <v>1</v>
      </c>
      <c r="P21" s="312">
        <f ca="1">OFFSET(LOOK!$AE$4,P$6,$B21)</f>
        <v>1</v>
      </c>
      <c r="Q21" s="312">
        <f ca="1">OFFSET(LOOK!$AE$4,Q$6,$B21)</f>
        <v>1</v>
      </c>
      <c r="R21" s="312">
        <f ca="1">OFFSET(LOOK!$AE$4,R$6,$B21)</f>
        <v>1</v>
      </c>
      <c r="S21" s="312">
        <f ca="1">OFFSET(LOOK!$AE$4,S$6,$B21)</f>
        <v>1</v>
      </c>
      <c r="T21" s="312">
        <f ca="1">OFFSET(LOOK!$AE$4,T$6,$B21)</f>
        <v>1</v>
      </c>
      <c r="U21" s="312">
        <f ca="1">OFFSET(LOOK!$AE$4,U$6,$B21)</f>
        <v>0.5</v>
      </c>
      <c r="V21" s="312">
        <f ca="1">OFFSET(LOOK!$AE$4,V$6,$B21)</f>
        <v>1</v>
      </c>
      <c r="W21" s="312">
        <f ca="1">OFFSET(LOOK!$AE$4,W$6,$B21)</f>
        <v>1</v>
      </c>
      <c r="X21" s="312">
        <f ca="1">OFFSET(LOOK!$AE$4,X$6,$B21)</f>
        <v>1</v>
      </c>
      <c r="Y21" s="312">
        <f ca="1">OFFSET(LOOK!$AE$4,Y$6,$B21)</f>
        <v>1</v>
      </c>
      <c r="Z21" s="312">
        <f ca="1">OFFSET(LOOK!$AE$4,Z$6,$B21)</f>
        <v>1</v>
      </c>
      <c r="AA21" s="312">
        <f ca="1">OFFSET(LOOK!$AE$4,AA$6,$B21)</f>
        <v>1</v>
      </c>
      <c r="AB21" s="312">
        <f ca="1">OFFSET(LOOK!$AE$4,AB$6,$B21)</f>
        <v>1</v>
      </c>
      <c r="AC21" s="312">
        <f ca="1">OFFSET(LOOK!$AE$4,25,$B21)</f>
        <v>0.95</v>
      </c>
    </row>
    <row r="22" spans="1:29" s="17" customFormat="1" ht="48" customHeight="1" x14ac:dyDescent="0.2">
      <c r="A22" s="32"/>
      <c r="B22" s="33">
        <v>16</v>
      </c>
      <c r="C22" s="29" t="str">
        <f>TITLES!$C20</f>
        <v>Timeliness of Data Input For WIA Participations</v>
      </c>
      <c r="D22" s="30"/>
      <c r="E22" s="312">
        <f ca="1">OFFSET(LOOK!$AE$4,E$6,$B22)</f>
        <v>4.3330000000000002</v>
      </c>
      <c r="F22" s="312">
        <f ca="1">OFFSET(LOOK!$AE$4,F$6,$B22)</f>
        <v>6.1180000000000003</v>
      </c>
      <c r="G22" s="312">
        <f ca="1">OFFSET(LOOK!$AE$4,G$6,$B22)</f>
        <v>3.375</v>
      </c>
      <c r="H22" s="312">
        <f ca="1">OFFSET(LOOK!$AE$4,H$6,$B22)</f>
        <v>11.412000000000001</v>
      </c>
      <c r="I22" s="312">
        <f ca="1">OFFSET(LOOK!$AE$4,I$6,$B22)</f>
        <v>1</v>
      </c>
      <c r="J22" s="312">
        <f ca="1">OFFSET(LOOK!$AE$4,J$6,$B22)</f>
        <v>0</v>
      </c>
      <c r="K22" s="312">
        <f ca="1">OFFSET(LOOK!$AE$4,K$6,$B22)</f>
        <v>4.2270000000000003</v>
      </c>
      <c r="L22" s="312">
        <f ca="1">OFFSET(LOOK!$AE$4,L$6,$B22)</f>
        <v>6.9459999999999997</v>
      </c>
      <c r="M22" s="312">
        <f ca="1">OFFSET(LOOK!$AE$4,M$6,$B22)</f>
        <v>1.4550000000000001</v>
      </c>
      <c r="N22" s="312">
        <f ca="1">OFFSET(LOOK!$AE$4,N$6,$B22)</f>
        <v>2.37</v>
      </c>
      <c r="O22" s="312">
        <f ca="1">OFFSET(LOOK!$AE$4,O$6,$B22)</f>
        <v>16.341999999999999</v>
      </c>
      <c r="P22" s="312">
        <f ca="1">OFFSET(LOOK!$AE$4,P$6,$B22)</f>
        <v>1.5469999999999999</v>
      </c>
      <c r="Q22" s="312">
        <f ca="1">OFFSET(LOOK!$AE$4,Q$6,$B22)</f>
        <v>7.1479999999999997</v>
      </c>
      <c r="R22" s="312">
        <f ca="1">OFFSET(LOOK!$AE$4,R$6,$B22)</f>
        <v>9.4179999999999993</v>
      </c>
      <c r="S22" s="312">
        <f ca="1">OFFSET(LOOK!$AE$4,S$6,$B22)</f>
        <v>12.577</v>
      </c>
      <c r="T22" s="312">
        <f ca="1">OFFSET(LOOK!$AE$4,T$6,$B22)</f>
        <v>1.5229999999999999</v>
      </c>
      <c r="U22" s="312">
        <f ca="1">OFFSET(LOOK!$AE$4,U$6,$B22)</f>
        <v>3.48</v>
      </c>
      <c r="V22" s="312">
        <f ca="1">OFFSET(LOOK!$AE$4,V$6,$B22)</f>
        <v>5.1180000000000003</v>
      </c>
      <c r="W22" s="312">
        <f ca="1">OFFSET(LOOK!$AE$4,W$6,$B22)</f>
        <v>1.143</v>
      </c>
      <c r="X22" s="312">
        <f ca="1">OFFSET(LOOK!$AE$4,X$6,$B22)</f>
        <v>1.294</v>
      </c>
      <c r="Y22" s="312">
        <f ca="1">OFFSET(LOOK!$AE$4,Y$6,$B22)</f>
        <v>3.9260000000000002</v>
      </c>
      <c r="Z22" s="312">
        <f ca="1">OFFSET(LOOK!$AE$4,Z$6,$B22)</f>
        <v>1.03</v>
      </c>
      <c r="AA22" s="312">
        <f ca="1">OFFSET(LOOK!$AE$4,AA$6,$B22)</f>
        <v>4.4409999999999998</v>
      </c>
      <c r="AB22" s="312">
        <f ca="1">OFFSET(LOOK!$AE$4,AB$6,$B22)</f>
        <v>2.96</v>
      </c>
      <c r="AC22" s="312">
        <f ca="1">OFFSET(LOOK!$AE$4,25,$B22)</f>
        <v>5.2869999999999999</v>
      </c>
    </row>
    <row r="23" spans="1:29" s="17" customFormat="1" ht="48" customHeight="1" x14ac:dyDescent="0.2">
      <c r="A23" s="32"/>
      <c r="B23" s="34">
        <v>17</v>
      </c>
      <c r="C23" s="29" t="str">
        <f>TITLES!$C21</f>
        <v>Timeliness of Data Input For WIA Closures</v>
      </c>
      <c r="D23" s="30"/>
      <c r="E23" s="312" t="str">
        <f ca="1">OFFSET(LOOK!$AE$4,E$6,$B23)</f>
        <v/>
      </c>
      <c r="F23" s="312" t="str">
        <f ca="1">OFFSET(LOOK!$AE$4,F$6,$B23)</f>
        <v/>
      </c>
      <c r="G23" s="312" t="str">
        <f ca="1">OFFSET(LOOK!$AE$4,G$6,$B23)</f>
        <v/>
      </c>
      <c r="H23" s="312" t="str">
        <f ca="1">OFFSET(LOOK!$AE$4,H$6,$B23)</f>
        <v/>
      </c>
      <c r="I23" s="312" t="str">
        <f ca="1">OFFSET(LOOK!$AE$4,I$6,$B23)</f>
        <v/>
      </c>
      <c r="J23" s="312" t="str">
        <f ca="1">OFFSET(LOOK!$AE$4,J$6,$B23)</f>
        <v/>
      </c>
      <c r="K23" s="312" t="str">
        <f ca="1">OFFSET(LOOK!$AE$4,K$6,$B23)</f>
        <v/>
      </c>
      <c r="L23" s="312">
        <f ca="1">OFFSET(LOOK!$AE$4,L$6,$B23)</f>
        <v>209</v>
      </c>
      <c r="M23" s="312" t="str">
        <f ca="1">OFFSET(LOOK!$AE$4,M$6,$B23)</f>
        <v/>
      </c>
      <c r="N23" s="312" t="str">
        <f ca="1">OFFSET(LOOK!$AE$4,N$6,$B23)</f>
        <v/>
      </c>
      <c r="O23" s="312" t="str">
        <f ca="1">OFFSET(LOOK!$AE$4,O$6,$B23)</f>
        <v/>
      </c>
      <c r="P23" s="312">
        <f ca="1">OFFSET(LOOK!$AE$4,P$6,$B23)</f>
        <v>181</v>
      </c>
      <c r="Q23" s="312">
        <f ca="1">OFFSET(LOOK!$AE$4,Q$6,$B23)</f>
        <v>71</v>
      </c>
      <c r="R23" s="312">
        <f ca="1">OFFSET(LOOK!$AE$4,R$6,$B23)</f>
        <v>544</v>
      </c>
      <c r="S23" s="312">
        <f ca="1">OFFSET(LOOK!$AE$4,S$6,$B23)</f>
        <v>418</v>
      </c>
      <c r="T23" s="312" t="str">
        <f ca="1">OFFSET(LOOK!$AE$4,T$6,$B23)</f>
        <v/>
      </c>
      <c r="U23" s="312">
        <f ca="1">OFFSET(LOOK!$AE$4,U$6,$B23)</f>
        <v>380</v>
      </c>
      <c r="V23" s="312" t="str">
        <f ca="1">OFFSET(LOOK!$AE$4,V$6,$B23)</f>
        <v/>
      </c>
      <c r="W23" s="312" t="str">
        <f ca="1">OFFSET(LOOK!$AE$4,W$6,$B23)</f>
        <v/>
      </c>
      <c r="X23" s="312" t="str">
        <f ca="1">OFFSET(LOOK!$AE$4,X$6,$B23)</f>
        <v/>
      </c>
      <c r="Y23" s="312" t="str">
        <f ca="1">OFFSET(LOOK!$AE$4,Y$6,$B23)</f>
        <v/>
      </c>
      <c r="Z23" s="312">
        <f ca="1">OFFSET(LOOK!$AE$4,Z$6,$B23)</f>
        <v>519.5</v>
      </c>
      <c r="AA23" s="312">
        <f ca="1">OFFSET(LOOK!$AE$4,AA$6,$B23)</f>
        <v>124</v>
      </c>
      <c r="AB23" s="312" t="str">
        <f ca="1">OFFSET(LOOK!$AE$4,AB$6,$B23)</f>
        <v/>
      </c>
      <c r="AC23" s="312">
        <f ca="1">OFFSET(LOOK!$AE$4,25,$B23)</f>
        <v>338.4</v>
      </c>
    </row>
    <row r="24" spans="1:29" s="17" customFormat="1" ht="67.5" customHeight="1" x14ac:dyDescent="0.2">
      <c r="A24" s="32"/>
      <c r="B24" s="34">
        <v>18</v>
      </c>
      <c r="C24" s="29" t="str">
        <f>TITLES!$C22</f>
        <v>Wagner-Peyser Entered Employment Rate</v>
      </c>
      <c r="D24" s="30"/>
      <c r="E24" s="312">
        <f ca="1">OFFSET(LOOK!$AE$4,E$6,$B24)</f>
        <v>0.28599999999999998</v>
      </c>
      <c r="F24" s="312">
        <f ca="1">OFFSET(LOOK!$AE$4,F$6,$B24)</f>
        <v>0.39</v>
      </c>
      <c r="G24" s="312">
        <f ca="1">OFFSET(LOOK!$AE$4,G$6,$B24)</f>
        <v>0.30599999999999999</v>
      </c>
      <c r="H24" s="312">
        <f ca="1">OFFSET(LOOK!$AE$4,H$6,$B24)</f>
        <v>0.32</v>
      </c>
      <c r="I24" s="312">
        <f ca="1">OFFSET(LOOK!$AE$4,I$6,$B24)</f>
        <v>0.496</v>
      </c>
      <c r="J24" s="312">
        <f ca="1">OFFSET(LOOK!$AE$4,J$6,$B24)</f>
        <v>0.29899999999999999</v>
      </c>
      <c r="K24" s="312">
        <f ca="1">OFFSET(LOOK!$AE$4,K$6,$B24)</f>
        <v>0.44800000000000001</v>
      </c>
      <c r="L24" s="312">
        <f ca="1">OFFSET(LOOK!$AE$4,L$6,$B24)</f>
        <v>0.307</v>
      </c>
      <c r="M24" s="312">
        <f ca="1">OFFSET(LOOK!$AE$4,M$6,$B24)</f>
        <v>0.80300000000000005</v>
      </c>
      <c r="N24" s="312">
        <f ca="1">OFFSET(LOOK!$AE$4,N$6,$B24)</f>
        <v>0.46800000000000003</v>
      </c>
      <c r="O24" s="312">
        <f ca="1">OFFSET(LOOK!$AE$4,O$6,$B24)</f>
        <v>0.46600000000000003</v>
      </c>
      <c r="P24" s="312">
        <f ca="1">OFFSET(LOOK!$AE$4,P$6,$B24)</f>
        <v>0.35</v>
      </c>
      <c r="Q24" s="312">
        <f ca="1">OFFSET(LOOK!$AE$4,Q$6,$B24)</f>
        <v>0.32200000000000001</v>
      </c>
      <c r="R24" s="312">
        <f ca="1">OFFSET(LOOK!$AE$4,R$6,$B24)</f>
        <v>0.89200000000000002</v>
      </c>
      <c r="S24" s="312">
        <f ca="1">OFFSET(LOOK!$AE$4,S$6,$B24)</f>
        <v>0.373</v>
      </c>
      <c r="T24" s="312">
        <f ca="1">OFFSET(LOOK!$AE$4,T$6,$B24)</f>
        <v>0.622</v>
      </c>
      <c r="U24" s="312">
        <f ca="1">OFFSET(LOOK!$AE$4,U$6,$B24)</f>
        <v>0.36099999999999999</v>
      </c>
      <c r="V24" s="312">
        <f ca="1">OFFSET(LOOK!$AE$4,V$6,$B24)</f>
        <v>0.32700000000000001</v>
      </c>
      <c r="W24" s="312">
        <f ca="1">OFFSET(LOOK!$AE$4,W$6,$B24)</f>
        <v>0.39</v>
      </c>
      <c r="X24" s="312">
        <f ca="1">OFFSET(LOOK!$AE$4,X$6,$B24)</f>
        <v>0.33600000000000002</v>
      </c>
      <c r="Y24" s="312">
        <f ca="1">OFFSET(LOOK!$AE$4,Y$6,$B24)</f>
        <v>0.317</v>
      </c>
      <c r="Z24" s="312">
        <f ca="1">OFFSET(LOOK!$AE$4,Z$6,$B24)</f>
        <v>0.86599999999999999</v>
      </c>
      <c r="AA24" s="312">
        <f ca="1">OFFSET(LOOK!$AE$4,AA$6,$B24)</f>
        <v>0.63500000000000001</v>
      </c>
      <c r="AB24" s="312">
        <f ca="1">OFFSET(LOOK!$AE$4,AB$6,$B24)</f>
        <v>0.315</v>
      </c>
      <c r="AC24" s="312">
        <f ca="1">OFFSET(LOOK!$AE$4,25,$B24)</f>
        <v>0.443</v>
      </c>
    </row>
    <row r="25" spans="1:29" ht="79.5" customHeight="1" x14ac:dyDescent="0.2">
      <c r="A25" s="15"/>
      <c r="B25" s="34">
        <v>19</v>
      </c>
      <c r="C25" s="29" t="str">
        <f>TITLES!$C23</f>
        <v>Wagner-Peyser Entered Employment Rate Referred to Non-Agricultural Jobs</v>
      </c>
      <c r="D25" s="30"/>
      <c r="E25" s="312">
        <f ca="1">OFFSET(LOOK!$AE$4,E$6,$B25)</f>
        <v>3.6999999999999998E-2</v>
      </c>
      <c r="F25" s="312">
        <f ca="1">OFFSET(LOOK!$AE$4,F$6,$B25)</f>
        <v>0.151</v>
      </c>
      <c r="G25" s="312">
        <f ca="1">OFFSET(LOOK!$AE$4,G$6,$B25)</f>
        <v>8.5999999999999993E-2</v>
      </c>
      <c r="H25" s="312">
        <f ca="1">OFFSET(LOOK!$AE$4,H$6,$B25)</f>
        <v>0.14399999999999999</v>
      </c>
      <c r="I25" s="312">
        <f ca="1">OFFSET(LOOK!$AE$4,I$6,$B25)</f>
        <v>4.2999999999999997E-2</v>
      </c>
      <c r="J25" s="312">
        <f ca="1">OFFSET(LOOK!$AE$4,J$6,$B25)</f>
        <v>0.23599999999999999</v>
      </c>
      <c r="K25" s="312">
        <f ca="1">OFFSET(LOOK!$AE$4,K$6,$B25)</f>
        <v>0.106</v>
      </c>
      <c r="L25" s="312">
        <f ca="1">OFFSET(LOOK!$AE$4,L$6,$B25)</f>
        <v>7.0000000000000001E-3</v>
      </c>
      <c r="M25" s="312">
        <f ca="1">OFFSET(LOOK!$AE$4,M$6,$B25)</f>
        <v>0.11</v>
      </c>
      <c r="N25" s="312">
        <f ca="1">OFFSET(LOOK!$AE$4,N$6,$B25)</f>
        <v>0.12</v>
      </c>
      <c r="O25" s="312">
        <f ca="1">OFFSET(LOOK!$AE$4,O$6,$B25)</f>
        <v>8.1000000000000003E-2</v>
      </c>
      <c r="P25" s="312">
        <f ca="1">OFFSET(LOOK!$AE$4,P$6,$B25)</f>
        <v>6.9000000000000006E-2</v>
      </c>
      <c r="Q25" s="312">
        <f ca="1">OFFSET(LOOK!$AE$4,Q$6,$B25)</f>
        <v>9.5000000000000001E-2</v>
      </c>
      <c r="R25" s="312">
        <f ca="1">OFFSET(LOOK!$AE$4,R$6,$B25)</f>
        <v>0.64500000000000002</v>
      </c>
      <c r="S25" s="312">
        <f ca="1">OFFSET(LOOK!$AE$4,S$6,$B25)</f>
        <v>0.34</v>
      </c>
      <c r="T25" s="312">
        <f ca="1">OFFSET(LOOK!$AE$4,T$6,$B25)</f>
        <v>0.11600000000000001</v>
      </c>
      <c r="U25" s="312">
        <f ca="1">OFFSET(LOOK!$AE$4,U$6,$B25)</f>
        <v>0.126</v>
      </c>
      <c r="V25" s="312">
        <f ca="1">OFFSET(LOOK!$AE$4,V$6,$B25)</f>
        <v>8.3000000000000004E-2</v>
      </c>
      <c r="W25" s="312">
        <f ca="1">OFFSET(LOOK!$AE$4,W$6,$B25)</f>
        <v>0.14899999999999999</v>
      </c>
      <c r="X25" s="312">
        <f ca="1">OFFSET(LOOK!$AE$4,X$6,$B25)</f>
        <v>0.159</v>
      </c>
      <c r="Y25" s="312">
        <f ca="1">OFFSET(LOOK!$AE$4,Y$6,$B25)</f>
        <v>0.14099999999999999</v>
      </c>
      <c r="Z25" s="312">
        <f ca="1">OFFSET(LOOK!$AE$4,Z$6,$B25)</f>
        <v>0.13800000000000001</v>
      </c>
      <c r="AA25" s="312">
        <f ca="1">OFFSET(LOOK!$AE$4,AA$6,$B25)</f>
        <v>0.35699999999999998</v>
      </c>
      <c r="AB25" s="312">
        <f ca="1">OFFSET(LOOK!$AE$4,AB$6,$B25)</f>
        <v>0.17599999999999999</v>
      </c>
      <c r="AC25" s="312">
        <f ca="1">OFFSET(LOOK!$AE$4,25,$B25)</f>
        <v>0.22</v>
      </c>
    </row>
    <row r="26" spans="1:29" ht="91.5" customHeight="1" x14ac:dyDescent="0.2">
      <c r="B26" s="34">
        <v>20</v>
      </c>
      <c r="C26" s="29" t="str">
        <f>TITLES!$C24</f>
        <v>Wagner-Peyser Entered Employment Rate Referred to Agricultural Jobs</v>
      </c>
      <c r="D26" s="30"/>
      <c r="E26" s="312">
        <f ca="1">OFFSET(LOOK!$AE$4,E$6,$B26)</f>
        <v>0</v>
      </c>
      <c r="F26" s="312" t="str">
        <f ca="1">OFFSET(LOOK!$AE$4,F$6,$B26)</f>
        <v/>
      </c>
      <c r="G26" s="312">
        <f ca="1">OFFSET(LOOK!$AE$4,G$6,$B26)</f>
        <v>0</v>
      </c>
      <c r="H26" s="312" t="str">
        <f ca="1">OFFSET(LOOK!$AE$4,H$6,$B26)</f>
        <v/>
      </c>
      <c r="I26" s="312">
        <f ca="1">OFFSET(LOOK!$AE$4,I$6,$B26)</f>
        <v>0</v>
      </c>
      <c r="J26" s="312">
        <f ca="1">OFFSET(LOOK!$AE$4,J$6,$B26)</f>
        <v>0.59099999999999997</v>
      </c>
      <c r="K26" s="312">
        <f ca="1">OFFSET(LOOK!$AE$4,K$6,$B26)</f>
        <v>0</v>
      </c>
      <c r="L26" s="312">
        <f ca="1">OFFSET(LOOK!$AE$4,L$6,$B26)</f>
        <v>0</v>
      </c>
      <c r="M26" s="312">
        <f ca="1">OFFSET(LOOK!$AE$4,M$6,$B26)</f>
        <v>0</v>
      </c>
      <c r="N26" s="312">
        <f ca="1">OFFSET(LOOK!$AE$4,N$6,$B26)</f>
        <v>0.125</v>
      </c>
      <c r="O26" s="312">
        <f ca="1">OFFSET(LOOK!$AE$4,O$6,$B26)</f>
        <v>0</v>
      </c>
      <c r="P26" s="312">
        <f ca="1">OFFSET(LOOK!$AE$4,P$6,$B26)</f>
        <v>0</v>
      </c>
      <c r="Q26" s="312">
        <f ca="1">OFFSET(LOOK!$AE$4,Q$6,$B26)</f>
        <v>0</v>
      </c>
      <c r="R26" s="312">
        <f ca="1">OFFSET(LOOK!$AE$4,R$6,$B26)</f>
        <v>0</v>
      </c>
      <c r="S26" s="312">
        <f ca="1">OFFSET(LOOK!$AE$4,S$6,$B26)</f>
        <v>0.59</v>
      </c>
      <c r="T26" s="312">
        <f ca="1">OFFSET(LOOK!$AE$4,T$6,$B26)</f>
        <v>0</v>
      </c>
      <c r="U26" s="312">
        <f ca="1">OFFSET(LOOK!$AE$4,U$6,$B26)</f>
        <v>0.19</v>
      </c>
      <c r="V26" s="312">
        <f ca="1">OFFSET(LOOK!$AE$4,V$6,$B26)</f>
        <v>0.96399999999999997</v>
      </c>
      <c r="W26" s="312">
        <f ca="1">OFFSET(LOOK!$AE$4,W$6,$B26)</f>
        <v>0.65100000000000002</v>
      </c>
      <c r="X26" s="312">
        <f ca="1">OFFSET(LOOK!$AE$4,X$6,$B26)</f>
        <v>0</v>
      </c>
      <c r="Y26" s="312">
        <f ca="1">OFFSET(LOOK!$AE$4,Y$6,$B26)</f>
        <v>0.13300000000000001</v>
      </c>
      <c r="Z26" s="312">
        <f ca="1">OFFSET(LOOK!$AE$4,Z$6,$B26)</f>
        <v>0</v>
      </c>
      <c r="AA26" s="312">
        <f ca="1">OFFSET(LOOK!$AE$4,AA$6,$B26)</f>
        <v>0.66700000000000004</v>
      </c>
      <c r="AB26" s="312">
        <f ca="1">OFFSET(LOOK!$AE$4,AB$6,$B26)</f>
        <v>0.755</v>
      </c>
      <c r="AC26" s="312">
        <f ca="1">OFFSET(LOOK!$AE$4,25,$B26)</f>
        <v>0.56499999999999995</v>
      </c>
    </row>
    <row r="27" spans="1:29" ht="109.5" customHeight="1" x14ac:dyDescent="0.2">
      <c r="B27" s="34">
        <v>21</v>
      </c>
      <c r="C27" s="29" t="str">
        <f>TITLES!$C25</f>
        <v>Wagner-Peyser Entered Employment Rate for those Employed at Participation</v>
      </c>
      <c r="D27" s="30"/>
      <c r="E27" s="312">
        <f ca="1">OFFSET(LOOK!$AE$4,E$6,$B27)</f>
        <v>0.218</v>
      </c>
      <c r="F27" s="312">
        <f ca="1">OFFSET(LOOK!$AE$4,F$6,$B27)</f>
        <v>0.35699999999999998</v>
      </c>
      <c r="G27" s="312">
        <f ca="1">OFFSET(LOOK!$AE$4,G$6,$B27)</f>
        <v>0.28399999999999997</v>
      </c>
      <c r="H27" s="312">
        <f ca="1">OFFSET(LOOK!$AE$4,H$6,$B27)</f>
        <v>0.32500000000000001</v>
      </c>
      <c r="I27" s="312">
        <f ca="1">OFFSET(LOOK!$AE$4,I$6,$B27)</f>
        <v>0.23699999999999999</v>
      </c>
      <c r="J27" s="312">
        <f ca="1">OFFSET(LOOK!$AE$4,J$6,$B27)</f>
        <v>0.29099999999999998</v>
      </c>
      <c r="K27" s="312">
        <f ca="1">OFFSET(LOOK!$AE$4,K$6,$B27)</f>
        <v>0.30599999999999999</v>
      </c>
      <c r="L27" s="312">
        <f ca="1">OFFSET(LOOK!$AE$4,L$6,$B27)</f>
        <v>0.27900000000000003</v>
      </c>
      <c r="M27" s="312">
        <f ca="1">OFFSET(LOOK!$AE$4,M$6,$B27)</f>
        <v>0.81299999999999994</v>
      </c>
      <c r="N27" s="312">
        <f ca="1">OFFSET(LOOK!$AE$4,N$6,$B27)</f>
        <v>0.42599999999999999</v>
      </c>
      <c r="O27" s="312">
        <f ca="1">OFFSET(LOOK!$AE$4,O$6,$B27)</f>
        <v>0.45600000000000002</v>
      </c>
      <c r="P27" s="312">
        <f ca="1">OFFSET(LOOK!$AE$4,P$6,$B27)</f>
        <v>0.30199999999999999</v>
      </c>
      <c r="Q27" s="312">
        <f ca="1">OFFSET(LOOK!$AE$4,Q$6,$B27)</f>
        <v>0.28399999999999997</v>
      </c>
      <c r="R27" s="312">
        <f ca="1">OFFSET(LOOK!$AE$4,R$6,$B27)</f>
        <v>0.878</v>
      </c>
      <c r="S27" s="312">
        <f ca="1">OFFSET(LOOK!$AE$4,S$6,$B27)</f>
        <v>0.378</v>
      </c>
      <c r="T27" s="312">
        <f ca="1">OFFSET(LOOK!$AE$4,T$6,$B27)</f>
        <v>0.58499999999999996</v>
      </c>
      <c r="U27" s="312">
        <f ca="1">OFFSET(LOOK!$AE$4,U$6,$B27)</f>
        <v>0.28499999999999998</v>
      </c>
      <c r="V27" s="312">
        <f ca="1">OFFSET(LOOK!$AE$4,V$6,$B27)</f>
        <v>0.307</v>
      </c>
      <c r="W27" s="312">
        <f ca="1">OFFSET(LOOK!$AE$4,W$6,$B27)</f>
        <v>0.33</v>
      </c>
      <c r="X27" s="312">
        <f ca="1">OFFSET(LOOK!$AE$4,X$6,$B27)</f>
        <v>0.33100000000000002</v>
      </c>
      <c r="Y27" s="312">
        <f ca="1">OFFSET(LOOK!$AE$4,Y$6,$B27)</f>
        <v>0.29299999999999998</v>
      </c>
      <c r="Z27" s="312">
        <f ca="1">OFFSET(LOOK!$AE$4,Z$6,$B27)</f>
        <v>0.85099999999999998</v>
      </c>
      <c r="AA27" s="312">
        <f ca="1">OFFSET(LOOK!$AE$4,AA$6,$B27)</f>
        <v>0.42599999999999999</v>
      </c>
      <c r="AB27" s="312">
        <f ca="1">OFFSET(LOOK!$AE$4,AB$6,$B27)</f>
        <v>0.318</v>
      </c>
      <c r="AC27" s="312">
        <f ca="1">OFFSET(LOOK!$AE$4,25,$B27)</f>
        <v>0.36699999999999999</v>
      </c>
    </row>
    <row r="28" spans="1:29" ht="121.5" customHeight="1" x14ac:dyDescent="0.2">
      <c r="B28" s="34">
        <v>22</v>
      </c>
      <c r="C28" s="29" t="str">
        <f>TITLES!$C26</f>
        <v>Wagner-Peyser Entered Employment Rate for those Employed at Participation and Referred to Non-Agricultural Jobs</v>
      </c>
      <c r="D28" s="30"/>
      <c r="E28" s="312">
        <f ca="1">OFFSET(LOOK!$AE$4,E$6,$B28)</f>
        <v>3.5999999999999997E-2</v>
      </c>
      <c r="F28" s="312">
        <f ca="1">OFFSET(LOOK!$AE$4,F$6,$B28)</f>
        <v>0.14799999999999999</v>
      </c>
      <c r="G28" s="312">
        <f ca="1">OFFSET(LOOK!$AE$4,G$6,$B28)</f>
        <v>7.1999999999999995E-2</v>
      </c>
      <c r="H28" s="312">
        <f ca="1">OFFSET(LOOK!$AE$4,H$6,$B28)</f>
        <v>0.10199999999999999</v>
      </c>
      <c r="I28" s="312">
        <f ca="1">OFFSET(LOOK!$AE$4,I$6,$B28)</f>
        <v>5.0999999999999997E-2</v>
      </c>
      <c r="J28" s="312">
        <f ca="1">OFFSET(LOOK!$AE$4,J$6,$B28)</f>
        <v>0.216</v>
      </c>
      <c r="K28" s="312">
        <f ca="1">OFFSET(LOOK!$AE$4,K$6,$B28)</f>
        <v>7.0000000000000007E-2</v>
      </c>
      <c r="L28" s="312">
        <f ca="1">OFFSET(LOOK!$AE$4,L$6,$B28)</f>
        <v>5.0000000000000001E-3</v>
      </c>
      <c r="M28" s="312">
        <f ca="1">OFFSET(LOOK!$AE$4,M$6,$B28)</f>
        <v>0.29299999999999998</v>
      </c>
      <c r="N28" s="312">
        <f ca="1">OFFSET(LOOK!$AE$4,N$6,$B28)</f>
        <v>0.115</v>
      </c>
      <c r="O28" s="312">
        <f ca="1">OFFSET(LOOK!$AE$4,O$6,$B28)</f>
        <v>8.1000000000000003E-2</v>
      </c>
      <c r="P28" s="312">
        <f ca="1">OFFSET(LOOK!$AE$4,P$6,$B28)</f>
        <v>5.3999999999999999E-2</v>
      </c>
      <c r="Q28" s="312">
        <f ca="1">OFFSET(LOOK!$AE$4,Q$6,$B28)</f>
        <v>9.0999999999999998E-2</v>
      </c>
      <c r="R28" s="312">
        <f ca="1">OFFSET(LOOK!$AE$4,R$6,$B28)</f>
        <v>0.47</v>
      </c>
      <c r="S28" s="312">
        <f ca="1">OFFSET(LOOK!$AE$4,S$6,$B28)</f>
        <v>0.22600000000000001</v>
      </c>
      <c r="T28" s="312">
        <f ca="1">OFFSET(LOOK!$AE$4,T$6,$B28)</f>
        <v>0.158</v>
      </c>
      <c r="U28" s="312">
        <f ca="1">OFFSET(LOOK!$AE$4,U$6,$B28)</f>
        <v>6.2E-2</v>
      </c>
      <c r="V28" s="312">
        <f ca="1">OFFSET(LOOK!$AE$4,V$6,$B28)</f>
        <v>5.2999999999999999E-2</v>
      </c>
      <c r="W28" s="312">
        <f ca="1">OFFSET(LOOK!$AE$4,W$6,$B28)</f>
        <v>0.23300000000000001</v>
      </c>
      <c r="X28" s="312">
        <f ca="1">OFFSET(LOOK!$AE$4,X$6,$B28)</f>
        <v>0.187</v>
      </c>
      <c r="Y28" s="312">
        <f ca="1">OFFSET(LOOK!$AE$4,Y$6,$B28)</f>
        <v>0.13900000000000001</v>
      </c>
      <c r="Z28" s="312">
        <f ca="1">OFFSET(LOOK!$AE$4,Z$6,$B28)</f>
        <v>0.19500000000000001</v>
      </c>
      <c r="AA28" s="312">
        <f ca="1">OFFSET(LOOK!$AE$4,AA$6,$B28)</f>
        <v>0.187</v>
      </c>
      <c r="AB28" s="312">
        <f ca="1">OFFSET(LOOK!$AE$4,AB$6,$B28)</f>
        <v>0.19600000000000001</v>
      </c>
      <c r="AC28" s="312">
        <f ca="1">OFFSET(LOOK!$AE$4,25,$B28)</f>
        <v>0.13400000000000001</v>
      </c>
    </row>
    <row r="29" spans="1:29" ht="130.5" customHeight="1" x14ac:dyDescent="0.2">
      <c r="B29" s="34">
        <v>23</v>
      </c>
      <c r="C29" s="29" t="str">
        <f>TITLES!$C27</f>
        <v>Wagner-Peyser Entered Employment Rate for those Employed at Participation and Referred to Agricultural Jobs</v>
      </c>
      <c r="D29" s="30"/>
      <c r="E29" s="312" t="str">
        <f ca="1">OFFSET(LOOK!$AE$4,E$6,$B29)</f>
        <v/>
      </c>
      <c r="F29" s="312">
        <f ca="1">OFFSET(LOOK!$AE$4,F$6,$B29)</f>
        <v>0</v>
      </c>
      <c r="G29" s="312">
        <f ca="1">OFFSET(LOOK!$AE$4,G$6,$B29)</f>
        <v>0</v>
      </c>
      <c r="H29" s="312" t="str">
        <f ca="1">OFFSET(LOOK!$AE$4,H$6,$B29)</f>
        <v/>
      </c>
      <c r="I29" s="312">
        <f ca="1">OFFSET(LOOK!$AE$4,I$6,$B29)</f>
        <v>0</v>
      </c>
      <c r="J29" s="312">
        <f ca="1">OFFSET(LOOK!$AE$4,J$6,$B29)</f>
        <v>0</v>
      </c>
      <c r="K29" s="312" t="str">
        <f ca="1">OFFSET(LOOK!$AE$4,K$6,$B29)</f>
        <v/>
      </c>
      <c r="L29" s="312" t="str">
        <f ca="1">OFFSET(LOOK!$AE$4,L$6,$B29)</f>
        <v/>
      </c>
      <c r="M29" s="312">
        <f ca="1">OFFSET(LOOK!$AE$4,M$6,$B29)</f>
        <v>0</v>
      </c>
      <c r="N29" s="312">
        <f ca="1">OFFSET(LOOK!$AE$4,N$6,$B29)</f>
        <v>0</v>
      </c>
      <c r="O29" s="312" t="str">
        <f ca="1">OFFSET(LOOK!$AE$4,O$6,$B29)</f>
        <v/>
      </c>
      <c r="P29" s="312">
        <f ca="1">OFFSET(LOOK!$AE$4,P$6,$B29)</f>
        <v>0</v>
      </c>
      <c r="Q29" s="312">
        <f ca="1">OFFSET(LOOK!$AE$4,Q$6,$B29)</f>
        <v>0</v>
      </c>
      <c r="R29" s="312" t="str">
        <f ca="1">OFFSET(LOOK!$AE$4,R$6,$B29)</f>
        <v/>
      </c>
      <c r="S29" s="312">
        <f ca="1">OFFSET(LOOK!$AE$4,S$6,$B29)</f>
        <v>0.41199999999999998</v>
      </c>
      <c r="T29" s="312">
        <f ca="1">OFFSET(LOOK!$AE$4,T$6,$B29)</f>
        <v>0</v>
      </c>
      <c r="U29" s="312">
        <f ca="1">OFFSET(LOOK!$AE$4,U$6,$B29)</f>
        <v>0</v>
      </c>
      <c r="V29" s="312" t="str">
        <f ca="1">OFFSET(LOOK!$AE$4,V$6,$B29)</f>
        <v/>
      </c>
      <c r="W29" s="312">
        <f ca="1">OFFSET(LOOK!$AE$4,W$6,$B29)</f>
        <v>0</v>
      </c>
      <c r="X29" s="312" t="str">
        <f ca="1">OFFSET(LOOK!$AE$4,X$6,$B29)</f>
        <v/>
      </c>
      <c r="Y29" s="312">
        <f ca="1">OFFSET(LOOK!$AE$4,Y$6,$B29)</f>
        <v>0</v>
      </c>
      <c r="Z29" s="312" t="str">
        <f ca="1">OFFSET(LOOK!$AE$4,Z$6,$B29)</f>
        <v/>
      </c>
      <c r="AA29" s="312">
        <f ca="1">OFFSET(LOOK!$AE$4,AA$6,$B29)</f>
        <v>1</v>
      </c>
      <c r="AB29" s="312">
        <f ca="1">OFFSET(LOOK!$AE$4,AB$6,$B29)</f>
        <v>0</v>
      </c>
      <c r="AC29" s="312">
        <f ca="1">OFFSET(LOOK!$AE$4,25,$B29)</f>
        <v>0.222</v>
      </c>
    </row>
    <row r="30" spans="1:29" ht="79.5" customHeight="1" x14ac:dyDescent="0.2">
      <c r="B30" s="34">
        <v>24</v>
      </c>
      <c r="C30" s="29" t="str">
        <f>TITLES!$C28</f>
        <v>Wagner-Peyser Job Placement Wage Rate</v>
      </c>
      <c r="D30" s="30"/>
      <c r="E30" s="312">
        <f ca="1">OFFSET(LOOK!$AE$4,E$6,$B30)</f>
        <v>0.875</v>
      </c>
      <c r="F30" s="312">
        <f ca="1">OFFSET(LOOK!$AE$4,F$6,$B30)</f>
        <v>0.71199999999999997</v>
      </c>
      <c r="G30" s="312">
        <f ca="1">OFFSET(LOOK!$AE$4,G$6,$B30)</f>
        <v>0.76600000000000001</v>
      </c>
      <c r="H30" s="312">
        <f ca="1">OFFSET(LOOK!$AE$4,H$6,$B30)</f>
        <v>0.84899999999999998</v>
      </c>
      <c r="I30" s="312">
        <f ca="1">OFFSET(LOOK!$AE$4,I$6,$B30)</f>
        <v>0.86899999999999999</v>
      </c>
      <c r="J30" s="312">
        <f ca="1">OFFSET(LOOK!$AE$4,J$6,$B30)</f>
        <v>0.75800000000000001</v>
      </c>
      <c r="K30" s="312">
        <f ca="1">OFFSET(LOOK!$AE$4,K$6,$B30)</f>
        <v>0.75800000000000001</v>
      </c>
      <c r="L30" s="312">
        <f ca="1">OFFSET(LOOK!$AE$4,L$6,$B30)</f>
        <v>0.76700000000000002</v>
      </c>
      <c r="M30" s="312">
        <f ca="1">OFFSET(LOOK!$AE$4,M$6,$B30)</f>
        <v>0.78700000000000003</v>
      </c>
      <c r="N30" s="312">
        <f ca="1">OFFSET(LOOK!$AE$4,N$6,$B30)</f>
        <v>0.76</v>
      </c>
      <c r="O30" s="312">
        <f ca="1">OFFSET(LOOK!$AE$4,O$6,$B30)</f>
        <v>0.97899999999999998</v>
      </c>
      <c r="P30" s="312">
        <f ca="1">OFFSET(LOOK!$AE$4,P$6,$B30)</f>
        <v>0.79300000000000004</v>
      </c>
      <c r="Q30" s="312">
        <f ca="1">OFFSET(LOOK!$AE$4,Q$6,$B30)</f>
        <v>0.69299999999999995</v>
      </c>
      <c r="R30" s="312">
        <f ca="1">OFFSET(LOOK!$AE$4,R$6,$B30)</f>
        <v>1.2050000000000001</v>
      </c>
      <c r="S30" s="312">
        <f ca="1">OFFSET(LOOK!$AE$4,S$6,$B30)</f>
        <v>0.82599999999999996</v>
      </c>
      <c r="T30" s="312">
        <f ca="1">OFFSET(LOOK!$AE$4,T$6,$B30)</f>
        <v>0.79700000000000004</v>
      </c>
      <c r="U30" s="312">
        <f ca="1">OFFSET(LOOK!$AE$4,U$6,$B30)</f>
        <v>0.80100000000000005</v>
      </c>
      <c r="V30" s="312">
        <f ca="1">OFFSET(LOOK!$AE$4,V$6,$B30)</f>
        <v>0.66900000000000004</v>
      </c>
      <c r="W30" s="312">
        <f ca="1">OFFSET(LOOK!$AE$4,W$6,$B30)</f>
        <v>0.71799999999999997</v>
      </c>
      <c r="X30" s="312">
        <f ca="1">OFFSET(LOOK!$AE$4,X$6,$B30)</f>
        <v>0.91200000000000003</v>
      </c>
      <c r="Y30" s="312">
        <f ca="1">OFFSET(LOOK!$AE$4,Y$6,$B30)</f>
        <v>0.77700000000000002</v>
      </c>
      <c r="Z30" s="312">
        <f ca="1">OFFSET(LOOK!$AE$4,Z$6,$B30)</f>
        <v>0.73899999999999999</v>
      </c>
      <c r="AA30" s="312">
        <f ca="1">OFFSET(LOOK!$AE$4,AA$6,$B30)</f>
        <v>0.629</v>
      </c>
      <c r="AB30" s="312">
        <f ca="1">OFFSET(LOOK!$AE$4,AB$6,$B30)</f>
        <v>0.61099999999999999</v>
      </c>
      <c r="AC30" s="312">
        <f ca="1">OFFSET(LOOK!$AE$4,25,$B30)</f>
        <v>0.82099999999999995</v>
      </c>
    </row>
    <row r="31" spans="1:29" ht="60" customHeight="1" x14ac:dyDescent="0.2">
      <c r="B31" s="34">
        <v>25</v>
      </c>
      <c r="C31" s="29" t="str">
        <f>TITLES!$C29</f>
        <v>Short-Term Veterans Entered Employment Rate</v>
      </c>
      <c r="D31" s="30"/>
      <c r="E31" s="312">
        <f ca="1">OFFSET(LOOK!$AE$4,E$6,$B31)</f>
        <v>0.23799999999999999</v>
      </c>
      <c r="F31" s="312">
        <f ca="1">OFFSET(LOOK!$AE$4,F$6,$B31)</f>
        <v>0.39600000000000002</v>
      </c>
      <c r="G31" s="312">
        <f ca="1">OFFSET(LOOK!$AE$4,G$6,$B31)</f>
        <v>0.26300000000000001</v>
      </c>
      <c r="H31" s="312">
        <f ca="1">OFFSET(LOOK!$AE$4,H$6,$B31)</f>
        <v>0.33</v>
      </c>
      <c r="I31" s="312">
        <f ca="1">OFFSET(LOOK!$AE$4,I$6,$B31)</f>
        <v>0.49299999999999999</v>
      </c>
      <c r="J31" s="312">
        <f ca="1">OFFSET(LOOK!$AE$4,J$6,$B31)</f>
        <v>0.23499999999999999</v>
      </c>
      <c r="K31" s="312">
        <f ca="1">OFFSET(LOOK!$AE$4,K$6,$B31)</f>
        <v>0.61899999999999999</v>
      </c>
      <c r="L31" s="312">
        <f ca="1">OFFSET(LOOK!$AE$4,L$6,$B31)</f>
        <v>0.28599999999999998</v>
      </c>
      <c r="M31" s="312">
        <f ca="1">OFFSET(LOOK!$AE$4,M$6,$B31)</f>
        <v>0.64300000000000002</v>
      </c>
      <c r="N31" s="312">
        <f ca="1">OFFSET(LOOK!$AE$4,N$6,$B31)</f>
        <v>0.52500000000000002</v>
      </c>
      <c r="O31" s="312">
        <f ca="1">OFFSET(LOOK!$AE$4,O$6,$B31)</f>
        <v>0.40300000000000002</v>
      </c>
      <c r="P31" s="312">
        <f ca="1">OFFSET(LOOK!$AE$4,P$6,$B31)</f>
        <v>0.32400000000000001</v>
      </c>
      <c r="Q31" s="312">
        <f ca="1">OFFSET(LOOK!$AE$4,Q$6,$B31)</f>
        <v>0.36199999999999999</v>
      </c>
      <c r="R31" s="312">
        <f ca="1">OFFSET(LOOK!$AE$4,R$6,$B31)</f>
        <v>0.88700000000000001</v>
      </c>
      <c r="S31" s="312">
        <f ca="1">OFFSET(LOOK!$AE$4,S$6,$B31)</f>
        <v>0.42199999999999999</v>
      </c>
      <c r="T31" s="312">
        <f ca="1">OFFSET(LOOK!$AE$4,T$6,$B31)</f>
        <v>0.91900000000000004</v>
      </c>
      <c r="U31" s="312">
        <f ca="1">OFFSET(LOOK!$AE$4,U$6,$B31)</f>
        <v>0.37</v>
      </c>
      <c r="V31" s="312">
        <f ca="1">OFFSET(LOOK!$AE$4,V$6,$B31)</f>
        <v>0.31900000000000001</v>
      </c>
      <c r="W31" s="312">
        <f ca="1">OFFSET(LOOK!$AE$4,W$6,$B31)</f>
        <v>0.36799999999999999</v>
      </c>
      <c r="X31" s="312">
        <f ca="1">OFFSET(LOOK!$AE$4,X$6,$B31)</f>
        <v>0.35399999999999998</v>
      </c>
      <c r="Y31" s="312">
        <f ca="1">OFFSET(LOOK!$AE$4,Y$6,$B31)</f>
        <v>0.34499999999999997</v>
      </c>
      <c r="Z31" s="312">
        <f ca="1">OFFSET(LOOK!$AE$4,Z$6,$B31)</f>
        <v>0.75</v>
      </c>
      <c r="AA31" s="312">
        <f ca="1">OFFSET(LOOK!$AE$4,AA$6,$B31)</f>
        <v>0.68799999999999994</v>
      </c>
      <c r="AB31" s="312">
        <f ca="1">OFFSET(LOOK!$AE$4,AB$6,$B31)</f>
        <v>0.31</v>
      </c>
      <c r="AC31" s="312">
        <f ca="1">OFFSET(LOOK!$AE$4,25,$B31)</f>
        <v>0.41699999999999998</v>
      </c>
    </row>
    <row r="32" spans="1:29" ht="66.75" customHeight="1" x14ac:dyDescent="0.2">
      <c r="B32" s="26">
        <v>26</v>
      </c>
      <c r="C32" s="29" t="str">
        <f>TITLES!$C30</f>
        <v>Short-Term Veterans Entered Employment Rate for those Employed at Participation</v>
      </c>
      <c r="D32" s="30"/>
      <c r="E32" s="312">
        <f ca="1">OFFSET(LOOK!$AE$4,E$6,$B32)</f>
        <v>0.246</v>
      </c>
      <c r="F32" s="312">
        <f ca="1">OFFSET(LOOK!$AE$4,F$6,$B32)</f>
        <v>0.35199999999999998</v>
      </c>
      <c r="G32" s="312">
        <f ca="1">OFFSET(LOOK!$AE$4,G$6,$B32)</f>
        <v>0.33300000000000002</v>
      </c>
      <c r="H32" s="312">
        <f ca="1">OFFSET(LOOK!$AE$4,H$6,$B32)</f>
        <v>0.33300000000000002</v>
      </c>
      <c r="I32" s="312">
        <f ca="1">OFFSET(LOOK!$AE$4,I$6,$B32)</f>
        <v>0.17599999999999999</v>
      </c>
      <c r="J32" s="312">
        <f ca="1">OFFSET(LOOK!$AE$4,J$6,$B32)</f>
        <v>0.25</v>
      </c>
      <c r="K32" s="312">
        <f ca="1">OFFSET(LOOK!$AE$4,K$6,$B32)</f>
        <v>0.14299999999999999</v>
      </c>
      <c r="L32" s="312">
        <f ca="1">OFFSET(LOOK!$AE$4,L$6,$B32)</f>
        <v>0.25800000000000001</v>
      </c>
      <c r="M32" s="312">
        <f ca="1">OFFSET(LOOK!$AE$4,M$6,$B32)</f>
        <v>0.625</v>
      </c>
      <c r="N32" s="312">
        <f ca="1">OFFSET(LOOK!$AE$4,N$6,$B32)</f>
        <v>0.34799999999999998</v>
      </c>
      <c r="O32" s="312">
        <f ca="1">OFFSET(LOOK!$AE$4,O$6,$B32)</f>
        <v>0.46700000000000003</v>
      </c>
      <c r="P32" s="312">
        <f ca="1">OFFSET(LOOK!$AE$4,P$6,$B32)</f>
        <v>0.317</v>
      </c>
      <c r="Q32" s="312">
        <f ca="1">OFFSET(LOOK!$AE$4,Q$6,$B32)</f>
        <v>0.30299999999999999</v>
      </c>
      <c r="R32" s="312">
        <f ca="1">OFFSET(LOOK!$AE$4,R$6,$B32)</f>
        <v>0.96599999999999997</v>
      </c>
      <c r="S32" s="312">
        <f ca="1">OFFSET(LOOK!$AE$4,S$6,$B32)</f>
        <v>0.50600000000000001</v>
      </c>
      <c r="T32" s="312">
        <f ca="1">OFFSET(LOOK!$AE$4,T$6,$B32)</f>
        <v>0.76900000000000002</v>
      </c>
      <c r="U32" s="312">
        <f ca="1">OFFSET(LOOK!$AE$4,U$6,$B32)</f>
        <v>0.375</v>
      </c>
      <c r="V32" s="312">
        <f ca="1">OFFSET(LOOK!$AE$4,V$6,$B32)</f>
        <v>0.24</v>
      </c>
      <c r="W32" s="312">
        <f ca="1">OFFSET(LOOK!$AE$4,W$6,$B32)</f>
        <v>0</v>
      </c>
      <c r="X32" s="312">
        <f ca="1">OFFSET(LOOK!$AE$4,X$6,$B32)</f>
        <v>0.28599999999999998</v>
      </c>
      <c r="Y32" s="312">
        <f ca="1">OFFSET(LOOK!$AE$4,Y$6,$B32)</f>
        <v>0.35699999999999998</v>
      </c>
      <c r="Z32" s="312">
        <f ca="1">OFFSET(LOOK!$AE$4,Z$6,$B32)</f>
        <v>0.81299999999999994</v>
      </c>
      <c r="AA32" s="312">
        <f ca="1">OFFSET(LOOK!$AE$4,AA$6,$B32)</f>
        <v>0.44400000000000001</v>
      </c>
      <c r="AB32" s="312">
        <f ca="1">OFFSET(LOOK!$AE$4,AB$6,$B32)</f>
        <v>0.27800000000000002</v>
      </c>
      <c r="AC32" s="312">
        <f ca="1">OFFSET(LOOK!$AE$4,25,$B32)</f>
        <v>0.372</v>
      </c>
    </row>
    <row r="33" spans="2:29" ht="48" customHeight="1" x14ac:dyDescent="0.2">
      <c r="B33" s="34">
        <v>27</v>
      </c>
      <c r="C33" s="29" t="str">
        <f>TITLES!$C31</f>
        <v>REA Entered Employment Rate</v>
      </c>
      <c r="D33" s="30"/>
      <c r="E33" s="312" t="e">
        <f ca="1">OFFSET(LOOK!$AE$4,E$6,$B33)</f>
        <v>#VALUE!</v>
      </c>
      <c r="F33" s="312">
        <f ca="1">OFFSET(LOOK!$AE$4,F$6,$B33)</f>
        <v>0.443</v>
      </c>
      <c r="G33" s="312">
        <f ca="1">OFFSET(LOOK!$AE$4,G$6,$B33)</f>
        <v>0.32500000000000001</v>
      </c>
      <c r="H33" s="312">
        <f ca="1">OFFSET(LOOK!$AE$4,H$6,$B33)</f>
        <v>0.30199999999999999</v>
      </c>
      <c r="I33" s="312">
        <f ca="1">OFFSET(LOOK!$AE$4,I$6,$B33)</f>
        <v>0.435</v>
      </c>
      <c r="J33" s="312">
        <f ca="1">OFFSET(LOOK!$AE$4,J$6,$B33)</f>
        <v>0.222</v>
      </c>
      <c r="K33" s="312">
        <f ca="1">OFFSET(LOOK!$AE$4,K$6,$B33)</f>
        <v>0.52500000000000002</v>
      </c>
      <c r="L33" s="312">
        <f ca="1">OFFSET(LOOK!$AE$4,L$6,$B33)</f>
        <v>0.33100000000000002</v>
      </c>
      <c r="M33" s="312">
        <f ca="1">OFFSET(LOOK!$AE$4,M$6,$B33)</f>
        <v>0.76</v>
      </c>
      <c r="N33" s="312">
        <f ca="1">OFFSET(LOOK!$AE$4,N$6,$B33)</f>
        <v>0.441</v>
      </c>
      <c r="O33" s="312">
        <f ca="1">OFFSET(LOOK!$AE$4,O$6,$B33)</f>
        <v>0.47099999999999997</v>
      </c>
      <c r="P33" s="312">
        <f ca="1">OFFSET(LOOK!$AE$4,P$6,$B33)</f>
        <v>0.36499999999999999</v>
      </c>
      <c r="Q33" s="312">
        <f ca="1">OFFSET(LOOK!$AE$4,Q$6,$B33)</f>
        <v>0.34200000000000003</v>
      </c>
      <c r="R33" s="312">
        <f ca="1">OFFSET(LOOK!$AE$4,R$6,$B33)</f>
        <v>0.89</v>
      </c>
      <c r="S33" s="312">
        <f ca="1">OFFSET(LOOK!$AE$4,S$6,$B33)</f>
        <v>0.39100000000000001</v>
      </c>
      <c r="T33" s="312">
        <f ca="1">OFFSET(LOOK!$AE$4,T$6,$B33)</f>
        <v>0.57299999999999995</v>
      </c>
      <c r="U33" s="312">
        <f ca="1">OFFSET(LOOK!$AE$4,U$6,$B33)</f>
        <v>0.315</v>
      </c>
      <c r="V33" s="312">
        <f ca="1">OFFSET(LOOK!$AE$4,V$6,$B33)</f>
        <v>0.35699999999999998</v>
      </c>
      <c r="W33" s="312">
        <f ca="1">OFFSET(LOOK!$AE$4,W$6,$B33)</f>
        <v>0.23300000000000001</v>
      </c>
      <c r="X33" s="312">
        <f ca="1">OFFSET(LOOK!$AE$4,X$6,$B33)</f>
        <v>0.32900000000000001</v>
      </c>
      <c r="Y33" s="312">
        <f ca="1">OFFSET(LOOK!$AE$4,Y$6,$B33)</f>
        <v>0.316</v>
      </c>
      <c r="Z33" s="312">
        <f ca="1">OFFSET(LOOK!$AE$4,Z$6,$B33)</f>
        <v>0.874</v>
      </c>
      <c r="AA33" s="312">
        <f ca="1">OFFSET(LOOK!$AE$4,AA$6,$B33)</f>
        <v>0.60499999999999998</v>
      </c>
      <c r="AB33" s="312">
        <f ca="1">OFFSET(LOOK!$AE$4,AB$6,$B33)</f>
        <v>0.5</v>
      </c>
      <c r="AC33" s="312">
        <f ca="1">OFFSET(LOOK!$AE$4,25,$B33)</f>
        <v>0.47</v>
      </c>
    </row>
    <row r="34" spans="2:29" ht="40.5" customHeight="1" x14ac:dyDescent="0.2">
      <c r="B34" s="26">
        <v>28</v>
      </c>
      <c r="C34" s="29" t="str">
        <f>TITLES!$C32</f>
        <v>REA Job Placement Wage Rate</v>
      </c>
      <c r="D34" s="30"/>
      <c r="E34" s="312" t="e">
        <f ca="1">OFFSET(LOOK!$AE$4,E$6,$B34)</f>
        <v>#VALUE!</v>
      </c>
      <c r="F34" s="312">
        <f ca="1">OFFSET(LOOK!$AE$4,F$6,$B34)</f>
        <v>0.81100000000000005</v>
      </c>
      <c r="G34" s="312">
        <f ca="1">OFFSET(LOOK!$AE$4,G$6,$B34)</f>
        <v>0.85199999999999998</v>
      </c>
      <c r="H34" s="312">
        <f ca="1">OFFSET(LOOK!$AE$4,H$6,$B34)</f>
        <v>0.76300000000000001</v>
      </c>
      <c r="I34" s="312">
        <f ca="1">OFFSET(LOOK!$AE$4,I$6,$B34)</f>
        <v>0.69499999999999995</v>
      </c>
      <c r="J34" s="312">
        <f ca="1">OFFSET(LOOK!$AE$4,J$6,$B34)</f>
        <v>0.81299999999999994</v>
      </c>
      <c r="K34" s="312">
        <f ca="1">OFFSET(LOOK!$AE$4,K$6,$B34)</f>
        <v>0.88700000000000001</v>
      </c>
      <c r="L34" s="312">
        <f ca="1">OFFSET(LOOK!$AE$4,L$6,$B34)</f>
        <v>0.8</v>
      </c>
      <c r="M34" s="312">
        <f ca="1">OFFSET(LOOK!$AE$4,M$6,$B34)</f>
        <v>0.69899999999999995</v>
      </c>
      <c r="N34" s="312">
        <f ca="1">OFFSET(LOOK!$AE$4,N$6,$B34)</f>
        <v>0.752</v>
      </c>
      <c r="O34" s="312">
        <f ca="1">OFFSET(LOOK!$AE$4,O$6,$B34)</f>
        <v>0.95299999999999996</v>
      </c>
      <c r="P34" s="312">
        <f ca="1">OFFSET(LOOK!$AE$4,P$6,$B34)</f>
        <v>0.78700000000000003</v>
      </c>
      <c r="Q34" s="312">
        <f ca="1">OFFSET(LOOK!$AE$4,Q$6,$B34)</f>
        <v>0.74299999999999999</v>
      </c>
      <c r="R34" s="312">
        <f ca="1">OFFSET(LOOK!$AE$4,R$6,$B34)</f>
        <v>1.0289999999999999</v>
      </c>
      <c r="S34" s="312">
        <f ca="1">OFFSET(LOOK!$AE$4,S$6,$B34)</f>
        <v>0.88900000000000001</v>
      </c>
      <c r="T34" s="312">
        <f ca="1">OFFSET(LOOK!$AE$4,T$6,$B34)</f>
        <v>0.78200000000000003</v>
      </c>
      <c r="U34" s="312">
        <f ca="1">OFFSET(LOOK!$AE$4,U$6,$B34)</f>
        <v>0.89900000000000002</v>
      </c>
      <c r="V34" s="312">
        <f ca="1">OFFSET(LOOK!$AE$4,V$6,$B34)</f>
        <v>1.167</v>
      </c>
      <c r="W34" s="312">
        <f ca="1">OFFSET(LOOK!$AE$4,W$6,$B34)</f>
        <v>0.68500000000000005</v>
      </c>
      <c r="X34" s="312">
        <f ca="1">OFFSET(LOOK!$AE$4,X$6,$B34)</f>
        <v>0.98799999999999999</v>
      </c>
      <c r="Y34" s="312">
        <f ca="1">OFFSET(LOOK!$AE$4,Y$6,$B34)</f>
        <v>0.78</v>
      </c>
      <c r="Z34" s="312">
        <f ca="1">OFFSET(LOOK!$AE$4,Z$6,$B34)</f>
        <v>0.78500000000000003</v>
      </c>
      <c r="AA34" s="312">
        <f ca="1">OFFSET(LOOK!$AE$4,AA$6,$B34)</f>
        <v>0.70099999999999996</v>
      </c>
      <c r="AB34" s="312">
        <f ca="1">OFFSET(LOOK!$AE$4,AB$6,$B34)</f>
        <v>0.53900000000000003</v>
      </c>
      <c r="AC34" s="312">
        <f ca="1">OFFSET(LOOK!$AE$4,25,$B34)</f>
        <v>0.83099999999999996</v>
      </c>
    </row>
    <row r="35" spans="2:29" ht="67.5" customHeight="1" x14ac:dyDescent="0.2">
      <c r="B35" s="34">
        <v>29</v>
      </c>
      <c r="C35" s="29" t="str">
        <f>TITLES!$C33</f>
        <v>Wagner-Peyser Percent Of Job Openings Filled</v>
      </c>
      <c r="D35" s="30"/>
      <c r="E35" s="312">
        <f ca="1">OFFSET(LOOK!$AE$4,E$6,$B35)</f>
        <v>6.2E-2</v>
      </c>
      <c r="F35" s="312">
        <f ca="1">OFFSET(LOOK!$AE$4,F$6,$B35)</f>
        <v>0.104</v>
      </c>
      <c r="G35" s="312">
        <f ca="1">OFFSET(LOOK!$AE$4,G$6,$B35)</f>
        <v>0.46400000000000002</v>
      </c>
      <c r="H35" s="312">
        <f ca="1">OFFSET(LOOK!$AE$4,H$6,$B35)</f>
        <v>0.313</v>
      </c>
      <c r="I35" s="312">
        <f ca="1">OFFSET(LOOK!$AE$4,I$6,$B35)</f>
        <v>7.2999999999999995E-2</v>
      </c>
      <c r="J35" s="312">
        <f ca="1">OFFSET(LOOK!$AE$4,J$6,$B35)</f>
        <v>0.80700000000000005</v>
      </c>
      <c r="K35" s="312">
        <f ca="1">OFFSET(LOOK!$AE$4,K$6,$B35)</f>
        <v>0.13400000000000001</v>
      </c>
      <c r="L35" s="312">
        <f ca="1">OFFSET(LOOK!$AE$4,L$6,$B35)</f>
        <v>1E-3</v>
      </c>
      <c r="M35" s="312">
        <f ca="1">OFFSET(LOOK!$AE$4,M$6,$B35)</f>
        <v>0.27400000000000002</v>
      </c>
      <c r="N35" s="312">
        <f ca="1">OFFSET(LOOK!$AE$4,N$6,$B35)</f>
        <v>0.34899999999999998</v>
      </c>
      <c r="O35" s="312">
        <f ca="1">OFFSET(LOOK!$AE$4,O$6,$B35)</f>
        <v>0.16900000000000001</v>
      </c>
      <c r="P35" s="312">
        <f ca="1">OFFSET(LOOK!$AE$4,P$6,$B35)</f>
        <v>0.05</v>
      </c>
      <c r="Q35" s="312">
        <f ca="1">OFFSET(LOOK!$AE$4,Q$6,$B35)</f>
        <v>0.46300000000000002</v>
      </c>
      <c r="R35" s="312">
        <f ca="1">OFFSET(LOOK!$AE$4,R$6,$B35)</f>
        <v>0.71399999999999997</v>
      </c>
      <c r="S35" s="312">
        <f ca="1">OFFSET(LOOK!$AE$4,S$6,$B35)</f>
        <v>0.60799999999999998</v>
      </c>
      <c r="T35" s="312">
        <f ca="1">OFFSET(LOOK!$AE$4,T$6,$B35)</f>
        <v>0.17299999999999999</v>
      </c>
      <c r="U35" s="312">
        <f ca="1">OFFSET(LOOK!$AE$4,U$6,$B35)</f>
        <v>0.38500000000000001</v>
      </c>
      <c r="V35" s="312">
        <f ca="1">OFFSET(LOOK!$AE$4,V$6,$B35)</f>
        <v>0.27600000000000002</v>
      </c>
      <c r="W35" s="312">
        <f ca="1">OFFSET(LOOK!$AE$4,W$6,$B35)</f>
        <v>0.26600000000000001</v>
      </c>
      <c r="X35" s="312">
        <f ca="1">OFFSET(LOOK!$AE$4,X$6,$B35)</f>
        <v>0.189</v>
      </c>
      <c r="Y35" s="312">
        <f ca="1">OFFSET(LOOK!$AE$4,Y$6,$B35)</f>
        <v>0.10199999999999999</v>
      </c>
      <c r="Z35" s="312">
        <f ca="1">OFFSET(LOOK!$AE$4,Z$6,$B35)</f>
        <v>0.13600000000000001</v>
      </c>
      <c r="AA35" s="312">
        <f ca="1">OFFSET(LOOK!$AE$4,AA$6,$B35)</f>
        <v>0.48699999999999999</v>
      </c>
      <c r="AB35" s="312">
        <f ca="1">OFFSET(LOOK!$AE$4,AB$6,$B35)</f>
        <v>0.21</v>
      </c>
      <c r="AC35" s="312">
        <f ca="1">OFFSET(LOOK!$AE$4,25,$B35)</f>
        <v>0.30499999999999999</v>
      </c>
    </row>
    <row r="36" spans="2:29" ht="84.75" customHeight="1" x14ac:dyDescent="0.2">
      <c r="B36" s="26">
        <v>30</v>
      </c>
      <c r="C36" s="29" t="str">
        <f>TITLES!$C34</f>
        <v>Wagner-Peyser Percent Of Non-Agricultural Job Openings Filled</v>
      </c>
      <c r="D36" s="30"/>
      <c r="E36" s="313">
        <f ca="1">OFFSET(LOOK!$AE$4,E$6,$B36)</f>
        <v>6.2E-2</v>
      </c>
      <c r="F36" s="313">
        <f ca="1">OFFSET(LOOK!$AE$4,F$6,$B36)</f>
        <v>0.104</v>
      </c>
      <c r="G36" s="313">
        <f ca="1">OFFSET(LOOK!$AE$4,G$6,$B36)</f>
        <v>0.46400000000000002</v>
      </c>
      <c r="H36" s="313">
        <f ca="1">OFFSET(LOOK!$AE$4,H$6,$B36)</f>
        <v>0.313</v>
      </c>
      <c r="I36" s="313">
        <f ca="1">OFFSET(LOOK!$AE$4,I$6,$B36)</f>
        <v>7.2999999999999995E-2</v>
      </c>
      <c r="J36" s="313">
        <f ca="1">OFFSET(LOOK!$AE$4,J$6,$B36)</f>
        <v>1.2250000000000001</v>
      </c>
      <c r="K36" s="313">
        <f ca="1">OFFSET(LOOK!$AE$4,K$6,$B36)</f>
        <v>0.13400000000000001</v>
      </c>
      <c r="L36" s="313">
        <f ca="1">OFFSET(LOOK!$AE$4,L$6,$B36)</f>
        <v>1E-3</v>
      </c>
      <c r="M36" s="313">
        <f ca="1">OFFSET(LOOK!$AE$4,M$6,$B36)</f>
        <v>0.27100000000000002</v>
      </c>
      <c r="N36" s="313">
        <f ca="1">OFFSET(LOOK!$AE$4,N$6,$B36)</f>
        <v>0.34799999999999998</v>
      </c>
      <c r="O36" s="313">
        <f ca="1">OFFSET(LOOK!$AE$4,O$6,$B36)</f>
        <v>0.17</v>
      </c>
      <c r="P36" s="313">
        <f ca="1">OFFSET(LOOK!$AE$4,P$6,$B36)</f>
        <v>5.0999999999999997E-2</v>
      </c>
      <c r="Q36" s="313">
        <f ca="1">OFFSET(LOOK!$AE$4,Q$6,$B36)</f>
        <v>0.46</v>
      </c>
      <c r="R36" s="313">
        <f ca="1">OFFSET(LOOK!$AE$4,R$6,$B36)</f>
        <v>0.73</v>
      </c>
      <c r="S36" s="313">
        <f ca="1">OFFSET(LOOK!$AE$4,S$6,$B36)</f>
        <v>0.59399999999999997</v>
      </c>
      <c r="T36" s="313">
        <f ca="1">OFFSET(LOOK!$AE$4,T$6,$B36)</f>
        <v>0.17499999999999999</v>
      </c>
      <c r="U36" s="313">
        <f ca="1">OFFSET(LOOK!$AE$4,U$6,$B36)</f>
        <v>6.3E-2</v>
      </c>
      <c r="V36" s="313">
        <f ca="1">OFFSET(LOOK!$AE$4,V$6,$B36)</f>
        <v>0.10100000000000001</v>
      </c>
      <c r="W36" s="313">
        <f ca="1">OFFSET(LOOK!$AE$4,W$6,$B36)</f>
        <v>0.222</v>
      </c>
      <c r="X36" s="313">
        <f ca="1">OFFSET(LOOK!$AE$4,X$6,$B36)</f>
        <v>0.186</v>
      </c>
      <c r="Y36" s="313">
        <f ca="1">OFFSET(LOOK!$AE$4,Y$6,$B36)</f>
        <v>0.10199999999999999</v>
      </c>
      <c r="Z36" s="313">
        <f ca="1">OFFSET(LOOK!$AE$4,Z$6,$B36)</f>
        <v>0.13300000000000001</v>
      </c>
      <c r="AA36" s="313">
        <f ca="1">OFFSET(LOOK!$AE$4,AA$6,$B36)</f>
        <v>0.49</v>
      </c>
      <c r="AB36" s="313">
        <f ca="1">OFFSET(LOOK!$AE$4,AB$6,$B36)</f>
        <v>0.113</v>
      </c>
      <c r="AC36" s="313">
        <f ca="1">OFFSET(LOOK!$AE$4,25,$B36)</f>
        <v>0.28000000000000003</v>
      </c>
    </row>
    <row r="37" spans="2:29" ht="84" customHeight="1" x14ac:dyDescent="0.2">
      <c r="B37" s="26">
        <v>31</v>
      </c>
      <c r="C37" s="29" t="str">
        <f>TITLES!$C35</f>
        <v>Wagner-Peyser Percent Of Agricultural Job Openings Filled</v>
      </c>
      <c r="D37" s="30"/>
      <c r="E37" s="313" t="e">
        <f ca="1">OFFSET(LOOK!$AE$4,E$6,$B37)</f>
        <v>#VALUE!</v>
      </c>
      <c r="F37" s="313" t="e">
        <f ca="1">OFFSET(LOOK!$AE$4,F$6,$B37)</f>
        <v>#VALUE!</v>
      </c>
      <c r="G37" s="313" t="e">
        <f ca="1">OFFSET(LOOK!$AE$4,G$6,$B37)</f>
        <v>#VALUE!</v>
      </c>
      <c r="H37" s="313" t="e">
        <f ca="1">OFFSET(LOOK!$AE$4,H$6,$B37)</f>
        <v>#VALUE!</v>
      </c>
      <c r="I37" s="313" t="e">
        <f ca="1">OFFSET(LOOK!$AE$4,I$6,$B37)</f>
        <v>#VALUE!</v>
      </c>
      <c r="J37" s="313">
        <f ca="1">OFFSET(LOOK!$AE$4,J$6,$B37)</f>
        <v>0.25</v>
      </c>
      <c r="K37" s="313" t="e">
        <f ca="1">OFFSET(LOOK!$AE$4,K$6,$B37)</f>
        <v>#VALUE!</v>
      </c>
      <c r="L37" s="313" t="e">
        <f ca="1">OFFSET(LOOK!$AE$4,L$6,$B37)</f>
        <v>#VALUE!</v>
      </c>
      <c r="M37" s="313" t="e">
        <f ca="1">OFFSET(LOOK!$AE$4,M$6,$B37)</f>
        <v>#VALUE!</v>
      </c>
      <c r="N37" s="313" t="e">
        <f ca="1">OFFSET(LOOK!$AE$4,N$6,$B37)</f>
        <v>#VALUE!</v>
      </c>
      <c r="O37" s="313" t="e">
        <f ca="1">OFFSET(LOOK!$AE$4,O$6,$B37)</f>
        <v>#VALUE!</v>
      </c>
      <c r="P37" s="313" t="e">
        <f ca="1">OFFSET(LOOK!$AE$4,P$6,$B37)</f>
        <v>#VALUE!</v>
      </c>
      <c r="Q37" s="313" t="e">
        <f ca="1">OFFSET(LOOK!$AE$4,Q$6,$B37)</f>
        <v>#VALUE!</v>
      </c>
      <c r="R37" s="313" t="e">
        <f ca="1">OFFSET(LOOK!$AE$4,R$6,$B37)</f>
        <v>#VALUE!</v>
      </c>
      <c r="S37" s="313">
        <f ca="1">OFFSET(LOOK!$AE$4,S$6,$B37)</f>
        <v>0.66600000000000004</v>
      </c>
      <c r="T37" s="313" t="e">
        <f ca="1">OFFSET(LOOK!$AE$4,T$6,$B37)</f>
        <v>#VALUE!</v>
      </c>
      <c r="U37" s="313" t="e">
        <f ca="1">OFFSET(LOOK!$AE$4,U$6,$B37)</f>
        <v>#VALUE!</v>
      </c>
      <c r="V37" s="313">
        <f ca="1">OFFSET(LOOK!$AE$4,V$6,$B37)</f>
        <v>12.856999999999999</v>
      </c>
      <c r="W37" s="313">
        <f ca="1">OFFSET(LOOK!$AE$4,W$6,$B37)</f>
        <v>8</v>
      </c>
      <c r="X37" s="313" t="e">
        <f ca="1">OFFSET(LOOK!$AE$4,X$6,$B37)</f>
        <v>#VALUE!</v>
      </c>
      <c r="Y37" s="313">
        <f ca="1">OFFSET(LOOK!$AE$4,Y$6,$B37)</f>
        <v>0.1</v>
      </c>
      <c r="Z37" s="313" t="e">
        <f ca="1">OFFSET(LOOK!$AE$4,Z$6,$B37)</f>
        <v>#VALUE!</v>
      </c>
      <c r="AA37" s="313">
        <f ca="1">OFFSET(LOOK!$AE$4,AA$6,$B37)</f>
        <v>0.64100000000000001</v>
      </c>
      <c r="AB37" s="313">
        <f ca="1">OFFSET(LOOK!$AE$4,AB$6,$B37)</f>
        <v>1.1299999999999999</v>
      </c>
      <c r="AC37" s="313">
        <f ca="1">OFFSET(LOOK!$AE$4,25,$B37)</f>
        <v>1</v>
      </c>
    </row>
    <row r="38" spans="2:29" ht="67.5" customHeight="1" x14ac:dyDescent="0.2">
      <c r="B38" s="26">
        <v>32</v>
      </c>
      <c r="C38" s="29" t="str">
        <f>TITLES!$C36</f>
        <v>Wagner-Peyser Closed Positions Filled Rate</v>
      </c>
      <c r="D38" s="30"/>
      <c r="E38" s="313">
        <f ca="1">OFFSET(LOOK!$AE$4,E$6,$B38)</f>
        <v>1.4E-2</v>
      </c>
      <c r="F38" s="313">
        <f ca="1">OFFSET(LOOK!$AE$4,F$6,$B38)</f>
        <v>0.16300000000000001</v>
      </c>
      <c r="G38" s="313">
        <f ca="1">OFFSET(LOOK!$AE$4,G$6,$B38)</f>
        <v>0.437</v>
      </c>
      <c r="H38" s="313">
        <f ca="1">OFFSET(LOOK!$AE$4,H$6,$B38)</f>
        <v>0.115</v>
      </c>
      <c r="I38" s="313">
        <f ca="1">OFFSET(LOOK!$AE$4,I$6,$B38)</f>
        <v>6.7000000000000004E-2</v>
      </c>
      <c r="J38" s="313">
        <f ca="1">OFFSET(LOOK!$AE$4,J$6,$B38)</f>
        <v>0.52</v>
      </c>
      <c r="K38" s="313">
        <f ca="1">OFFSET(LOOK!$AE$4,K$6,$B38)</f>
        <v>0.48</v>
      </c>
      <c r="L38" s="313">
        <f ca="1">OFFSET(LOOK!$AE$4,L$6,$B38)</f>
        <v>1E-3</v>
      </c>
      <c r="M38" s="313">
        <f ca="1">OFFSET(LOOK!$AE$4,M$6,$B38)</f>
        <v>0.08</v>
      </c>
      <c r="N38" s="313">
        <f ca="1">OFFSET(LOOK!$AE$4,N$6,$B38)</f>
        <v>0.27600000000000002</v>
      </c>
      <c r="O38" s="313">
        <f ca="1">OFFSET(LOOK!$AE$4,O$6,$B38)</f>
        <v>0.27100000000000002</v>
      </c>
      <c r="P38" s="313">
        <f ca="1">OFFSET(LOOK!$AE$4,P$6,$B38)</f>
        <v>8.2000000000000003E-2</v>
      </c>
      <c r="Q38" s="313">
        <f ca="1">OFFSET(LOOK!$AE$4,Q$6,$B38)</f>
        <v>0.312</v>
      </c>
      <c r="R38" s="313">
        <f ca="1">OFFSET(LOOK!$AE$4,R$6,$B38)</f>
        <v>0.59499999999999997</v>
      </c>
      <c r="S38" s="313">
        <f ca="1">OFFSET(LOOK!$AE$4,S$6,$B38)</f>
        <v>0.55700000000000005</v>
      </c>
      <c r="T38" s="313">
        <f ca="1">OFFSET(LOOK!$AE$4,T$6,$B38)</f>
        <v>3.6999999999999998E-2</v>
      </c>
      <c r="U38" s="313">
        <f ca="1">OFFSET(LOOK!$AE$4,U$6,$B38)</f>
        <v>0.10299999999999999</v>
      </c>
      <c r="V38" s="313">
        <f ca="1">OFFSET(LOOK!$AE$4,V$6,$B38)</f>
        <v>0.03</v>
      </c>
      <c r="W38" s="313">
        <f ca="1">OFFSET(LOOK!$AE$4,W$6,$B38)</f>
        <v>0.13300000000000001</v>
      </c>
      <c r="X38" s="313">
        <f ca="1">OFFSET(LOOK!$AE$4,X$6,$B38)</f>
        <v>0.441</v>
      </c>
      <c r="Y38" s="313">
        <f ca="1">OFFSET(LOOK!$AE$4,Y$6,$B38)</f>
        <v>9.4E-2</v>
      </c>
      <c r="Z38" s="313">
        <f ca="1">OFFSET(LOOK!$AE$4,Z$6,$B38)</f>
        <v>0.14499999999999999</v>
      </c>
      <c r="AA38" s="313">
        <f ca="1">OFFSET(LOOK!$AE$4,AA$6,$B38)</f>
        <v>0.40799999999999997</v>
      </c>
      <c r="AB38" s="313">
        <f ca="1">OFFSET(LOOK!$AE$4,AB$6,$B38)</f>
        <v>0.23699999999999999</v>
      </c>
      <c r="AC38" s="313">
        <f ca="1">OFFSET(LOOK!$AE$4,25,$B38)</f>
        <v>0.217</v>
      </c>
    </row>
    <row r="39" spans="2:29" ht="75" customHeight="1" x14ac:dyDescent="0.2">
      <c r="B39" s="26">
        <v>33</v>
      </c>
      <c r="C39" s="29" t="str">
        <f>TITLES!$C37</f>
        <v>Wagner-Peyser Closed Non-Agricultural Positions Filled Rate</v>
      </c>
      <c r="D39" s="30"/>
      <c r="E39" s="313">
        <f ca="1">OFFSET(LOOK!$AE$4,E$6,$B39)</f>
        <v>1.4E-2</v>
      </c>
      <c r="F39" s="313">
        <f ca="1">OFFSET(LOOK!$AE$4,F$6,$B39)</f>
        <v>0.16300000000000001</v>
      </c>
      <c r="G39" s="313">
        <f ca="1">OFFSET(LOOK!$AE$4,G$6,$B39)</f>
        <v>0.437</v>
      </c>
      <c r="H39" s="313">
        <f ca="1">OFFSET(LOOK!$AE$4,H$6,$B39)</f>
        <v>0.115</v>
      </c>
      <c r="I39" s="313">
        <f ca="1">OFFSET(LOOK!$AE$4,I$6,$B39)</f>
        <v>6.7000000000000004E-2</v>
      </c>
      <c r="J39" s="313">
        <f ca="1">OFFSET(LOOK!$AE$4,J$6,$B39)</f>
        <v>0.51400000000000001</v>
      </c>
      <c r="K39" s="313">
        <f ca="1">OFFSET(LOOK!$AE$4,K$6,$B39)</f>
        <v>0.48</v>
      </c>
      <c r="L39" s="313">
        <f ca="1">OFFSET(LOOK!$AE$4,L$6,$B39)</f>
        <v>1E-3</v>
      </c>
      <c r="M39" s="313">
        <f ca="1">OFFSET(LOOK!$AE$4,M$6,$B39)</f>
        <v>7.5999999999999998E-2</v>
      </c>
      <c r="N39" s="313">
        <f ca="1">OFFSET(LOOK!$AE$4,N$6,$B39)</f>
        <v>0.27600000000000002</v>
      </c>
      <c r="O39" s="313">
        <f ca="1">OFFSET(LOOK!$AE$4,O$6,$B39)</f>
        <v>0.27100000000000002</v>
      </c>
      <c r="P39" s="313">
        <f ca="1">OFFSET(LOOK!$AE$4,P$6,$B39)</f>
        <v>8.2000000000000003E-2</v>
      </c>
      <c r="Q39" s="313">
        <f ca="1">OFFSET(LOOK!$AE$4,Q$6,$B39)</f>
        <v>0.312</v>
      </c>
      <c r="R39" s="313">
        <f ca="1">OFFSET(LOOK!$AE$4,R$6,$B39)</f>
        <v>0.59499999999999997</v>
      </c>
      <c r="S39" s="313">
        <f ca="1">OFFSET(LOOK!$AE$4,S$6,$B39)</f>
        <v>0.55700000000000005</v>
      </c>
      <c r="T39" s="313">
        <f ca="1">OFFSET(LOOK!$AE$4,T$6,$B39)</f>
        <v>3.6999999999999998E-2</v>
      </c>
      <c r="U39" s="313">
        <f ca="1">OFFSET(LOOK!$AE$4,U$6,$B39)</f>
        <v>9.6000000000000002E-2</v>
      </c>
      <c r="V39" s="313">
        <f ca="1">OFFSET(LOOK!$AE$4,V$6,$B39)</f>
        <v>0.03</v>
      </c>
      <c r="W39" s="313">
        <f ca="1">OFFSET(LOOK!$AE$4,W$6,$B39)</f>
        <v>0.11799999999999999</v>
      </c>
      <c r="X39" s="313">
        <f ca="1">OFFSET(LOOK!$AE$4,X$6,$B39)</f>
        <v>0.44400000000000001</v>
      </c>
      <c r="Y39" s="313">
        <f ca="1">OFFSET(LOOK!$AE$4,Y$6,$B39)</f>
        <v>9.4E-2</v>
      </c>
      <c r="Z39" s="313">
        <f ca="1">OFFSET(LOOK!$AE$4,Z$6,$B39)</f>
        <v>0.14499999999999999</v>
      </c>
      <c r="AA39" s="313">
        <f ca="1">OFFSET(LOOK!$AE$4,AA$6,$B39)</f>
        <v>0.40100000000000002</v>
      </c>
      <c r="AB39" s="313">
        <f ca="1">OFFSET(LOOK!$AE$4,AB$6,$B39)</f>
        <v>0.23499999999999999</v>
      </c>
      <c r="AC39" s="313">
        <f ca="1">OFFSET(LOOK!$AE$4,25,$B39)</f>
        <v>0.216</v>
      </c>
    </row>
    <row r="40" spans="2:29" ht="63" customHeight="1" x14ac:dyDescent="0.2">
      <c r="B40" s="26">
        <v>34</v>
      </c>
      <c r="C40" s="29" t="str">
        <f>TITLES!$C38</f>
        <v>Wagner-Peyser Closed Agricultural Positions Filled Rate</v>
      </c>
      <c r="D40" s="30"/>
      <c r="E40" s="313" t="e">
        <f ca="1">OFFSET(LOOK!$AE$4,E$6,$B40)</f>
        <v>#VALUE!</v>
      </c>
      <c r="F40" s="313" t="e">
        <f ca="1">OFFSET(LOOK!$AE$4,F$6,$B40)</f>
        <v>#VALUE!</v>
      </c>
      <c r="G40" s="313" t="e">
        <f ca="1">OFFSET(LOOK!$AE$4,G$6,$B40)</f>
        <v>#VALUE!</v>
      </c>
      <c r="H40" s="313" t="e">
        <f ca="1">OFFSET(LOOK!$AE$4,H$6,$B40)</f>
        <v>#VALUE!</v>
      </c>
      <c r="I40" s="313" t="e">
        <f ca="1">OFFSET(LOOK!$AE$4,I$6,$B40)</f>
        <v>#VALUE!</v>
      </c>
      <c r="J40" s="313">
        <f ca="1">OFFSET(LOOK!$AE$4,J$6,$B40)</f>
        <v>1</v>
      </c>
      <c r="K40" s="313" t="e">
        <f ca="1">OFFSET(LOOK!$AE$4,K$6,$B40)</f>
        <v>#VALUE!</v>
      </c>
      <c r="L40" s="313" t="e">
        <f ca="1">OFFSET(LOOK!$AE$4,L$6,$B40)</f>
        <v>#VALUE!</v>
      </c>
      <c r="M40" s="313">
        <f ca="1">OFFSET(LOOK!$AE$4,M$6,$B40)</f>
        <v>1</v>
      </c>
      <c r="N40" s="313" t="e">
        <f ca="1">OFFSET(LOOK!$AE$4,N$6,$B40)</f>
        <v>#VALUE!</v>
      </c>
      <c r="O40" s="313" t="e">
        <f ca="1">OFFSET(LOOK!$AE$4,O$6,$B40)</f>
        <v>#VALUE!</v>
      </c>
      <c r="P40" s="313" t="e">
        <f ca="1">OFFSET(LOOK!$AE$4,P$6,$B40)</f>
        <v>#VALUE!</v>
      </c>
      <c r="Q40" s="313" t="e">
        <f ca="1">OFFSET(LOOK!$AE$4,Q$6,$B40)</f>
        <v>#VALUE!</v>
      </c>
      <c r="R40" s="313" t="e">
        <f ca="1">OFFSET(LOOK!$AE$4,R$6,$B40)</f>
        <v>#VALUE!</v>
      </c>
      <c r="S40" s="313" t="e">
        <f ca="1">OFFSET(LOOK!$AE$4,S$6,$B40)</f>
        <v>#VALUE!</v>
      </c>
      <c r="T40" s="313" t="e">
        <f ca="1">OFFSET(LOOK!$AE$4,T$6,$B40)</f>
        <v>#VALUE!</v>
      </c>
      <c r="U40" s="313">
        <f ca="1">OFFSET(LOOK!$AE$4,U$6,$B40)</f>
        <v>0.17499999999999999</v>
      </c>
      <c r="V40" s="313" t="e">
        <f ca="1">OFFSET(LOOK!$AE$4,V$6,$B40)</f>
        <v>#VALUE!</v>
      </c>
      <c r="W40" s="313">
        <f ca="1">OFFSET(LOOK!$AE$4,W$6,$B40)</f>
        <v>0.57099999999999995</v>
      </c>
      <c r="X40" s="313" t="e">
        <f ca="1">OFFSET(LOOK!$AE$4,X$6,$B40)</f>
        <v>#VALUE!</v>
      </c>
      <c r="Y40" s="313" t="e">
        <f ca="1">OFFSET(LOOK!$AE$4,Y$6,$B40)</f>
        <v>#VALUE!</v>
      </c>
      <c r="Z40" s="313" t="e">
        <f ca="1">OFFSET(LOOK!$AE$4,Z$6,$B40)</f>
        <v>#VALUE!</v>
      </c>
      <c r="AA40" s="313">
        <f ca="1">OFFSET(LOOK!$AE$4,AA$6,$B40)</f>
        <v>0.878</v>
      </c>
      <c r="AB40" s="313">
        <f ca="1">OFFSET(LOOK!$AE$4,AB$6,$B40)</f>
        <v>0.5</v>
      </c>
      <c r="AC40" s="313">
        <f ca="1">OFFSET(LOOK!$AE$4,25,$B40)</f>
        <v>0.505</v>
      </c>
    </row>
  </sheetData>
  <mergeCells count="5">
    <mergeCell ref="I2:AC4"/>
    <mergeCell ref="C7:D7"/>
    <mergeCell ref="C2:G2"/>
    <mergeCell ref="B6:C6"/>
    <mergeCell ref="D4:G4"/>
  </mergeCells>
  <phoneticPr fontId="0" type="noConversion"/>
  <conditionalFormatting sqref="F7">
    <cfRule type="expression" dxfId="7724" priority="1" stopIfTrue="1">
      <formula>F7=""</formula>
    </cfRule>
    <cfRule type="expression" dxfId="7723"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28575</xdr:colOff>
                    <xdr:row>1</xdr:row>
                    <xdr:rowOff>0</xdr:rowOff>
                  </from>
                  <to>
                    <xdr:col>1</xdr:col>
                    <xdr:colOff>400050</xdr:colOff>
                    <xdr:row>1</xdr:row>
                    <xdr:rowOff>361950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400050</xdr:colOff>
                    <xdr:row>3</xdr:row>
                    <xdr:rowOff>361950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M31"/>
  <sheetViews>
    <sheetView showGridLines="0" workbookViewId="0">
      <selection activeCell="E66" sqref="E66"/>
    </sheetView>
  </sheetViews>
  <sheetFormatPr defaultRowHeight="12.75" x14ac:dyDescent="0.2"/>
  <cols>
    <col min="1" max="1" width="2.7109375" customWidth="1"/>
    <col min="3" max="3" width="12.85546875" customWidth="1"/>
    <col min="13" max="13" width="9.5703125" customWidth="1"/>
  </cols>
  <sheetData>
    <row r="1" spans="2:13" ht="7.5" customHeight="1" x14ac:dyDescent="0.2"/>
    <row r="2" spans="2:13" ht="22.5" customHeight="1" x14ac:dyDescent="0.3">
      <c r="C2" s="507" t="s">
        <v>108</v>
      </c>
      <c r="D2" s="508"/>
      <c r="E2" s="508"/>
      <c r="F2" s="508"/>
      <c r="G2" s="508"/>
      <c r="H2" s="508"/>
      <c r="I2" s="508"/>
      <c r="J2" s="508"/>
      <c r="K2" s="508"/>
    </row>
    <row r="3" spans="2:13" ht="6" customHeight="1" x14ac:dyDescent="0.3">
      <c r="C3" s="35"/>
      <c r="D3" s="36"/>
      <c r="E3" s="36"/>
      <c r="F3" s="36"/>
      <c r="G3" s="36"/>
      <c r="H3" s="36"/>
      <c r="I3" s="36"/>
      <c r="J3" s="36"/>
      <c r="K3" s="36"/>
    </row>
    <row r="4" spans="2:13" ht="88.5" customHeight="1" x14ac:dyDescent="0.2">
      <c r="B4" s="509" t="s">
        <v>367</v>
      </c>
      <c r="C4" s="509"/>
      <c r="D4" s="509"/>
      <c r="E4" s="509"/>
      <c r="F4" s="509"/>
      <c r="G4" s="509"/>
      <c r="H4" s="509"/>
      <c r="I4" s="509"/>
      <c r="J4" s="509"/>
      <c r="K4" s="509"/>
      <c r="L4" s="509"/>
      <c r="M4" s="509"/>
    </row>
    <row r="5" spans="2:13" ht="7.5" customHeight="1" x14ac:dyDescent="0.2"/>
    <row r="6" spans="2:13" x14ac:dyDescent="0.2">
      <c r="B6" t="s">
        <v>109</v>
      </c>
    </row>
    <row r="7" spans="2:13" ht="6.75" customHeight="1" x14ac:dyDescent="0.2"/>
    <row r="8" spans="2:13" x14ac:dyDescent="0.2">
      <c r="C8" s="37" t="s">
        <v>112</v>
      </c>
      <c r="E8" s="37" t="s">
        <v>113</v>
      </c>
      <c r="H8" s="37" t="s">
        <v>114</v>
      </c>
    </row>
    <row r="9" spans="2:13" x14ac:dyDescent="0.2">
      <c r="C9" t="s">
        <v>105</v>
      </c>
      <c r="E9" t="s">
        <v>161</v>
      </c>
      <c r="H9" t="s">
        <v>249</v>
      </c>
    </row>
    <row r="10" spans="2:13" x14ac:dyDescent="0.2">
      <c r="C10" t="s">
        <v>110</v>
      </c>
      <c r="E10" t="s">
        <v>161</v>
      </c>
      <c r="H10" t="s">
        <v>249</v>
      </c>
    </row>
    <row r="11" spans="2:13" x14ac:dyDescent="0.2">
      <c r="C11" t="s">
        <v>111</v>
      </c>
      <c r="E11" t="s">
        <v>162</v>
      </c>
      <c r="H11" t="s">
        <v>249</v>
      </c>
    </row>
    <row r="12" spans="2:13" ht="12" customHeight="1" x14ac:dyDescent="0.2"/>
    <row r="15" spans="2:13" ht="7.5" customHeight="1" x14ac:dyDescent="0.2"/>
    <row r="16" spans="2:13" x14ac:dyDescent="0.2">
      <c r="B16" t="s">
        <v>115</v>
      </c>
    </row>
    <row r="17" spans="1:13" ht="7.5" customHeight="1" x14ac:dyDescent="0.2"/>
    <row r="18" spans="1:13" x14ac:dyDescent="0.2">
      <c r="B18" t="s">
        <v>107</v>
      </c>
    </row>
    <row r="19" spans="1:13" ht="7.5" customHeight="1" x14ac:dyDescent="0.2"/>
    <row r="20" spans="1:13" x14ac:dyDescent="0.2">
      <c r="B20" t="s">
        <v>104</v>
      </c>
    </row>
    <row r="21" spans="1:13" ht="7.5" customHeight="1" x14ac:dyDescent="0.2"/>
    <row r="22" spans="1:13" x14ac:dyDescent="0.2">
      <c r="B22" s="15" t="s">
        <v>379</v>
      </c>
    </row>
    <row r="23" spans="1:13" x14ac:dyDescent="0.2">
      <c r="B23" t="s">
        <v>106</v>
      </c>
    </row>
    <row r="24" spans="1:13" ht="7.5" customHeight="1" x14ac:dyDescent="0.2"/>
    <row r="26" spans="1:13" x14ac:dyDescent="0.2">
      <c r="L26" s="38"/>
      <c r="M26" s="38"/>
    </row>
    <row r="27" spans="1:13" x14ac:dyDescent="0.2">
      <c r="B27" s="39"/>
      <c r="C27" s="39"/>
      <c r="D27" s="39"/>
      <c r="E27" s="39"/>
      <c r="F27" s="39"/>
      <c r="G27" s="39"/>
      <c r="H27" s="39"/>
      <c r="I27" s="39"/>
      <c r="J27" s="39"/>
      <c r="K27" s="39"/>
    </row>
    <row r="28" spans="1:13" ht="18.75" customHeight="1" x14ac:dyDescent="0.25">
      <c r="B28" s="39"/>
      <c r="C28" s="40"/>
      <c r="D28" s="39"/>
      <c r="E28" s="39"/>
      <c r="F28" s="39"/>
      <c r="G28" s="39"/>
      <c r="H28" s="39"/>
      <c r="I28" s="39"/>
      <c r="J28" s="39"/>
      <c r="K28" s="39"/>
      <c r="L28" s="39"/>
      <c r="M28" s="39"/>
    </row>
    <row r="29" spans="1:13" ht="15" customHeight="1" x14ac:dyDescent="0.2">
      <c r="A29" s="38"/>
      <c r="C29" s="39"/>
      <c r="L29" s="39"/>
      <c r="M29" s="39"/>
    </row>
    <row r="30" spans="1:13" ht="15" customHeight="1" x14ac:dyDescent="0.2">
      <c r="A30" s="38"/>
      <c r="C30" s="39"/>
      <c r="L30" s="39"/>
      <c r="M30" s="39"/>
    </row>
    <row r="31" spans="1:13" ht="15" customHeight="1" x14ac:dyDescent="0.2">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zoomScale="85" zoomScaleNormal="85" workbookViewId="0">
      <selection activeCell="C8" sqref="C8"/>
    </sheetView>
  </sheetViews>
  <sheetFormatPr defaultColWidth="9.140625" defaultRowHeight="15" x14ac:dyDescent="0.25"/>
  <cols>
    <col min="1" max="1" width="8.85546875" style="317" customWidth="1"/>
    <col min="2" max="2" width="9.7109375" style="317" customWidth="1"/>
    <col min="3" max="3" width="68" style="317" customWidth="1"/>
    <col min="4" max="4" width="58" style="317" customWidth="1"/>
    <col min="5" max="5" width="76.42578125" style="317" customWidth="1"/>
    <col min="6" max="16384" width="9.140625" style="317"/>
  </cols>
  <sheetData>
    <row r="1" spans="1:5" ht="45" x14ac:dyDescent="0.25">
      <c r="A1" s="314" t="s">
        <v>368</v>
      </c>
      <c r="B1" s="314" t="s">
        <v>369</v>
      </c>
      <c r="C1" s="315" t="s">
        <v>370</v>
      </c>
      <c r="D1" s="315" t="s">
        <v>44</v>
      </c>
      <c r="E1" s="316" t="s">
        <v>366</v>
      </c>
    </row>
    <row r="2" spans="1:5" ht="60" x14ac:dyDescent="0.25">
      <c r="A2" s="318">
        <v>1</v>
      </c>
      <c r="B2" s="318">
        <v>1</v>
      </c>
      <c r="C2" s="319" t="s">
        <v>214</v>
      </c>
      <c r="D2" s="320" t="s">
        <v>147</v>
      </c>
      <c r="E2" s="320" t="s">
        <v>163</v>
      </c>
    </row>
    <row r="3" spans="1:5" ht="30" x14ac:dyDescent="0.25">
      <c r="A3" s="318">
        <v>2</v>
      </c>
      <c r="B3" s="318">
        <v>2</v>
      </c>
      <c r="C3" s="319" t="s">
        <v>182</v>
      </c>
      <c r="D3" s="320" t="s">
        <v>116</v>
      </c>
      <c r="E3" s="320" t="s">
        <v>48</v>
      </c>
    </row>
    <row r="4" spans="1:5" ht="38.25" x14ac:dyDescent="0.25">
      <c r="A4" s="318">
        <v>3</v>
      </c>
      <c r="B4" s="318">
        <v>3</v>
      </c>
      <c r="C4" s="319" t="s">
        <v>215</v>
      </c>
      <c r="D4" s="321" t="s">
        <v>220</v>
      </c>
      <c r="E4" s="322" t="s">
        <v>209</v>
      </c>
    </row>
    <row r="5" spans="1:5" ht="38.25" x14ac:dyDescent="0.25">
      <c r="A5" s="318">
        <v>4</v>
      </c>
      <c r="B5" s="318">
        <v>4</v>
      </c>
      <c r="C5" s="319" t="s">
        <v>218</v>
      </c>
      <c r="D5" s="321" t="s">
        <v>207</v>
      </c>
      <c r="E5" s="322" t="s">
        <v>208</v>
      </c>
    </row>
    <row r="6" spans="1:5" ht="30" x14ac:dyDescent="0.25">
      <c r="A6" s="318">
        <v>5</v>
      </c>
      <c r="B6" s="318">
        <v>5</v>
      </c>
      <c r="C6" s="323" t="s">
        <v>371</v>
      </c>
      <c r="D6" s="322" t="s">
        <v>304</v>
      </c>
      <c r="E6" s="320" t="s">
        <v>268</v>
      </c>
    </row>
    <row r="7" spans="1:5" ht="30" x14ac:dyDescent="0.25">
      <c r="A7" s="318">
        <v>6</v>
      </c>
      <c r="B7" s="318">
        <v>6</v>
      </c>
      <c r="C7" s="323" t="s">
        <v>263</v>
      </c>
      <c r="D7" s="322" t="s">
        <v>303</v>
      </c>
      <c r="E7" s="320" t="s">
        <v>283</v>
      </c>
    </row>
    <row r="8" spans="1:5" ht="30" x14ac:dyDescent="0.25">
      <c r="A8" s="318">
        <v>7</v>
      </c>
      <c r="B8" s="318">
        <v>7</v>
      </c>
      <c r="C8" s="319" t="s">
        <v>187</v>
      </c>
      <c r="D8" s="322" t="s">
        <v>314</v>
      </c>
      <c r="E8" s="320" t="s">
        <v>269</v>
      </c>
    </row>
    <row r="9" spans="1:5" ht="30" x14ac:dyDescent="0.25">
      <c r="A9" s="318">
        <v>8</v>
      </c>
      <c r="B9" s="318">
        <v>8</v>
      </c>
      <c r="C9" s="319" t="s">
        <v>188</v>
      </c>
      <c r="D9" s="320" t="s">
        <v>282</v>
      </c>
      <c r="E9" s="320" t="s">
        <v>48</v>
      </c>
    </row>
    <row r="10" spans="1:5" x14ac:dyDescent="0.25">
      <c r="A10" s="318">
        <v>9</v>
      </c>
      <c r="B10" s="318">
        <v>9</v>
      </c>
      <c r="C10" s="319" t="s">
        <v>189</v>
      </c>
      <c r="D10" s="322" t="s">
        <v>302</v>
      </c>
      <c r="E10" s="320" t="s">
        <v>270</v>
      </c>
    </row>
    <row r="11" spans="1:5" ht="30" x14ac:dyDescent="0.25">
      <c r="A11" s="318">
        <v>10</v>
      </c>
      <c r="B11" s="318">
        <v>10</v>
      </c>
      <c r="C11" s="319" t="s">
        <v>190</v>
      </c>
      <c r="D11" s="320" t="s">
        <v>271</v>
      </c>
      <c r="E11" s="320" t="s">
        <v>48</v>
      </c>
    </row>
    <row r="12" spans="1:5" x14ac:dyDescent="0.25">
      <c r="A12" s="318">
        <v>11</v>
      </c>
      <c r="B12" s="318">
        <v>11</v>
      </c>
      <c r="C12" s="319" t="s">
        <v>219</v>
      </c>
      <c r="D12" s="322" t="s">
        <v>307</v>
      </c>
      <c r="E12" s="320" t="s">
        <v>272</v>
      </c>
    </row>
    <row r="13" spans="1:5" ht="45" x14ac:dyDescent="0.25">
      <c r="A13" s="318">
        <v>12</v>
      </c>
      <c r="B13" s="318">
        <v>12</v>
      </c>
      <c r="C13" s="319" t="s">
        <v>191</v>
      </c>
      <c r="D13" s="322" t="s">
        <v>308</v>
      </c>
      <c r="E13" s="320" t="s">
        <v>273</v>
      </c>
    </row>
    <row r="14" spans="1:5" ht="60" x14ac:dyDescent="0.25">
      <c r="A14" s="318">
        <v>13</v>
      </c>
      <c r="B14" s="318">
        <v>13</v>
      </c>
      <c r="C14" s="323" t="s">
        <v>216</v>
      </c>
      <c r="D14" s="320" t="s">
        <v>274</v>
      </c>
      <c r="E14" s="320" t="s">
        <v>275</v>
      </c>
    </row>
    <row r="15" spans="1:5" ht="45" x14ac:dyDescent="0.25">
      <c r="A15" s="318">
        <v>14</v>
      </c>
      <c r="B15" s="318">
        <v>14</v>
      </c>
      <c r="C15" s="319" t="s">
        <v>225</v>
      </c>
      <c r="D15" s="320" t="s">
        <v>284</v>
      </c>
      <c r="E15" s="320" t="s">
        <v>276</v>
      </c>
    </row>
    <row r="16" spans="1:5" ht="60" x14ac:dyDescent="0.25">
      <c r="A16" s="318">
        <v>15</v>
      </c>
      <c r="B16" s="318">
        <v>15</v>
      </c>
      <c r="C16" s="319" t="s">
        <v>192</v>
      </c>
      <c r="D16" s="320" t="s">
        <v>277</v>
      </c>
      <c r="E16" s="320" t="s">
        <v>278</v>
      </c>
    </row>
    <row r="17" spans="1:5" ht="45" x14ac:dyDescent="0.25">
      <c r="A17" s="318">
        <v>16</v>
      </c>
      <c r="B17" s="318">
        <v>16</v>
      </c>
      <c r="C17" s="319" t="s">
        <v>242</v>
      </c>
      <c r="D17" s="320" t="s">
        <v>279</v>
      </c>
      <c r="E17" s="320" t="s">
        <v>244</v>
      </c>
    </row>
    <row r="18" spans="1:5" ht="30" x14ac:dyDescent="0.25">
      <c r="A18" s="318">
        <v>17</v>
      </c>
      <c r="B18" s="318">
        <v>17</v>
      </c>
      <c r="C18" s="323" t="s">
        <v>253</v>
      </c>
      <c r="D18" s="320" t="s">
        <v>280</v>
      </c>
      <c r="E18" s="320" t="s">
        <v>255</v>
      </c>
    </row>
    <row r="19" spans="1:5" ht="25.5" x14ac:dyDescent="0.25">
      <c r="A19" s="318">
        <v>18</v>
      </c>
      <c r="B19" s="318">
        <v>18</v>
      </c>
      <c r="C19" s="319" t="s">
        <v>183</v>
      </c>
      <c r="D19" s="322" t="s">
        <v>301</v>
      </c>
      <c r="E19" s="322" t="s">
        <v>309</v>
      </c>
    </row>
    <row r="20" spans="1:5" ht="38.25" x14ac:dyDescent="0.25">
      <c r="A20" s="318">
        <v>19</v>
      </c>
      <c r="B20" s="324" t="s">
        <v>372</v>
      </c>
      <c r="C20" s="323" t="s">
        <v>329</v>
      </c>
      <c r="D20" s="322" t="s">
        <v>301</v>
      </c>
      <c r="E20" s="322" t="s">
        <v>335</v>
      </c>
    </row>
    <row r="21" spans="1:5" ht="38.25" x14ac:dyDescent="0.25">
      <c r="A21" s="318">
        <v>20</v>
      </c>
      <c r="B21" s="324" t="s">
        <v>372</v>
      </c>
      <c r="C21" s="323" t="s">
        <v>331</v>
      </c>
      <c r="D21" s="322" t="s">
        <v>301</v>
      </c>
      <c r="E21" s="322" t="s">
        <v>334</v>
      </c>
    </row>
    <row r="22" spans="1:5" ht="25.5" x14ac:dyDescent="0.25">
      <c r="A22" s="318">
        <v>21</v>
      </c>
      <c r="B22" s="318">
        <v>19</v>
      </c>
      <c r="C22" s="323" t="s">
        <v>213</v>
      </c>
      <c r="D22" s="322" t="s">
        <v>301</v>
      </c>
      <c r="E22" s="322" t="s">
        <v>310</v>
      </c>
    </row>
    <row r="23" spans="1:5" ht="38.25" x14ac:dyDescent="0.25">
      <c r="A23" s="318">
        <v>22</v>
      </c>
      <c r="B23" s="324" t="s">
        <v>372</v>
      </c>
      <c r="C23" s="323" t="s">
        <v>330</v>
      </c>
      <c r="D23" s="322" t="s">
        <v>301</v>
      </c>
      <c r="E23" s="322" t="s">
        <v>337</v>
      </c>
    </row>
    <row r="24" spans="1:5" ht="38.25" x14ac:dyDescent="0.25">
      <c r="A24" s="318">
        <v>23</v>
      </c>
      <c r="B24" s="324" t="s">
        <v>372</v>
      </c>
      <c r="C24" s="323" t="s">
        <v>328</v>
      </c>
      <c r="D24" s="322" t="s">
        <v>301</v>
      </c>
      <c r="E24" s="322" t="s">
        <v>336</v>
      </c>
    </row>
    <row r="25" spans="1:5" ht="30" x14ac:dyDescent="0.25">
      <c r="A25" s="318">
        <v>24</v>
      </c>
      <c r="B25" s="318">
        <v>20</v>
      </c>
      <c r="C25" s="319" t="s">
        <v>251</v>
      </c>
      <c r="D25" s="320" t="s">
        <v>281</v>
      </c>
      <c r="E25" s="320" t="s">
        <v>48</v>
      </c>
    </row>
    <row r="26" spans="1:5" ht="25.5" x14ac:dyDescent="0.25">
      <c r="A26" s="318">
        <v>25</v>
      </c>
      <c r="B26" s="318">
        <v>21</v>
      </c>
      <c r="C26" s="319" t="s">
        <v>184</v>
      </c>
      <c r="D26" s="322" t="s">
        <v>301</v>
      </c>
      <c r="E26" s="322" t="s">
        <v>311</v>
      </c>
    </row>
    <row r="27" spans="1:5" ht="25.5" x14ac:dyDescent="0.25">
      <c r="A27" s="318">
        <v>26</v>
      </c>
      <c r="B27" s="318">
        <v>22</v>
      </c>
      <c r="C27" s="319" t="s">
        <v>217</v>
      </c>
      <c r="D27" s="322" t="s">
        <v>301</v>
      </c>
      <c r="E27" s="322" t="s">
        <v>312</v>
      </c>
    </row>
    <row r="28" spans="1:5" ht="25.5" x14ac:dyDescent="0.25">
      <c r="A28" s="318">
        <v>27</v>
      </c>
      <c r="B28" s="318">
        <v>23</v>
      </c>
      <c r="C28" s="319" t="s">
        <v>257</v>
      </c>
      <c r="D28" s="322" t="s">
        <v>301</v>
      </c>
      <c r="E28" s="322" t="s">
        <v>313</v>
      </c>
    </row>
    <row r="29" spans="1:5" ht="30" x14ac:dyDescent="0.25">
      <c r="A29" s="318">
        <v>28</v>
      </c>
      <c r="B29" s="318">
        <v>24</v>
      </c>
      <c r="C29" s="323" t="s">
        <v>258</v>
      </c>
      <c r="D29" s="322" t="s">
        <v>259</v>
      </c>
      <c r="E29" s="320" t="s">
        <v>48</v>
      </c>
    </row>
    <row r="30" spans="1:5" x14ac:dyDescent="0.25">
      <c r="A30" s="318">
        <v>29</v>
      </c>
      <c r="B30" s="318">
        <v>25</v>
      </c>
      <c r="C30" s="319" t="s">
        <v>185</v>
      </c>
      <c r="D30" s="320" t="s">
        <v>118</v>
      </c>
      <c r="E30" s="320" t="s">
        <v>75</v>
      </c>
    </row>
    <row r="31" spans="1:5" ht="25.5" x14ac:dyDescent="0.25">
      <c r="A31" s="318">
        <v>30</v>
      </c>
      <c r="B31" s="324" t="s">
        <v>372</v>
      </c>
      <c r="C31" s="323" t="s">
        <v>341</v>
      </c>
      <c r="D31" s="322" t="s">
        <v>350</v>
      </c>
      <c r="E31" s="322" t="s">
        <v>357</v>
      </c>
    </row>
    <row r="32" spans="1:5" x14ac:dyDescent="0.25">
      <c r="A32" s="318">
        <v>31</v>
      </c>
      <c r="B32" s="324" t="s">
        <v>372</v>
      </c>
      <c r="C32" s="323" t="s">
        <v>340</v>
      </c>
      <c r="D32" s="322" t="s">
        <v>351</v>
      </c>
      <c r="E32" s="322" t="s">
        <v>356</v>
      </c>
    </row>
    <row r="33" spans="1:5" x14ac:dyDescent="0.25">
      <c r="A33" s="318">
        <v>32</v>
      </c>
      <c r="B33" s="318">
        <v>26</v>
      </c>
      <c r="C33" s="323" t="s">
        <v>266</v>
      </c>
      <c r="D33" s="322" t="s">
        <v>305</v>
      </c>
      <c r="E33" s="322" t="s">
        <v>306</v>
      </c>
    </row>
    <row r="34" spans="1:5" ht="25.5" x14ac:dyDescent="0.25">
      <c r="A34" s="318">
        <v>33</v>
      </c>
      <c r="B34" s="324" t="s">
        <v>372</v>
      </c>
      <c r="C34" s="323" t="s">
        <v>338</v>
      </c>
      <c r="D34" s="322" t="s">
        <v>353</v>
      </c>
      <c r="E34" s="322" t="s">
        <v>355</v>
      </c>
    </row>
    <row r="35" spans="1:5" ht="25.5" x14ac:dyDescent="0.25">
      <c r="A35" s="318">
        <v>34</v>
      </c>
      <c r="B35" s="324" t="s">
        <v>372</v>
      </c>
      <c r="C35" s="323" t="s">
        <v>339</v>
      </c>
      <c r="D35" s="322" t="s">
        <v>352</v>
      </c>
      <c r="E35" s="322" t="s">
        <v>354</v>
      </c>
    </row>
    <row r="36" spans="1:5" x14ac:dyDescent="0.25">
      <c r="C36" s="325"/>
      <c r="D36" s="325"/>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K91"/>
  <sheetViews>
    <sheetView topLeftCell="G1" zoomScale="70" zoomScaleNormal="70" workbookViewId="0">
      <selection activeCell="K17" sqref="K17"/>
    </sheetView>
  </sheetViews>
  <sheetFormatPr defaultRowHeight="12.75" x14ac:dyDescent="0.2"/>
  <cols>
    <col min="1" max="1" width="7" customWidth="1"/>
    <col min="2" max="2" width="10.42578125" customWidth="1"/>
    <col min="3" max="3" width="105.42578125" customWidth="1"/>
    <col min="4" max="4" width="4.7109375" customWidth="1"/>
    <col min="5" max="5" width="39.42578125" customWidth="1"/>
    <col min="6" max="6" width="63.5703125" customWidth="1"/>
    <col min="7" max="7" width="175.7109375" bestFit="1" customWidth="1"/>
    <col min="8" max="8" width="175.7109375" customWidth="1"/>
    <col min="9" max="9" width="2.7109375" customWidth="1"/>
    <col min="10" max="10" width="8.5703125" customWidth="1"/>
    <col min="11" max="11" width="14.28515625" customWidth="1"/>
  </cols>
  <sheetData>
    <row r="1" spans="1:11" x14ac:dyDescent="0.2">
      <c r="H1" s="15"/>
    </row>
    <row r="2" spans="1:11" x14ac:dyDescent="0.2">
      <c r="D2" s="36"/>
      <c r="H2" s="15"/>
    </row>
    <row r="3" spans="1:11" ht="24" customHeight="1" x14ac:dyDescent="0.2">
      <c r="C3" s="11" t="str">
        <f>"MEASURE - "&amp;LOOK!J40</f>
        <v>MEASURE - 1</v>
      </c>
      <c r="D3" s="11"/>
      <c r="E3" s="283" t="str">
        <f ca="1">OFFSET(E4,LOOK!$J$40,0)</f>
        <v>Closed Due To Earnings</v>
      </c>
      <c r="F3" s="284" t="str">
        <f ca="1">OFFSET(F4,LOOK!$J$40,0)</f>
        <v>Cases Closed</v>
      </c>
      <c r="G3" s="284" t="str">
        <f ca="1">OFFSET(C4,LOOK!$J$40,0)</f>
        <v>Welfare Transition Entered Employment Rate</v>
      </c>
    </row>
    <row r="4" spans="1:11" x14ac:dyDescent="0.2">
      <c r="C4" t="s">
        <v>223</v>
      </c>
      <c r="E4" t="s">
        <v>44</v>
      </c>
      <c r="F4" t="s">
        <v>45</v>
      </c>
      <c r="G4" t="s">
        <v>221</v>
      </c>
      <c r="H4" t="s">
        <v>222</v>
      </c>
    </row>
    <row r="5" spans="1:11" x14ac:dyDescent="0.2">
      <c r="A5" s="285">
        <v>1</v>
      </c>
      <c r="B5" s="100" t="s">
        <v>411</v>
      </c>
      <c r="C5" t="s">
        <v>214</v>
      </c>
      <c r="E5" t="s">
        <v>172</v>
      </c>
      <c r="F5" t="s">
        <v>173</v>
      </c>
      <c r="G5" t="s">
        <v>147</v>
      </c>
      <c r="H5" t="s">
        <v>163</v>
      </c>
      <c r="J5" s="286" t="s">
        <v>412</v>
      </c>
      <c r="K5" s="287" t="s">
        <v>424</v>
      </c>
    </row>
    <row r="6" spans="1:11" x14ac:dyDescent="0.2">
      <c r="A6" s="285">
        <v>2</v>
      </c>
      <c r="B6" s="100" t="s">
        <v>411</v>
      </c>
      <c r="C6" t="s">
        <v>182</v>
      </c>
      <c r="E6" t="s">
        <v>252</v>
      </c>
      <c r="F6" t="s">
        <v>181</v>
      </c>
      <c r="G6" t="s">
        <v>116</v>
      </c>
      <c r="H6" t="s">
        <v>48</v>
      </c>
      <c r="J6" s="286" t="s">
        <v>413</v>
      </c>
      <c r="K6" s="287" t="s">
        <v>425</v>
      </c>
    </row>
    <row r="7" spans="1:11" x14ac:dyDescent="0.2">
      <c r="A7" s="285">
        <v>3</v>
      </c>
      <c r="B7" s="100" t="s">
        <v>411</v>
      </c>
      <c r="C7" t="s">
        <v>215</v>
      </c>
      <c r="E7" t="s">
        <v>174</v>
      </c>
      <c r="F7" t="s">
        <v>195</v>
      </c>
      <c r="G7" s="288" t="s">
        <v>220</v>
      </c>
      <c r="H7" s="15" t="s">
        <v>209</v>
      </c>
      <c r="I7" s="15"/>
      <c r="J7" s="286" t="s">
        <v>414</v>
      </c>
      <c r="K7" s="287" t="s">
        <v>426</v>
      </c>
    </row>
    <row r="8" spans="1:11" x14ac:dyDescent="0.2">
      <c r="A8" s="285">
        <v>4</v>
      </c>
      <c r="B8" s="100" t="s">
        <v>411</v>
      </c>
      <c r="C8" t="s">
        <v>218</v>
      </c>
      <c r="E8" t="s">
        <v>174</v>
      </c>
      <c r="F8" t="s">
        <v>195</v>
      </c>
      <c r="G8" s="288" t="s">
        <v>207</v>
      </c>
      <c r="H8" s="15" t="s">
        <v>208</v>
      </c>
      <c r="I8" s="15"/>
      <c r="J8" s="286" t="s">
        <v>415</v>
      </c>
      <c r="K8" s="287" t="s">
        <v>427</v>
      </c>
    </row>
    <row r="9" spans="1:11" x14ac:dyDescent="0.2">
      <c r="A9" s="285">
        <v>5</v>
      </c>
      <c r="B9" s="100" t="s">
        <v>411</v>
      </c>
      <c r="C9" s="15" t="s">
        <v>186</v>
      </c>
      <c r="E9" t="s">
        <v>175</v>
      </c>
      <c r="F9" s="15" t="s">
        <v>295</v>
      </c>
      <c r="G9" s="15" t="s">
        <v>304</v>
      </c>
      <c r="H9" t="s">
        <v>268</v>
      </c>
      <c r="J9" s="286" t="s">
        <v>416</v>
      </c>
      <c r="K9" s="287" t="s">
        <v>428</v>
      </c>
    </row>
    <row r="10" spans="1:11" x14ac:dyDescent="0.2">
      <c r="A10" s="285">
        <v>6</v>
      </c>
      <c r="B10" s="100" t="s">
        <v>411</v>
      </c>
      <c r="C10" s="15" t="s">
        <v>263</v>
      </c>
      <c r="E10" t="s">
        <v>175</v>
      </c>
      <c r="F10" s="15" t="s">
        <v>295</v>
      </c>
      <c r="G10" s="15" t="s">
        <v>314</v>
      </c>
      <c r="H10" t="s">
        <v>283</v>
      </c>
      <c r="J10" s="286" t="s">
        <v>417</v>
      </c>
      <c r="K10" s="287" t="s">
        <v>429</v>
      </c>
    </row>
    <row r="11" spans="1:11" x14ac:dyDescent="0.2">
      <c r="A11" s="285">
        <v>7</v>
      </c>
      <c r="B11" s="100" t="s">
        <v>411</v>
      </c>
      <c r="C11" t="s">
        <v>187</v>
      </c>
      <c r="E11" t="s">
        <v>175</v>
      </c>
      <c r="F11" s="15" t="s">
        <v>295</v>
      </c>
      <c r="G11" s="15" t="s">
        <v>303</v>
      </c>
      <c r="H11" t="s">
        <v>269</v>
      </c>
      <c r="J11" s="286" t="s">
        <v>418</v>
      </c>
      <c r="K11" s="287" t="s">
        <v>430</v>
      </c>
    </row>
    <row r="12" spans="1:11" x14ac:dyDescent="0.2">
      <c r="A12" s="285">
        <v>8</v>
      </c>
      <c r="B12" s="100" t="s">
        <v>411</v>
      </c>
      <c r="C12" t="s">
        <v>188</v>
      </c>
      <c r="E12" t="s">
        <v>252</v>
      </c>
      <c r="F12" t="s">
        <v>181</v>
      </c>
      <c r="G12" t="s">
        <v>282</v>
      </c>
      <c r="H12" t="s">
        <v>48</v>
      </c>
      <c r="J12" s="286" t="s">
        <v>419</v>
      </c>
      <c r="K12" s="287" t="s">
        <v>431</v>
      </c>
    </row>
    <row r="13" spans="1:11" x14ac:dyDescent="0.2">
      <c r="A13" s="285">
        <v>9</v>
      </c>
      <c r="B13" s="100" t="s">
        <v>411</v>
      </c>
      <c r="C13" t="s">
        <v>189</v>
      </c>
      <c r="E13" t="s">
        <v>175</v>
      </c>
      <c r="F13" t="s">
        <v>295</v>
      </c>
      <c r="G13" s="15" t="s">
        <v>302</v>
      </c>
      <c r="H13" t="s">
        <v>270</v>
      </c>
      <c r="J13" s="286" t="s">
        <v>420</v>
      </c>
      <c r="K13" s="287" t="s">
        <v>432</v>
      </c>
    </row>
    <row r="14" spans="1:11" x14ac:dyDescent="0.2">
      <c r="A14" s="285">
        <v>10</v>
      </c>
      <c r="B14" s="100" t="s">
        <v>411</v>
      </c>
      <c r="C14" t="s">
        <v>190</v>
      </c>
      <c r="E14" t="s">
        <v>252</v>
      </c>
      <c r="F14" t="s">
        <v>181</v>
      </c>
      <c r="G14" t="s">
        <v>271</v>
      </c>
      <c r="H14" t="s">
        <v>48</v>
      </c>
      <c r="J14" s="286" t="s">
        <v>421</v>
      </c>
      <c r="K14" s="287" t="s">
        <v>433</v>
      </c>
    </row>
    <row r="15" spans="1:11" x14ac:dyDescent="0.2">
      <c r="A15" s="285">
        <v>11</v>
      </c>
      <c r="B15" s="100" t="s">
        <v>411</v>
      </c>
      <c r="C15" t="s">
        <v>219</v>
      </c>
      <c r="E15" t="s">
        <v>175</v>
      </c>
      <c r="F15" t="s">
        <v>295</v>
      </c>
      <c r="G15" s="298" t="s">
        <v>307</v>
      </c>
      <c r="H15" s="17" t="s">
        <v>272</v>
      </c>
      <c r="I15" s="15"/>
      <c r="J15" s="286" t="s">
        <v>422</v>
      </c>
      <c r="K15" s="287" t="s">
        <v>434</v>
      </c>
    </row>
    <row r="16" spans="1:11" x14ac:dyDescent="0.2">
      <c r="A16" s="285">
        <v>12</v>
      </c>
      <c r="B16" s="100" t="s">
        <v>411</v>
      </c>
      <c r="C16" t="s">
        <v>191</v>
      </c>
      <c r="E16" t="s">
        <v>176</v>
      </c>
      <c r="F16" t="s">
        <v>286</v>
      </c>
      <c r="G16" s="15" t="s">
        <v>308</v>
      </c>
      <c r="H16" t="s">
        <v>273</v>
      </c>
      <c r="J16" s="286" t="s">
        <v>423</v>
      </c>
      <c r="K16" s="287" t="s">
        <v>435</v>
      </c>
    </row>
    <row r="17" spans="1:11" x14ac:dyDescent="0.2">
      <c r="A17" s="285">
        <v>13</v>
      </c>
      <c r="B17" s="100" t="s">
        <v>411</v>
      </c>
      <c r="C17" s="15" t="s">
        <v>216</v>
      </c>
      <c r="E17" t="s">
        <v>176</v>
      </c>
      <c r="F17" t="s">
        <v>287</v>
      </c>
      <c r="G17" t="s">
        <v>274</v>
      </c>
      <c r="H17" t="s">
        <v>275</v>
      </c>
      <c r="J17" s="286"/>
      <c r="K17" s="287"/>
    </row>
    <row r="18" spans="1:11" x14ac:dyDescent="0.2">
      <c r="A18" s="285">
        <v>14</v>
      </c>
      <c r="B18" s="100" t="s">
        <v>411</v>
      </c>
      <c r="C18" t="s">
        <v>225</v>
      </c>
      <c r="E18" t="s">
        <v>177</v>
      </c>
      <c r="F18" t="s">
        <v>178</v>
      </c>
      <c r="G18" t="s">
        <v>284</v>
      </c>
      <c r="H18" t="s">
        <v>276</v>
      </c>
      <c r="I18" s="15"/>
    </row>
    <row r="19" spans="1:11" x14ac:dyDescent="0.2">
      <c r="A19" s="285">
        <v>15</v>
      </c>
      <c r="B19" s="100" t="s">
        <v>411</v>
      </c>
      <c r="C19" t="s">
        <v>192</v>
      </c>
      <c r="E19" t="s">
        <v>179</v>
      </c>
      <c r="F19" t="s">
        <v>285</v>
      </c>
      <c r="G19" t="s">
        <v>277</v>
      </c>
      <c r="H19" t="s">
        <v>278</v>
      </c>
      <c r="I19" s="15"/>
      <c r="J19" s="287"/>
      <c r="K19" s="45"/>
    </row>
    <row r="20" spans="1:11" x14ac:dyDescent="0.2">
      <c r="A20" s="285">
        <v>16</v>
      </c>
      <c r="B20" s="100" t="s">
        <v>411</v>
      </c>
      <c r="C20" t="s">
        <v>242</v>
      </c>
      <c r="E20" t="s">
        <v>180</v>
      </c>
      <c r="F20" t="s">
        <v>243</v>
      </c>
      <c r="G20" t="s">
        <v>279</v>
      </c>
      <c r="H20" t="s">
        <v>244</v>
      </c>
      <c r="J20" s="287"/>
      <c r="K20" s="45"/>
    </row>
    <row r="21" spans="1:11" x14ac:dyDescent="0.2">
      <c r="A21" s="285">
        <v>17</v>
      </c>
      <c r="B21" s="100" t="s">
        <v>411</v>
      </c>
      <c r="C21" s="15" t="s">
        <v>253</v>
      </c>
      <c r="E21" t="s">
        <v>180</v>
      </c>
      <c r="F21" t="s">
        <v>254</v>
      </c>
      <c r="G21" t="s">
        <v>280</v>
      </c>
      <c r="H21" t="s">
        <v>255</v>
      </c>
      <c r="J21" s="287"/>
      <c r="K21" s="45"/>
    </row>
    <row r="22" spans="1:11" x14ac:dyDescent="0.2">
      <c r="A22" s="285">
        <v>18</v>
      </c>
      <c r="B22" s="100" t="s">
        <v>411</v>
      </c>
      <c r="C22" s="298" t="s">
        <v>183</v>
      </c>
      <c r="E22" t="s">
        <v>175</v>
      </c>
      <c r="F22" t="s">
        <v>300</v>
      </c>
      <c r="G22" s="15" t="s">
        <v>301</v>
      </c>
      <c r="H22" s="15" t="s">
        <v>381</v>
      </c>
      <c r="J22" s="287"/>
      <c r="K22" s="45"/>
    </row>
    <row r="23" spans="1:11" s="17" customFormat="1" x14ac:dyDescent="0.2">
      <c r="A23" s="285">
        <v>19</v>
      </c>
      <c r="B23" s="100" t="s">
        <v>411</v>
      </c>
      <c r="C23" s="298" t="s">
        <v>329</v>
      </c>
      <c r="E23" s="15" t="s">
        <v>325</v>
      </c>
      <c r="F23" s="298" t="s">
        <v>333</v>
      </c>
      <c r="G23" s="15" t="s">
        <v>373</v>
      </c>
      <c r="H23" s="15" t="s">
        <v>382</v>
      </c>
      <c r="J23" s="289"/>
      <c r="K23" s="100"/>
    </row>
    <row r="24" spans="1:11" s="17" customFormat="1" x14ac:dyDescent="0.2">
      <c r="A24" s="285">
        <v>20</v>
      </c>
      <c r="B24" s="100" t="s">
        <v>411</v>
      </c>
      <c r="C24" s="298" t="s">
        <v>331</v>
      </c>
      <c r="E24" s="298" t="s">
        <v>327</v>
      </c>
      <c r="F24" s="298" t="s">
        <v>332</v>
      </c>
      <c r="G24" s="15" t="s">
        <v>373</v>
      </c>
      <c r="H24" s="15" t="s">
        <v>383</v>
      </c>
      <c r="J24" s="289"/>
      <c r="K24" s="100"/>
    </row>
    <row r="25" spans="1:11" x14ac:dyDescent="0.2">
      <c r="A25" s="285">
        <v>21</v>
      </c>
      <c r="B25" s="100" t="s">
        <v>411</v>
      </c>
      <c r="C25" s="298" t="s">
        <v>213</v>
      </c>
      <c r="E25" t="s">
        <v>175</v>
      </c>
      <c r="F25" t="s">
        <v>202</v>
      </c>
      <c r="G25" s="15" t="s">
        <v>301</v>
      </c>
      <c r="H25" s="15" t="s">
        <v>380</v>
      </c>
      <c r="J25" s="287"/>
      <c r="K25" s="45"/>
    </row>
    <row r="26" spans="1:11" s="17" customFormat="1" x14ac:dyDescent="0.2">
      <c r="A26" s="285">
        <v>22</v>
      </c>
      <c r="B26" s="100" t="s">
        <v>411</v>
      </c>
      <c r="C26" s="298" t="s">
        <v>330</v>
      </c>
      <c r="E26" s="15" t="s">
        <v>325</v>
      </c>
      <c r="F26" s="15" t="s">
        <v>326</v>
      </c>
      <c r="G26" s="15" t="s">
        <v>373</v>
      </c>
      <c r="H26" s="15" t="s">
        <v>384</v>
      </c>
      <c r="J26" s="289"/>
      <c r="K26" s="100"/>
    </row>
    <row r="27" spans="1:11" s="17" customFormat="1" x14ac:dyDescent="0.2">
      <c r="A27" s="285">
        <v>23</v>
      </c>
      <c r="B27" s="100" t="s">
        <v>411</v>
      </c>
      <c r="C27" s="298" t="s">
        <v>328</v>
      </c>
      <c r="E27" s="298" t="s">
        <v>327</v>
      </c>
      <c r="F27" s="298" t="s">
        <v>322</v>
      </c>
      <c r="G27" s="15" t="s">
        <v>373</v>
      </c>
      <c r="H27" s="15" t="s">
        <v>385</v>
      </c>
      <c r="J27" s="289"/>
      <c r="K27" s="100"/>
    </row>
    <row r="28" spans="1:11" x14ac:dyDescent="0.2">
      <c r="A28" s="285">
        <v>24</v>
      </c>
      <c r="B28" s="100" t="s">
        <v>411</v>
      </c>
      <c r="C28" s="17" t="s">
        <v>251</v>
      </c>
      <c r="E28" t="s">
        <v>252</v>
      </c>
      <c r="F28" t="s">
        <v>181</v>
      </c>
      <c r="G28" t="s">
        <v>281</v>
      </c>
      <c r="H28" t="s">
        <v>48</v>
      </c>
      <c r="J28" s="287"/>
      <c r="K28" s="45"/>
    </row>
    <row r="29" spans="1:11" x14ac:dyDescent="0.2">
      <c r="A29" s="285">
        <v>25</v>
      </c>
      <c r="B29" s="100" t="s">
        <v>411</v>
      </c>
      <c r="C29" s="17" t="s">
        <v>184</v>
      </c>
      <c r="E29" t="s">
        <v>296</v>
      </c>
      <c r="F29" t="s">
        <v>297</v>
      </c>
      <c r="G29" s="15" t="s">
        <v>301</v>
      </c>
      <c r="H29" s="15" t="s">
        <v>375</v>
      </c>
      <c r="I29" s="15"/>
      <c r="J29" s="286"/>
      <c r="K29" s="287"/>
    </row>
    <row r="30" spans="1:11" x14ac:dyDescent="0.2">
      <c r="A30" s="285">
        <v>26</v>
      </c>
      <c r="B30" s="100" t="s">
        <v>411</v>
      </c>
      <c r="C30" s="298" t="s">
        <v>217</v>
      </c>
      <c r="E30" t="s">
        <v>294</v>
      </c>
      <c r="F30" t="s">
        <v>203</v>
      </c>
      <c r="G30" s="15" t="s">
        <v>301</v>
      </c>
      <c r="H30" s="15" t="s">
        <v>376</v>
      </c>
      <c r="J30" s="287"/>
      <c r="K30" s="45"/>
    </row>
    <row r="31" spans="1:11" x14ac:dyDescent="0.2">
      <c r="A31" s="285">
        <v>27</v>
      </c>
      <c r="B31" s="100" t="s">
        <v>411</v>
      </c>
      <c r="C31" s="298" t="s">
        <v>257</v>
      </c>
      <c r="E31" t="s">
        <v>175</v>
      </c>
      <c r="F31" s="15" t="s">
        <v>298</v>
      </c>
      <c r="G31" s="15" t="s">
        <v>301</v>
      </c>
      <c r="H31" s="15" t="s">
        <v>377</v>
      </c>
      <c r="J31" s="287"/>
      <c r="K31" s="45"/>
    </row>
    <row r="32" spans="1:11" ht="14.25" customHeight="1" x14ac:dyDescent="0.2">
      <c r="A32" s="285">
        <v>28</v>
      </c>
      <c r="B32" s="100" t="s">
        <v>411</v>
      </c>
      <c r="C32" s="298" t="s">
        <v>258</v>
      </c>
      <c r="E32" t="s">
        <v>252</v>
      </c>
      <c r="F32" t="s">
        <v>181</v>
      </c>
      <c r="G32" s="15" t="s">
        <v>259</v>
      </c>
      <c r="H32" t="s">
        <v>48</v>
      </c>
      <c r="J32" s="287"/>
      <c r="K32" s="45"/>
    </row>
    <row r="33" spans="1:11" x14ac:dyDescent="0.2">
      <c r="A33" s="285">
        <v>29</v>
      </c>
      <c r="B33" s="100" t="s">
        <v>411</v>
      </c>
      <c r="C33" s="298" t="s">
        <v>185</v>
      </c>
      <c r="E33" t="s">
        <v>193</v>
      </c>
      <c r="F33" t="s">
        <v>194</v>
      </c>
      <c r="G33" t="s">
        <v>118</v>
      </c>
      <c r="H33" t="s">
        <v>75</v>
      </c>
      <c r="J33" s="287"/>
      <c r="K33" s="45"/>
    </row>
    <row r="34" spans="1:11" x14ac:dyDescent="0.2">
      <c r="A34" s="285">
        <v>30</v>
      </c>
      <c r="B34" s="100" t="s">
        <v>411</v>
      </c>
      <c r="C34" s="298" t="s">
        <v>341</v>
      </c>
      <c r="E34" s="298" t="s">
        <v>342</v>
      </c>
      <c r="F34" s="298" t="s">
        <v>345</v>
      </c>
      <c r="G34" s="298" t="s">
        <v>350</v>
      </c>
      <c r="H34" s="298" t="s">
        <v>357</v>
      </c>
      <c r="J34" s="287"/>
      <c r="K34" s="45"/>
    </row>
    <row r="35" spans="1:11" s="17" customFormat="1" x14ac:dyDescent="0.2">
      <c r="A35" s="285">
        <v>31</v>
      </c>
      <c r="B35" s="100" t="s">
        <v>411</v>
      </c>
      <c r="C35" s="298" t="s">
        <v>340</v>
      </c>
      <c r="E35" s="298" t="s">
        <v>343</v>
      </c>
      <c r="F35" s="298" t="s">
        <v>344</v>
      </c>
      <c r="G35" s="298" t="s">
        <v>351</v>
      </c>
      <c r="H35" s="298" t="s">
        <v>356</v>
      </c>
      <c r="J35" s="289"/>
      <c r="K35" s="100"/>
    </row>
    <row r="36" spans="1:11" x14ac:dyDescent="0.2">
      <c r="A36" s="285">
        <v>32</v>
      </c>
      <c r="B36" s="100" t="s">
        <v>411</v>
      </c>
      <c r="C36" s="298" t="s">
        <v>266</v>
      </c>
      <c r="E36" t="s">
        <v>262</v>
      </c>
      <c r="F36" t="s">
        <v>267</v>
      </c>
      <c r="G36" s="15" t="s">
        <v>305</v>
      </c>
      <c r="H36" s="15" t="s">
        <v>306</v>
      </c>
      <c r="I36" s="15"/>
    </row>
    <row r="37" spans="1:11" x14ac:dyDescent="0.2">
      <c r="A37" s="285">
        <v>33</v>
      </c>
      <c r="B37" s="100" t="s">
        <v>411</v>
      </c>
      <c r="C37" s="298" t="s">
        <v>338</v>
      </c>
      <c r="E37" s="298" t="s">
        <v>346</v>
      </c>
      <c r="F37" s="298" t="s">
        <v>349</v>
      </c>
      <c r="G37" s="298" t="s">
        <v>353</v>
      </c>
      <c r="H37" s="298" t="s">
        <v>355</v>
      </c>
      <c r="I37" s="15"/>
    </row>
    <row r="38" spans="1:11" s="17" customFormat="1" x14ac:dyDescent="0.2">
      <c r="A38" s="285">
        <v>34</v>
      </c>
      <c r="B38" s="100" t="s">
        <v>411</v>
      </c>
      <c r="C38" s="298" t="s">
        <v>339</v>
      </c>
      <c r="D38" s="290"/>
      <c r="E38" s="298" t="s">
        <v>347</v>
      </c>
      <c r="F38" s="298" t="s">
        <v>348</v>
      </c>
      <c r="G38" s="298" t="s">
        <v>352</v>
      </c>
      <c r="H38" s="298" t="s">
        <v>354</v>
      </c>
      <c r="I38" s="32"/>
    </row>
    <row r="39" spans="1:11" x14ac:dyDescent="0.2">
      <c r="A39" s="45"/>
      <c r="B39" s="45"/>
      <c r="C39" s="291"/>
      <c r="D39" s="291"/>
      <c r="G39" s="288"/>
      <c r="H39" s="15"/>
      <c r="I39" s="15"/>
    </row>
    <row r="40" spans="1:11" x14ac:dyDescent="0.2">
      <c r="A40" s="45"/>
      <c r="B40" s="45"/>
      <c r="C40" s="291"/>
      <c r="D40" s="291"/>
      <c r="G40" s="288"/>
      <c r="H40" s="15"/>
      <c r="I40" s="15"/>
    </row>
    <row r="41" spans="1:11" x14ac:dyDescent="0.2">
      <c r="A41" s="45"/>
      <c r="B41" s="45"/>
      <c r="C41" s="291"/>
      <c r="D41" s="291"/>
      <c r="G41" s="288"/>
      <c r="H41" s="15"/>
      <c r="I41" s="15"/>
    </row>
    <row r="42" spans="1:11" x14ac:dyDescent="0.2">
      <c r="A42" s="45"/>
      <c r="B42" s="45"/>
      <c r="C42" s="291"/>
      <c r="D42" s="291"/>
      <c r="G42" s="288"/>
      <c r="H42" s="15"/>
      <c r="I42" s="15"/>
    </row>
    <row r="43" spans="1:11" x14ac:dyDescent="0.2">
      <c r="B43" s="212" t="s">
        <v>167</v>
      </c>
      <c r="C43" t="str">
        <f t="shared" ref="C43:C77" si="0">UPPER(C5)</f>
        <v>WELFARE TRANSITION ENTERED EMPLOYMENT RATE</v>
      </c>
      <c r="E43" t="s">
        <v>171</v>
      </c>
      <c r="F43" t="s">
        <v>46</v>
      </c>
    </row>
    <row r="44" spans="1:11" x14ac:dyDescent="0.2">
      <c r="B44" s="202" t="s">
        <v>168</v>
      </c>
      <c r="C44" t="str">
        <f t="shared" si="0"/>
        <v>WELFARE TRANSITION ENTERED EMPLOYMENT WAGE RATE</v>
      </c>
      <c r="E44" t="s">
        <v>47</v>
      </c>
      <c r="F44" s="292" t="s">
        <v>145</v>
      </c>
    </row>
    <row r="45" spans="1:11" x14ac:dyDescent="0.2">
      <c r="B45" s="61" t="s">
        <v>169</v>
      </c>
      <c r="C45" t="str">
        <f t="shared" si="0"/>
        <v>WELFARE TRANSITION FEDERAL ALL FAMILY PARTICIPATION RATE</v>
      </c>
      <c r="E45" t="s">
        <v>154</v>
      </c>
      <c r="F45" t="s">
        <v>153</v>
      </c>
    </row>
    <row r="46" spans="1:11" x14ac:dyDescent="0.2">
      <c r="B46" s="293" t="s">
        <v>170</v>
      </c>
      <c r="C46" t="str">
        <f t="shared" si="0"/>
        <v>WELFARE TRANSITION FEDERAL TWO PARENT PARTICIPATION RATE</v>
      </c>
      <c r="E46" t="s">
        <v>154</v>
      </c>
      <c r="F46" t="s">
        <v>153</v>
      </c>
    </row>
    <row r="47" spans="1:11" x14ac:dyDescent="0.2">
      <c r="C47" t="str">
        <f t="shared" si="0"/>
        <v>WIA ADULT EMPLOYED WORKER OUTCOME  RATE</v>
      </c>
      <c r="E47" t="s">
        <v>76</v>
      </c>
      <c r="F47" t="s">
        <v>77</v>
      </c>
    </row>
    <row r="48" spans="1:11" x14ac:dyDescent="0.2">
      <c r="C48" t="str">
        <f t="shared" si="0"/>
        <v>WIA ADULT EMPLOYED WORKER OUTCOME RATE - THOSE WHO RECEIVED TRAINING SERVICES</v>
      </c>
      <c r="E48" t="s">
        <v>76</v>
      </c>
      <c r="F48" t="s">
        <v>77</v>
      </c>
    </row>
    <row r="49" spans="2:6" x14ac:dyDescent="0.2">
      <c r="B49" s="100"/>
      <c r="C49" t="str">
        <f t="shared" si="0"/>
        <v>WIA ADULT ENTERED EMPLOYMENT RATE</v>
      </c>
      <c r="E49" t="s">
        <v>76</v>
      </c>
      <c r="F49" t="s">
        <v>77</v>
      </c>
    </row>
    <row r="50" spans="2:6" x14ac:dyDescent="0.2">
      <c r="C50" t="str">
        <f t="shared" si="0"/>
        <v>WIA ADULT ENTERED EMPLOYMENT WAGE RATE</v>
      </c>
      <c r="E50" t="s">
        <v>47</v>
      </c>
      <c r="F50" s="292" t="s">
        <v>145</v>
      </c>
    </row>
    <row r="51" spans="2:6" x14ac:dyDescent="0.2">
      <c r="C51" t="str">
        <f t="shared" si="0"/>
        <v>WIA DISLOCATED WORKER ENTERED EMPLOYMENT RATE</v>
      </c>
      <c r="E51" t="s">
        <v>76</v>
      </c>
      <c r="F51" t="s">
        <v>77</v>
      </c>
    </row>
    <row r="52" spans="2:6" x14ac:dyDescent="0.2">
      <c r="C52" t="str">
        <f t="shared" si="0"/>
        <v>WIA DISLOCATED WORKER ENTERED EMPLOYMENT WAGE RATE</v>
      </c>
      <c r="E52" t="s">
        <v>47</v>
      </c>
      <c r="F52" s="292" t="s">
        <v>145</v>
      </c>
    </row>
    <row r="53" spans="2:6" x14ac:dyDescent="0.2">
      <c r="C53" t="str">
        <f t="shared" si="0"/>
        <v>WIA ADULT AND DISLOCATED WORKER ENTERED EMPLOYMENT RATE</v>
      </c>
      <c r="E53" t="s">
        <v>76</v>
      </c>
      <c r="F53" t="s">
        <v>77</v>
      </c>
    </row>
    <row r="54" spans="2:6" x14ac:dyDescent="0.2">
      <c r="C54" t="str">
        <f t="shared" si="0"/>
        <v>WIA IN-SCHOOL YOUTH OUTCOME RATE</v>
      </c>
      <c r="E54" t="s">
        <v>150</v>
      </c>
      <c r="F54" t="s">
        <v>151</v>
      </c>
    </row>
    <row r="55" spans="2:6" x14ac:dyDescent="0.2">
      <c r="C55" t="str">
        <f t="shared" si="0"/>
        <v>WIA OUT-OF-SCHOOL YOUTH OUTCOME RATE</v>
      </c>
      <c r="E55" t="s">
        <v>150</v>
      </c>
      <c r="F55" t="s">
        <v>152</v>
      </c>
    </row>
    <row r="56" spans="2:6" x14ac:dyDescent="0.2">
      <c r="C56" t="str">
        <f t="shared" si="0"/>
        <v>WIA YOUNGER YOUTH SKILL ATTAINMENT RATE</v>
      </c>
      <c r="E56" t="s">
        <v>97</v>
      </c>
      <c r="F56" t="s">
        <v>98</v>
      </c>
    </row>
    <row r="57" spans="2:6" x14ac:dyDescent="0.2">
      <c r="C57" t="str">
        <f t="shared" si="0"/>
        <v>WIA YOUNGER YOUTH POSITIVE OUTCOME RATE</v>
      </c>
      <c r="E57" t="s">
        <v>155</v>
      </c>
      <c r="F57" t="s">
        <v>156</v>
      </c>
    </row>
    <row r="58" spans="2:6" x14ac:dyDescent="0.2">
      <c r="C58" t="str">
        <f t="shared" si="0"/>
        <v>TIMELINESS OF DATA INPUT FOR WIA PARTICIPATIONS</v>
      </c>
      <c r="E58" t="s">
        <v>148</v>
      </c>
      <c r="F58" t="s">
        <v>146</v>
      </c>
    </row>
    <row r="59" spans="2:6" x14ac:dyDescent="0.2">
      <c r="C59" t="str">
        <f t="shared" si="0"/>
        <v>TIMELINESS OF DATA INPUT FOR WIA CLOSURES</v>
      </c>
      <c r="E59" t="s">
        <v>148</v>
      </c>
      <c r="F59" t="s">
        <v>92</v>
      </c>
    </row>
    <row r="60" spans="2:6" x14ac:dyDescent="0.2">
      <c r="C60" t="str">
        <f t="shared" si="0"/>
        <v>WAGNER-PEYSER ENTERED EMPLOYMENT RATE</v>
      </c>
      <c r="E60" t="s">
        <v>76</v>
      </c>
      <c r="F60" t="s">
        <v>299</v>
      </c>
    </row>
    <row r="61" spans="2:6" x14ac:dyDescent="0.2">
      <c r="C61" t="str">
        <f t="shared" si="0"/>
        <v>WAGNER-PEYSER ENTERED EMPLOYMENT RATE REFERRED TO NON-AGRICULTURAL JOBS</v>
      </c>
      <c r="E61" t="s">
        <v>76</v>
      </c>
      <c r="F61" t="s">
        <v>299</v>
      </c>
    </row>
    <row r="62" spans="2:6" x14ac:dyDescent="0.2">
      <c r="C62" t="str">
        <f t="shared" si="0"/>
        <v>WAGNER-PEYSER ENTERED EMPLOYMENT RATE REFERRED TO AGRICULTURAL JOBS</v>
      </c>
      <c r="E62" t="s">
        <v>76</v>
      </c>
      <c r="F62" t="s">
        <v>299</v>
      </c>
    </row>
    <row r="63" spans="2:6" x14ac:dyDescent="0.2">
      <c r="C63" t="str">
        <f t="shared" si="0"/>
        <v>WAGNER-PEYSER ENTERED EMPLOYMENT RATE FOR THOSE EMPLOYED AT PARTICIPATION</v>
      </c>
      <c r="E63" t="s">
        <v>76</v>
      </c>
      <c r="F63" s="292" t="s">
        <v>205</v>
      </c>
    </row>
    <row r="64" spans="2:6" ht="25.5" x14ac:dyDescent="0.2">
      <c r="C64" s="292" t="str">
        <f t="shared" si="0"/>
        <v>WAGNER-PEYSER ENTERED EMPLOYMENT RATE FOR THOSE EMPLOYED AT PARTICIPATION AND REFERRED TO NON-AGRICULTURAL JOBS</v>
      </c>
      <c r="E64" t="s">
        <v>76</v>
      </c>
      <c r="F64" s="292" t="s">
        <v>205</v>
      </c>
    </row>
    <row r="65" spans="3:6" ht="25.5" x14ac:dyDescent="0.2">
      <c r="C65" s="292" t="str">
        <f t="shared" si="0"/>
        <v>WAGNER-PEYSER ENTERED EMPLOYMENT RATE FOR THOSE EMPLOYED AT PARTICIPATION AND REFERRED TO AGRICULTURAL JOBS</v>
      </c>
      <c r="E65" t="s">
        <v>76</v>
      </c>
      <c r="F65" s="292" t="s">
        <v>205</v>
      </c>
    </row>
    <row r="66" spans="3:6" x14ac:dyDescent="0.2">
      <c r="C66" t="str">
        <f t="shared" si="0"/>
        <v>WAGNER-PEYSER JOB PLACEMENT WAGE RATE</v>
      </c>
      <c r="E66" t="s">
        <v>290</v>
      </c>
      <c r="F66" t="s">
        <v>79</v>
      </c>
    </row>
    <row r="67" spans="3:6" x14ac:dyDescent="0.2">
      <c r="C67" t="str">
        <f t="shared" si="0"/>
        <v>SHORT-TERM VETERANS ENTERED EMPLOYMENT RATE</v>
      </c>
      <c r="E67" t="s">
        <v>149</v>
      </c>
      <c r="F67" t="s">
        <v>293</v>
      </c>
    </row>
    <row r="68" spans="3:6" x14ac:dyDescent="0.2">
      <c r="C68" t="str">
        <f t="shared" si="0"/>
        <v>SHORT-TERM VETERANS ENTERED EMPLOYMENT RATE FOR THOSE EMPLOYED AT PARTICIPATION</v>
      </c>
      <c r="E68" t="s">
        <v>292</v>
      </c>
      <c r="F68" t="s">
        <v>206</v>
      </c>
    </row>
    <row r="69" spans="3:6" x14ac:dyDescent="0.2">
      <c r="C69" t="str">
        <f t="shared" si="0"/>
        <v>REA ENTERED EMPLOYMENT RATE</v>
      </c>
      <c r="E69" t="s">
        <v>76</v>
      </c>
      <c r="F69" t="s">
        <v>291</v>
      </c>
    </row>
    <row r="70" spans="3:6" x14ac:dyDescent="0.2">
      <c r="C70" t="str">
        <f t="shared" si="0"/>
        <v>REA JOB PLACEMENT WAGE RATE</v>
      </c>
      <c r="E70" t="s">
        <v>290</v>
      </c>
      <c r="F70" t="s">
        <v>145</v>
      </c>
    </row>
    <row r="71" spans="3:6" x14ac:dyDescent="0.2">
      <c r="C71" t="str">
        <f t="shared" si="0"/>
        <v>WAGNER-PEYSER PERCENT OF JOB OPENINGS FILLED</v>
      </c>
      <c r="E71" t="s">
        <v>78</v>
      </c>
      <c r="F71" t="s">
        <v>79</v>
      </c>
    </row>
    <row r="72" spans="3:6" x14ac:dyDescent="0.2">
      <c r="C72" t="str">
        <f t="shared" si="0"/>
        <v>WAGNER-PEYSER PERCENT OF NON-AGRICULTURAL JOB OPENINGS FILLED</v>
      </c>
      <c r="E72" t="s">
        <v>78</v>
      </c>
      <c r="F72" t="s">
        <v>79</v>
      </c>
    </row>
    <row r="73" spans="3:6" x14ac:dyDescent="0.2">
      <c r="C73" t="str">
        <f t="shared" si="0"/>
        <v>WAGNER-PEYSER PERCENT OF AGRICULTURAL JOB OPENINGS FILLED</v>
      </c>
      <c r="E73" t="s">
        <v>78</v>
      </c>
      <c r="F73" t="s">
        <v>79</v>
      </c>
    </row>
    <row r="74" spans="3:6" x14ac:dyDescent="0.2">
      <c r="C74" t="str">
        <f t="shared" si="0"/>
        <v>WAGNER-PEYSER CLOSED POSITIONS FILLED RATE</v>
      </c>
      <c r="E74" t="s">
        <v>288</v>
      </c>
      <c r="F74" s="292" t="s">
        <v>289</v>
      </c>
    </row>
    <row r="75" spans="3:6" x14ac:dyDescent="0.2">
      <c r="C75" t="str">
        <f t="shared" si="0"/>
        <v>WAGNER-PEYSER CLOSED NON-AGRICULTURAL POSITIONS FILLED RATE</v>
      </c>
      <c r="E75" t="s">
        <v>288</v>
      </c>
      <c r="F75" s="292" t="s">
        <v>289</v>
      </c>
    </row>
    <row r="76" spans="3:6" x14ac:dyDescent="0.2">
      <c r="C76" t="str">
        <f t="shared" si="0"/>
        <v>WAGNER-PEYSER CLOSED AGRICULTURAL POSITIONS FILLED RATE</v>
      </c>
      <c r="E76" t="s">
        <v>288</v>
      </c>
      <c r="F76" s="292" t="s">
        <v>289</v>
      </c>
    </row>
    <row r="77" spans="3:6" x14ac:dyDescent="0.2">
      <c r="C77" t="str">
        <f t="shared" si="0"/>
        <v/>
      </c>
    </row>
    <row r="80" spans="3:6" x14ac:dyDescent="0.2">
      <c r="C80" s="15"/>
      <c r="D80" s="15"/>
      <c r="F80" s="292"/>
    </row>
    <row r="91" spans="3:4" x14ac:dyDescent="0.2">
      <c r="C91" s="291"/>
      <c r="D91" s="291"/>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47625</xdr:colOff>
                    <xdr:row>1</xdr:row>
                    <xdr:rowOff>152400</xdr:rowOff>
                  </from>
                  <to>
                    <xdr:col>0</xdr:col>
                    <xdr:colOff>419100</xdr:colOff>
                    <xdr:row>3</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BO105"/>
  <sheetViews>
    <sheetView zoomScale="85" zoomScaleNormal="85" workbookViewId="0">
      <selection activeCell="C1" sqref="C1"/>
    </sheetView>
  </sheetViews>
  <sheetFormatPr defaultRowHeight="12.75" x14ac:dyDescent="0.2"/>
  <cols>
    <col min="1" max="2" width="6.7109375" customWidth="1"/>
    <col min="3" max="3" width="7.85546875" customWidth="1"/>
    <col min="4" max="7" width="6.7109375" customWidth="1"/>
    <col min="8" max="8" width="2.7109375" customWidth="1"/>
    <col min="9" max="9" width="7.140625" customWidth="1"/>
    <col min="10" max="10" width="15.5703125" customWidth="1"/>
    <col min="11" max="11" width="2" customWidth="1"/>
    <col min="12" max="13" width="5.7109375" customWidth="1"/>
    <col min="14" max="14" width="9" customWidth="1"/>
    <col min="15" max="15" width="9.85546875" bestFit="1" customWidth="1"/>
    <col min="20" max="20" width="2.7109375" customWidth="1"/>
    <col min="21" max="21" width="4.7109375" customWidth="1"/>
    <col min="22" max="27" width="3.85546875" customWidth="1"/>
    <col min="28" max="28" width="4.85546875" customWidth="1"/>
    <col min="29" max="29" width="6.7109375" customWidth="1"/>
    <col min="30" max="30" width="4.85546875" customWidth="1"/>
    <col min="31" max="31" width="7.85546875" customWidth="1"/>
    <col min="32" max="32" width="8.28515625" customWidth="1"/>
    <col min="33" max="33" width="12.7109375" bestFit="1" customWidth="1"/>
    <col min="34" max="37" width="12.85546875" bestFit="1" customWidth="1"/>
    <col min="38" max="63" width="8.28515625" customWidth="1"/>
    <col min="66" max="66" width="12" bestFit="1" customWidth="1"/>
  </cols>
  <sheetData>
    <row r="1" spans="1:67" ht="13.5" x14ac:dyDescent="0.25">
      <c r="B1" s="151" t="s">
        <v>39</v>
      </c>
      <c r="C1" s="151" t="s">
        <v>40</v>
      </c>
      <c r="D1" s="151" t="s">
        <v>41</v>
      </c>
      <c r="E1" s="151" t="s">
        <v>38</v>
      </c>
      <c r="G1" s="511" t="s">
        <v>246</v>
      </c>
      <c r="H1" s="511"/>
      <c r="I1" s="510" t="str">
        <f>TEXT(DATA!$C$1, "mmmm d, yyyy")</f>
        <v>October 19, 2015</v>
      </c>
      <c r="J1" s="510"/>
      <c r="P1" s="187"/>
      <c r="AD1" s="143" t="s">
        <v>93</v>
      </c>
      <c r="AF1" s="188"/>
      <c r="BN1" s="117"/>
      <c r="BO1" s="117"/>
    </row>
    <row r="2" spans="1:67" x14ac:dyDescent="0.2">
      <c r="I2" s="189"/>
      <c r="N2" s="190" t="str">
        <f>IF($J$36=1,"P","S")</f>
        <v>P</v>
      </c>
      <c r="O2" s="151" t="s">
        <v>39</v>
      </c>
      <c r="P2" s="188"/>
      <c r="V2" s="514" t="s">
        <v>119</v>
      </c>
      <c r="W2" s="515"/>
      <c r="X2" s="515"/>
      <c r="Y2" s="515"/>
      <c r="Z2" s="515"/>
      <c r="AA2" s="516"/>
      <c r="AB2" s="151" t="s">
        <v>67</v>
      </c>
      <c r="AE2" s="150" t="s">
        <v>44</v>
      </c>
      <c r="AF2" s="150">
        <f t="shared" ref="AF2:BM2" si="0">60*(AF4-1)</f>
        <v>0</v>
      </c>
      <c r="AG2" s="150">
        <f t="shared" si="0"/>
        <v>60</v>
      </c>
      <c r="AH2" s="150">
        <f t="shared" si="0"/>
        <v>120</v>
      </c>
      <c r="AI2" s="150">
        <f t="shared" si="0"/>
        <v>180</v>
      </c>
      <c r="AJ2" s="150">
        <f t="shared" si="0"/>
        <v>240</v>
      </c>
      <c r="AK2" s="150">
        <f t="shared" si="0"/>
        <v>300</v>
      </c>
      <c r="AL2" s="150">
        <f t="shared" si="0"/>
        <v>360</v>
      </c>
      <c r="AM2" s="150">
        <f t="shared" si="0"/>
        <v>420</v>
      </c>
      <c r="AN2" s="150">
        <f t="shared" si="0"/>
        <v>480</v>
      </c>
      <c r="AO2" s="150">
        <f t="shared" si="0"/>
        <v>540</v>
      </c>
      <c r="AP2" s="150">
        <f t="shared" si="0"/>
        <v>600</v>
      </c>
      <c r="AQ2" s="150">
        <f t="shared" si="0"/>
        <v>660</v>
      </c>
      <c r="AR2" s="150">
        <f t="shared" si="0"/>
        <v>720</v>
      </c>
      <c r="AS2" s="150">
        <f t="shared" si="0"/>
        <v>780</v>
      </c>
      <c r="AT2" s="150">
        <f t="shared" si="0"/>
        <v>840</v>
      </c>
      <c r="AU2" s="150">
        <f t="shared" si="0"/>
        <v>900</v>
      </c>
      <c r="AV2" s="150">
        <f t="shared" si="0"/>
        <v>960</v>
      </c>
      <c r="AW2" s="150">
        <f t="shared" si="0"/>
        <v>1020</v>
      </c>
      <c r="AX2" s="150">
        <f t="shared" si="0"/>
        <v>1080</v>
      </c>
      <c r="AY2" s="150">
        <f t="shared" si="0"/>
        <v>1140</v>
      </c>
      <c r="AZ2" s="150">
        <f t="shared" si="0"/>
        <v>1200</v>
      </c>
      <c r="BA2" s="150">
        <f t="shared" si="0"/>
        <v>1260</v>
      </c>
      <c r="BB2" s="150">
        <f t="shared" si="0"/>
        <v>1320</v>
      </c>
      <c r="BC2" s="150">
        <f t="shared" si="0"/>
        <v>1380</v>
      </c>
      <c r="BD2" s="150">
        <f t="shared" si="0"/>
        <v>1440</v>
      </c>
      <c r="BE2" s="150">
        <f t="shared" si="0"/>
        <v>1500</v>
      </c>
      <c r="BF2" s="150">
        <f t="shared" si="0"/>
        <v>1560</v>
      </c>
      <c r="BG2" s="150">
        <f t="shared" si="0"/>
        <v>1620</v>
      </c>
      <c r="BH2" s="150">
        <f t="shared" si="0"/>
        <v>1680</v>
      </c>
      <c r="BI2" s="150">
        <f t="shared" si="0"/>
        <v>1740</v>
      </c>
      <c r="BJ2" s="150">
        <f t="shared" si="0"/>
        <v>1800</v>
      </c>
      <c r="BK2" s="150">
        <f t="shared" si="0"/>
        <v>1860</v>
      </c>
      <c r="BL2" s="150">
        <f t="shared" si="0"/>
        <v>1920</v>
      </c>
      <c r="BM2" s="303">
        <f t="shared" si="0"/>
        <v>1980</v>
      </c>
      <c r="BN2" s="117"/>
      <c r="BO2" s="117"/>
    </row>
    <row r="3" spans="1:67" x14ac:dyDescent="0.2">
      <c r="A3" s="151" t="str">
        <f ca="1">IF(A4=1,"UP",IF(A4=2,"WAGE","LOW"))</f>
        <v>UP</v>
      </c>
      <c r="N3" s="146">
        <f>IF($J$32=1,"",IF($J$32=2,2,3))</f>
        <v>2</v>
      </c>
      <c r="O3" s="141">
        <f>IF(OR($B$4=2,$B$4=5,$B$4=7,$B$4=12),2,IF(OR($B$4=3,$B$4=22,$B$4=23),3,1))</f>
        <v>1</v>
      </c>
      <c r="P3" s="141">
        <f ca="1">OFFSET(GOALS!$C$4,LOOK!$A4,LOOK!$B$4)</f>
        <v>1</v>
      </c>
      <c r="R3" s="143" t="s">
        <v>129</v>
      </c>
      <c r="S3" s="151" t="s">
        <v>126</v>
      </c>
      <c r="V3" s="151">
        <f t="shared" ref="V3:AB3" ca="1" si="1">OFFSET(V4,$B$4,0)</f>
        <v>1</v>
      </c>
      <c r="W3" s="151">
        <f t="shared" ca="1" si="1"/>
        <v>1</v>
      </c>
      <c r="X3" s="151">
        <f t="shared" ca="1" si="1"/>
        <v>5</v>
      </c>
      <c r="Y3" s="151">
        <f t="shared" ca="1" si="1"/>
        <v>5</v>
      </c>
      <c r="Z3" s="151">
        <f t="shared" ca="1" si="1"/>
        <v>5</v>
      </c>
      <c r="AA3" s="151">
        <f t="shared" ca="1" si="1"/>
        <v>1</v>
      </c>
      <c r="AB3" s="148">
        <f t="shared" ca="1" si="1"/>
        <v>0</v>
      </c>
      <c r="AE3" s="145" t="s">
        <v>45</v>
      </c>
      <c r="AF3" s="151">
        <f t="shared" ref="AF3:BM3" si="2">AF2+30</f>
        <v>30</v>
      </c>
      <c r="AG3" s="151">
        <f t="shared" si="2"/>
        <v>90</v>
      </c>
      <c r="AH3" s="151">
        <f t="shared" si="2"/>
        <v>150</v>
      </c>
      <c r="AI3" s="151">
        <f t="shared" si="2"/>
        <v>210</v>
      </c>
      <c r="AJ3" s="151">
        <f t="shared" si="2"/>
        <v>270</v>
      </c>
      <c r="AK3" s="151">
        <f t="shared" si="2"/>
        <v>330</v>
      </c>
      <c r="AL3" s="151">
        <f t="shared" si="2"/>
        <v>390</v>
      </c>
      <c r="AM3" s="151">
        <f t="shared" si="2"/>
        <v>450</v>
      </c>
      <c r="AN3" s="151">
        <f t="shared" si="2"/>
        <v>510</v>
      </c>
      <c r="AO3" s="151">
        <f t="shared" si="2"/>
        <v>570</v>
      </c>
      <c r="AP3" s="151">
        <f t="shared" si="2"/>
        <v>630</v>
      </c>
      <c r="AQ3" s="151">
        <f t="shared" si="2"/>
        <v>690</v>
      </c>
      <c r="AR3" s="151">
        <f t="shared" si="2"/>
        <v>750</v>
      </c>
      <c r="AS3" s="191">
        <f t="shared" si="2"/>
        <v>810</v>
      </c>
      <c r="AT3" s="151">
        <f t="shared" si="2"/>
        <v>870</v>
      </c>
      <c r="AU3" s="151">
        <f t="shared" si="2"/>
        <v>930</v>
      </c>
      <c r="AV3" s="151">
        <f t="shared" si="2"/>
        <v>990</v>
      </c>
      <c r="AW3" s="151">
        <f t="shared" si="2"/>
        <v>1050</v>
      </c>
      <c r="AX3" s="151">
        <f t="shared" si="2"/>
        <v>1110</v>
      </c>
      <c r="AY3" s="151">
        <f t="shared" si="2"/>
        <v>1170</v>
      </c>
      <c r="AZ3" s="151">
        <f t="shared" si="2"/>
        <v>1230</v>
      </c>
      <c r="BA3" s="151">
        <f t="shared" si="2"/>
        <v>1290</v>
      </c>
      <c r="BB3" s="151">
        <f t="shared" si="2"/>
        <v>1350</v>
      </c>
      <c r="BC3" s="151">
        <f t="shared" si="2"/>
        <v>1410</v>
      </c>
      <c r="BD3" s="151">
        <f t="shared" si="2"/>
        <v>1470</v>
      </c>
      <c r="BE3" s="151">
        <f t="shared" si="2"/>
        <v>1530</v>
      </c>
      <c r="BF3" s="151">
        <f t="shared" si="2"/>
        <v>1590</v>
      </c>
      <c r="BG3" s="151">
        <f t="shared" si="2"/>
        <v>1650</v>
      </c>
      <c r="BH3" s="151">
        <f t="shared" si="2"/>
        <v>1710</v>
      </c>
      <c r="BI3" s="151">
        <f t="shared" si="2"/>
        <v>1770</v>
      </c>
      <c r="BJ3" s="151">
        <f t="shared" si="2"/>
        <v>1830</v>
      </c>
      <c r="BK3" s="151">
        <f t="shared" si="2"/>
        <v>1890</v>
      </c>
      <c r="BL3" s="151">
        <f t="shared" si="2"/>
        <v>1950</v>
      </c>
      <c r="BM3" s="304">
        <f t="shared" si="2"/>
        <v>2010</v>
      </c>
      <c r="BN3" s="117"/>
      <c r="BO3" s="117"/>
    </row>
    <row r="4" spans="1:67" x14ac:dyDescent="0.2">
      <c r="A4" s="190">
        <f ca="1">AA3</f>
        <v>1</v>
      </c>
      <c r="B4" s="144">
        <f>J40</f>
        <v>1</v>
      </c>
      <c r="C4" s="146">
        <f>J44</f>
        <v>1</v>
      </c>
      <c r="D4" s="141">
        <f ca="1">$J$48</f>
        <v>3</v>
      </c>
      <c r="E4" s="147">
        <v>1</v>
      </c>
      <c r="F4" s="517" t="s">
        <v>164</v>
      </c>
      <c r="G4" s="518"/>
      <c r="I4" s="517" t="s">
        <v>165</v>
      </c>
      <c r="J4" s="518"/>
      <c r="L4" s="192">
        <v>0.8</v>
      </c>
      <c r="M4" s="192">
        <v>1</v>
      </c>
      <c r="N4" s="151" t="s">
        <v>130</v>
      </c>
      <c r="O4" s="151" t="s">
        <v>43</v>
      </c>
      <c r="P4" s="193" t="s">
        <v>127</v>
      </c>
      <c r="Q4" s="144" t="s">
        <v>42</v>
      </c>
      <c r="R4" s="194" t="s">
        <v>128</v>
      </c>
      <c r="S4" s="195" t="s">
        <v>85</v>
      </c>
      <c r="U4" s="196">
        <f>B4</f>
        <v>1</v>
      </c>
      <c r="V4" s="161" t="s">
        <v>49</v>
      </c>
      <c r="W4" s="197" t="s">
        <v>50</v>
      </c>
      <c r="X4" s="198" t="s">
        <v>82</v>
      </c>
      <c r="Y4" s="198" t="s">
        <v>80</v>
      </c>
      <c r="Z4" s="199" t="s">
        <v>81</v>
      </c>
      <c r="AA4" s="190" t="s">
        <v>64</v>
      </c>
      <c r="AB4" s="151" t="s">
        <v>67</v>
      </c>
      <c r="AD4" s="143">
        <f ca="1">D4</f>
        <v>3</v>
      </c>
      <c r="AE4" s="200" t="s">
        <v>94</v>
      </c>
      <c r="AF4" s="201">
        <v>1</v>
      </c>
      <c r="AG4" s="202">
        <v>2</v>
      </c>
      <c r="AH4" s="203">
        <v>3</v>
      </c>
      <c r="AI4" s="203">
        <v>4</v>
      </c>
      <c r="AJ4" s="201">
        <v>5</v>
      </c>
      <c r="AK4" s="203">
        <v>6</v>
      </c>
      <c r="AL4" s="201">
        <v>7</v>
      </c>
      <c r="AM4" s="203">
        <v>8</v>
      </c>
      <c r="AN4" s="201">
        <v>9</v>
      </c>
      <c r="AO4" s="203">
        <v>10</v>
      </c>
      <c r="AP4" s="201">
        <v>11</v>
      </c>
      <c r="AQ4" s="203">
        <v>12</v>
      </c>
      <c r="AR4" s="201">
        <v>13</v>
      </c>
      <c r="AS4" s="203">
        <v>14</v>
      </c>
      <c r="AT4" s="201">
        <v>15</v>
      </c>
      <c r="AU4" s="203">
        <v>16</v>
      </c>
      <c r="AV4" s="201">
        <v>17</v>
      </c>
      <c r="AW4" s="203">
        <v>18</v>
      </c>
      <c r="AX4" s="201">
        <v>19</v>
      </c>
      <c r="AY4" s="203">
        <v>20</v>
      </c>
      <c r="AZ4" s="201">
        <v>21</v>
      </c>
      <c r="BA4" s="203">
        <v>22</v>
      </c>
      <c r="BB4" s="201">
        <v>23</v>
      </c>
      <c r="BC4" s="204">
        <v>24</v>
      </c>
      <c r="BD4" s="201">
        <v>25</v>
      </c>
      <c r="BE4" s="203">
        <v>26</v>
      </c>
      <c r="BF4" s="203">
        <v>27</v>
      </c>
      <c r="BG4" s="204">
        <v>28</v>
      </c>
      <c r="BH4" s="203">
        <v>29</v>
      </c>
      <c r="BI4" s="203">
        <v>30</v>
      </c>
      <c r="BJ4" s="203">
        <v>31</v>
      </c>
      <c r="BK4" s="203">
        <v>32</v>
      </c>
      <c r="BL4" s="203">
        <v>33</v>
      </c>
      <c r="BM4" s="305">
        <v>34</v>
      </c>
      <c r="BN4" s="87"/>
      <c r="BO4" s="87"/>
    </row>
    <row r="5" spans="1:67" x14ac:dyDescent="0.2">
      <c r="A5" s="45">
        <v>1</v>
      </c>
      <c r="B5" s="205">
        <f ca="1">OFFSET(DATA!$A$4,LOOK!$A5+60*(LOOK!$B$4-1),$D$4+$C$4*13)</f>
        <v>33</v>
      </c>
      <c r="C5" s="205">
        <f ca="1">IF($A$4=2,OFFSET(GOALS!$AN$4,LOOK!$A5,0),OFFSET(DATA!$A$4,LOOK!$A5+60*(LOOK!$B$4-1)+30,$D$4+$C$4*13))</f>
        <v>111</v>
      </c>
      <c r="D5" s="206">
        <f ca="1">OFFSET(GOALS!$C$4,LOOK!$A5,LOOK!$B$4)</f>
        <v>1</v>
      </c>
      <c r="E5" s="207">
        <f t="shared" ref="E5:E29" ca="1" si="3">IF($A$4=3,D5/0.8,0.8*D5)</f>
        <v>0.8</v>
      </c>
      <c r="F5">
        <f ca="1">IF($D$4=1,0,OFFSET(DATA!$A$4,LOOK!$A5+60*(LOOK!$B$4-1),$D$4-1))</f>
        <v>53</v>
      </c>
      <c r="G5">
        <f ca="1">IF($D$4=1,0,OFFSET(DATA!$A$34,LOOK!$A5+60*(LOOK!$B$4-1),$D$4-1))</f>
        <v>235</v>
      </c>
      <c r="I5">
        <f t="shared" ref="I5:I28" ca="1" si="4">IF($C$4=1,IF(B5="",0,B5-F5),B5)</f>
        <v>-20</v>
      </c>
      <c r="J5">
        <f ca="1">IF($A$4=2,OFFSET(GOALS!$AN$4,LOOK!$A5,0),IF($C$4=1,IF(C5="",0,C5-G5),C5))</f>
        <v>-124</v>
      </c>
      <c r="L5" s="208">
        <f t="shared" ref="L5:L29" si="5">IF(OR($B$4=3,$B$4=4),E5,0.8)</f>
        <v>0.8</v>
      </c>
      <c r="M5" s="208">
        <f t="shared" ref="M5:M29" si="6">IF(OR($B$4=3,$B$4=4),D5,1)</f>
        <v>1</v>
      </c>
      <c r="N5" s="209">
        <f t="shared" ref="N5:N29" ca="1" si="7">IF(OR($B$4=3,$B$4=4),O5,IF($A$4=3,IF(AND(C5&gt;0,O5=0),IF($N$3&gt;0,$N$3,5),IF(O5&gt;0,IF(AND(D5/O5&gt;=2,$N$3&gt;0),$N$3,D5/O5),0)),IF(D5&gt;0,IF(AND(O5/D5&gt;=$N$3,$N$3&gt;0),$N$3,O5/D5),0)))</f>
        <v>0.29699999999999999</v>
      </c>
      <c r="O5" s="210">
        <f t="shared" ref="O5:O29" ca="1" si="8">OFFSET($AE$4,$A5,$B$4)</f>
        <v>0.29699999999999999</v>
      </c>
      <c r="P5" s="211">
        <f t="shared" ref="P5:P29" ca="1" si="9">IF($N5&lt;$L5,$N5,0)</f>
        <v>0.29699999999999999</v>
      </c>
      <c r="Q5" s="211">
        <f t="shared" ref="Q5:Q29" ca="1" si="10">IF(AND($N5&gt;=$L5,$N5&lt;$M5),$N5,0)</f>
        <v>0</v>
      </c>
      <c r="R5" s="211">
        <f t="shared" ref="R5:R29" ca="1" si="11">IF($N5&gt;=$M5,$N5,0)</f>
        <v>0</v>
      </c>
      <c r="S5" s="211">
        <f t="shared" ref="S5:S28" ca="1" si="12">IF(AND($N5&gt;=1,RANK($N5,$N$5:$N$28)&lt;7),$N5,0)</f>
        <v>0</v>
      </c>
      <c r="U5" s="212">
        <v>1</v>
      </c>
      <c r="V5" s="151">
        <v>1</v>
      </c>
      <c r="W5" s="151">
        <v>1</v>
      </c>
      <c r="X5" s="151">
        <v>5</v>
      </c>
      <c r="Y5" s="151">
        <v>5</v>
      </c>
      <c r="Z5" s="151">
        <v>5</v>
      </c>
      <c r="AA5" s="151">
        <v>1</v>
      </c>
      <c r="AB5" s="151">
        <v>0</v>
      </c>
      <c r="AD5" s="213">
        <v>1</v>
      </c>
      <c r="AE5" s="368">
        <f>AL76</f>
        <v>14.58</v>
      </c>
      <c r="AF5" s="215">
        <f ca="1">IF(OFFSET(DATA!$A$4,AF$3+$AD5,$AD$4+$C$4*13)&gt;0,ROUND(OFFSET(DATA!$A$4,AF$2+$AD5,$AD$4+$C$4*13)/OFFSET(DATA!$A$4,AF$3+$AD5,$AD$4+$C$4*13),3),"")</f>
        <v>0.29699999999999999</v>
      </c>
      <c r="AG5" s="215">
        <f ca="1">IF(OFFSET(DATA!$A$4,AG$2+$AD5,$AD$4+$C$4*13)&gt;0,ROUND(OFFSET(DATA!$A$4,AG$2+$AD5,$AD$4+$C$4*13)/OFFSET($AE$4,$AD5,0),3),0)</f>
        <v>0.59299999999999997</v>
      </c>
      <c r="AH5" s="215">
        <f ca="1">IF(OFFSET(DATA!$A$4,AH$3+$AD5,$AD$4+$C$4*13)&gt;0,ROUND(OFFSET(DATA!$A$4,AH$2+$AD5,$AD$4+$C$4*13)/OFFSET(DATA!$A$4,AH$3+$AD5,$AD$4+$C$4*13),3),"")</f>
        <v>0.38200000000000001</v>
      </c>
      <c r="AI5" s="215">
        <f ca="1">IF(OFFSET(DATA!$A$4,AI$3+$AD5,$AD$4+$C$4*13)&gt;0,ROUND(OFFSET(DATA!$A$4,AI$2+$AD5,$AD$4+$C$4*13)/OFFSET(DATA!$A$4,AI$3+$AD5,$AD$4+$C$4*13),3),"")</f>
        <v>0.308</v>
      </c>
      <c r="AJ5" s="215">
        <f ca="1">IF(OFFSET(DATA!$A$4,AJ$3+$AD5,$AD$4+$C$4*13)&gt;0,ROUND(OFFSET(DATA!$A$4,AJ$2+$AD5,$AD$4+$C$4*13)/OFFSET(DATA!$A$4,AJ$3+$AD5,$AD$4+$C$4*13),3),"")</f>
        <v>0.875</v>
      </c>
      <c r="AK5" s="215">
        <f ca="1">IF(OFFSET(DATA!$A$4,AK$3+$AD5,$AD$4+$C$4*13)&gt;0,ROUND(OFFSET(DATA!$A$4,AK$2+$AD5,$AD$4+$C$4*13)/OFFSET(DATA!$A$4,AK$3+$AD5,$AD$4+$C$4*13),3),"")</f>
        <v>0.875</v>
      </c>
      <c r="AL5" s="215">
        <f ca="1">IF(OFFSET(DATA!$A$4,AL$3+$AD5,$AD$4+$C$4*13)&gt;0,ROUND(OFFSET(DATA!$A$4,AL$2+$AD5,$AD$4+$C$4*13)/OFFSET(DATA!$A$4,AL$3+$AD5,$AD$4+$C$4*13),3),"")</f>
        <v>0.9</v>
      </c>
      <c r="AM5" s="215">
        <f ca="1">IF(OFFSET(DATA!$A$4,AM$2+$AD5,$AD$4+$C$4*13)&gt;0,ROUND(OFFSET(DATA!$A$4,AM$2+$AD5,$AD$4+$C$4*13)/OFFSET($AE$4,$AD5,0),3),0)</f>
        <v>1.1539999999999999</v>
      </c>
      <c r="AN5" s="215">
        <f ca="1">IF(OFFSET(DATA!$A$4,AN$3+$AD5,$AD$4+$C$4*13)&gt;0,ROUND(OFFSET(DATA!$A$4,AN$2+$AD5,$AD$4+$C$4*13)/OFFSET(DATA!$A$4,AN$3+$AD5,$AD$4+$C$4*13),3),"")</f>
        <v>0.66700000000000004</v>
      </c>
      <c r="AO5" s="215">
        <f ca="1">IF(OFFSET(DATA!$A$4,AO$2+$AD5,$AD$4+$C$4*13)&gt;0,ROUND(OFFSET(DATA!$A$4,AO$2+$AD5,$AD$4+$C$4*13)/OFFSET($AE$4,$AD5,0),3),0)</f>
        <v>1.1579999999999999</v>
      </c>
      <c r="AP5" s="215">
        <f ca="1">IF(OFFSET(DATA!$A$4,AP$3+$AD5,$AD$4+$C$4*13)&gt;0,ROUND(OFFSET(DATA!$A$4,AP$2+$AD5,$AD$4+$C$4*13)/OFFSET(DATA!$A$4,AP$3+$AD5,$AD$4+$C$4*13),3),"")</f>
        <v>0.875</v>
      </c>
      <c r="AQ5" s="215">
        <f ca="1">IF(OFFSET(DATA!$A$4,AQ$3+$AD5,$AD$4+$C$4*13)&gt;0,ROUND(OFFSET(DATA!$A$4,AQ$2+$AD5,$AD$4+$C$4*13)/OFFSET(DATA!$A$4,AQ$3+$AD5,$AD$4+$C$4*13),3),"")</f>
        <v>1</v>
      </c>
      <c r="AR5" s="215">
        <f ca="1">IF(OFFSET(DATA!$A$4,AR$3+$AD5,$AD$4+$C$4*13)&gt;0,ROUND(OFFSET(DATA!$A$4,AR$2+$AD5,$AD$4+$C$4*13)/OFFSET(DATA!$A$4,AR$3+$AD5,$AD$4+$C$4*13),3),"")</f>
        <v>0.66700000000000004</v>
      </c>
      <c r="AS5" s="215">
        <f ca="1">IF(OFFSET(DATA!$A$4,AS$3+$AD5,$AD$4+$C$4*13)&gt;0,ROUND(OFFSET(DATA!$A$4,AS$2+$AD5,$AD$4+$C$4*13)/OFFSET(DATA!$A$4,AS$3+$AD5,$AD$4+$C$4*13),3),"")</f>
        <v>1</v>
      </c>
      <c r="AT5" s="215">
        <f ca="1">IF(OFFSET(DATA!$A$4,AT$3+$AD5,$AD$4+$C$4*13)&gt;0,ROUND(OFFSET(DATA!$A$4,AT$2+$AD5,$AD$4+$C$4*13)/OFFSET(DATA!$A$4,AT$3+$AD5,$AD$4+$C$4*13),3),"")</f>
        <v>0.875</v>
      </c>
      <c r="AU5" s="215">
        <f ca="1">IF(OFFSET(DATA!$A$4,AU$3+$AD5,$AD$4+$C$4*13)&gt;0,ROUND(OFFSET(DATA!$A$4,AU$2+$AD5,$AD$4+$C$4*13)/OFFSET(DATA!$A$4,AU$3+$AD5,$AD$4+$C$4*13),3),"")</f>
        <v>4.3330000000000002</v>
      </c>
      <c r="AV5" s="215" t="str">
        <f ca="1">IF(OFFSET(DATA!$A$4,AV$3+$AD5,$AD$4+$C$4*13)&gt;0,ROUND(OFFSET(DATA!$A$4,AV$2+$AD5,$AD$4+$C$4*13)/OFFSET(DATA!$A$4,AV$3+$AD5,$AD$4+$C$4*13),3),"")</f>
        <v/>
      </c>
      <c r="AW5" s="215">
        <f ca="1">IF(OFFSET(DATA!$A$4,AW$3+$AD5,$AD$4+$C$4*13)&gt;0,ROUND(OFFSET(DATA!$A$4,AW$2+$AD5,$AD$4+$C$4*13)/OFFSET(DATA!$A$4,AW$3+$AD5,$AD$4+$C$4*13),3),"")</f>
        <v>0.28599999999999998</v>
      </c>
      <c r="AX5" s="215">
        <f ca="1">IF(OFFSET(DATA!$A$4,AX$3+$AD5,$AD$4+$C$4*13)&gt;0,ROUND(OFFSET(DATA!$A$4,AX$2+$AD5,$AD$4+$C$4*13)/OFFSET(DATA!$A$4,AX$3+$AD5,$AD$4+$C$4*13),3),"")</f>
        <v>3.6999999999999998E-2</v>
      </c>
      <c r="AY5" s="215">
        <f ca="1">IF(OFFSET(DATA!$A$4,AY$3+$AD5,$AD$4+$C$4*13)&gt;0,ROUND(OFFSET(DATA!$A$4,AY$2+$AD5,$AD$4+$C$4*13)/OFFSET(DATA!$A$4,AY$3+$AD5,$AD$4+$C$4*13),3),"")</f>
        <v>0</v>
      </c>
      <c r="AZ5" s="215">
        <f ca="1">IF(OFFSET(DATA!$A$4,AZ$3+$AD5,$AD$4+$C$4*13)&gt;0,ROUND(OFFSET(DATA!$A$4,AZ$2+$AD5,$AD$4+$C$4*13)/OFFSET(DATA!$A$4,AZ$3+$AD5,$AD$4+$C$4*13),3),"")</f>
        <v>0.218</v>
      </c>
      <c r="BA5" s="215">
        <f ca="1">IF(OFFSET(DATA!$A$4,BA$3+$AD5,$AD$4+$C$4*13)&gt;0,ROUND(OFFSET(DATA!$A$4,BA$2+$AD5,$AD$4+$C$4*13)/OFFSET(DATA!$A$4,BA$3+$AD5,$AD$4+$C$4*13),3),"")</f>
        <v>3.5999999999999997E-2</v>
      </c>
      <c r="BB5" s="215" t="str">
        <f ca="1">IF(OFFSET(DATA!$A$4,BB$3+$AD5,$AD$4+$C$4*13)&gt;0,ROUND(OFFSET(DATA!$A$4,BB$2+$AD5,$AD$4+$C$4*13)/OFFSET(DATA!$A$4,BB$3+$AD5,$AD$4+$C$4*13),3),"")</f>
        <v/>
      </c>
      <c r="BC5" s="215">
        <f ca="1">IF(OFFSET(DATA!$A$4,BC$2+$AD5,$AD$4+$C$4*13)&gt;0,ROUND(OFFSET(DATA!$A$4,BC$2+$AD5,$AD$4+$C$4*13)/OFFSET($AE$4,$AD5,0),3),0)</f>
        <v>0.875</v>
      </c>
      <c r="BD5" s="215">
        <f ca="1">IF(OFFSET(DATA!$A$4,BD$3+$AD5,$AD$4+$C$4*13)&gt;0,ROUND(OFFSET(DATA!$A$4,BD$2+$AD5,$AD$4+$C$4*13)/OFFSET(DATA!$A$4,BD$3+$AD5,$AD$4+$C$4*13),3),"")</f>
        <v>0.23799999999999999</v>
      </c>
      <c r="BE5" s="215">
        <f ca="1">IF(OFFSET(DATA!$A$4,BE$3+$AD5,$AD$4+$C$4*13)&gt;0,ROUND(OFFSET(DATA!$A$4,BE$2+$AD5,$AD$4+$C$4*13)/OFFSET(DATA!$A$4,BE$3+$AD5,$AD$4+$C$4*13),3),"")</f>
        <v>0.246</v>
      </c>
      <c r="BF5" s="215" t="e">
        <f ca="1">IF(OFFSET(DATA!$A$4,BF$3+$AD5,$AD$4+$C$4*13)&gt;0,ROUND(OFFSET(DATA!$A$4,BF$2+$AD5,$AD$4+$C$4*13)/OFFSET(DATA!$A$4,BF$3+$AD5,$AD$4+$C$4*13),3),"")</f>
        <v>#VALUE!</v>
      </c>
      <c r="BG5" s="215" t="e">
        <f ca="1">IF(OFFSET(DATA!$A$4,BG$2+$AD5,$AD$4+$C$4*13)&gt;0,ROUND(OFFSET(DATA!$A$4,BG$2+$AD5,$AD$4+$C$4*13)/OFFSET($AE$4,$AD5,0),3),0)</f>
        <v>#VALUE!</v>
      </c>
      <c r="BH5" s="215">
        <f ca="1">IF(OFFSET(DATA!$A$4,BH$3+$AD5,$AD$4+$C$4*13)&gt;0,ROUND(OFFSET(DATA!$A$4,BH$2+$AD5,$AD$4+$C$4*13)/OFFSET(DATA!$A$4,BH$3+$AD5,$AD$4+$C$4*13),3),"")</f>
        <v>6.2E-2</v>
      </c>
      <c r="BI5" s="215">
        <f ca="1">IF(OFFSET(DATA!$A$4,BI$3+$AD5,$AD$4+$C$4*13)&gt;0,ROUND(OFFSET(DATA!$A$4,BI$2+$AD5,$AD$4+$C$4*13)/OFFSET(DATA!$A$4,BI$3+$AD5,$AD$4+$C$4*13),3),"")</f>
        <v>6.2E-2</v>
      </c>
      <c r="BJ5" s="215" t="e">
        <f ca="1">IF(OFFSET(DATA!$A$4,BJ$3+$AD5,$AD$4+$C$4*13)&gt;0,ROUND(OFFSET(DATA!$A$4,BJ$2+$AD5,$AD$4+$C$4*13)/OFFSET(DATA!$A$4,BJ$3+$AD5,$AD$4+$C$4*13),3),"")</f>
        <v>#VALUE!</v>
      </c>
      <c r="BK5" s="215">
        <f ca="1">IF(OFFSET(DATA!$A$4,BK$3+$AD5,$AD$4+$C$4*13)&gt;0,ROUND(OFFSET(DATA!$A$4,BK$2+$AD5,$AD$4+$C$4*13)/OFFSET(DATA!$A$4,BK$3+$AD5,$AD$4+$C$4*13),3),"")</f>
        <v>1.4E-2</v>
      </c>
      <c r="BL5" s="215">
        <f ca="1">IF(OFFSET(DATA!$A$4,BL$3+$AD5,$AD$4+$C$4*13)&gt;0,ROUND(OFFSET(DATA!$A$4,BL$2+$AD5,$AD$4+$C$4*13)/OFFSET(DATA!$A$4,BL$3+$AD5,$AD$4+$C$4*13),3),"")</f>
        <v>1.4E-2</v>
      </c>
      <c r="BM5" s="215" t="e">
        <f ca="1">IF(OFFSET(DATA!$A$4,BM$3+$AD5,$AD$4+$C$4*13)&gt;0,ROUND(OFFSET(DATA!$A$4,BM$2+$AD5,$AD$4+$C$4*13)/OFFSET(DATA!$A$4,BM$3+$AD5,$AD$4+$C$4*13),3),"")</f>
        <v>#VALUE!</v>
      </c>
      <c r="BN5" s="308"/>
      <c r="BO5" s="308"/>
    </row>
    <row r="6" spans="1:67" x14ac:dyDescent="0.2">
      <c r="A6" s="45">
        <v>2</v>
      </c>
      <c r="B6" s="205">
        <f ca="1">OFFSET(DATA!$A$4,LOOK!$A6+60*(LOOK!$B$4-1),$D$4+$C$4*13)</f>
        <v>12</v>
      </c>
      <c r="C6" s="205">
        <f ca="1">IF($A$4=2,OFFSET(GOALS!$AN$4,LOOK!$A6,0),OFFSET(DATA!$A$4,LOOK!$A6+60*(LOOK!$B$4-1)+30,$D$4+$C$4*13))</f>
        <v>35</v>
      </c>
      <c r="D6" s="206">
        <f ca="1">OFFSET(GOALS!$C$4,LOOK!$A6,LOOK!$B$4)</f>
        <v>1</v>
      </c>
      <c r="E6" s="207">
        <f t="shared" ca="1" si="3"/>
        <v>0.8</v>
      </c>
      <c r="F6">
        <f ca="1">IF($D$4=1,0,OFFSET(DATA!$A$4,LOOK!$A6+60*(LOOK!$B$4-1),$D$4-1))</f>
        <v>15</v>
      </c>
      <c r="G6">
        <f ca="1">IF($D$4=1,0,OFFSET(DATA!$A$34,LOOK!$A6+60*(LOOK!$B$4-1),$D$4-1))</f>
        <v>58</v>
      </c>
      <c r="I6">
        <f t="shared" ca="1" si="4"/>
        <v>-3</v>
      </c>
      <c r="J6">
        <f ca="1">IF($A$4=2,OFFSET(GOALS!$AN$4,LOOK!$A6,0),IF($C$4=1,IF(C6="",0,C6-G6),C6))</f>
        <v>-23</v>
      </c>
      <c r="L6" s="208">
        <f t="shared" si="5"/>
        <v>0.8</v>
      </c>
      <c r="M6" s="208">
        <f t="shared" si="6"/>
        <v>1</v>
      </c>
      <c r="N6" s="209">
        <f t="shared" ca="1" si="7"/>
        <v>0.34300000000000003</v>
      </c>
      <c r="O6" s="210">
        <f t="shared" ca="1" si="8"/>
        <v>0.34300000000000003</v>
      </c>
      <c r="P6" s="211">
        <f t="shared" ca="1" si="9"/>
        <v>0.34300000000000003</v>
      </c>
      <c r="Q6" s="211">
        <f t="shared" ca="1" si="10"/>
        <v>0</v>
      </c>
      <c r="R6" s="211">
        <f t="shared" ca="1" si="11"/>
        <v>0</v>
      </c>
      <c r="S6" s="211">
        <f t="shared" ca="1" si="12"/>
        <v>0</v>
      </c>
      <c r="U6" s="202">
        <v>2</v>
      </c>
      <c r="V6" s="216">
        <v>2</v>
      </c>
      <c r="W6" s="216">
        <v>2</v>
      </c>
      <c r="X6" s="151">
        <v>5</v>
      </c>
      <c r="Y6" s="151">
        <v>5</v>
      </c>
      <c r="Z6" s="151">
        <v>5</v>
      </c>
      <c r="AA6" s="216">
        <v>2</v>
      </c>
      <c r="AB6" s="151">
        <v>0</v>
      </c>
      <c r="AD6" s="213">
        <v>2</v>
      </c>
      <c r="AE6" s="368">
        <f t="shared" ref="AE6:AE29" si="13">AL77</f>
        <v>14.63</v>
      </c>
      <c r="AF6" s="215">
        <f ca="1">IF(OFFSET(DATA!$A$4,AF$3+$AD6,$AD$4+$C$4*13)&gt;0,ROUND(OFFSET(DATA!$A$4,AF$2+$AD6,$AD$4+$C$4*13)/OFFSET(DATA!$A$4,AF$3+$AD6,$AD$4+$C$4*13),3),"")</f>
        <v>0.34300000000000003</v>
      </c>
      <c r="AG6" s="215">
        <f ca="1">IF(OFFSET(DATA!$A$4,AG$2+$AD6,$AD$4+$C$4*13)&gt;0,ROUND(OFFSET(DATA!$A$4,AG$2+$AD6,$AD$4+$C$4*13)/OFFSET($AE$4,$AD6,0),3),0)</f>
        <v>0.628</v>
      </c>
      <c r="AH6" s="215">
        <f ca="1">IF(OFFSET(DATA!$A$4,AH$3+$AD6,$AD$4+$C$4*13)&gt;0,ROUND(OFFSET(DATA!$A$4,AH$2+$AD6,$AD$4+$C$4*13)/OFFSET(DATA!$A$4,AH$3+$AD6,$AD$4+$C$4*13),3),"")</f>
        <v>0.10199999999999999</v>
      </c>
      <c r="AI6" s="215">
        <f ca="1">IF(OFFSET(DATA!$A$4,AI$3+$AD6,$AD$4+$C$4*13)&gt;0,ROUND(OFFSET(DATA!$A$4,AI$2+$AD6,$AD$4+$C$4*13)/OFFSET(DATA!$A$4,AI$3+$AD6,$AD$4+$C$4*13),3),"")</f>
        <v>0</v>
      </c>
      <c r="AJ6" s="215">
        <f ca="1">IF(OFFSET(DATA!$A$4,AJ$3+$AD6,$AD$4+$C$4*13)&gt;0,ROUND(OFFSET(DATA!$A$4,AJ$2+$AD6,$AD$4+$C$4*13)/OFFSET(DATA!$A$4,AJ$3+$AD6,$AD$4+$C$4*13),3),"")</f>
        <v>1</v>
      </c>
      <c r="AK6" s="215">
        <f ca="1">IF(OFFSET(DATA!$A$4,AK$3+$AD6,$AD$4+$C$4*13)&gt;0,ROUND(OFFSET(DATA!$A$4,AK$2+$AD6,$AD$4+$C$4*13)/OFFSET(DATA!$A$4,AK$3+$AD6,$AD$4+$C$4*13),3),"")</f>
        <v>1</v>
      </c>
      <c r="AL6" s="215">
        <f ca="1">IF(OFFSET(DATA!$A$4,AL$3+$AD6,$AD$4+$C$4*13)&gt;0,ROUND(OFFSET(DATA!$A$4,AL$2+$AD6,$AD$4+$C$4*13)/OFFSET(DATA!$A$4,AL$3+$AD6,$AD$4+$C$4*13),3),"")</f>
        <v>1</v>
      </c>
      <c r="AM6" s="215">
        <f ca="1">IF(OFFSET(DATA!$A$4,AM$2+$AD6,$AD$4+$C$4*13)&gt;0,ROUND(OFFSET(DATA!$A$4,AM$2+$AD6,$AD$4+$C$4*13)/OFFSET($AE$4,$AD6,0),3),0)</f>
        <v>1.0920000000000001</v>
      </c>
      <c r="AN6" s="215">
        <f ca="1">IF(OFFSET(DATA!$A$4,AN$3+$AD6,$AD$4+$C$4*13)&gt;0,ROUND(OFFSET(DATA!$A$4,AN$2+$AD6,$AD$4+$C$4*13)/OFFSET(DATA!$A$4,AN$3+$AD6,$AD$4+$C$4*13),3),"")</f>
        <v>1</v>
      </c>
      <c r="AO6" s="215">
        <f ca="1">IF(OFFSET(DATA!$A$4,AO$2+$AD6,$AD$4+$C$4*13)&gt;0,ROUND(OFFSET(DATA!$A$4,AO$2+$AD6,$AD$4+$C$4*13)/OFFSET($AE$4,$AD6,0),3),0)</f>
        <v>1.0489999999999999</v>
      </c>
      <c r="AP6" s="215">
        <f ca="1">IF(OFFSET(DATA!$A$4,AP$3+$AD6,$AD$4+$C$4*13)&gt;0,ROUND(OFFSET(DATA!$A$4,AP$2+$AD6,$AD$4+$C$4*13)/OFFSET(DATA!$A$4,AP$3+$AD6,$AD$4+$C$4*13),3),"")</f>
        <v>1</v>
      </c>
      <c r="AQ6" s="215">
        <f ca="1">IF(OFFSET(DATA!$A$4,AQ$3+$AD6,$AD$4+$C$4*13)&gt;0,ROUND(OFFSET(DATA!$A$4,AQ$2+$AD6,$AD$4+$C$4*13)/OFFSET(DATA!$A$4,AQ$3+$AD6,$AD$4+$C$4*13),3),"")</f>
        <v>0.93300000000000005</v>
      </c>
      <c r="AR6" s="215" t="str">
        <f ca="1">IF(OFFSET(DATA!$A$4,AR$3+$AD6,$AD$4+$C$4*13)&gt;0,ROUND(OFFSET(DATA!$A$4,AR$2+$AD6,$AD$4+$C$4*13)/OFFSET(DATA!$A$4,AR$3+$AD6,$AD$4+$C$4*13),3),"")</f>
        <v/>
      </c>
      <c r="AS6" s="215">
        <f ca="1">IF(OFFSET(DATA!$A$4,AS$3+$AD6,$AD$4+$C$4*13)&gt;0,ROUND(OFFSET(DATA!$A$4,AS$2+$AD6,$AD$4+$C$4*13)/OFFSET(DATA!$A$4,AS$3+$AD6,$AD$4+$C$4*13),3),"")</f>
        <v>0.94399999999999995</v>
      </c>
      <c r="AT6" s="215">
        <f ca="1">IF(OFFSET(DATA!$A$4,AT$3+$AD6,$AD$4+$C$4*13)&gt;0,ROUND(OFFSET(DATA!$A$4,AT$2+$AD6,$AD$4+$C$4*13)/OFFSET(DATA!$A$4,AT$3+$AD6,$AD$4+$C$4*13),3),"")</f>
        <v>0.93300000000000005</v>
      </c>
      <c r="AU6" s="215">
        <f ca="1">IF(OFFSET(DATA!$A$4,AU$3+$AD6,$AD$4+$C$4*13)&gt;0,ROUND(OFFSET(DATA!$A$4,AU$2+$AD6,$AD$4+$C$4*13)/OFFSET(DATA!$A$4,AU$3+$AD6,$AD$4+$C$4*13),3),"")</f>
        <v>6.1180000000000003</v>
      </c>
      <c r="AV6" s="215" t="str">
        <f ca="1">IF(OFFSET(DATA!$A$4,AV$3+$AD6,$AD$4+$C$4*13)&gt;0,ROUND(OFFSET(DATA!$A$4,AV$2+$AD6,$AD$4+$C$4*13)/OFFSET(DATA!$A$4,AV$3+$AD6,$AD$4+$C$4*13),3),"")</f>
        <v/>
      </c>
      <c r="AW6" s="215">
        <f ca="1">IF(OFFSET(DATA!$A$4,AW$3+$AD6,$AD$4+$C$4*13)&gt;0,ROUND(OFFSET(DATA!$A$4,AW$2+$AD6,$AD$4+$C$4*13)/OFFSET(DATA!$A$4,AW$3+$AD6,$AD$4+$C$4*13),3),"")</f>
        <v>0.39</v>
      </c>
      <c r="AX6" s="215">
        <f ca="1">IF(OFFSET(DATA!$A$4,AX$3+$AD6,$AD$4+$C$4*13)&gt;0,ROUND(OFFSET(DATA!$A$4,AX$2+$AD6,$AD$4+$C$4*13)/OFFSET(DATA!$A$4,AX$3+$AD6,$AD$4+$C$4*13),3),"")</f>
        <v>0.151</v>
      </c>
      <c r="AY6" s="215" t="str">
        <f ca="1">IF(OFFSET(DATA!$A$4,AY$3+$AD6,$AD$4+$C$4*13)&gt;0,ROUND(OFFSET(DATA!$A$4,AY$2+$AD6,$AD$4+$C$4*13)/OFFSET(DATA!$A$4,AY$3+$AD6,$AD$4+$C$4*13),3),"")</f>
        <v/>
      </c>
      <c r="AZ6" s="215">
        <f ca="1">IF(OFFSET(DATA!$A$4,AZ$3+$AD6,$AD$4+$C$4*13)&gt;0,ROUND(OFFSET(DATA!$A$4,AZ$2+$AD6,$AD$4+$C$4*13)/OFFSET(DATA!$A$4,AZ$3+$AD6,$AD$4+$C$4*13),3),"")</f>
        <v>0.35699999999999998</v>
      </c>
      <c r="BA6" s="215">
        <f ca="1">IF(OFFSET(DATA!$A$4,BA$3+$AD6,$AD$4+$C$4*13)&gt;0,ROUND(OFFSET(DATA!$A$4,BA$2+$AD6,$AD$4+$C$4*13)/OFFSET(DATA!$A$4,BA$3+$AD6,$AD$4+$C$4*13),3),"")</f>
        <v>0.14799999999999999</v>
      </c>
      <c r="BB6" s="215">
        <f ca="1">IF(OFFSET(DATA!$A$4,BB$3+$AD6,$AD$4+$C$4*13)&gt;0,ROUND(OFFSET(DATA!$A$4,BB$2+$AD6,$AD$4+$C$4*13)/OFFSET(DATA!$A$4,BB$3+$AD6,$AD$4+$C$4*13),3),"")</f>
        <v>0</v>
      </c>
      <c r="BC6" s="215">
        <f ca="1">IF(OFFSET(DATA!$A$4,BC$2+$AD6,$AD$4+$C$4*13)&gt;0,ROUND(OFFSET(DATA!$A$4,BC$2+$AD6,$AD$4+$C$4*13)/OFFSET($AE$4,$AD6,0),3),0)</f>
        <v>0.71199999999999997</v>
      </c>
      <c r="BD6" s="215">
        <f ca="1">IF(OFFSET(DATA!$A$4,BD$3+$AD6,$AD$4+$C$4*13)&gt;0,ROUND(OFFSET(DATA!$A$4,BD$2+$AD6,$AD$4+$C$4*13)/OFFSET(DATA!$A$4,BD$3+$AD6,$AD$4+$C$4*13),3),"")</f>
        <v>0.39600000000000002</v>
      </c>
      <c r="BE6" s="215">
        <f ca="1">IF(OFFSET(DATA!$A$4,BE$3+$AD6,$AD$4+$C$4*13)&gt;0,ROUND(OFFSET(DATA!$A$4,BE$2+$AD6,$AD$4+$C$4*13)/OFFSET(DATA!$A$4,BE$3+$AD6,$AD$4+$C$4*13),3),"")</f>
        <v>0.35199999999999998</v>
      </c>
      <c r="BF6" s="215">
        <f ca="1">IF(OFFSET(DATA!$A$4,BF$3+$AD6,$AD$4+$C$4*13)&gt;0,ROUND(OFFSET(DATA!$A$4,BF$2+$AD6,$AD$4+$C$4*13)/OFFSET(DATA!$A$4,BF$3+$AD6,$AD$4+$C$4*13),3),"")</f>
        <v>0.443</v>
      </c>
      <c r="BG6" s="215">
        <f ca="1">IF(OFFSET(DATA!$A$4,BG$2+$AD6,$AD$4+$C$4*13)&gt;0,ROUND(OFFSET(DATA!$A$4,BG$2+$AD6,$AD$4+$C$4*13)/OFFSET($AE$4,$AD6,0),3),0)</f>
        <v>0.81100000000000005</v>
      </c>
      <c r="BH6" s="215">
        <f ca="1">IF(OFFSET(DATA!$A$4,BH$3+$AD6,$AD$4+$C$4*13)&gt;0,ROUND(OFFSET(DATA!$A$4,BH$2+$AD6,$AD$4+$C$4*13)/OFFSET(DATA!$A$4,BH$3+$AD6,$AD$4+$C$4*13),3),"")</f>
        <v>0.104</v>
      </c>
      <c r="BI6" s="215">
        <f ca="1">IF(OFFSET(DATA!$A$4,BI$3+$AD6,$AD$4+$C$4*13)&gt;0,ROUND(OFFSET(DATA!$A$4,BI$2+$AD6,$AD$4+$C$4*13)/OFFSET(DATA!$A$4,BI$3+$AD6,$AD$4+$C$4*13),3),"")</f>
        <v>0.104</v>
      </c>
      <c r="BJ6" s="215" t="e">
        <f ca="1">IF(OFFSET(DATA!$A$4,BJ$3+$AD6,$AD$4+$C$4*13)&gt;0,ROUND(OFFSET(DATA!$A$4,BJ$2+$AD6,$AD$4+$C$4*13)/OFFSET(DATA!$A$4,BJ$3+$AD6,$AD$4+$C$4*13),3),"")</f>
        <v>#VALUE!</v>
      </c>
      <c r="BK6" s="215">
        <f ca="1">IF(OFFSET(DATA!$A$4,BK$3+$AD6,$AD$4+$C$4*13)&gt;0,ROUND(OFFSET(DATA!$A$4,BK$2+$AD6,$AD$4+$C$4*13)/OFFSET(DATA!$A$4,BK$3+$AD6,$AD$4+$C$4*13),3),"")</f>
        <v>0.16300000000000001</v>
      </c>
      <c r="BL6" s="215">
        <f ca="1">IF(OFFSET(DATA!$A$4,BL$3+$AD6,$AD$4+$C$4*13)&gt;0,ROUND(OFFSET(DATA!$A$4,BL$2+$AD6,$AD$4+$C$4*13)/OFFSET(DATA!$A$4,BL$3+$AD6,$AD$4+$C$4*13),3),"")</f>
        <v>0.16300000000000001</v>
      </c>
      <c r="BM6" s="215" t="e">
        <f ca="1">IF(OFFSET(DATA!$A$4,BM$3+$AD6,$AD$4+$C$4*13)&gt;0,ROUND(OFFSET(DATA!$A$4,BM$2+$AD6,$AD$4+$C$4*13)/OFFSET(DATA!$A$4,BM$3+$AD6,$AD$4+$C$4*13),3),"")</f>
        <v>#VALUE!</v>
      </c>
      <c r="BN6" s="308"/>
      <c r="BO6" s="308"/>
    </row>
    <row r="7" spans="1:67" x14ac:dyDescent="0.2">
      <c r="A7" s="45">
        <v>3</v>
      </c>
      <c r="B7" s="205">
        <f ca="1">OFFSET(DATA!$A$4,LOOK!$A7+60*(LOOK!$B$4-1),$D$4+$C$4*13)</f>
        <v>3</v>
      </c>
      <c r="C7" s="205">
        <f ca="1">IF($A$4=2,OFFSET(GOALS!$AN$4,LOOK!$A7,0),OFFSET(DATA!$A$4,LOOK!$A7+60*(LOOK!$B$4-1)+30,$D$4+$C$4*13))</f>
        <v>15</v>
      </c>
      <c r="D7" s="206">
        <f ca="1">OFFSET(GOALS!$C$4,LOOK!$A7,LOOK!$B$4)</f>
        <v>1</v>
      </c>
      <c r="E7" s="207">
        <f t="shared" ca="1" si="3"/>
        <v>0.8</v>
      </c>
      <c r="F7">
        <f ca="1">IF($D$4=1,0,OFFSET(DATA!$A$4,LOOK!$A7+60*(LOOK!$B$4-1),$D$4-1))</f>
        <v>6</v>
      </c>
      <c r="G7">
        <f ca="1">IF($D$4=1,0,OFFSET(DATA!$A$34,LOOK!$A7+60*(LOOK!$B$4-1),$D$4-1))</f>
        <v>47</v>
      </c>
      <c r="I7">
        <f t="shared" ca="1" si="4"/>
        <v>-3</v>
      </c>
      <c r="J7">
        <f ca="1">IF($A$4=2,OFFSET(GOALS!$AN$4,LOOK!$A7,0),IF($C$4=1,IF(C7="",0,C7-G7),C7))</f>
        <v>-32</v>
      </c>
      <c r="L7" s="208">
        <f t="shared" si="5"/>
        <v>0.8</v>
      </c>
      <c r="M7" s="208">
        <f t="shared" si="6"/>
        <v>1</v>
      </c>
      <c r="N7" s="209">
        <f t="shared" ca="1" si="7"/>
        <v>0.2</v>
      </c>
      <c r="O7" s="210">
        <f t="shared" ca="1" si="8"/>
        <v>0.2</v>
      </c>
      <c r="P7" s="211">
        <f t="shared" ca="1" si="9"/>
        <v>0.2</v>
      </c>
      <c r="Q7" s="211">
        <f t="shared" ca="1" si="10"/>
        <v>0</v>
      </c>
      <c r="R7" s="211">
        <f t="shared" ca="1" si="11"/>
        <v>0</v>
      </c>
      <c r="S7" s="211">
        <f t="shared" ca="1" si="12"/>
        <v>0</v>
      </c>
      <c r="U7" s="212">
        <v>3</v>
      </c>
      <c r="V7" s="151">
        <v>1</v>
      </c>
      <c r="W7" s="151">
        <v>1</v>
      </c>
      <c r="X7" s="151">
        <v>5</v>
      </c>
      <c r="Y7" s="151">
        <v>5</v>
      </c>
      <c r="Z7" s="151">
        <v>5</v>
      </c>
      <c r="AA7" s="151">
        <v>1</v>
      </c>
      <c r="AB7" s="151">
        <v>1</v>
      </c>
      <c r="AD7" s="213">
        <v>3</v>
      </c>
      <c r="AE7" s="368">
        <f t="shared" si="13"/>
        <v>13.79</v>
      </c>
      <c r="AF7" s="215">
        <f ca="1">IF(OFFSET(DATA!$A$4,AF$3+$AD7,$AD$4+$C$4*13)&gt;0,ROUND(OFFSET(DATA!$A$4,AF$2+$AD7,$AD$4+$C$4*13)/OFFSET(DATA!$A$4,AF$3+$AD7,$AD$4+$C$4*13),3),"")</f>
        <v>0.2</v>
      </c>
      <c r="AG7" s="215">
        <f ca="1">IF(OFFSET(DATA!$A$4,AG$2+$AD7,$AD$4+$C$4*13)&gt;0,ROUND(OFFSET(DATA!$A$4,AG$2+$AD7,$AD$4+$C$4*13)/OFFSET($AE$4,$AD7,0),3),0)</f>
        <v>0.80800000000000005</v>
      </c>
      <c r="AH7" s="215">
        <f ca="1">IF(OFFSET(DATA!$A$4,AH$3+$AD7,$AD$4+$C$4*13)&gt;0,ROUND(OFFSET(DATA!$A$4,AH$2+$AD7,$AD$4+$C$4*13)/OFFSET(DATA!$A$4,AH$3+$AD7,$AD$4+$C$4*13),3),"")</f>
        <v>0.128</v>
      </c>
      <c r="AI7" s="215" t="str">
        <f ca="1">IF(OFFSET(DATA!$A$4,AI$3+$AD7,$AD$4+$C$4*13)&gt;0,ROUND(OFFSET(DATA!$A$4,AI$2+$AD7,$AD$4+$C$4*13)/OFFSET(DATA!$A$4,AI$3+$AD7,$AD$4+$C$4*13),3),"")</f>
        <v/>
      </c>
      <c r="AJ7" s="215">
        <f ca="1">IF(OFFSET(DATA!$A$4,AJ$3+$AD7,$AD$4+$C$4*13)&gt;0,ROUND(OFFSET(DATA!$A$4,AJ$2+$AD7,$AD$4+$C$4*13)/OFFSET(DATA!$A$4,AJ$3+$AD7,$AD$4+$C$4*13),3),"")</f>
        <v>1</v>
      </c>
      <c r="AK7" s="215">
        <f ca="1">IF(OFFSET(DATA!$A$4,AK$3+$AD7,$AD$4+$C$4*13)&gt;0,ROUND(OFFSET(DATA!$A$4,AK$2+$AD7,$AD$4+$C$4*13)/OFFSET(DATA!$A$4,AK$3+$AD7,$AD$4+$C$4*13),3),"")</f>
        <v>1</v>
      </c>
      <c r="AL7" s="215" t="str">
        <f ca="1">IF(OFFSET(DATA!$A$4,AL$3+$AD7,$AD$4+$C$4*13)&gt;0,ROUND(OFFSET(DATA!$A$4,AL$2+$AD7,$AD$4+$C$4*13)/OFFSET(DATA!$A$4,AL$3+$AD7,$AD$4+$C$4*13),3),"")</f>
        <v/>
      </c>
      <c r="AM7" s="215">
        <f ca="1">IF(OFFSET(DATA!$A$4,AM$2+$AD7,$AD$4+$C$4*13)&gt;0,ROUND(OFFSET(DATA!$A$4,AM$2+$AD7,$AD$4+$C$4*13)/OFFSET($AE$4,$AD7,0),3),0)</f>
        <v>1.181</v>
      </c>
      <c r="AN7" s="215" t="str">
        <f ca="1">IF(OFFSET(DATA!$A$4,AN$3+$AD7,$AD$4+$C$4*13)&gt;0,ROUND(OFFSET(DATA!$A$4,AN$2+$AD7,$AD$4+$C$4*13)/OFFSET(DATA!$A$4,AN$3+$AD7,$AD$4+$C$4*13),3),"")</f>
        <v/>
      </c>
      <c r="AO7" s="215">
        <f ca="1">IF(OFFSET(DATA!$A$4,AO$2+$AD7,$AD$4+$C$4*13)&gt;0,ROUND(OFFSET(DATA!$A$4,AO$2+$AD7,$AD$4+$C$4*13)/OFFSET($AE$4,$AD7,0),3),0)</f>
        <v>0</v>
      </c>
      <c r="AP7" s="215">
        <f ca="1">IF(OFFSET(DATA!$A$4,AP$3+$AD7,$AD$4+$C$4*13)&gt;0,ROUND(OFFSET(DATA!$A$4,AP$2+$AD7,$AD$4+$C$4*13)/OFFSET(DATA!$A$4,AP$3+$AD7,$AD$4+$C$4*13),3),"")</f>
        <v>1</v>
      </c>
      <c r="AQ7" s="215" t="str">
        <f ca="1">IF(OFFSET(DATA!$A$4,AQ$3+$AD7,$AD$4+$C$4*13)&gt;0,ROUND(OFFSET(DATA!$A$4,AQ$2+$AD7,$AD$4+$C$4*13)/OFFSET(DATA!$A$4,AQ$3+$AD7,$AD$4+$C$4*13),3),"")</f>
        <v/>
      </c>
      <c r="AR7" s="215" t="str">
        <f ca="1">IF(OFFSET(DATA!$A$4,AR$3+$AD7,$AD$4+$C$4*13)&gt;0,ROUND(OFFSET(DATA!$A$4,AR$2+$AD7,$AD$4+$C$4*13)/OFFSET(DATA!$A$4,AR$3+$AD7,$AD$4+$C$4*13),3),"")</f>
        <v/>
      </c>
      <c r="AS7" s="215">
        <f ca="1">IF(OFFSET(DATA!$A$4,AS$3+$AD7,$AD$4+$C$4*13)&gt;0,ROUND(OFFSET(DATA!$A$4,AS$2+$AD7,$AD$4+$C$4*13)/OFFSET(DATA!$A$4,AS$3+$AD7,$AD$4+$C$4*13),3),"")</f>
        <v>1</v>
      </c>
      <c r="AT7" s="215" t="str">
        <f ca="1">IF(OFFSET(DATA!$A$4,AT$3+$AD7,$AD$4+$C$4*13)&gt;0,ROUND(OFFSET(DATA!$A$4,AT$2+$AD7,$AD$4+$C$4*13)/OFFSET(DATA!$A$4,AT$3+$AD7,$AD$4+$C$4*13),3),"")</f>
        <v/>
      </c>
      <c r="AU7" s="215">
        <f ca="1">IF(OFFSET(DATA!$A$4,AU$3+$AD7,$AD$4+$C$4*13)&gt;0,ROUND(OFFSET(DATA!$A$4,AU$2+$AD7,$AD$4+$C$4*13)/OFFSET(DATA!$A$4,AU$3+$AD7,$AD$4+$C$4*13),3),"")</f>
        <v>3.375</v>
      </c>
      <c r="AV7" s="215" t="str">
        <f ca="1">IF(OFFSET(DATA!$A$4,AV$3+$AD7,$AD$4+$C$4*13)&gt;0,ROUND(OFFSET(DATA!$A$4,AV$2+$AD7,$AD$4+$C$4*13)/OFFSET(DATA!$A$4,AV$3+$AD7,$AD$4+$C$4*13),3),"")</f>
        <v/>
      </c>
      <c r="AW7" s="215">
        <f ca="1">IF(OFFSET(DATA!$A$4,AW$3+$AD7,$AD$4+$C$4*13)&gt;0,ROUND(OFFSET(DATA!$A$4,AW$2+$AD7,$AD$4+$C$4*13)/OFFSET(DATA!$A$4,AW$3+$AD7,$AD$4+$C$4*13),3),"")</f>
        <v>0.30599999999999999</v>
      </c>
      <c r="AX7" s="215">
        <f ca="1">IF(OFFSET(DATA!$A$4,AX$3+$AD7,$AD$4+$C$4*13)&gt;0,ROUND(OFFSET(DATA!$A$4,AX$2+$AD7,$AD$4+$C$4*13)/OFFSET(DATA!$A$4,AX$3+$AD7,$AD$4+$C$4*13),3),"")</f>
        <v>8.5999999999999993E-2</v>
      </c>
      <c r="AY7" s="215">
        <f ca="1">IF(OFFSET(DATA!$A$4,AY$3+$AD7,$AD$4+$C$4*13)&gt;0,ROUND(OFFSET(DATA!$A$4,AY$2+$AD7,$AD$4+$C$4*13)/OFFSET(DATA!$A$4,AY$3+$AD7,$AD$4+$C$4*13),3),"")</f>
        <v>0</v>
      </c>
      <c r="AZ7" s="215">
        <f ca="1">IF(OFFSET(DATA!$A$4,AZ$3+$AD7,$AD$4+$C$4*13)&gt;0,ROUND(OFFSET(DATA!$A$4,AZ$2+$AD7,$AD$4+$C$4*13)/OFFSET(DATA!$A$4,AZ$3+$AD7,$AD$4+$C$4*13),3),"")</f>
        <v>0.28399999999999997</v>
      </c>
      <c r="BA7" s="215">
        <f ca="1">IF(OFFSET(DATA!$A$4,BA$3+$AD7,$AD$4+$C$4*13)&gt;0,ROUND(OFFSET(DATA!$A$4,BA$2+$AD7,$AD$4+$C$4*13)/OFFSET(DATA!$A$4,BA$3+$AD7,$AD$4+$C$4*13),3),"")</f>
        <v>7.1999999999999995E-2</v>
      </c>
      <c r="BB7" s="215">
        <f ca="1">IF(OFFSET(DATA!$A$4,BB$3+$AD7,$AD$4+$C$4*13)&gt;0,ROUND(OFFSET(DATA!$A$4,BB$2+$AD7,$AD$4+$C$4*13)/OFFSET(DATA!$A$4,BB$3+$AD7,$AD$4+$C$4*13),3),"")</f>
        <v>0</v>
      </c>
      <c r="BC7" s="215">
        <f ca="1">IF(OFFSET(DATA!$A$4,BC$2+$AD7,$AD$4+$C$4*13)&gt;0,ROUND(OFFSET(DATA!$A$4,BC$2+$AD7,$AD$4+$C$4*13)/OFFSET($AE$4,$AD7,0),3),0)</f>
        <v>0.76600000000000001</v>
      </c>
      <c r="BD7" s="215">
        <f ca="1">IF(OFFSET(DATA!$A$4,BD$3+$AD7,$AD$4+$C$4*13)&gt;0,ROUND(OFFSET(DATA!$A$4,BD$2+$AD7,$AD$4+$C$4*13)/OFFSET(DATA!$A$4,BD$3+$AD7,$AD$4+$C$4*13),3),"")</f>
        <v>0.26300000000000001</v>
      </c>
      <c r="BE7" s="215">
        <f ca="1">IF(OFFSET(DATA!$A$4,BE$3+$AD7,$AD$4+$C$4*13)&gt;0,ROUND(OFFSET(DATA!$A$4,BE$2+$AD7,$AD$4+$C$4*13)/OFFSET(DATA!$A$4,BE$3+$AD7,$AD$4+$C$4*13),3),"")</f>
        <v>0.33300000000000002</v>
      </c>
      <c r="BF7" s="215">
        <f ca="1">IF(OFFSET(DATA!$A$4,BF$3+$AD7,$AD$4+$C$4*13)&gt;0,ROUND(OFFSET(DATA!$A$4,BF$2+$AD7,$AD$4+$C$4*13)/OFFSET(DATA!$A$4,BF$3+$AD7,$AD$4+$C$4*13),3),"")</f>
        <v>0.32500000000000001</v>
      </c>
      <c r="BG7" s="215">
        <f ca="1">IF(OFFSET(DATA!$A$4,BG$2+$AD7,$AD$4+$C$4*13)&gt;0,ROUND(OFFSET(DATA!$A$4,BG$2+$AD7,$AD$4+$C$4*13)/OFFSET($AE$4,$AD7,0),3),0)</f>
        <v>0.85199999999999998</v>
      </c>
      <c r="BH7" s="215">
        <f ca="1">IF(OFFSET(DATA!$A$4,BH$3+$AD7,$AD$4+$C$4*13)&gt;0,ROUND(OFFSET(DATA!$A$4,BH$2+$AD7,$AD$4+$C$4*13)/OFFSET(DATA!$A$4,BH$3+$AD7,$AD$4+$C$4*13),3),"")</f>
        <v>0.46400000000000002</v>
      </c>
      <c r="BI7" s="215">
        <f ca="1">IF(OFFSET(DATA!$A$4,BI$3+$AD7,$AD$4+$C$4*13)&gt;0,ROUND(OFFSET(DATA!$A$4,BI$2+$AD7,$AD$4+$C$4*13)/OFFSET(DATA!$A$4,BI$3+$AD7,$AD$4+$C$4*13),3),"")</f>
        <v>0.46400000000000002</v>
      </c>
      <c r="BJ7" s="215" t="e">
        <f ca="1">IF(OFFSET(DATA!$A$4,BJ$3+$AD7,$AD$4+$C$4*13)&gt;0,ROUND(OFFSET(DATA!$A$4,BJ$2+$AD7,$AD$4+$C$4*13)/OFFSET(DATA!$A$4,BJ$3+$AD7,$AD$4+$C$4*13),3),"")</f>
        <v>#VALUE!</v>
      </c>
      <c r="BK7" s="215">
        <f ca="1">IF(OFFSET(DATA!$A$4,BK$3+$AD7,$AD$4+$C$4*13)&gt;0,ROUND(OFFSET(DATA!$A$4,BK$2+$AD7,$AD$4+$C$4*13)/OFFSET(DATA!$A$4,BK$3+$AD7,$AD$4+$C$4*13),3),"")</f>
        <v>0.437</v>
      </c>
      <c r="BL7" s="215">
        <f ca="1">IF(OFFSET(DATA!$A$4,BL$3+$AD7,$AD$4+$C$4*13)&gt;0,ROUND(OFFSET(DATA!$A$4,BL$2+$AD7,$AD$4+$C$4*13)/OFFSET(DATA!$A$4,BL$3+$AD7,$AD$4+$C$4*13),3),"")</f>
        <v>0.437</v>
      </c>
      <c r="BM7" s="215" t="e">
        <f ca="1">IF(OFFSET(DATA!$A$4,BM$3+$AD7,$AD$4+$C$4*13)&gt;0,ROUND(OFFSET(DATA!$A$4,BM$2+$AD7,$AD$4+$C$4*13)/OFFSET(DATA!$A$4,BM$3+$AD7,$AD$4+$C$4*13),3),"")</f>
        <v>#VALUE!</v>
      </c>
      <c r="BN7" s="308"/>
      <c r="BO7" s="308"/>
    </row>
    <row r="8" spans="1:67" x14ac:dyDescent="0.2">
      <c r="A8" s="45">
        <v>4</v>
      </c>
      <c r="B8" s="205">
        <f ca="1">OFFSET(DATA!$A$4,LOOK!$A8+60*(LOOK!$B$4-1),$D$4+$C$4*13)</f>
        <v>12</v>
      </c>
      <c r="C8" s="205">
        <f ca="1">IF($A$4=2,OFFSET(GOALS!$AN$4,LOOK!$A8,0),OFFSET(DATA!$A$4,LOOK!$A8+60*(LOOK!$B$4-1)+30,$D$4+$C$4*13))</f>
        <v>31</v>
      </c>
      <c r="D8" s="206">
        <f ca="1">OFFSET(GOALS!$C$4,LOOK!$A8,LOOK!$B$4)</f>
        <v>1</v>
      </c>
      <c r="E8" s="207">
        <f t="shared" ca="1" si="3"/>
        <v>0.8</v>
      </c>
      <c r="F8">
        <f ca="1">IF($D$4=1,0,OFFSET(DATA!$A$4,LOOK!$A8+60*(LOOK!$B$4-1),$D$4-1))</f>
        <v>14</v>
      </c>
      <c r="G8">
        <f ca="1">IF($D$4=1,0,OFFSET(DATA!$A$34,LOOK!$A8+60*(LOOK!$B$4-1),$D$4-1))</f>
        <v>42</v>
      </c>
      <c r="I8">
        <f t="shared" ca="1" si="4"/>
        <v>-2</v>
      </c>
      <c r="J8">
        <f ca="1">IF($A$4=2,OFFSET(GOALS!$AN$4,LOOK!$A8,0),IF($C$4=1,IF(C8="",0,C8-G8),C8))</f>
        <v>-11</v>
      </c>
      <c r="L8" s="208">
        <f t="shared" si="5"/>
        <v>0.8</v>
      </c>
      <c r="M8" s="208">
        <f t="shared" si="6"/>
        <v>1</v>
      </c>
      <c r="N8" s="209">
        <f t="shared" ca="1" si="7"/>
        <v>0.38700000000000001</v>
      </c>
      <c r="O8" s="210">
        <f t="shared" ca="1" si="8"/>
        <v>0.38700000000000001</v>
      </c>
      <c r="P8" s="211">
        <f t="shared" ca="1" si="9"/>
        <v>0.38700000000000001</v>
      </c>
      <c r="Q8" s="211">
        <f t="shared" ca="1" si="10"/>
        <v>0</v>
      </c>
      <c r="R8" s="211">
        <f t="shared" ca="1" si="11"/>
        <v>0</v>
      </c>
      <c r="S8" s="211">
        <f t="shared" ca="1" si="12"/>
        <v>0</v>
      </c>
      <c r="U8" s="212">
        <v>4</v>
      </c>
      <c r="V8" s="151">
        <v>1</v>
      </c>
      <c r="W8" s="151">
        <v>1</v>
      </c>
      <c r="X8" s="151">
        <v>5</v>
      </c>
      <c r="Y8" s="151">
        <v>5</v>
      </c>
      <c r="Z8" s="151">
        <v>5</v>
      </c>
      <c r="AA8" s="151">
        <v>1</v>
      </c>
      <c r="AB8" s="151">
        <v>1</v>
      </c>
      <c r="AD8" s="213">
        <v>4</v>
      </c>
      <c r="AE8" s="368">
        <f t="shared" si="13"/>
        <v>14.48</v>
      </c>
      <c r="AF8" s="215">
        <f ca="1">IF(OFFSET(DATA!$A$4,AF$3+$AD8,$AD$4+$C$4*13)&gt;0,ROUND(OFFSET(DATA!$A$4,AF$2+$AD8,$AD$4+$C$4*13)/OFFSET(DATA!$A$4,AF$3+$AD8,$AD$4+$C$4*13),3),"")</f>
        <v>0.38700000000000001</v>
      </c>
      <c r="AG8" s="215">
        <f ca="1">IF(OFFSET(DATA!$A$4,AG$2+$AD8,$AD$4+$C$4*13)&gt;0,ROUND(OFFSET(DATA!$A$4,AG$2+$AD8,$AD$4+$C$4*13)/OFFSET($AE$4,$AD8,0),3),0)</f>
        <v>0.64600000000000002</v>
      </c>
      <c r="AH8" s="215">
        <f ca="1">IF(OFFSET(DATA!$A$4,AH$3+$AD8,$AD$4+$C$4*13)&gt;0,ROUND(OFFSET(DATA!$A$4,AH$2+$AD8,$AD$4+$C$4*13)/OFFSET(DATA!$A$4,AH$3+$AD8,$AD$4+$C$4*13),3),"")</f>
        <v>0.39600000000000002</v>
      </c>
      <c r="AI8" s="215">
        <f ca="1">IF(OFFSET(DATA!$A$4,AI$3+$AD8,$AD$4+$C$4*13)&gt;0,ROUND(OFFSET(DATA!$A$4,AI$2+$AD8,$AD$4+$C$4*13)/OFFSET(DATA!$A$4,AI$3+$AD8,$AD$4+$C$4*13),3),"")</f>
        <v>0.2</v>
      </c>
      <c r="AJ8" s="215">
        <f ca="1">IF(OFFSET(DATA!$A$4,AJ$3+$AD8,$AD$4+$C$4*13)&gt;0,ROUND(OFFSET(DATA!$A$4,AJ$2+$AD8,$AD$4+$C$4*13)/OFFSET(DATA!$A$4,AJ$3+$AD8,$AD$4+$C$4*13),3),"")</f>
        <v>1</v>
      </c>
      <c r="AK8" s="215">
        <f ca="1">IF(OFFSET(DATA!$A$4,AK$3+$AD8,$AD$4+$C$4*13)&gt;0,ROUND(OFFSET(DATA!$A$4,AK$2+$AD8,$AD$4+$C$4*13)/OFFSET(DATA!$A$4,AK$3+$AD8,$AD$4+$C$4*13),3),"")</f>
        <v>1</v>
      </c>
      <c r="AL8" s="215">
        <f ca="1">IF(OFFSET(DATA!$A$4,AL$3+$AD8,$AD$4+$C$4*13)&gt;0,ROUND(OFFSET(DATA!$A$4,AL$2+$AD8,$AD$4+$C$4*13)/OFFSET(DATA!$A$4,AL$3+$AD8,$AD$4+$C$4*13),3),"")</f>
        <v>1</v>
      </c>
      <c r="AM8" s="215">
        <f ca="1">IF(OFFSET(DATA!$A$4,AM$2+$AD8,$AD$4+$C$4*13)&gt;0,ROUND(OFFSET(DATA!$A$4,AM$2+$AD8,$AD$4+$C$4*13)/OFFSET($AE$4,$AD8,0),3),0)</f>
        <v>1.1910000000000001</v>
      </c>
      <c r="AN8" s="215" t="str">
        <f ca="1">IF(OFFSET(DATA!$A$4,AN$3+$AD8,$AD$4+$C$4*13)&gt;0,ROUND(OFFSET(DATA!$A$4,AN$2+$AD8,$AD$4+$C$4*13)/OFFSET(DATA!$A$4,AN$3+$AD8,$AD$4+$C$4*13),3),"")</f>
        <v/>
      </c>
      <c r="AO8" s="215">
        <f ca="1">IF(OFFSET(DATA!$A$4,AO$2+$AD8,$AD$4+$C$4*13)&gt;0,ROUND(OFFSET(DATA!$A$4,AO$2+$AD8,$AD$4+$C$4*13)/OFFSET($AE$4,$AD8,0),3),0)</f>
        <v>0</v>
      </c>
      <c r="AP8" s="215">
        <f ca="1">IF(OFFSET(DATA!$A$4,AP$3+$AD8,$AD$4+$C$4*13)&gt;0,ROUND(OFFSET(DATA!$A$4,AP$2+$AD8,$AD$4+$C$4*13)/OFFSET(DATA!$A$4,AP$3+$AD8,$AD$4+$C$4*13),3),"")</f>
        <v>1</v>
      </c>
      <c r="AQ8" s="215" t="str">
        <f ca="1">IF(OFFSET(DATA!$A$4,AQ$3+$AD8,$AD$4+$C$4*13)&gt;0,ROUND(OFFSET(DATA!$A$4,AQ$2+$AD8,$AD$4+$C$4*13)/OFFSET(DATA!$A$4,AQ$3+$AD8,$AD$4+$C$4*13),3),"")</f>
        <v/>
      </c>
      <c r="AR8" s="215" t="str">
        <f ca="1">IF(OFFSET(DATA!$A$4,AR$3+$AD8,$AD$4+$C$4*13)&gt;0,ROUND(OFFSET(DATA!$A$4,AR$2+$AD8,$AD$4+$C$4*13)/OFFSET(DATA!$A$4,AR$3+$AD8,$AD$4+$C$4*13),3),"")</f>
        <v/>
      </c>
      <c r="AS8" s="215" t="str">
        <f ca="1">IF(OFFSET(DATA!$A$4,AS$3+$AD8,$AD$4+$C$4*13)&gt;0,ROUND(OFFSET(DATA!$A$4,AS$2+$AD8,$AD$4+$C$4*13)/OFFSET(DATA!$A$4,AS$3+$AD8,$AD$4+$C$4*13),3),"")</f>
        <v/>
      </c>
      <c r="AT8" s="215" t="str">
        <f ca="1">IF(OFFSET(DATA!$A$4,AT$3+$AD8,$AD$4+$C$4*13)&gt;0,ROUND(OFFSET(DATA!$A$4,AT$2+$AD8,$AD$4+$C$4*13)/OFFSET(DATA!$A$4,AT$3+$AD8,$AD$4+$C$4*13),3),"")</f>
        <v/>
      </c>
      <c r="AU8" s="215">
        <f ca="1">IF(OFFSET(DATA!$A$4,AU$3+$AD8,$AD$4+$C$4*13)&gt;0,ROUND(OFFSET(DATA!$A$4,AU$2+$AD8,$AD$4+$C$4*13)/OFFSET(DATA!$A$4,AU$3+$AD8,$AD$4+$C$4*13),3),"")</f>
        <v>11.412000000000001</v>
      </c>
      <c r="AV8" s="215" t="str">
        <f ca="1">IF(OFFSET(DATA!$A$4,AV$3+$AD8,$AD$4+$C$4*13)&gt;0,ROUND(OFFSET(DATA!$A$4,AV$2+$AD8,$AD$4+$C$4*13)/OFFSET(DATA!$A$4,AV$3+$AD8,$AD$4+$C$4*13),3),"")</f>
        <v/>
      </c>
      <c r="AW8" s="215">
        <f ca="1">IF(OFFSET(DATA!$A$4,AW$3+$AD8,$AD$4+$C$4*13)&gt;0,ROUND(OFFSET(DATA!$A$4,AW$2+$AD8,$AD$4+$C$4*13)/OFFSET(DATA!$A$4,AW$3+$AD8,$AD$4+$C$4*13),3),"")</f>
        <v>0.32</v>
      </c>
      <c r="AX8" s="215">
        <f ca="1">IF(OFFSET(DATA!$A$4,AX$3+$AD8,$AD$4+$C$4*13)&gt;0,ROUND(OFFSET(DATA!$A$4,AX$2+$AD8,$AD$4+$C$4*13)/OFFSET(DATA!$A$4,AX$3+$AD8,$AD$4+$C$4*13),3),"")</f>
        <v>0.14399999999999999</v>
      </c>
      <c r="AY8" s="215" t="str">
        <f ca="1">IF(OFFSET(DATA!$A$4,AY$3+$AD8,$AD$4+$C$4*13)&gt;0,ROUND(OFFSET(DATA!$A$4,AY$2+$AD8,$AD$4+$C$4*13)/OFFSET(DATA!$A$4,AY$3+$AD8,$AD$4+$C$4*13),3),"")</f>
        <v/>
      </c>
      <c r="AZ8" s="215">
        <f ca="1">IF(OFFSET(DATA!$A$4,AZ$3+$AD8,$AD$4+$C$4*13)&gt;0,ROUND(OFFSET(DATA!$A$4,AZ$2+$AD8,$AD$4+$C$4*13)/OFFSET(DATA!$A$4,AZ$3+$AD8,$AD$4+$C$4*13),3),"")</f>
        <v>0.32500000000000001</v>
      </c>
      <c r="BA8" s="215">
        <f ca="1">IF(OFFSET(DATA!$A$4,BA$3+$AD8,$AD$4+$C$4*13)&gt;0,ROUND(OFFSET(DATA!$A$4,BA$2+$AD8,$AD$4+$C$4*13)/OFFSET(DATA!$A$4,BA$3+$AD8,$AD$4+$C$4*13),3),"")</f>
        <v>0.10199999999999999</v>
      </c>
      <c r="BB8" s="215" t="str">
        <f ca="1">IF(OFFSET(DATA!$A$4,BB$3+$AD8,$AD$4+$C$4*13)&gt;0,ROUND(OFFSET(DATA!$A$4,BB$2+$AD8,$AD$4+$C$4*13)/OFFSET(DATA!$A$4,BB$3+$AD8,$AD$4+$C$4*13),3),"")</f>
        <v/>
      </c>
      <c r="BC8" s="215">
        <f ca="1">IF(OFFSET(DATA!$A$4,BC$2+$AD8,$AD$4+$C$4*13)&gt;0,ROUND(OFFSET(DATA!$A$4,BC$2+$AD8,$AD$4+$C$4*13)/OFFSET($AE$4,$AD8,0),3),0)</f>
        <v>0.84899999999999998</v>
      </c>
      <c r="BD8" s="215">
        <f ca="1">IF(OFFSET(DATA!$A$4,BD$3+$AD8,$AD$4+$C$4*13)&gt;0,ROUND(OFFSET(DATA!$A$4,BD$2+$AD8,$AD$4+$C$4*13)/OFFSET(DATA!$A$4,BD$3+$AD8,$AD$4+$C$4*13),3),"")</f>
        <v>0.33</v>
      </c>
      <c r="BE8" s="215">
        <f ca="1">IF(OFFSET(DATA!$A$4,BE$3+$AD8,$AD$4+$C$4*13)&gt;0,ROUND(OFFSET(DATA!$A$4,BE$2+$AD8,$AD$4+$C$4*13)/OFFSET(DATA!$A$4,BE$3+$AD8,$AD$4+$C$4*13),3),"")</f>
        <v>0.33300000000000002</v>
      </c>
      <c r="BF8" s="215">
        <f ca="1">IF(OFFSET(DATA!$A$4,BF$3+$AD8,$AD$4+$C$4*13)&gt;0,ROUND(OFFSET(DATA!$A$4,BF$2+$AD8,$AD$4+$C$4*13)/OFFSET(DATA!$A$4,BF$3+$AD8,$AD$4+$C$4*13),3),"")</f>
        <v>0.30199999999999999</v>
      </c>
      <c r="BG8" s="215">
        <f ca="1">IF(OFFSET(DATA!$A$4,BG$2+$AD8,$AD$4+$C$4*13)&gt;0,ROUND(OFFSET(DATA!$A$4,BG$2+$AD8,$AD$4+$C$4*13)/OFFSET($AE$4,$AD8,0),3),0)</f>
        <v>0.76300000000000001</v>
      </c>
      <c r="BH8" s="215">
        <f ca="1">IF(OFFSET(DATA!$A$4,BH$3+$AD8,$AD$4+$C$4*13)&gt;0,ROUND(OFFSET(DATA!$A$4,BH$2+$AD8,$AD$4+$C$4*13)/OFFSET(DATA!$A$4,BH$3+$AD8,$AD$4+$C$4*13),3),"")</f>
        <v>0.313</v>
      </c>
      <c r="BI8" s="215">
        <f ca="1">IF(OFFSET(DATA!$A$4,BI$3+$AD8,$AD$4+$C$4*13)&gt;0,ROUND(OFFSET(DATA!$A$4,BI$2+$AD8,$AD$4+$C$4*13)/OFFSET(DATA!$A$4,BI$3+$AD8,$AD$4+$C$4*13),3),"")</f>
        <v>0.313</v>
      </c>
      <c r="BJ8" s="215" t="e">
        <f ca="1">IF(OFFSET(DATA!$A$4,BJ$3+$AD8,$AD$4+$C$4*13)&gt;0,ROUND(OFFSET(DATA!$A$4,BJ$2+$AD8,$AD$4+$C$4*13)/OFFSET(DATA!$A$4,BJ$3+$AD8,$AD$4+$C$4*13),3),"")</f>
        <v>#VALUE!</v>
      </c>
      <c r="BK8" s="215">
        <f ca="1">IF(OFFSET(DATA!$A$4,BK$3+$AD8,$AD$4+$C$4*13)&gt;0,ROUND(OFFSET(DATA!$A$4,BK$2+$AD8,$AD$4+$C$4*13)/OFFSET(DATA!$A$4,BK$3+$AD8,$AD$4+$C$4*13),3),"")</f>
        <v>0.115</v>
      </c>
      <c r="BL8" s="215">
        <f ca="1">IF(OFFSET(DATA!$A$4,BL$3+$AD8,$AD$4+$C$4*13)&gt;0,ROUND(OFFSET(DATA!$A$4,BL$2+$AD8,$AD$4+$C$4*13)/OFFSET(DATA!$A$4,BL$3+$AD8,$AD$4+$C$4*13),3),"")</f>
        <v>0.115</v>
      </c>
      <c r="BM8" s="215" t="e">
        <f ca="1">IF(OFFSET(DATA!$A$4,BM$3+$AD8,$AD$4+$C$4*13)&gt;0,ROUND(OFFSET(DATA!$A$4,BM$2+$AD8,$AD$4+$C$4*13)/OFFSET(DATA!$A$4,BM$3+$AD8,$AD$4+$C$4*13),3),"")</f>
        <v>#VALUE!</v>
      </c>
      <c r="BN8" s="308"/>
      <c r="BO8" s="308"/>
    </row>
    <row r="9" spans="1:67" x14ac:dyDescent="0.2">
      <c r="A9" s="45">
        <v>5</v>
      </c>
      <c r="B9" s="205">
        <f ca="1">OFFSET(DATA!$A$4,LOOK!$A9+60*(LOOK!$B$4-1),$D$4+$C$4*13)</f>
        <v>22</v>
      </c>
      <c r="C9" s="205">
        <f ca="1">IF($A$4=2,OFFSET(GOALS!$AN$4,LOOK!$A9,0),OFFSET(DATA!$A$4,LOOK!$A9+60*(LOOK!$B$4-1)+30,$D$4+$C$4*13))</f>
        <v>85</v>
      </c>
      <c r="D9" s="206">
        <f ca="1">OFFSET(GOALS!$C$4,LOOK!$A9,LOOK!$B$4)</f>
        <v>1</v>
      </c>
      <c r="E9" s="207">
        <f t="shared" ca="1" si="3"/>
        <v>0.8</v>
      </c>
      <c r="F9">
        <f ca="1">IF($D$4=1,0,OFFSET(DATA!$A$4,LOOK!$A9+60*(LOOK!$B$4-1),$D$4-1))</f>
        <v>41</v>
      </c>
      <c r="G9">
        <f ca="1">IF($D$4=1,0,OFFSET(DATA!$A$34,LOOK!$A9+60*(LOOK!$B$4-1),$D$4-1))</f>
        <v>141</v>
      </c>
      <c r="I9">
        <f t="shared" ca="1" si="4"/>
        <v>-19</v>
      </c>
      <c r="J9">
        <f ca="1">IF($A$4=2,OFFSET(GOALS!$AN$4,LOOK!$A9,0),IF($C$4=1,IF(C9="",0,C9-G9),C9))</f>
        <v>-56</v>
      </c>
      <c r="L9" s="208">
        <f t="shared" si="5"/>
        <v>0.8</v>
      </c>
      <c r="M9" s="208">
        <f t="shared" si="6"/>
        <v>1</v>
      </c>
      <c r="N9" s="209">
        <f t="shared" ca="1" si="7"/>
        <v>0.25900000000000001</v>
      </c>
      <c r="O9" s="210">
        <f t="shared" ca="1" si="8"/>
        <v>0.25900000000000001</v>
      </c>
      <c r="P9" s="211">
        <f t="shared" ca="1" si="9"/>
        <v>0.25900000000000001</v>
      </c>
      <c r="Q9" s="211">
        <f t="shared" ca="1" si="10"/>
        <v>0</v>
      </c>
      <c r="R9" s="211">
        <f t="shared" ca="1" si="11"/>
        <v>0</v>
      </c>
      <c r="S9" s="211">
        <f t="shared" ca="1" si="12"/>
        <v>0</v>
      </c>
      <c r="U9" s="212">
        <v>5</v>
      </c>
      <c r="V9" s="151">
        <v>1</v>
      </c>
      <c r="W9" s="151">
        <v>1</v>
      </c>
      <c r="X9" s="151">
        <v>5</v>
      </c>
      <c r="Y9" s="151">
        <v>5</v>
      </c>
      <c r="Z9" s="151">
        <v>5</v>
      </c>
      <c r="AA9" s="151">
        <v>1</v>
      </c>
      <c r="AB9" s="151">
        <v>0</v>
      </c>
      <c r="AD9" s="213">
        <v>5</v>
      </c>
      <c r="AE9" s="368">
        <f t="shared" si="13"/>
        <v>14.39</v>
      </c>
      <c r="AF9" s="215">
        <f ca="1">IF(OFFSET(DATA!$A$4,AF$3+$AD9,$AD$4+$C$4*13)&gt;0,ROUND(OFFSET(DATA!$A$4,AF$2+$AD9,$AD$4+$C$4*13)/OFFSET(DATA!$A$4,AF$3+$AD9,$AD$4+$C$4*13),3),"")</f>
        <v>0.25900000000000001</v>
      </c>
      <c r="AG9" s="215">
        <f ca="1">IF(OFFSET(DATA!$A$4,AG$2+$AD9,$AD$4+$C$4*13)&gt;0,ROUND(OFFSET(DATA!$A$4,AG$2+$AD9,$AD$4+$C$4*13)/OFFSET($AE$4,$AD9,0),3),0)</f>
        <v>0.67300000000000004</v>
      </c>
      <c r="AH9" s="215">
        <f ca="1">IF(OFFSET(DATA!$A$4,AH$3+$AD9,$AD$4+$C$4*13)&gt;0,ROUND(OFFSET(DATA!$A$4,AH$2+$AD9,$AD$4+$C$4*13)/OFFSET(DATA!$A$4,AH$3+$AD9,$AD$4+$C$4*13),3),"")</f>
        <v>0.48</v>
      </c>
      <c r="AI9" s="215">
        <f ca="1">IF(OFFSET(DATA!$A$4,AI$3+$AD9,$AD$4+$C$4*13)&gt;0,ROUND(OFFSET(DATA!$A$4,AI$2+$AD9,$AD$4+$C$4*13)/OFFSET(DATA!$A$4,AI$3+$AD9,$AD$4+$C$4*13),3),"")</f>
        <v>0.14299999999999999</v>
      </c>
      <c r="AJ9" s="215">
        <f ca="1">IF(OFFSET(DATA!$A$4,AJ$3+$AD9,$AD$4+$C$4*13)&gt;0,ROUND(OFFSET(DATA!$A$4,AJ$2+$AD9,$AD$4+$C$4*13)/OFFSET(DATA!$A$4,AJ$3+$AD9,$AD$4+$C$4*13),3),"")</f>
        <v>0</v>
      </c>
      <c r="AK9" s="215" t="str">
        <f ca="1">IF(OFFSET(DATA!$A$4,AK$3+$AD9,$AD$4+$C$4*13)&gt;0,ROUND(OFFSET(DATA!$A$4,AK$2+$AD9,$AD$4+$C$4*13)/OFFSET(DATA!$A$4,AK$3+$AD9,$AD$4+$C$4*13),3),"")</f>
        <v/>
      </c>
      <c r="AL9" s="215">
        <f ca="1">IF(OFFSET(DATA!$A$4,AL$3+$AD9,$AD$4+$C$4*13)&gt;0,ROUND(OFFSET(DATA!$A$4,AL$2+$AD9,$AD$4+$C$4*13)/OFFSET(DATA!$A$4,AL$3+$AD9,$AD$4+$C$4*13),3),"")</f>
        <v>1</v>
      </c>
      <c r="AM9" s="215">
        <f ca="1">IF(OFFSET(DATA!$A$4,AM$2+$AD9,$AD$4+$C$4*13)&gt;0,ROUND(OFFSET(DATA!$A$4,AM$2+$AD9,$AD$4+$C$4*13)/OFFSET($AE$4,$AD9,0),3),0)</f>
        <v>0.71399999999999997</v>
      </c>
      <c r="AN9" s="215">
        <f ca="1">IF(OFFSET(DATA!$A$4,AN$3+$AD9,$AD$4+$C$4*13)&gt;0,ROUND(OFFSET(DATA!$A$4,AN$2+$AD9,$AD$4+$C$4*13)/OFFSET(DATA!$A$4,AN$3+$AD9,$AD$4+$C$4*13),3),"")</f>
        <v>1</v>
      </c>
      <c r="AO9" s="215">
        <f ca="1">IF(OFFSET(DATA!$A$4,AO$2+$AD9,$AD$4+$C$4*13)&gt;0,ROUND(OFFSET(DATA!$A$4,AO$2+$AD9,$AD$4+$C$4*13)/OFFSET($AE$4,$AD9,0),3),0)</f>
        <v>0.74399999999999999</v>
      </c>
      <c r="AP9" s="215">
        <f ca="1">IF(OFFSET(DATA!$A$4,AP$3+$AD9,$AD$4+$C$4*13)&gt;0,ROUND(OFFSET(DATA!$A$4,AP$2+$AD9,$AD$4+$C$4*13)/OFFSET(DATA!$A$4,AP$3+$AD9,$AD$4+$C$4*13),3),"")</f>
        <v>1</v>
      </c>
      <c r="AQ9" s="215">
        <f ca="1">IF(OFFSET(DATA!$A$4,AQ$3+$AD9,$AD$4+$C$4*13)&gt;0,ROUND(OFFSET(DATA!$A$4,AQ$2+$AD9,$AD$4+$C$4*13)/OFFSET(DATA!$A$4,AQ$3+$AD9,$AD$4+$C$4*13),3),"")</f>
        <v>1</v>
      </c>
      <c r="AR9" s="215">
        <f ca="1">IF(OFFSET(DATA!$A$4,AR$3+$AD9,$AD$4+$C$4*13)&gt;0,ROUND(OFFSET(DATA!$A$4,AR$2+$AD9,$AD$4+$C$4*13)/OFFSET(DATA!$A$4,AR$3+$AD9,$AD$4+$C$4*13),3),"")</f>
        <v>1</v>
      </c>
      <c r="AS9" s="215">
        <f ca="1">IF(OFFSET(DATA!$A$4,AS$3+$AD9,$AD$4+$C$4*13)&gt;0,ROUND(OFFSET(DATA!$A$4,AS$2+$AD9,$AD$4+$C$4*13)/OFFSET(DATA!$A$4,AS$3+$AD9,$AD$4+$C$4*13),3),"")</f>
        <v>0.66700000000000004</v>
      </c>
      <c r="AT9" s="215">
        <f ca="1">IF(OFFSET(DATA!$A$4,AT$3+$AD9,$AD$4+$C$4*13)&gt;0,ROUND(OFFSET(DATA!$A$4,AT$2+$AD9,$AD$4+$C$4*13)/OFFSET(DATA!$A$4,AT$3+$AD9,$AD$4+$C$4*13),3),"")</f>
        <v>1</v>
      </c>
      <c r="AU9" s="215">
        <f ca="1">IF(OFFSET(DATA!$A$4,AU$3+$AD9,$AD$4+$C$4*13)&gt;0,ROUND(OFFSET(DATA!$A$4,AU$2+$AD9,$AD$4+$C$4*13)/OFFSET(DATA!$A$4,AU$3+$AD9,$AD$4+$C$4*13),3),"")</f>
        <v>1</v>
      </c>
      <c r="AV9" s="215" t="str">
        <f ca="1">IF(OFFSET(DATA!$A$4,AV$3+$AD9,$AD$4+$C$4*13)&gt;0,ROUND(OFFSET(DATA!$A$4,AV$2+$AD9,$AD$4+$C$4*13)/OFFSET(DATA!$A$4,AV$3+$AD9,$AD$4+$C$4*13),3),"")</f>
        <v/>
      </c>
      <c r="AW9" s="215">
        <f ca="1">IF(OFFSET(DATA!$A$4,AW$3+$AD9,$AD$4+$C$4*13)&gt;0,ROUND(OFFSET(DATA!$A$4,AW$2+$AD9,$AD$4+$C$4*13)/OFFSET(DATA!$A$4,AW$3+$AD9,$AD$4+$C$4*13),3),"")</f>
        <v>0.496</v>
      </c>
      <c r="AX9" s="215">
        <f ca="1">IF(OFFSET(DATA!$A$4,AX$3+$AD9,$AD$4+$C$4*13)&gt;0,ROUND(OFFSET(DATA!$A$4,AX$2+$AD9,$AD$4+$C$4*13)/OFFSET(DATA!$A$4,AX$3+$AD9,$AD$4+$C$4*13),3),"")</f>
        <v>4.2999999999999997E-2</v>
      </c>
      <c r="AY9" s="215">
        <f ca="1">IF(OFFSET(DATA!$A$4,AY$3+$AD9,$AD$4+$C$4*13)&gt;0,ROUND(OFFSET(DATA!$A$4,AY$2+$AD9,$AD$4+$C$4*13)/OFFSET(DATA!$A$4,AY$3+$AD9,$AD$4+$C$4*13),3),"")</f>
        <v>0</v>
      </c>
      <c r="AZ9" s="215">
        <f ca="1">IF(OFFSET(DATA!$A$4,AZ$3+$AD9,$AD$4+$C$4*13)&gt;0,ROUND(OFFSET(DATA!$A$4,AZ$2+$AD9,$AD$4+$C$4*13)/OFFSET(DATA!$A$4,AZ$3+$AD9,$AD$4+$C$4*13),3),"")</f>
        <v>0.23699999999999999</v>
      </c>
      <c r="BA9" s="215">
        <f ca="1">IF(OFFSET(DATA!$A$4,BA$3+$AD9,$AD$4+$C$4*13)&gt;0,ROUND(OFFSET(DATA!$A$4,BA$2+$AD9,$AD$4+$C$4*13)/OFFSET(DATA!$A$4,BA$3+$AD9,$AD$4+$C$4*13),3),"")</f>
        <v>5.0999999999999997E-2</v>
      </c>
      <c r="BB9" s="215">
        <f ca="1">IF(OFFSET(DATA!$A$4,BB$3+$AD9,$AD$4+$C$4*13)&gt;0,ROUND(OFFSET(DATA!$A$4,BB$2+$AD9,$AD$4+$C$4*13)/OFFSET(DATA!$A$4,BB$3+$AD9,$AD$4+$C$4*13),3),"")</f>
        <v>0</v>
      </c>
      <c r="BC9" s="215">
        <f ca="1">IF(OFFSET(DATA!$A$4,BC$2+$AD9,$AD$4+$C$4*13)&gt;0,ROUND(OFFSET(DATA!$A$4,BC$2+$AD9,$AD$4+$C$4*13)/OFFSET($AE$4,$AD9,0),3),0)</f>
        <v>0.86899999999999999</v>
      </c>
      <c r="BD9" s="215">
        <f ca="1">IF(OFFSET(DATA!$A$4,BD$3+$AD9,$AD$4+$C$4*13)&gt;0,ROUND(OFFSET(DATA!$A$4,BD$2+$AD9,$AD$4+$C$4*13)/OFFSET(DATA!$A$4,BD$3+$AD9,$AD$4+$C$4*13),3),"")</f>
        <v>0.49299999999999999</v>
      </c>
      <c r="BE9" s="215">
        <f ca="1">IF(OFFSET(DATA!$A$4,BE$3+$AD9,$AD$4+$C$4*13)&gt;0,ROUND(OFFSET(DATA!$A$4,BE$2+$AD9,$AD$4+$C$4*13)/OFFSET(DATA!$A$4,BE$3+$AD9,$AD$4+$C$4*13),3),"")</f>
        <v>0.17599999999999999</v>
      </c>
      <c r="BF9" s="215">
        <f ca="1">IF(OFFSET(DATA!$A$4,BF$3+$AD9,$AD$4+$C$4*13)&gt;0,ROUND(OFFSET(DATA!$A$4,BF$2+$AD9,$AD$4+$C$4*13)/OFFSET(DATA!$A$4,BF$3+$AD9,$AD$4+$C$4*13),3),"")</f>
        <v>0.435</v>
      </c>
      <c r="BG9" s="215">
        <f ca="1">IF(OFFSET(DATA!$A$4,BG$2+$AD9,$AD$4+$C$4*13)&gt;0,ROUND(OFFSET(DATA!$A$4,BG$2+$AD9,$AD$4+$C$4*13)/OFFSET($AE$4,$AD9,0),3),0)</f>
        <v>0.69499999999999995</v>
      </c>
      <c r="BH9" s="215">
        <f ca="1">IF(OFFSET(DATA!$A$4,BH$3+$AD9,$AD$4+$C$4*13)&gt;0,ROUND(OFFSET(DATA!$A$4,BH$2+$AD9,$AD$4+$C$4*13)/OFFSET(DATA!$A$4,BH$3+$AD9,$AD$4+$C$4*13),3),"")</f>
        <v>7.2999999999999995E-2</v>
      </c>
      <c r="BI9" s="215">
        <f ca="1">IF(OFFSET(DATA!$A$4,BI$3+$AD9,$AD$4+$C$4*13)&gt;0,ROUND(OFFSET(DATA!$A$4,BI$2+$AD9,$AD$4+$C$4*13)/OFFSET(DATA!$A$4,BI$3+$AD9,$AD$4+$C$4*13),3),"")</f>
        <v>7.2999999999999995E-2</v>
      </c>
      <c r="BJ9" s="215" t="e">
        <f ca="1">IF(OFFSET(DATA!$A$4,BJ$3+$AD9,$AD$4+$C$4*13)&gt;0,ROUND(OFFSET(DATA!$A$4,BJ$2+$AD9,$AD$4+$C$4*13)/OFFSET(DATA!$A$4,BJ$3+$AD9,$AD$4+$C$4*13),3),"")</f>
        <v>#VALUE!</v>
      </c>
      <c r="BK9" s="215">
        <f ca="1">IF(OFFSET(DATA!$A$4,BK$3+$AD9,$AD$4+$C$4*13)&gt;0,ROUND(OFFSET(DATA!$A$4,BK$2+$AD9,$AD$4+$C$4*13)/OFFSET(DATA!$A$4,BK$3+$AD9,$AD$4+$C$4*13),3),"")</f>
        <v>6.7000000000000004E-2</v>
      </c>
      <c r="BL9" s="215">
        <f ca="1">IF(OFFSET(DATA!$A$4,BL$3+$AD9,$AD$4+$C$4*13)&gt;0,ROUND(OFFSET(DATA!$A$4,BL$2+$AD9,$AD$4+$C$4*13)/OFFSET(DATA!$A$4,BL$3+$AD9,$AD$4+$C$4*13),3),"")</f>
        <v>6.7000000000000004E-2</v>
      </c>
      <c r="BM9" s="215" t="e">
        <f ca="1">IF(OFFSET(DATA!$A$4,BM$3+$AD9,$AD$4+$C$4*13)&gt;0,ROUND(OFFSET(DATA!$A$4,BM$2+$AD9,$AD$4+$C$4*13)/OFFSET(DATA!$A$4,BM$3+$AD9,$AD$4+$C$4*13),3),"")</f>
        <v>#VALUE!</v>
      </c>
      <c r="BN9" s="308"/>
      <c r="BO9" s="308"/>
    </row>
    <row r="10" spans="1:67" x14ac:dyDescent="0.2">
      <c r="A10" s="45">
        <v>6</v>
      </c>
      <c r="B10" s="205">
        <f ca="1">OFFSET(DATA!$A$4,LOOK!$A10+60*(LOOK!$B$4-1),$D$4+$C$4*13)</f>
        <v>2</v>
      </c>
      <c r="C10" s="205">
        <f ca="1">IF($A$4=2,OFFSET(GOALS!$AN$4,LOOK!$A10,0),OFFSET(DATA!$A$4,LOOK!$A10+60*(LOOK!$B$4-1)+30,$D$4+$C$4*13))</f>
        <v>19</v>
      </c>
      <c r="D10" s="206">
        <f ca="1">OFFSET(GOALS!$C$4,LOOK!$A10,LOOK!$B$4)</f>
        <v>1</v>
      </c>
      <c r="E10" s="207">
        <f t="shared" ca="1" si="3"/>
        <v>0.8</v>
      </c>
      <c r="F10">
        <f ca="1">IF($D$4=1,0,OFFSET(DATA!$A$4,LOOK!$A10+60*(LOOK!$B$4-1),$D$4-1))</f>
        <v>16</v>
      </c>
      <c r="G10">
        <f ca="1">IF($D$4=1,0,OFFSET(DATA!$A$34,LOOK!$A10+60*(LOOK!$B$4-1),$D$4-1))</f>
        <v>62</v>
      </c>
      <c r="I10">
        <f t="shared" ca="1" si="4"/>
        <v>-14</v>
      </c>
      <c r="J10">
        <f ca="1">IF($A$4=2,OFFSET(GOALS!$AN$4,LOOK!$A10,0),IF($C$4=1,IF(C10="",0,C10-G10),C10))</f>
        <v>-43</v>
      </c>
      <c r="L10" s="208">
        <f t="shared" si="5"/>
        <v>0.8</v>
      </c>
      <c r="M10" s="208">
        <f t="shared" si="6"/>
        <v>1</v>
      </c>
      <c r="N10" s="209">
        <f t="shared" ca="1" si="7"/>
        <v>0.105</v>
      </c>
      <c r="O10" s="210">
        <f t="shared" ca="1" si="8"/>
        <v>0.105</v>
      </c>
      <c r="P10" s="211">
        <f t="shared" ca="1" si="9"/>
        <v>0.105</v>
      </c>
      <c r="Q10" s="211">
        <f t="shared" ca="1" si="10"/>
        <v>0</v>
      </c>
      <c r="R10" s="211">
        <f t="shared" ca="1" si="11"/>
        <v>0</v>
      </c>
      <c r="S10" s="211">
        <f t="shared" ca="1" si="12"/>
        <v>0</v>
      </c>
      <c r="U10" s="212">
        <v>6</v>
      </c>
      <c r="V10" s="151">
        <v>1</v>
      </c>
      <c r="W10" s="151">
        <v>1</v>
      </c>
      <c r="X10" s="151">
        <v>5</v>
      </c>
      <c r="Y10" s="151">
        <v>5</v>
      </c>
      <c r="Z10" s="151">
        <v>5</v>
      </c>
      <c r="AA10" s="151">
        <v>1</v>
      </c>
      <c r="AB10" s="151">
        <v>0</v>
      </c>
      <c r="AD10" s="213">
        <v>6</v>
      </c>
      <c r="AE10" s="368">
        <f t="shared" si="13"/>
        <v>13.72</v>
      </c>
      <c r="AF10" s="215">
        <f ca="1">IF(OFFSET(DATA!$A$4,AF$3+$AD10,$AD$4+$C$4*13)&gt;0,ROUND(OFFSET(DATA!$A$4,AF$2+$AD10,$AD$4+$C$4*13)/OFFSET(DATA!$A$4,AF$3+$AD10,$AD$4+$C$4*13),3),"")</f>
        <v>0.105</v>
      </c>
      <c r="AG10" s="215">
        <f ca="1">IF(OFFSET(DATA!$A$4,AG$2+$AD10,$AD$4+$C$4*13)&gt;0,ROUND(OFFSET(DATA!$A$4,AG$2+$AD10,$AD$4+$C$4*13)/OFFSET($AE$4,$AD10,0),3),0)</f>
        <v>0.69</v>
      </c>
      <c r="AH10" s="215">
        <f ca="1">IF(OFFSET(DATA!$A$4,AH$3+$AD10,$AD$4+$C$4*13)&gt;0,ROUND(OFFSET(DATA!$A$4,AH$2+$AD10,$AD$4+$C$4*13)/OFFSET(DATA!$A$4,AH$3+$AD10,$AD$4+$C$4*13),3),"")</f>
        <v>0.17799999999999999</v>
      </c>
      <c r="AI10" s="215">
        <f ca="1">IF(OFFSET(DATA!$A$4,AI$3+$AD10,$AD$4+$C$4*13)&gt;0,ROUND(OFFSET(DATA!$A$4,AI$2+$AD10,$AD$4+$C$4*13)/OFFSET(DATA!$A$4,AI$3+$AD10,$AD$4+$C$4*13),3),"")</f>
        <v>0</v>
      </c>
      <c r="AJ10" s="215">
        <f ca="1">IF(OFFSET(DATA!$A$4,AJ$3+$AD10,$AD$4+$C$4*13)&gt;0,ROUND(OFFSET(DATA!$A$4,AJ$2+$AD10,$AD$4+$C$4*13)/OFFSET(DATA!$A$4,AJ$3+$AD10,$AD$4+$C$4*13),3),"")</f>
        <v>1</v>
      </c>
      <c r="AK10" s="215">
        <f ca="1">IF(OFFSET(DATA!$A$4,AK$3+$AD10,$AD$4+$C$4*13)&gt;0,ROUND(OFFSET(DATA!$A$4,AK$2+$AD10,$AD$4+$C$4*13)/OFFSET(DATA!$A$4,AK$3+$AD10,$AD$4+$C$4*13),3),"")</f>
        <v>1</v>
      </c>
      <c r="AL10" s="215" t="str">
        <f ca="1">IF(OFFSET(DATA!$A$4,AL$3+$AD10,$AD$4+$C$4*13)&gt;0,ROUND(OFFSET(DATA!$A$4,AL$2+$AD10,$AD$4+$C$4*13)/OFFSET(DATA!$A$4,AL$3+$AD10,$AD$4+$C$4*13),3),"")</f>
        <v/>
      </c>
      <c r="AM10" s="215">
        <f ca="1">IF(OFFSET(DATA!$A$4,AM$2+$AD10,$AD$4+$C$4*13)&gt;0,ROUND(OFFSET(DATA!$A$4,AM$2+$AD10,$AD$4+$C$4*13)/OFFSET($AE$4,$AD10,0),3),0)</f>
        <v>1.246</v>
      </c>
      <c r="AN10" s="215">
        <f ca="1">IF(OFFSET(DATA!$A$4,AN$3+$AD10,$AD$4+$C$4*13)&gt;0,ROUND(OFFSET(DATA!$A$4,AN$2+$AD10,$AD$4+$C$4*13)/OFFSET(DATA!$A$4,AN$3+$AD10,$AD$4+$C$4*13),3),"")</f>
        <v>1</v>
      </c>
      <c r="AO10" s="215">
        <f ca="1">IF(OFFSET(DATA!$A$4,AO$2+$AD10,$AD$4+$C$4*13)&gt;0,ROUND(OFFSET(DATA!$A$4,AO$2+$AD10,$AD$4+$C$4*13)/OFFSET($AE$4,$AD10,0),3),0)</f>
        <v>1.6040000000000001</v>
      </c>
      <c r="AP10" s="215">
        <f ca="1">IF(OFFSET(DATA!$A$4,AP$3+$AD10,$AD$4+$C$4*13)&gt;0,ROUND(OFFSET(DATA!$A$4,AP$2+$AD10,$AD$4+$C$4*13)/OFFSET(DATA!$A$4,AP$3+$AD10,$AD$4+$C$4*13),3),"")</f>
        <v>1</v>
      </c>
      <c r="AQ10" s="215">
        <f ca="1">IF(OFFSET(DATA!$A$4,AQ$3+$AD10,$AD$4+$C$4*13)&gt;0,ROUND(OFFSET(DATA!$A$4,AQ$2+$AD10,$AD$4+$C$4*13)/OFFSET(DATA!$A$4,AQ$3+$AD10,$AD$4+$C$4*13),3),"")</f>
        <v>1</v>
      </c>
      <c r="AR10" s="215">
        <f ca="1">IF(OFFSET(DATA!$A$4,AR$3+$AD10,$AD$4+$C$4*13)&gt;0,ROUND(OFFSET(DATA!$A$4,AR$2+$AD10,$AD$4+$C$4*13)/OFFSET(DATA!$A$4,AR$3+$AD10,$AD$4+$C$4*13),3),"")</f>
        <v>1</v>
      </c>
      <c r="AS10" s="215" t="str">
        <f ca="1">IF(OFFSET(DATA!$A$4,AS$3+$AD10,$AD$4+$C$4*13)&gt;0,ROUND(OFFSET(DATA!$A$4,AS$2+$AD10,$AD$4+$C$4*13)/OFFSET(DATA!$A$4,AS$3+$AD10,$AD$4+$C$4*13),3),"")</f>
        <v/>
      </c>
      <c r="AT10" s="215">
        <f ca="1">IF(OFFSET(DATA!$A$4,AT$3+$AD10,$AD$4+$C$4*13)&gt;0,ROUND(OFFSET(DATA!$A$4,AT$2+$AD10,$AD$4+$C$4*13)/OFFSET(DATA!$A$4,AT$3+$AD10,$AD$4+$C$4*13),3),"")</f>
        <v>1</v>
      </c>
      <c r="AU10" s="215">
        <f ca="1">IF(OFFSET(DATA!$A$4,AU$3+$AD10,$AD$4+$C$4*13)&gt;0,ROUND(OFFSET(DATA!$A$4,AU$2+$AD10,$AD$4+$C$4*13)/OFFSET(DATA!$A$4,AU$3+$AD10,$AD$4+$C$4*13),3),"")</f>
        <v>0</v>
      </c>
      <c r="AV10" s="215" t="str">
        <f ca="1">IF(OFFSET(DATA!$A$4,AV$3+$AD10,$AD$4+$C$4*13)&gt;0,ROUND(OFFSET(DATA!$A$4,AV$2+$AD10,$AD$4+$C$4*13)/OFFSET(DATA!$A$4,AV$3+$AD10,$AD$4+$C$4*13),3),"")</f>
        <v/>
      </c>
      <c r="AW10" s="215">
        <f ca="1">IF(OFFSET(DATA!$A$4,AW$3+$AD10,$AD$4+$C$4*13)&gt;0,ROUND(OFFSET(DATA!$A$4,AW$2+$AD10,$AD$4+$C$4*13)/OFFSET(DATA!$A$4,AW$3+$AD10,$AD$4+$C$4*13),3),"")</f>
        <v>0.29899999999999999</v>
      </c>
      <c r="AX10" s="215">
        <f ca="1">IF(OFFSET(DATA!$A$4,AX$3+$AD10,$AD$4+$C$4*13)&gt;0,ROUND(OFFSET(DATA!$A$4,AX$2+$AD10,$AD$4+$C$4*13)/OFFSET(DATA!$A$4,AX$3+$AD10,$AD$4+$C$4*13),3),"")</f>
        <v>0.23599999999999999</v>
      </c>
      <c r="AY10" s="215">
        <f ca="1">IF(OFFSET(DATA!$A$4,AY$3+$AD10,$AD$4+$C$4*13)&gt;0,ROUND(OFFSET(DATA!$A$4,AY$2+$AD10,$AD$4+$C$4*13)/OFFSET(DATA!$A$4,AY$3+$AD10,$AD$4+$C$4*13),3),"")</f>
        <v>0.59099999999999997</v>
      </c>
      <c r="AZ10" s="215">
        <f ca="1">IF(OFFSET(DATA!$A$4,AZ$3+$AD10,$AD$4+$C$4*13)&gt;0,ROUND(OFFSET(DATA!$A$4,AZ$2+$AD10,$AD$4+$C$4*13)/OFFSET(DATA!$A$4,AZ$3+$AD10,$AD$4+$C$4*13),3),"")</f>
        <v>0.29099999999999998</v>
      </c>
      <c r="BA10" s="215">
        <f ca="1">IF(OFFSET(DATA!$A$4,BA$3+$AD10,$AD$4+$C$4*13)&gt;0,ROUND(OFFSET(DATA!$A$4,BA$2+$AD10,$AD$4+$C$4*13)/OFFSET(DATA!$A$4,BA$3+$AD10,$AD$4+$C$4*13),3),"")</f>
        <v>0.216</v>
      </c>
      <c r="BB10" s="215">
        <f ca="1">IF(OFFSET(DATA!$A$4,BB$3+$AD10,$AD$4+$C$4*13)&gt;0,ROUND(OFFSET(DATA!$A$4,BB$2+$AD10,$AD$4+$C$4*13)/OFFSET(DATA!$A$4,BB$3+$AD10,$AD$4+$C$4*13),3),"")</f>
        <v>0</v>
      </c>
      <c r="BC10" s="215">
        <f ca="1">IF(OFFSET(DATA!$A$4,BC$2+$AD10,$AD$4+$C$4*13)&gt;0,ROUND(OFFSET(DATA!$A$4,BC$2+$AD10,$AD$4+$C$4*13)/OFFSET($AE$4,$AD10,0),3),0)</f>
        <v>0.75800000000000001</v>
      </c>
      <c r="BD10" s="215">
        <f ca="1">IF(OFFSET(DATA!$A$4,BD$3+$AD10,$AD$4+$C$4*13)&gt;0,ROUND(OFFSET(DATA!$A$4,BD$2+$AD10,$AD$4+$C$4*13)/OFFSET(DATA!$A$4,BD$3+$AD10,$AD$4+$C$4*13),3),"")</f>
        <v>0.23499999999999999</v>
      </c>
      <c r="BE10" s="215">
        <f ca="1">IF(OFFSET(DATA!$A$4,BE$3+$AD10,$AD$4+$C$4*13)&gt;0,ROUND(OFFSET(DATA!$A$4,BE$2+$AD10,$AD$4+$C$4*13)/OFFSET(DATA!$A$4,BE$3+$AD10,$AD$4+$C$4*13),3),"")</f>
        <v>0.25</v>
      </c>
      <c r="BF10" s="215">
        <f ca="1">IF(OFFSET(DATA!$A$4,BF$3+$AD10,$AD$4+$C$4*13)&gt;0,ROUND(OFFSET(DATA!$A$4,BF$2+$AD10,$AD$4+$C$4*13)/OFFSET(DATA!$A$4,BF$3+$AD10,$AD$4+$C$4*13),3),"")</f>
        <v>0.222</v>
      </c>
      <c r="BG10" s="215">
        <f ca="1">IF(OFFSET(DATA!$A$4,BG$2+$AD10,$AD$4+$C$4*13)&gt;0,ROUND(OFFSET(DATA!$A$4,BG$2+$AD10,$AD$4+$C$4*13)/OFFSET($AE$4,$AD10,0),3),0)</f>
        <v>0.81299999999999994</v>
      </c>
      <c r="BH10" s="215">
        <f ca="1">IF(OFFSET(DATA!$A$4,BH$3+$AD10,$AD$4+$C$4*13)&gt;0,ROUND(OFFSET(DATA!$A$4,BH$2+$AD10,$AD$4+$C$4*13)/OFFSET(DATA!$A$4,BH$3+$AD10,$AD$4+$C$4*13),3),"")</f>
        <v>0.80700000000000005</v>
      </c>
      <c r="BI10" s="215">
        <f ca="1">IF(OFFSET(DATA!$A$4,BI$3+$AD10,$AD$4+$C$4*13)&gt;0,ROUND(OFFSET(DATA!$A$4,BI$2+$AD10,$AD$4+$C$4*13)/OFFSET(DATA!$A$4,BI$3+$AD10,$AD$4+$C$4*13),3),"")</f>
        <v>1.2250000000000001</v>
      </c>
      <c r="BJ10" s="215">
        <f ca="1">IF(OFFSET(DATA!$A$4,BJ$3+$AD10,$AD$4+$C$4*13)&gt;0,ROUND(OFFSET(DATA!$A$4,BJ$2+$AD10,$AD$4+$C$4*13)/OFFSET(DATA!$A$4,BJ$3+$AD10,$AD$4+$C$4*13),3),"")</f>
        <v>0.25</v>
      </c>
      <c r="BK10" s="215">
        <f ca="1">IF(OFFSET(DATA!$A$4,BK$3+$AD10,$AD$4+$C$4*13)&gt;0,ROUND(OFFSET(DATA!$A$4,BK$2+$AD10,$AD$4+$C$4*13)/OFFSET(DATA!$A$4,BK$3+$AD10,$AD$4+$C$4*13),3),"")</f>
        <v>0.52</v>
      </c>
      <c r="BL10" s="215">
        <f ca="1">IF(OFFSET(DATA!$A$4,BL$3+$AD10,$AD$4+$C$4*13)&gt;0,ROUND(OFFSET(DATA!$A$4,BL$2+$AD10,$AD$4+$C$4*13)/OFFSET(DATA!$A$4,BL$3+$AD10,$AD$4+$C$4*13),3),"")</f>
        <v>0.51400000000000001</v>
      </c>
      <c r="BM10" s="215">
        <f ca="1">IF(OFFSET(DATA!$A$4,BM$3+$AD10,$AD$4+$C$4*13)&gt;0,ROUND(OFFSET(DATA!$A$4,BM$2+$AD10,$AD$4+$C$4*13)/OFFSET(DATA!$A$4,BM$3+$AD10,$AD$4+$C$4*13),3),"")</f>
        <v>1</v>
      </c>
      <c r="BN10" s="308"/>
      <c r="BO10" s="308"/>
    </row>
    <row r="11" spans="1:67" x14ac:dyDescent="0.2">
      <c r="A11" s="45">
        <v>7</v>
      </c>
      <c r="B11" s="205">
        <f ca="1">OFFSET(DATA!$A$4,LOOK!$A11+60*(LOOK!$B$4-1),$D$4+$C$4*13)</f>
        <v>6</v>
      </c>
      <c r="C11" s="205">
        <f ca="1">IF($A$4=2,OFFSET(GOALS!$AN$4,LOOK!$A11,0),OFFSET(DATA!$A$4,LOOK!$A11+60*(LOOK!$B$4-1)+30,$D$4+$C$4*13))</f>
        <v>25</v>
      </c>
      <c r="D11" s="206">
        <f ca="1">OFFSET(GOALS!$C$4,LOOK!$A11,LOOK!$B$4)</f>
        <v>1</v>
      </c>
      <c r="E11" s="207">
        <f t="shared" ca="1" si="3"/>
        <v>0.8</v>
      </c>
      <c r="F11">
        <f ca="1">IF($D$4=1,0,OFFSET(DATA!$A$4,LOOK!$A11+60*(LOOK!$B$4-1),$D$4-1))</f>
        <v>7</v>
      </c>
      <c r="G11">
        <f ca="1">IF($D$4=1,0,OFFSET(DATA!$A$34,LOOK!$A11+60*(LOOK!$B$4-1),$D$4-1))</f>
        <v>29</v>
      </c>
      <c r="I11">
        <f t="shared" ca="1" si="4"/>
        <v>-1</v>
      </c>
      <c r="J11">
        <f ca="1">IF($A$4=2,OFFSET(GOALS!$AN$4,LOOK!$A11,0),IF($C$4=1,IF(C11="",0,C11-G11),C11))</f>
        <v>-4</v>
      </c>
      <c r="L11" s="208">
        <f t="shared" si="5"/>
        <v>0.8</v>
      </c>
      <c r="M11" s="208">
        <f t="shared" si="6"/>
        <v>1</v>
      </c>
      <c r="N11" s="209">
        <f t="shared" ca="1" si="7"/>
        <v>0.24</v>
      </c>
      <c r="O11" s="210">
        <f t="shared" ca="1" si="8"/>
        <v>0.24</v>
      </c>
      <c r="P11" s="211">
        <f t="shared" ca="1" si="9"/>
        <v>0.24</v>
      </c>
      <c r="Q11" s="211">
        <f t="shared" ca="1" si="10"/>
        <v>0</v>
      </c>
      <c r="R11" s="211">
        <f t="shared" ca="1" si="11"/>
        <v>0</v>
      </c>
      <c r="S11" s="211">
        <f t="shared" ca="1" si="12"/>
        <v>0</v>
      </c>
      <c r="U11" s="212">
        <v>7</v>
      </c>
      <c r="V11" s="151">
        <v>1</v>
      </c>
      <c r="W11" s="151">
        <v>1</v>
      </c>
      <c r="X11" s="151">
        <v>5</v>
      </c>
      <c r="Y11" s="151">
        <v>5</v>
      </c>
      <c r="Z11" s="151">
        <v>5</v>
      </c>
      <c r="AA11" s="151">
        <v>1</v>
      </c>
      <c r="AB11" s="151">
        <v>0</v>
      </c>
      <c r="AD11" s="213">
        <v>7</v>
      </c>
      <c r="AE11" s="368">
        <f t="shared" si="13"/>
        <v>14.13</v>
      </c>
      <c r="AF11" s="215">
        <f ca="1">IF(OFFSET(DATA!$A$4,AF$3+$AD11,$AD$4+$C$4*13)&gt;0,ROUND(OFFSET(DATA!$A$4,AF$2+$AD11,$AD$4+$C$4*13)/OFFSET(DATA!$A$4,AF$3+$AD11,$AD$4+$C$4*13),3),"")</f>
        <v>0.24</v>
      </c>
      <c r="AG11" s="215">
        <f ca="1">IF(OFFSET(DATA!$A$4,AG$2+$AD11,$AD$4+$C$4*13)&gt;0,ROUND(OFFSET(DATA!$A$4,AG$2+$AD11,$AD$4+$C$4*13)/OFFSET($AE$4,$AD11,0),3),0)</f>
        <v>0.623</v>
      </c>
      <c r="AH11" s="215">
        <f ca="1">IF(OFFSET(DATA!$A$4,AH$3+$AD11,$AD$4+$C$4*13)&gt;0,ROUND(OFFSET(DATA!$A$4,AH$2+$AD11,$AD$4+$C$4*13)/OFFSET(DATA!$A$4,AH$3+$AD11,$AD$4+$C$4*13),3),"")</f>
        <v>0.32800000000000001</v>
      </c>
      <c r="AI11" s="215">
        <f ca="1">IF(OFFSET(DATA!$A$4,AI$3+$AD11,$AD$4+$C$4*13)&gt;0,ROUND(OFFSET(DATA!$A$4,AI$2+$AD11,$AD$4+$C$4*13)/OFFSET(DATA!$A$4,AI$3+$AD11,$AD$4+$C$4*13),3),"")</f>
        <v>0</v>
      </c>
      <c r="AJ11" s="215" t="str">
        <f ca="1">IF(OFFSET(DATA!$A$4,AJ$3+$AD11,$AD$4+$C$4*13)&gt;0,ROUND(OFFSET(DATA!$A$4,AJ$2+$AD11,$AD$4+$C$4*13)/OFFSET(DATA!$A$4,AJ$3+$AD11,$AD$4+$C$4*13),3),"")</f>
        <v/>
      </c>
      <c r="AK11" s="215" t="str">
        <f ca="1">IF(OFFSET(DATA!$A$4,AK$3+$AD11,$AD$4+$C$4*13)&gt;0,ROUND(OFFSET(DATA!$A$4,AK$2+$AD11,$AD$4+$C$4*13)/OFFSET(DATA!$A$4,AK$3+$AD11,$AD$4+$C$4*13),3),"")</f>
        <v/>
      </c>
      <c r="AL11" s="215" t="str">
        <f ca="1">IF(OFFSET(DATA!$A$4,AL$3+$AD11,$AD$4+$C$4*13)&gt;0,ROUND(OFFSET(DATA!$A$4,AL$2+$AD11,$AD$4+$C$4*13)/OFFSET(DATA!$A$4,AL$3+$AD11,$AD$4+$C$4*13),3),"")</f>
        <v/>
      </c>
      <c r="AM11" s="215">
        <f ca="1">IF(OFFSET(DATA!$A$4,AM$2+$AD11,$AD$4+$C$4*13)&gt;0,ROUND(OFFSET(DATA!$A$4,AM$2+$AD11,$AD$4+$C$4*13)/OFFSET($AE$4,$AD11,0),3),0)</f>
        <v>0</v>
      </c>
      <c r="AN11" s="215" t="str">
        <f ca="1">IF(OFFSET(DATA!$A$4,AN$3+$AD11,$AD$4+$C$4*13)&gt;0,ROUND(OFFSET(DATA!$A$4,AN$2+$AD11,$AD$4+$C$4*13)/OFFSET(DATA!$A$4,AN$3+$AD11,$AD$4+$C$4*13),3),"")</f>
        <v/>
      </c>
      <c r="AO11" s="215">
        <f ca="1">IF(OFFSET(DATA!$A$4,AO$2+$AD11,$AD$4+$C$4*13)&gt;0,ROUND(OFFSET(DATA!$A$4,AO$2+$AD11,$AD$4+$C$4*13)/OFFSET($AE$4,$AD11,0),3),0)</f>
        <v>0</v>
      </c>
      <c r="AP11" s="215" t="str">
        <f ca="1">IF(OFFSET(DATA!$A$4,AP$3+$AD11,$AD$4+$C$4*13)&gt;0,ROUND(OFFSET(DATA!$A$4,AP$2+$AD11,$AD$4+$C$4*13)/OFFSET(DATA!$A$4,AP$3+$AD11,$AD$4+$C$4*13),3),"")</f>
        <v/>
      </c>
      <c r="AQ11" s="215">
        <f ca="1">IF(OFFSET(DATA!$A$4,AQ$3+$AD11,$AD$4+$C$4*13)&gt;0,ROUND(OFFSET(DATA!$A$4,AQ$2+$AD11,$AD$4+$C$4*13)/OFFSET(DATA!$A$4,AQ$3+$AD11,$AD$4+$C$4*13),3),"")</f>
        <v>1</v>
      </c>
      <c r="AR11" s="215" t="str">
        <f ca="1">IF(OFFSET(DATA!$A$4,AR$3+$AD11,$AD$4+$C$4*13)&gt;0,ROUND(OFFSET(DATA!$A$4,AR$2+$AD11,$AD$4+$C$4*13)/OFFSET(DATA!$A$4,AR$3+$AD11,$AD$4+$C$4*13),3),"")</f>
        <v/>
      </c>
      <c r="AS11" s="215">
        <f ca="1">IF(OFFSET(DATA!$A$4,AS$3+$AD11,$AD$4+$C$4*13)&gt;0,ROUND(OFFSET(DATA!$A$4,AS$2+$AD11,$AD$4+$C$4*13)/OFFSET(DATA!$A$4,AS$3+$AD11,$AD$4+$C$4*13),3),"")</f>
        <v>1</v>
      </c>
      <c r="AT11" s="215">
        <f ca="1">IF(OFFSET(DATA!$A$4,AT$3+$AD11,$AD$4+$C$4*13)&gt;0,ROUND(OFFSET(DATA!$A$4,AT$2+$AD11,$AD$4+$C$4*13)/OFFSET(DATA!$A$4,AT$3+$AD11,$AD$4+$C$4*13),3),"")</f>
        <v>1</v>
      </c>
      <c r="AU11" s="215">
        <f ca="1">IF(OFFSET(DATA!$A$4,AU$3+$AD11,$AD$4+$C$4*13)&gt;0,ROUND(OFFSET(DATA!$A$4,AU$2+$AD11,$AD$4+$C$4*13)/OFFSET(DATA!$A$4,AU$3+$AD11,$AD$4+$C$4*13),3),"")</f>
        <v>4.2270000000000003</v>
      </c>
      <c r="AV11" s="215" t="str">
        <f ca="1">IF(OFFSET(DATA!$A$4,AV$3+$AD11,$AD$4+$C$4*13)&gt;0,ROUND(OFFSET(DATA!$A$4,AV$2+$AD11,$AD$4+$C$4*13)/OFFSET(DATA!$A$4,AV$3+$AD11,$AD$4+$C$4*13),3),"")</f>
        <v/>
      </c>
      <c r="AW11" s="215">
        <f ca="1">IF(OFFSET(DATA!$A$4,AW$3+$AD11,$AD$4+$C$4*13)&gt;0,ROUND(OFFSET(DATA!$A$4,AW$2+$AD11,$AD$4+$C$4*13)/OFFSET(DATA!$A$4,AW$3+$AD11,$AD$4+$C$4*13),3),"")</f>
        <v>0.44800000000000001</v>
      </c>
      <c r="AX11" s="215">
        <f ca="1">IF(OFFSET(DATA!$A$4,AX$3+$AD11,$AD$4+$C$4*13)&gt;0,ROUND(OFFSET(DATA!$A$4,AX$2+$AD11,$AD$4+$C$4*13)/OFFSET(DATA!$A$4,AX$3+$AD11,$AD$4+$C$4*13),3),"")</f>
        <v>0.106</v>
      </c>
      <c r="AY11" s="215">
        <f ca="1">IF(OFFSET(DATA!$A$4,AY$3+$AD11,$AD$4+$C$4*13)&gt;0,ROUND(OFFSET(DATA!$A$4,AY$2+$AD11,$AD$4+$C$4*13)/OFFSET(DATA!$A$4,AY$3+$AD11,$AD$4+$C$4*13),3),"")</f>
        <v>0</v>
      </c>
      <c r="AZ11" s="215">
        <f ca="1">IF(OFFSET(DATA!$A$4,AZ$3+$AD11,$AD$4+$C$4*13)&gt;0,ROUND(OFFSET(DATA!$A$4,AZ$2+$AD11,$AD$4+$C$4*13)/OFFSET(DATA!$A$4,AZ$3+$AD11,$AD$4+$C$4*13),3),"")</f>
        <v>0.30599999999999999</v>
      </c>
      <c r="BA11" s="215">
        <f ca="1">IF(OFFSET(DATA!$A$4,BA$3+$AD11,$AD$4+$C$4*13)&gt;0,ROUND(OFFSET(DATA!$A$4,BA$2+$AD11,$AD$4+$C$4*13)/OFFSET(DATA!$A$4,BA$3+$AD11,$AD$4+$C$4*13),3),"")</f>
        <v>7.0000000000000007E-2</v>
      </c>
      <c r="BB11" s="215" t="str">
        <f ca="1">IF(OFFSET(DATA!$A$4,BB$3+$AD11,$AD$4+$C$4*13)&gt;0,ROUND(OFFSET(DATA!$A$4,BB$2+$AD11,$AD$4+$C$4*13)/OFFSET(DATA!$A$4,BB$3+$AD11,$AD$4+$C$4*13),3),"")</f>
        <v/>
      </c>
      <c r="BC11" s="215">
        <f ca="1">IF(OFFSET(DATA!$A$4,BC$2+$AD11,$AD$4+$C$4*13)&gt;0,ROUND(OFFSET(DATA!$A$4,BC$2+$AD11,$AD$4+$C$4*13)/OFFSET($AE$4,$AD11,0),3),0)</f>
        <v>0.75800000000000001</v>
      </c>
      <c r="BD11" s="215">
        <f ca="1">IF(OFFSET(DATA!$A$4,BD$3+$AD11,$AD$4+$C$4*13)&gt;0,ROUND(OFFSET(DATA!$A$4,BD$2+$AD11,$AD$4+$C$4*13)/OFFSET(DATA!$A$4,BD$3+$AD11,$AD$4+$C$4*13),3),"")</f>
        <v>0.61899999999999999</v>
      </c>
      <c r="BE11" s="215">
        <f ca="1">IF(OFFSET(DATA!$A$4,BE$3+$AD11,$AD$4+$C$4*13)&gt;0,ROUND(OFFSET(DATA!$A$4,BE$2+$AD11,$AD$4+$C$4*13)/OFFSET(DATA!$A$4,BE$3+$AD11,$AD$4+$C$4*13),3),"")</f>
        <v>0.14299999999999999</v>
      </c>
      <c r="BF11" s="215">
        <f ca="1">IF(OFFSET(DATA!$A$4,BF$3+$AD11,$AD$4+$C$4*13)&gt;0,ROUND(OFFSET(DATA!$A$4,BF$2+$AD11,$AD$4+$C$4*13)/OFFSET(DATA!$A$4,BF$3+$AD11,$AD$4+$C$4*13),3),"")</f>
        <v>0.52500000000000002</v>
      </c>
      <c r="BG11" s="215">
        <f ca="1">IF(OFFSET(DATA!$A$4,BG$2+$AD11,$AD$4+$C$4*13)&gt;0,ROUND(OFFSET(DATA!$A$4,BG$2+$AD11,$AD$4+$C$4*13)/OFFSET($AE$4,$AD11,0),3),0)</f>
        <v>0.88700000000000001</v>
      </c>
      <c r="BH11" s="215">
        <f ca="1">IF(OFFSET(DATA!$A$4,BH$3+$AD11,$AD$4+$C$4*13)&gt;0,ROUND(OFFSET(DATA!$A$4,BH$2+$AD11,$AD$4+$C$4*13)/OFFSET(DATA!$A$4,BH$3+$AD11,$AD$4+$C$4*13),3),"")</f>
        <v>0.13400000000000001</v>
      </c>
      <c r="BI11" s="215">
        <f ca="1">IF(OFFSET(DATA!$A$4,BI$3+$AD11,$AD$4+$C$4*13)&gt;0,ROUND(OFFSET(DATA!$A$4,BI$2+$AD11,$AD$4+$C$4*13)/OFFSET(DATA!$A$4,BI$3+$AD11,$AD$4+$C$4*13),3),"")</f>
        <v>0.13400000000000001</v>
      </c>
      <c r="BJ11" s="215" t="e">
        <f ca="1">IF(OFFSET(DATA!$A$4,BJ$3+$AD11,$AD$4+$C$4*13)&gt;0,ROUND(OFFSET(DATA!$A$4,BJ$2+$AD11,$AD$4+$C$4*13)/OFFSET(DATA!$A$4,BJ$3+$AD11,$AD$4+$C$4*13),3),"")</f>
        <v>#VALUE!</v>
      </c>
      <c r="BK11" s="215">
        <f ca="1">IF(OFFSET(DATA!$A$4,BK$3+$AD11,$AD$4+$C$4*13)&gt;0,ROUND(OFFSET(DATA!$A$4,BK$2+$AD11,$AD$4+$C$4*13)/OFFSET(DATA!$A$4,BK$3+$AD11,$AD$4+$C$4*13),3),"")</f>
        <v>0.48</v>
      </c>
      <c r="BL11" s="215">
        <f ca="1">IF(OFFSET(DATA!$A$4,BL$3+$AD11,$AD$4+$C$4*13)&gt;0,ROUND(OFFSET(DATA!$A$4,BL$2+$AD11,$AD$4+$C$4*13)/OFFSET(DATA!$A$4,BL$3+$AD11,$AD$4+$C$4*13),3),"")</f>
        <v>0.48</v>
      </c>
      <c r="BM11" s="215" t="e">
        <f ca="1">IF(OFFSET(DATA!$A$4,BM$3+$AD11,$AD$4+$C$4*13)&gt;0,ROUND(OFFSET(DATA!$A$4,BM$2+$AD11,$AD$4+$C$4*13)/OFFSET(DATA!$A$4,BM$3+$AD11,$AD$4+$C$4*13),3),"")</f>
        <v>#VALUE!</v>
      </c>
      <c r="BN11" s="308"/>
      <c r="BO11" s="308"/>
    </row>
    <row r="12" spans="1:67" x14ac:dyDescent="0.2">
      <c r="A12" s="45">
        <v>8</v>
      </c>
      <c r="B12" s="205">
        <f ca="1">OFFSET(DATA!$A$4,LOOK!$A12+60*(LOOK!$B$4-1),$D$4+$C$4*13)</f>
        <v>118</v>
      </c>
      <c r="C12" s="205">
        <f ca="1">IF($A$4=2,OFFSET(GOALS!$AN$4,LOOK!$A12,0),OFFSET(DATA!$A$4,LOOK!$A12+60*(LOOK!$B$4-1)+30,$D$4+$C$4*13))</f>
        <v>389</v>
      </c>
      <c r="D12" s="206">
        <f ca="1">OFFSET(GOALS!$C$4,LOOK!$A12,LOOK!$B$4)</f>
        <v>1</v>
      </c>
      <c r="E12" s="207">
        <f t="shared" ca="1" si="3"/>
        <v>0.8</v>
      </c>
      <c r="F12">
        <f ca="1">IF($D$4=1,0,OFFSET(DATA!$A$4,LOOK!$A12+60*(LOOK!$B$4-1),$D$4-1))</f>
        <v>226</v>
      </c>
      <c r="G12">
        <f ca="1">IF($D$4=1,0,OFFSET(DATA!$A$34,LOOK!$A12+60*(LOOK!$B$4-1),$D$4-1))</f>
        <v>821</v>
      </c>
      <c r="I12">
        <f t="shared" ca="1" si="4"/>
        <v>-108</v>
      </c>
      <c r="J12">
        <f ca="1">IF($A$4=2,OFFSET(GOALS!$AN$4,LOOK!$A12,0),IF($C$4=1,IF(C12="",0,C12-G12),C12))</f>
        <v>-432</v>
      </c>
      <c r="L12" s="208">
        <f t="shared" si="5"/>
        <v>0.8</v>
      </c>
      <c r="M12" s="208">
        <f t="shared" si="6"/>
        <v>1</v>
      </c>
      <c r="N12" s="209">
        <f t="shared" ca="1" si="7"/>
        <v>0.30299999999999999</v>
      </c>
      <c r="O12" s="210">
        <f t="shared" ca="1" si="8"/>
        <v>0.30299999999999999</v>
      </c>
      <c r="P12" s="211">
        <f t="shared" ca="1" si="9"/>
        <v>0.30299999999999999</v>
      </c>
      <c r="Q12" s="211">
        <f t="shared" ca="1" si="10"/>
        <v>0</v>
      </c>
      <c r="R12" s="211">
        <f t="shared" ca="1" si="11"/>
        <v>0</v>
      </c>
      <c r="S12" s="211">
        <f t="shared" ca="1" si="12"/>
        <v>0</v>
      </c>
      <c r="U12" s="202">
        <v>8</v>
      </c>
      <c r="V12" s="216">
        <v>2</v>
      </c>
      <c r="W12" s="216">
        <v>2</v>
      </c>
      <c r="X12" s="151">
        <v>5</v>
      </c>
      <c r="Y12" s="151">
        <v>5</v>
      </c>
      <c r="Z12" s="151">
        <v>5</v>
      </c>
      <c r="AA12" s="216">
        <v>2</v>
      </c>
      <c r="AB12" s="151">
        <v>0</v>
      </c>
      <c r="AD12" s="213">
        <v>8</v>
      </c>
      <c r="AE12" s="368">
        <f t="shared" si="13"/>
        <v>15</v>
      </c>
      <c r="AF12" s="215">
        <f ca="1">IF(OFFSET(DATA!$A$4,AF$3+$AD12,$AD$4+$C$4*13)&gt;0,ROUND(OFFSET(DATA!$A$4,AF$2+$AD12,$AD$4+$C$4*13)/OFFSET(DATA!$A$4,AF$3+$AD12,$AD$4+$C$4*13),3),"")</f>
        <v>0.30299999999999999</v>
      </c>
      <c r="AG12" s="215">
        <f ca="1">IF(OFFSET(DATA!$A$4,AG$2+$AD12,$AD$4+$C$4*13)&gt;0,ROUND(OFFSET(DATA!$A$4,AG$2+$AD12,$AD$4+$C$4*13)/OFFSET($AE$4,$AD12,0),3),0)</f>
        <v>0.64300000000000002</v>
      </c>
      <c r="AH12" s="215">
        <f ca="1">IF(OFFSET(DATA!$A$4,AH$3+$AD12,$AD$4+$C$4*13)&gt;0,ROUND(OFFSET(DATA!$A$4,AH$2+$AD12,$AD$4+$C$4*13)/OFFSET(DATA!$A$4,AH$3+$AD12,$AD$4+$C$4*13),3),"")</f>
        <v>0.3</v>
      </c>
      <c r="AI12" s="215">
        <f ca="1">IF(OFFSET(DATA!$A$4,AI$3+$AD12,$AD$4+$C$4*13)&gt;0,ROUND(OFFSET(DATA!$A$4,AI$2+$AD12,$AD$4+$C$4*13)/OFFSET(DATA!$A$4,AI$3+$AD12,$AD$4+$C$4*13),3),"")</f>
        <v>0.186</v>
      </c>
      <c r="AJ12" s="215">
        <f ca="1">IF(OFFSET(DATA!$A$4,AJ$3+$AD12,$AD$4+$C$4*13)&gt;0,ROUND(OFFSET(DATA!$A$4,AJ$2+$AD12,$AD$4+$C$4*13)/OFFSET(DATA!$A$4,AJ$3+$AD12,$AD$4+$C$4*13),3),"")</f>
        <v>1</v>
      </c>
      <c r="AK12" s="215">
        <f ca="1">IF(OFFSET(DATA!$A$4,AK$3+$AD12,$AD$4+$C$4*13)&gt;0,ROUND(OFFSET(DATA!$A$4,AK$2+$AD12,$AD$4+$C$4*13)/OFFSET(DATA!$A$4,AK$3+$AD12,$AD$4+$C$4*13),3),"")</f>
        <v>1</v>
      </c>
      <c r="AL12" s="215">
        <f ca="1">IF(OFFSET(DATA!$A$4,AL$3+$AD12,$AD$4+$C$4*13)&gt;0,ROUND(OFFSET(DATA!$A$4,AL$2+$AD12,$AD$4+$C$4*13)/OFFSET(DATA!$A$4,AL$3+$AD12,$AD$4+$C$4*13),3),"")</f>
        <v>1</v>
      </c>
      <c r="AM12" s="215">
        <f ca="1">IF(OFFSET(DATA!$A$4,AM$2+$AD12,$AD$4+$C$4*13)&gt;0,ROUND(OFFSET(DATA!$A$4,AM$2+$AD12,$AD$4+$C$4*13)/OFFSET($AE$4,$AD12,0),3),0)</f>
        <v>1.214</v>
      </c>
      <c r="AN12" s="215">
        <f ca="1">IF(OFFSET(DATA!$A$4,AN$3+$AD12,$AD$4+$C$4*13)&gt;0,ROUND(OFFSET(DATA!$A$4,AN$2+$AD12,$AD$4+$C$4*13)/OFFSET(DATA!$A$4,AN$3+$AD12,$AD$4+$C$4*13),3),"")</f>
        <v>1</v>
      </c>
      <c r="AO12" s="215">
        <f ca="1">IF(OFFSET(DATA!$A$4,AO$2+$AD12,$AD$4+$C$4*13)&gt;0,ROUND(OFFSET(DATA!$A$4,AO$2+$AD12,$AD$4+$C$4*13)/OFFSET($AE$4,$AD12,0),3),0)</f>
        <v>1.109</v>
      </c>
      <c r="AP12" s="215">
        <f ca="1">IF(OFFSET(DATA!$A$4,AP$3+$AD12,$AD$4+$C$4*13)&gt;0,ROUND(OFFSET(DATA!$A$4,AP$2+$AD12,$AD$4+$C$4*13)/OFFSET(DATA!$A$4,AP$3+$AD12,$AD$4+$C$4*13),3),"")</f>
        <v>1</v>
      </c>
      <c r="AQ12" s="215">
        <f ca="1">IF(OFFSET(DATA!$A$4,AQ$3+$AD12,$AD$4+$C$4*13)&gt;0,ROUND(OFFSET(DATA!$A$4,AQ$2+$AD12,$AD$4+$C$4*13)/OFFSET(DATA!$A$4,AQ$3+$AD12,$AD$4+$C$4*13),3),"")</f>
        <v>0</v>
      </c>
      <c r="AR12" s="215" t="str">
        <f ca="1">IF(OFFSET(DATA!$A$4,AR$3+$AD12,$AD$4+$C$4*13)&gt;0,ROUND(OFFSET(DATA!$A$4,AR$2+$AD12,$AD$4+$C$4*13)/OFFSET(DATA!$A$4,AR$3+$AD12,$AD$4+$C$4*13),3),"")</f>
        <v/>
      </c>
      <c r="AS12" s="215">
        <f ca="1">IF(OFFSET(DATA!$A$4,AS$3+$AD12,$AD$4+$C$4*13)&gt;0,ROUND(OFFSET(DATA!$A$4,AS$2+$AD12,$AD$4+$C$4*13)/OFFSET(DATA!$A$4,AS$3+$AD12,$AD$4+$C$4*13),3),"")</f>
        <v>1</v>
      </c>
      <c r="AT12" s="215">
        <f ca="1">IF(OFFSET(DATA!$A$4,AT$3+$AD12,$AD$4+$C$4*13)&gt;0,ROUND(OFFSET(DATA!$A$4,AT$2+$AD12,$AD$4+$C$4*13)/OFFSET(DATA!$A$4,AT$3+$AD12,$AD$4+$C$4*13),3),"")</f>
        <v>0</v>
      </c>
      <c r="AU12" s="215">
        <f ca="1">IF(OFFSET(DATA!$A$4,AU$3+$AD12,$AD$4+$C$4*13)&gt;0,ROUND(OFFSET(DATA!$A$4,AU$2+$AD12,$AD$4+$C$4*13)/OFFSET(DATA!$A$4,AU$3+$AD12,$AD$4+$C$4*13),3),"")</f>
        <v>6.9459999999999997</v>
      </c>
      <c r="AV12" s="215">
        <f ca="1">IF(OFFSET(DATA!$A$4,AV$3+$AD12,$AD$4+$C$4*13)&gt;0,ROUND(OFFSET(DATA!$A$4,AV$2+$AD12,$AD$4+$C$4*13)/OFFSET(DATA!$A$4,AV$3+$AD12,$AD$4+$C$4*13),3),"")</f>
        <v>209</v>
      </c>
      <c r="AW12" s="215">
        <f ca="1">IF(OFFSET(DATA!$A$4,AW$3+$AD12,$AD$4+$C$4*13)&gt;0,ROUND(OFFSET(DATA!$A$4,AW$2+$AD12,$AD$4+$C$4*13)/OFFSET(DATA!$A$4,AW$3+$AD12,$AD$4+$C$4*13),3),"")</f>
        <v>0.307</v>
      </c>
      <c r="AX12" s="215">
        <f ca="1">IF(OFFSET(DATA!$A$4,AX$3+$AD12,$AD$4+$C$4*13)&gt;0,ROUND(OFFSET(DATA!$A$4,AX$2+$AD12,$AD$4+$C$4*13)/OFFSET(DATA!$A$4,AX$3+$AD12,$AD$4+$C$4*13),3),"")</f>
        <v>7.0000000000000001E-3</v>
      </c>
      <c r="AY12" s="215">
        <f ca="1">IF(OFFSET(DATA!$A$4,AY$3+$AD12,$AD$4+$C$4*13)&gt;0,ROUND(OFFSET(DATA!$A$4,AY$2+$AD12,$AD$4+$C$4*13)/OFFSET(DATA!$A$4,AY$3+$AD12,$AD$4+$C$4*13),3),"")</f>
        <v>0</v>
      </c>
      <c r="AZ12" s="215">
        <f ca="1">IF(OFFSET(DATA!$A$4,AZ$3+$AD12,$AD$4+$C$4*13)&gt;0,ROUND(OFFSET(DATA!$A$4,AZ$2+$AD12,$AD$4+$C$4*13)/OFFSET(DATA!$A$4,AZ$3+$AD12,$AD$4+$C$4*13),3),"")</f>
        <v>0.27900000000000003</v>
      </c>
      <c r="BA12" s="215">
        <f ca="1">IF(OFFSET(DATA!$A$4,BA$3+$AD12,$AD$4+$C$4*13)&gt;0,ROUND(OFFSET(DATA!$A$4,BA$2+$AD12,$AD$4+$C$4*13)/OFFSET(DATA!$A$4,BA$3+$AD12,$AD$4+$C$4*13),3),"")</f>
        <v>5.0000000000000001E-3</v>
      </c>
      <c r="BB12" s="215" t="str">
        <f ca="1">IF(OFFSET(DATA!$A$4,BB$3+$AD12,$AD$4+$C$4*13)&gt;0,ROUND(OFFSET(DATA!$A$4,BB$2+$AD12,$AD$4+$C$4*13)/OFFSET(DATA!$A$4,BB$3+$AD12,$AD$4+$C$4*13),3),"")</f>
        <v/>
      </c>
      <c r="BC12" s="215">
        <f ca="1">IF(OFFSET(DATA!$A$4,BC$2+$AD12,$AD$4+$C$4*13)&gt;0,ROUND(OFFSET(DATA!$A$4,BC$2+$AD12,$AD$4+$C$4*13)/OFFSET($AE$4,$AD12,0),3),0)</f>
        <v>0.76700000000000002</v>
      </c>
      <c r="BD12" s="215">
        <f ca="1">IF(OFFSET(DATA!$A$4,BD$3+$AD12,$AD$4+$C$4*13)&gt;0,ROUND(OFFSET(DATA!$A$4,BD$2+$AD12,$AD$4+$C$4*13)/OFFSET(DATA!$A$4,BD$3+$AD12,$AD$4+$C$4*13),3),"")</f>
        <v>0.28599999999999998</v>
      </c>
      <c r="BE12" s="215">
        <f ca="1">IF(OFFSET(DATA!$A$4,BE$3+$AD12,$AD$4+$C$4*13)&gt;0,ROUND(OFFSET(DATA!$A$4,BE$2+$AD12,$AD$4+$C$4*13)/OFFSET(DATA!$A$4,BE$3+$AD12,$AD$4+$C$4*13),3),"")</f>
        <v>0.25800000000000001</v>
      </c>
      <c r="BF12" s="215">
        <f ca="1">IF(OFFSET(DATA!$A$4,BF$3+$AD12,$AD$4+$C$4*13)&gt;0,ROUND(OFFSET(DATA!$A$4,BF$2+$AD12,$AD$4+$C$4*13)/OFFSET(DATA!$A$4,BF$3+$AD12,$AD$4+$C$4*13),3),"")</f>
        <v>0.33100000000000002</v>
      </c>
      <c r="BG12" s="215">
        <f ca="1">IF(OFFSET(DATA!$A$4,BG$2+$AD12,$AD$4+$C$4*13)&gt;0,ROUND(OFFSET(DATA!$A$4,BG$2+$AD12,$AD$4+$C$4*13)/OFFSET($AE$4,$AD12,0),3),0)</f>
        <v>0.8</v>
      </c>
      <c r="BH12" s="215">
        <f ca="1">IF(OFFSET(DATA!$A$4,BH$3+$AD12,$AD$4+$C$4*13)&gt;0,ROUND(OFFSET(DATA!$A$4,BH$2+$AD12,$AD$4+$C$4*13)/OFFSET(DATA!$A$4,BH$3+$AD12,$AD$4+$C$4*13),3),"")</f>
        <v>1E-3</v>
      </c>
      <c r="BI12" s="215">
        <f ca="1">IF(OFFSET(DATA!$A$4,BI$3+$AD12,$AD$4+$C$4*13)&gt;0,ROUND(OFFSET(DATA!$A$4,BI$2+$AD12,$AD$4+$C$4*13)/OFFSET(DATA!$A$4,BI$3+$AD12,$AD$4+$C$4*13),3),"")</f>
        <v>1E-3</v>
      </c>
      <c r="BJ12" s="215" t="e">
        <f ca="1">IF(OFFSET(DATA!$A$4,BJ$3+$AD12,$AD$4+$C$4*13)&gt;0,ROUND(OFFSET(DATA!$A$4,BJ$2+$AD12,$AD$4+$C$4*13)/OFFSET(DATA!$A$4,BJ$3+$AD12,$AD$4+$C$4*13),3),"")</f>
        <v>#VALUE!</v>
      </c>
      <c r="BK12" s="215">
        <f ca="1">IF(OFFSET(DATA!$A$4,BK$3+$AD12,$AD$4+$C$4*13)&gt;0,ROUND(OFFSET(DATA!$A$4,BK$2+$AD12,$AD$4+$C$4*13)/OFFSET(DATA!$A$4,BK$3+$AD12,$AD$4+$C$4*13),3),"")</f>
        <v>1E-3</v>
      </c>
      <c r="BL12" s="215">
        <f ca="1">IF(OFFSET(DATA!$A$4,BL$3+$AD12,$AD$4+$C$4*13)&gt;0,ROUND(OFFSET(DATA!$A$4,BL$2+$AD12,$AD$4+$C$4*13)/OFFSET(DATA!$A$4,BL$3+$AD12,$AD$4+$C$4*13),3),"")</f>
        <v>1E-3</v>
      </c>
      <c r="BM12" s="215" t="e">
        <f ca="1">IF(OFFSET(DATA!$A$4,BM$3+$AD12,$AD$4+$C$4*13)&gt;0,ROUND(OFFSET(DATA!$A$4,BM$2+$AD12,$AD$4+$C$4*13)/OFFSET(DATA!$A$4,BM$3+$AD12,$AD$4+$C$4*13),3),"")</f>
        <v>#VALUE!</v>
      </c>
      <c r="BN12" s="308"/>
      <c r="BO12" s="308"/>
    </row>
    <row r="13" spans="1:67" x14ac:dyDescent="0.2">
      <c r="A13" s="45">
        <v>9</v>
      </c>
      <c r="B13" s="205">
        <f ca="1">OFFSET(DATA!$A$4,LOOK!$A13+60*(LOOK!$B$4-1),$D$4+$C$4*13)</f>
        <v>20</v>
      </c>
      <c r="C13" s="205">
        <f ca="1">IF($A$4=2,OFFSET(GOALS!$AN$4,LOOK!$A13,0),OFFSET(DATA!$A$4,LOOK!$A13+60*(LOOK!$B$4-1)+30,$D$4+$C$4*13))</f>
        <v>83</v>
      </c>
      <c r="D13" s="206">
        <f ca="1">OFFSET(GOALS!$C$4,LOOK!$A13,LOOK!$B$4)</f>
        <v>1</v>
      </c>
      <c r="E13" s="207">
        <f t="shared" ca="1" si="3"/>
        <v>0.8</v>
      </c>
      <c r="F13">
        <f ca="1">IF($D$4=1,0,OFFSET(DATA!$A$4,LOOK!$A13+60*(LOOK!$B$4-1),$D$4-1))</f>
        <v>46</v>
      </c>
      <c r="G13">
        <f ca="1">IF($D$4=1,0,OFFSET(DATA!$A$34,LOOK!$A13+60*(LOOK!$B$4-1),$D$4-1))</f>
        <v>184</v>
      </c>
      <c r="I13">
        <f t="shared" ca="1" si="4"/>
        <v>-26</v>
      </c>
      <c r="J13">
        <f ca="1">IF($A$4=2,OFFSET(GOALS!$AN$4,LOOK!$A13,0),IF($C$4=1,IF(C13="",0,C13-G13),C13))</f>
        <v>-101</v>
      </c>
      <c r="L13" s="208">
        <f t="shared" si="5"/>
        <v>0.8</v>
      </c>
      <c r="M13" s="208">
        <f t="shared" si="6"/>
        <v>1</v>
      </c>
      <c r="N13" s="209">
        <f t="shared" ca="1" si="7"/>
        <v>0.24099999999999999</v>
      </c>
      <c r="O13" s="210">
        <f t="shared" ca="1" si="8"/>
        <v>0.24099999999999999</v>
      </c>
      <c r="P13" s="211">
        <f t="shared" ca="1" si="9"/>
        <v>0.24099999999999999</v>
      </c>
      <c r="Q13" s="211">
        <f t="shared" ca="1" si="10"/>
        <v>0</v>
      </c>
      <c r="R13" s="211">
        <f t="shared" ca="1" si="11"/>
        <v>0</v>
      </c>
      <c r="S13" s="211">
        <f t="shared" ca="1" si="12"/>
        <v>0</v>
      </c>
      <c r="U13" s="212">
        <v>9</v>
      </c>
      <c r="V13" s="151">
        <v>1</v>
      </c>
      <c r="W13" s="151">
        <v>1</v>
      </c>
      <c r="X13" s="151">
        <v>5</v>
      </c>
      <c r="Y13" s="151">
        <v>5</v>
      </c>
      <c r="Z13" s="151">
        <v>5</v>
      </c>
      <c r="AA13" s="151">
        <v>1</v>
      </c>
      <c r="AB13" s="151">
        <v>0</v>
      </c>
      <c r="AD13" s="213">
        <v>9</v>
      </c>
      <c r="AE13" s="368">
        <f t="shared" si="13"/>
        <v>14.64</v>
      </c>
      <c r="AF13" s="215">
        <f ca="1">IF(OFFSET(DATA!$A$4,AF$3+$AD13,$AD$4+$C$4*13)&gt;0,ROUND(OFFSET(DATA!$A$4,AF$2+$AD13,$AD$4+$C$4*13)/OFFSET(DATA!$A$4,AF$3+$AD13,$AD$4+$C$4*13),3),"")</f>
        <v>0.24099999999999999</v>
      </c>
      <c r="AG13" s="215">
        <f ca="1">IF(OFFSET(DATA!$A$4,AG$2+$AD13,$AD$4+$C$4*13)&gt;0,ROUND(OFFSET(DATA!$A$4,AG$2+$AD13,$AD$4+$C$4*13)/OFFSET($AE$4,$AD13,0),3),0)</f>
        <v>0.63200000000000001</v>
      </c>
      <c r="AH13" s="215">
        <f ca="1">IF(OFFSET(DATA!$A$4,AH$3+$AD13,$AD$4+$C$4*13)&gt;0,ROUND(OFFSET(DATA!$A$4,AH$2+$AD13,$AD$4+$C$4*13)/OFFSET(DATA!$A$4,AH$3+$AD13,$AD$4+$C$4*13),3),"")</f>
        <v>0.39800000000000002</v>
      </c>
      <c r="AI13" s="215">
        <f ca="1">IF(OFFSET(DATA!$A$4,AI$3+$AD13,$AD$4+$C$4*13)&gt;0,ROUND(OFFSET(DATA!$A$4,AI$2+$AD13,$AD$4+$C$4*13)/OFFSET(DATA!$A$4,AI$3+$AD13,$AD$4+$C$4*13),3),"")</f>
        <v>0.3</v>
      </c>
      <c r="AJ13" s="215">
        <f ca="1">IF(OFFSET(DATA!$A$4,AJ$3+$AD13,$AD$4+$C$4*13)&gt;0,ROUND(OFFSET(DATA!$A$4,AJ$2+$AD13,$AD$4+$C$4*13)/OFFSET(DATA!$A$4,AJ$3+$AD13,$AD$4+$C$4*13),3),"")</f>
        <v>1</v>
      </c>
      <c r="AK13" s="215">
        <f ca="1">IF(OFFSET(DATA!$A$4,AK$3+$AD13,$AD$4+$C$4*13)&gt;0,ROUND(OFFSET(DATA!$A$4,AK$2+$AD13,$AD$4+$C$4*13)/OFFSET(DATA!$A$4,AK$3+$AD13,$AD$4+$C$4*13),3),"")</f>
        <v>1</v>
      </c>
      <c r="AL13" s="215">
        <f ca="1">IF(OFFSET(DATA!$A$4,AL$3+$AD13,$AD$4+$C$4*13)&gt;0,ROUND(OFFSET(DATA!$A$4,AL$2+$AD13,$AD$4+$C$4*13)/OFFSET(DATA!$A$4,AL$3+$AD13,$AD$4+$C$4*13),3),"")</f>
        <v>0.85699999999999998</v>
      </c>
      <c r="AM13" s="215">
        <f ca="1">IF(OFFSET(DATA!$A$4,AM$2+$AD13,$AD$4+$C$4*13)&gt;0,ROUND(OFFSET(DATA!$A$4,AM$2+$AD13,$AD$4+$C$4*13)/OFFSET($AE$4,$AD13,0),3),0)</f>
        <v>1.1830000000000001</v>
      </c>
      <c r="AN13" s="215" t="str">
        <f ca="1">IF(OFFSET(DATA!$A$4,AN$3+$AD13,$AD$4+$C$4*13)&gt;0,ROUND(OFFSET(DATA!$A$4,AN$2+$AD13,$AD$4+$C$4*13)/OFFSET(DATA!$A$4,AN$3+$AD13,$AD$4+$C$4*13),3),"")</f>
        <v/>
      </c>
      <c r="AO13" s="215">
        <f ca="1">IF(OFFSET(DATA!$A$4,AO$2+$AD13,$AD$4+$C$4*13)&gt;0,ROUND(OFFSET(DATA!$A$4,AO$2+$AD13,$AD$4+$C$4*13)/OFFSET($AE$4,$AD13,0),3),0)</f>
        <v>0</v>
      </c>
      <c r="AP13" s="215">
        <f ca="1">IF(OFFSET(DATA!$A$4,AP$3+$AD13,$AD$4+$C$4*13)&gt;0,ROUND(OFFSET(DATA!$A$4,AP$2+$AD13,$AD$4+$C$4*13)/OFFSET(DATA!$A$4,AP$3+$AD13,$AD$4+$C$4*13),3),"")</f>
        <v>0.9</v>
      </c>
      <c r="AQ13" s="215" t="str">
        <f ca="1">IF(OFFSET(DATA!$A$4,AQ$3+$AD13,$AD$4+$C$4*13)&gt;0,ROUND(OFFSET(DATA!$A$4,AQ$2+$AD13,$AD$4+$C$4*13)/OFFSET(DATA!$A$4,AQ$3+$AD13,$AD$4+$C$4*13),3),"")</f>
        <v/>
      </c>
      <c r="AR13" s="215" t="str">
        <f ca="1">IF(OFFSET(DATA!$A$4,AR$3+$AD13,$AD$4+$C$4*13)&gt;0,ROUND(OFFSET(DATA!$A$4,AR$2+$AD13,$AD$4+$C$4*13)/OFFSET(DATA!$A$4,AR$3+$AD13,$AD$4+$C$4*13),3),"")</f>
        <v/>
      </c>
      <c r="AS13" s="215" t="str">
        <f ca="1">IF(OFFSET(DATA!$A$4,AS$3+$AD13,$AD$4+$C$4*13)&gt;0,ROUND(OFFSET(DATA!$A$4,AS$2+$AD13,$AD$4+$C$4*13)/OFFSET(DATA!$A$4,AS$3+$AD13,$AD$4+$C$4*13),3),"")</f>
        <v/>
      </c>
      <c r="AT13" s="215" t="str">
        <f ca="1">IF(OFFSET(DATA!$A$4,AT$3+$AD13,$AD$4+$C$4*13)&gt;0,ROUND(OFFSET(DATA!$A$4,AT$2+$AD13,$AD$4+$C$4*13)/OFFSET(DATA!$A$4,AT$3+$AD13,$AD$4+$C$4*13),3),"")</f>
        <v/>
      </c>
      <c r="AU13" s="215">
        <f ca="1">IF(OFFSET(DATA!$A$4,AU$3+$AD13,$AD$4+$C$4*13)&gt;0,ROUND(OFFSET(DATA!$A$4,AU$2+$AD13,$AD$4+$C$4*13)/OFFSET(DATA!$A$4,AU$3+$AD13,$AD$4+$C$4*13),3),"")</f>
        <v>1.4550000000000001</v>
      </c>
      <c r="AV13" s="215" t="str">
        <f ca="1">IF(OFFSET(DATA!$A$4,AV$3+$AD13,$AD$4+$C$4*13)&gt;0,ROUND(OFFSET(DATA!$A$4,AV$2+$AD13,$AD$4+$C$4*13)/OFFSET(DATA!$A$4,AV$3+$AD13,$AD$4+$C$4*13),3),"")</f>
        <v/>
      </c>
      <c r="AW13" s="215">
        <f ca="1">IF(OFFSET(DATA!$A$4,AW$3+$AD13,$AD$4+$C$4*13)&gt;0,ROUND(OFFSET(DATA!$A$4,AW$2+$AD13,$AD$4+$C$4*13)/OFFSET(DATA!$A$4,AW$3+$AD13,$AD$4+$C$4*13),3),"")</f>
        <v>0.80300000000000005</v>
      </c>
      <c r="AX13" s="215">
        <f ca="1">IF(OFFSET(DATA!$A$4,AX$3+$AD13,$AD$4+$C$4*13)&gt;0,ROUND(OFFSET(DATA!$A$4,AX$2+$AD13,$AD$4+$C$4*13)/OFFSET(DATA!$A$4,AX$3+$AD13,$AD$4+$C$4*13),3),"")</f>
        <v>0.11</v>
      </c>
      <c r="AY13" s="215">
        <f ca="1">IF(OFFSET(DATA!$A$4,AY$3+$AD13,$AD$4+$C$4*13)&gt;0,ROUND(OFFSET(DATA!$A$4,AY$2+$AD13,$AD$4+$C$4*13)/OFFSET(DATA!$A$4,AY$3+$AD13,$AD$4+$C$4*13),3),"")</f>
        <v>0</v>
      </c>
      <c r="AZ13" s="215">
        <f ca="1">IF(OFFSET(DATA!$A$4,AZ$3+$AD13,$AD$4+$C$4*13)&gt;0,ROUND(OFFSET(DATA!$A$4,AZ$2+$AD13,$AD$4+$C$4*13)/OFFSET(DATA!$A$4,AZ$3+$AD13,$AD$4+$C$4*13),3),"")</f>
        <v>0.81299999999999994</v>
      </c>
      <c r="BA13" s="215">
        <f ca="1">IF(OFFSET(DATA!$A$4,BA$3+$AD13,$AD$4+$C$4*13)&gt;0,ROUND(OFFSET(DATA!$A$4,BA$2+$AD13,$AD$4+$C$4*13)/OFFSET(DATA!$A$4,BA$3+$AD13,$AD$4+$C$4*13),3),"")</f>
        <v>0.29299999999999998</v>
      </c>
      <c r="BB13" s="215">
        <f ca="1">IF(OFFSET(DATA!$A$4,BB$3+$AD13,$AD$4+$C$4*13)&gt;0,ROUND(OFFSET(DATA!$A$4,BB$2+$AD13,$AD$4+$C$4*13)/OFFSET(DATA!$A$4,BB$3+$AD13,$AD$4+$C$4*13),3),"")</f>
        <v>0</v>
      </c>
      <c r="BC13" s="215">
        <f ca="1">IF(OFFSET(DATA!$A$4,BC$2+$AD13,$AD$4+$C$4*13)&gt;0,ROUND(OFFSET(DATA!$A$4,BC$2+$AD13,$AD$4+$C$4*13)/OFFSET($AE$4,$AD13,0),3),0)</f>
        <v>0.78700000000000003</v>
      </c>
      <c r="BD13" s="215">
        <f ca="1">IF(OFFSET(DATA!$A$4,BD$3+$AD13,$AD$4+$C$4*13)&gt;0,ROUND(OFFSET(DATA!$A$4,BD$2+$AD13,$AD$4+$C$4*13)/OFFSET(DATA!$A$4,BD$3+$AD13,$AD$4+$C$4*13),3),"")</f>
        <v>0.64300000000000002</v>
      </c>
      <c r="BE13" s="215">
        <f ca="1">IF(OFFSET(DATA!$A$4,BE$3+$AD13,$AD$4+$C$4*13)&gt;0,ROUND(OFFSET(DATA!$A$4,BE$2+$AD13,$AD$4+$C$4*13)/OFFSET(DATA!$A$4,BE$3+$AD13,$AD$4+$C$4*13),3),"")</f>
        <v>0.625</v>
      </c>
      <c r="BF13" s="215">
        <f ca="1">IF(OFFSET(DATA!$A$4,BF$3+$AD13,$AD$4+$C$4*13)&gt;0,ROUND(OFFSET(DATA!$A$4,BF$2+$AD13,$AD$4+$C$4*13)/OFFSET(DATA!$A$4,BF$3+$AD13,$AD$4+$C$4*13),3),"")</f>
        <v>0.76</v>
      </c>
      <c r="BG13" s="215">
        <f ca="1">IF(OFFSET(DATA!$A$4,BG$2+$AD13,$AD$4+$C$4*13)&gt;0,ROUND(OFFSET(DATA!$A$4,BG$2+$AD13,$AD$4+$C$4*13)/OFFSET($AE$4,$AD13,0),3),0)</f>
        <v>0.69899999999999995</v>
      </c>
      <c r="BH13" s="215">
        <f ca="1">IF(OFFSET(DATA!$A$4,BH$3+$AD13,$AD$4+$C$4*13)&gt;0,ROUND(OFFSET(DATA!$A$4,BH$2+$AD13,$AD$4+$C$4*13)/OFFSET(DATA!$A$4,BH$3+$AD13,$AD$4+$C$4*13),3),"")</f>
        <v>0.27400000000000002</v>
      </c>
      <c r="BI13" s="215">
        <f ca="1">IF(OFFSET(DATA!$A$4,BI$3+$AD13,$AD$4+$C$4*13)&gt;0,ROUND(OFFSET(DATA!$A$4,BI$2+$AD13,$AD$4+$C$4*13)/OFFSET(DATA!$A$4,BI$3+$AD13,$AD$4+$C$4*13),3),"")</f>
        <v>0.27100000000000002</v>
      </c>
      <c r="BJ13" s="215" t="e">
        <f ca="1">IF(OFFSET(DATA!$A$4,BJ$3+$AD13,$AD$4+$C$4*13)&gt;0,ROUND(OFFSET(DATA!$A$4,BJ$2+$AD13,$AD$4+$C$4*13)/OFFSET(DATA!$A$4,BJ$3+$AD13,$AD$4+$C$4*13),3),"")</f>
        <v>#VALUE!</v>
      </c>
      <c r="BK13" s="215">
        <f ca="1">IF(OFFSET(DATA!$A$4,BK$3+$AD13,$AD$4+$C$4*13)&gt;0,ROUND(OFFSET(DATA!$A$4,BK$2+$AD13,$AD$4+$C$4*13)/OFFSET(DATA!$A$4,BK$3+$AD13,$AD$4+$C$4*13),3),"")</f>
        <v>0.08</v>
      </c>
      <c r="BL13" s="215">
        <f ca="1">IF(OFFSET(DATA!$A$4,BL$3+$AD13,$AD$4+$C$4*13)&gt;0,ROUND(OFFSET(DATA!$A$4,BL$2+$AD13,$AD$4+$C$4*13)/OFFSET(DATA!$A$4,BL$3+$AD13,$AD$4+$C$4*13),3),"")</f>
        <v>7.5999999999999998E-2</v>
      </c>
      <c r="BM13" s="215">
        <f ca="1">IF(OFFSET(DATA!$A$4,BM$3+$AD13,$AD$4+$C$4*13)&gt;0,ROUND(OFFSET(DATA!$A$4,BM$2+$AD13,$AD$4+$C$4*13)/OFFSET(DATA!$A$4,BM$3+$AD13,$AD$4+$C$4*13),3),"")</f>
        <v>1</v>
      </c>
      <c r="BN13" s="308"/>
      <c r="BO13" s="308"/>
    </row>
    <row r="14" spans="1:67" x14ac:dyDescent="0.2">
      <c r="A14" s="45">
        <v>10</v>
      </c>
      <c r="B14" s="205">
        <f ca="1">OFFSET(DATA!$A$4,LOOK!$A14+60*(LOOK!$B$4-1),$D$4+$C$4*13)</f>
        <v>32</v>
      </c>
      <c r="C14" s="205">
        <f ca="1">IF($A$4=2,OFFSET(GOALS!$AN$4,LOOK!$A14,0),OFFSET(DATA!$A$4,LOOK!$A14+60*(LOOK!$B$4-1)+30,$D$4+$C$4*13))</f>
        <v>80</v>
      </c>
      <c r="D14" s="206">
        <f ca="1">OFFSET(GOALS!$C$4,LOOK!$A14,LOOK!$B$4)</f>
        <v>1</v>
      </c>
      <c r="E14" s="207">
        <f t="shared" ca="1" si="3"/>
        <v>0.8</v>
      </c>
      <c r="F14">
        <f ca="1">IF($D$4=1,0,OFFSET(DATA!$A$4,LOOK!$A14+60*(LOOK!$B$4-1),$D$4-1))</f>
        <v>55</v>
      </c>
      <c r="G14">
        <f ca="1">IF($D$4=1,0,OFFSET(DATA!$A$34,LOOK!$A14+60*(LOOK!$B$4-1),$D$4-1))</f>
        <v>154</v>
      </c>
      <c r="I14">
        <f t="shared" ca="1" si="4"/>
        <v>-23</v>
      </c>
      <c r="J14">
        <f ca="1">IF($A$4=2,OFFSET(GOALS!$AN$4,LOOK!$A14,0),IF($C$4=1,IF(C14="",0,C14-G14),C14))</f>
        <v>-74</v>
      </c>
      <c r="L14" s="208">
        <f t="shared" si="5"/>
        <v>0.8</v>
      </c>
      <c r="M14" s="208">
        <f t="shared" si="6"/>
        <v>1</v>
      </c>
      <c r="N14" s="209">
        <f t="shared" ca="1" si="7"/>
        <v>0.4</v>
      </c>
      <c r="O14" s="210">
        <f t="shared" ca="1" si="8"/>
        <v>0.4</v>
      </c>
      <c r="P14" s="211">
        <f t="shared" ca="1" si="9"/>
        <v>0.4</v>
      </c>
      <c r="Q14" s="211">
        <f t="shared" ca="1" si="10"/>
        <v>0</v>
      </c>
      <c r="R14" s="211">
        <f t="shared" ca="1" si="11"/>
        <v>0</v>
      </c>
      <c r="S14" s="211">
        <f t="shared" ca="1" si="12"/>
        <v>0</v>
      </c>
      <c r="U14" s="212">
        <v>10</v>
      </c>
      <c r="V14" s="216">
        <v>2</v>
      </c>
      <c r="W14" s="216">
        <v>2</v>
      </c>
      <c r="X14" s="151">
        <v>5</v>
      </c>
      <c r="Y14" s="151">
        <v>5</v>
      </c>
      <c r="Z14" s="151">
        <v>5</v>
      </c>
      <c r="AA14" s="216">
        <v>2</v>
      </c>
      <c r="AB14" s="151">
        <v>0</v>
      </c>
      <c r="AD14" s="213">
        <v>10</v>
      </c>
      <c r="AE14" s="368">
        <f t="shared" si="13"/>
        <v>14.16</v>
      </c>
      <c r="AF14" s="215">
        <f ca="1">IF(OFFSET(DATA!$A$4,AF$3+$AD14,$AD$4+$C$4*13)&gt;0,ROUND(OFFSET(DATA!$A$4,AF$2+$AD14,$AD$4+$C$4*13)/OFFSET(DATA!$A$4,AF$3+$AD14,$AD$4+$C$4*13),3),"")</f>
        <v>0.4</v>
      </c>
      <c r="AG14" s="215">
        <f ca="1">IF(OFFSET(DATA!$A$4,AG$2+$AD14,$AD$4+$C$4*13)&gt;0,ROUND(OFFSET(DATA!$A$4,AG$2+$AD14,$AD$4+$C$4*13)/OFFSET($AE$4,$AD14,0),3),0)</f>
        <v>0.64</v>
      </c>
      <c r="AH14" s="215">
        <f ca="1">IF(OFFSET(DATA!$A$4,AH$3+$AD14,$AD$4+$C$4*13)&gt;0,ROUND(OFFSET(DATA!$A$4,AH$2+$AD14,$AD$4+$C$4*13)/OFFSET(DATA!$A$4,AH$3+$AD14,$AD$4+$C$4*13),3),"")</f>
        <v>0.39200000000000002</v>
      </c>
      <c r="AI14" s="215">
        <f ca="1">IF(OFFSET(DATA!$A$4,AI$3+$AD14,$AD$4+$C$4*13)&gt;0,ROUND(OFFSET(DATA!$A$4,AI$2+$AD14,$AD$4+$C$4*13)/OFFSET(DATA!$A$4,AI$3+$AD14,$AD$4+$C$4*13),3),"")</f>
        <v>0.5</v>
      </c>
      <c r="AJ14" s="215">
        <f ca="1">IF(OFFSET(DATA!$A$4,AJ$3+$AD14,$AD$4+$C$4*13)&gt;0,ROUND(OFFSET(DATA!$A$4,AJ$2+$AD14,$AD$4+$C$4*13)/OFFSET(DATA!$A$4,AJ$3+$AD14,$AD$4+$C$4*13),3),"")</f>
        <v>1</v>
      </c>
      <c r="AK14" s="215">
        <f ca="1">IF(OFFSET(DATA!$A$4,AK$3+$AD14,$AD$4+$C$4*13)&gt;0,ROUND(OFFSET(DATA!$A$4,AK$2+$AD14,$AD$4+$C$4*13)/OFFSET(DATA!$A$4,AK$3+$AD14,$AD$4+$C$4*13),3),"")</f>
        <v>1</v>
      </c>
      <c r="AL14" s="215">
        <f ca="1">IF(OFFSET(DATA!$A$4,AL$3+$AD14,$AD$4+$C$4*13)&gt;0,ROUND(OFFSET(DATA!$A$4,AL$2+$AD14,$AD$4+$C$4*13)/OFFSET(DATA!$A$4,AL$3+$AD14,$AD$4+$C$4*13),3),"")</f>
        <v>1</v>
      </c>
      <c r="AM14" s="215">
        <f ca="1">IF(OFFSET(DATA!$A$4,AM$2+$AD14,$AD$4+$C$4*13)&gt;0,ROUND(OFFSET(DATA!$A$4,AM$2+$AD14,$AD$4+$C$4*13)/OFFSET($AE$4,$AD14,0),3),0)</f>
        <v>1.002</v>
      </c>
      <c r="AN14" s="215">
        <f ca="1">IF(OFFSET(DATA!$A$4,AN$3+$AD14,$AD$4+$C$4*13)&gt;0,ROUND(OFFSET(DATA!$A$4,AN$2+$AD14,$AD$4+$C$4*13)/OFFSET(DATA!$A$4,AN$3+$AD14,$AD$4+$C$4*13),3),"")</f>
        <v>1</v>
      </c>
      <c r="AO14" s="215">
        <f ca="1">IF(OFFSET(DATA!$A$4,AO$2+$AD14,$AD$4+$C$4*13)&gt;0,ROUND(OFFSET(DATA!$A$4,AO$2+$AD14,$AD$4+$C$4*13)/OFFSET($AE$4,$AD14,0),3),0)</f>
        <v>0.83499999999999996</v>
      </c>
      <c r="AP14" s="215">
        <f ca="1">IF(OFFSET(DATA!$A$4,AP$3+$AD14,$AD$4+$C$4*13)&gt;0,ROUND(OFFSET(DATA!$A$4,AP$2+$AD14,$AD$4+$C$4*13)/OFFSET(DATA!$A$4,AP$3+$AD14,$AD$4+$C$4*13),3),"")</f>
        <v>1</v>
      </c>
      <c r="AQ14" s="215" t="str">
        <f ca="1">IF(OFFSET(DATA!$A$4,AQ$3+$AD14,$AD$4+$C$4*13)&gt;0,ROUND(OFFSET(DATA!$A$4,AQ$2+$AD14,$AD$4+$C$4*13)/OFFSET(DATA!$A$4,AQ$3+$AD14,$AD$4+$C$4*13),3),"")</f>
        <v/>
      </c>
      <c r="AR14" s="215">
        <f ca="1">IF(OFFSET(DATA!$A$4,AR$3+$AD14,$AD$4+$C$4*13)&gt;0,ROUND(OFFSET(DATA!$A$4,AR$2+$AD14,$AD$4+$C$4*13)/OFFSET(DATA!$A$4,AR$3+$AD14,$AD$4+$C$4*13),3),"")</f>
        <v>1</v>
      </c>
      <c r="AS14" s="215">
        <f ca="1">IF(OFFSET(DATA!$A$4,AS$3+$AD14,$AD$4+$C$4*13)&gt;0,ROUND(OFFSET(DATA!$A$4,AS$2+$AD14,$AD$4+$C$4*13)/OFFSET(DATA!$A$4,AS$3+$AD14,$AD$4+$C$4*13),3),"")</f>
        <v>1</v>
      </c>
      <c r="AT14" s="215">
        <f ca="1">IF(OFFSET(DATA!$A$4,AT$3+$AD14,$AD$4+$C$4*13)&gt;0,ROUND(OFFSET(DATA!$A$4,AT$2+$AD14,$AD$4+$C$4*13)/OFFSET(DATA!$A$4,AT$3+$AD14,$AD$4+$C$4*13),3),"")</f>
        <v>1</v>
      </c>
      <c r="AU14" s="215">
        <f ca="1">IF(OFFSET(DATA!$A$4,AU$3+$AD14,$AD$4+$C$4*13)&gt;0,ROUND(OFFSET(DATA!$A$4,AU$2+$AD14,$AD$4+$C$4*13)/OFFSET(DATA!$A$4,AU$3+$AD14,$AD$4+$C$4*13),3),"")</f>
        <v>2.37</v>
      </c>
      <c r="AV14" s="215" t="str">
        <f ca="1">IF(OFFSET(DATA!$A$4,AV$3+$AD14,$AD$4+$C$4*13)&gt;0,ROUND(OFFSET(DATA!$A$4,AV$2+$AD14,$AD$4+$C$4*13)/OFFSET(DATA!$A$4,AV$3+$AD14,$AD$4+$C$4*13),3),"")</f>
        <v/>
      </c>
      <c r="AW14" s="215">
        <f ca="1">IF(OFFSET(DATA!$A$4,AW$3+$AD14,$AD$4+$C$4*13)&gt;0,ROUND(OFFSET(DATA!$A$4,AW$2+$AD14,$AD$4+$C$4*13)/OFFSET(DATA!$A$4,AW$3+$AD14,$AD$4+$C$4*13),3),"")</f>
        <v>0.46800000000000003</v>
      </c>
      <c r="AX14" s="215">
        <f ca="1">IF(OFFSET(DATA!$A$4,AX$3+$AD14,$AD$4+$C$4*13)&gt;0,ROUND(OFFSET(DATA!$A$4,AX$2+$AD14,$AD$4+$C$4*13)/OFFSET(DATA!$A$4,AX$3+$AD14,$AD$4+$C$4*13),3),"")</f>
        <v>0.12</v>
      </c>
      <c r="AY14" s="215">
        <f ca="1">IF(OFFSET(DATA!$A$4,AY$3+$AD14,$AD$4+$C$4*13)&gt;0,ROUND(OFFSET(DATA!$A$4,AY$2+$AD14,$AD$4+$C$4*13)/OFFSET(DATA!$A$4,AY$3+$AD14,$AD$4+$C$4*13),3),"")</f>
        <v>0.125</v>
      </c>
      <c r="AZ14" s="215">
        <f ca="1">IF(OFFSET(DATA!$A$4,AZ$3+$AD14,$AD$4+$C$4*13)&gt;0,ROUND(OFFSET(DATA!$A$4,AZ$2+$AD14,$AD$4+$C$4*13)/OFFSET(DATA!$A$4,AZ$3+$AD14,$AD$4+$C$4*13),3),"")</f>
        <v>0.42599999999999999</v>
      </c>
      <c r="BA14" s="215">
        <f ca="1">IF(OFFSET(DATA!$A$4,BA$3+$AD14,$AD$4+$C$4*13)&gt;0,ROUND(OFFSET(DATA!$A$4,BA$2+$AD14,$AD$4+$C$4*13)/OFFSET(DATA!$A$4,BA$3+$AD14,$AD$4+$C$4*13),3),"")</f>
        <v>0.115</v>
      </c>
      <c r="BB14" s="215">
        <f ca="1">IF(OFFSET(DATA!$A$4,BB$3+$AD14,$AD$4+$C$4*13)&gt;0,ROUND(OFFSET(DATA!$A$4,BB$2+$AD14,$AD$4+$C$4*13)/OFFSET(DATA!$A$4,BB$3+$AD14,$AD$4+$C$4*13),3),"")</f>
        <v>0</v>
      </c>
      <c r="BC14" s="215">
        <f ca="1">IF(OFFSET(DATA!$A$4,BC$2+$AD14,$AD$4+$C$4*13)&gt;0,ROUND(OFFSET(DATA!$A$4,BC$2+$AD14,$AD$4+$C$4*13)/OFFSET($AE$4,$AD14,0),3),0)</f>
        <v>0.76</v>
      </c>
      <c r="BD14" s="215">
        <f ca="1">IF(OFFSET(DATA!$A$4,BD$3+$AD14,$AD$4+$C$4*13)&gt;0,ROUND(OFFSET(DATA!$A$4,BD$2+$AD14,$AD$4+$C$4*13)/OFFSET(DATA!$A$4,BD$3+$AD14,$AD$4+$C$4*13),3),"")</f>
        <v>0.52500000000000002</v>
      </c>
      <c r="BE14" s="215">
        <f ca="1">IF(OFFSET(DATA!$A$4,BE$3+$AD14,$AD$4+$C$4*13)&gt;0,ROUND(OFFSET(DATA!$A$4,BE$2+$AD14,$AD$4+$C$4*13)/OFFSET(DATA!$A$4,BE$3+$AD14,$AD$4+$C$4*13),3),"")</f>
        <v>0.34799999999999998</v>
      </c>
      <c r="BF14" s="215">
        <f ca="1">IF(OFFSET(DATA!$A$4,BF$3+$AD14,$AD$4+$C$4*13)&gt;0,ROUND(OFFSET(DATA!$A$4,BF$2+$AD14,$AD$4+$C$4*13)/OFFSET(DATA!$A$4,BF$3+$AD14,$AD$4+$C$4*13),3),"")</f>
        <v>0.441</v>
      </c>
      <c r="BG14" s="215">
        <f ca="1">IF(OFFSET(DATA!$A$4,BG$2+$AD14,$AD$4+$C$4*13)&gt;0,ROUND(OFFSET(DATA!$A$4,BG$2+$AD14,$AD$4+$C$4*13)/OFFSET($AE$4,$AD14,0),3),0)</f>
        <v>0.752</v>
      </c>
      <c r="BH14" s="215">
        <f ca="1">IF(OFFSET(DATA!$A$4,BH$3+$AD14,$AD$4+$C$4*13)&gt;0,ROUND(OFFSET(DATA!$A$4,BH$2+$AD14,$AD$4+$C$4*13)/OFFSET(DATA!$A$4,BH$3+$AD14,$AD$4+$C$4*13),3),"")</f>
        <v>0.34899999999999998</v>
      </c>
      <c r="BI14" s="215">
        <f ca="1">IF(OFFSET(DATA!$A$4,BI$3+$AD14,$AD$4+$C$4*13)&gt;0,ROUND(OFFSET(DATA!$A$4,BI$2+$AD14,$AD$4+$C$4*13)/OFFSET(DATA!$A$4,BI$3+$AD14,$AD$4+$C$4*13),3),"")</f>
        <v>0.34799999999999998</v>
      </c>
      <c r="BJ14" s="215" t="e">
        <f ca="1">IF(OFFSET(DATA!$A$4,BJ$3+$AD14,$AD$4+$C$4*13)&gt;0,ROUND(OFFSET(DATA!$A$4,BJ$2+$AD14,$AD$4+$C$4*13)/OFFSET(DATA!$A$4,BJ$3+$AD14,$AD$4+$C$4*13),3),"")</f>
        <v>#VALUE!</v>
      </c>
      <c r="BK14" s="215">
        <f ca="1">IF(OFFSET(DATA!$A$4,BK$3+$AD14,$AD$4+$C$4*13)&gt;0,ROUND(OFFSET(DATA!$A$4,BK$2+$AD14,$AD$4+$C$4*13)/OFFSET(DATA!$A$4,BK$3+$AD14,$AD$4+$C$4*13),3),"")</f>
        <v>0.27600000000000002</v>
      </c>
      <c r="BL14" s="215">
        <f ca="1">IF(OFFSET(DATA!$A$4,BL$3+$AD14,$AD$4+$C$4*13)&gt;0,ROUND(OFFSET(DATA!$A$4,BL$2+$AD14,$AD$4+$C$4*13)/OFFSET(DATA!$A$4,BL$3+$AD14,$AD$4+$C$4*13),3),"")</f>
        <v>0.27600000000000002</v>
      </c>
      <c r="BM14" s="215" t="e">
        <f ca="1">IF(OFFSET(DATA!$A$4,BM$3+$AD14,$AD$4+$C$4*13)&gt;0,ROUND(OFFSET(DATA!$A$4,BM$2+$AD14,$AD$4+$C$4*13)/OFFSET(DATA!$A$4,BM$3+$AD14,$AD$4+$C$4*13),3),"")</f>
        <v>#VALUE!</v>
      </c>
      <c r="BN14" s="308"/>
      <c r="BO14" s="308"/>
    </row>
    <row r="15" spans="1:67" x14ac:dyDescent="0.2">
      <c r="A15" s="45">
        <v>11</v>
      </c>
      <c r="B15" s="205">
        <f ca="1">OFFSET(DATA!$A$4,LOOK!$A15+60*(LOOK!$B$4-1),$D$4+$C$4*13)</f>
        <v>43</v>
      </c>
      <c r="C15" s="205">
        <f ca="1">IF($A$4=2,OFFSET(GOALS!$AN$4,LOOK!$A15,0),OFFSET(DATA!$A$4,LOOK!$A15+60*(LOOK!$B$4-1)+30,$D$4+$C$4*13))</f>
        <v>118</v>
      </c>
      <c r="D15" s="206">
        <f ca="1">OFFSET(GOALS!$C$4,LOOK!$A15,LOOK!$B$4)</f>
        <v>1</v>
      </c>
      <c r="E15" s="207">
        <f t="shared" ca="1" si="3"/>
        <v>0.8</v>
      </c>
      <c r="F15">
        <f ca="1">IF($D$4=1,0,OFFSET(DATA!$A$4,LOOK!$A15+60*(LOOK!$B$4-1),$D$4-1))</f>
        <v>97</v>
      </c>
      <c r="G15">
        <f ca="1">IF($D$4=1,0,OFFSET(DATA!$A$34,LOOK!$A15+60*(LOOK!$B$4-1),$D$4-1))</f>
        <v>245</v>
      </c>
      <c r="I15">
        <f t="shared" ca="1" si="4"/>
        <v>-54</v>
      </c>
      <c r="J15">
        <f ca="1">IF($A$4=2,OFFSET(GOALS!$AN$4,LOOK!$A15,0),IF($C$4=1,IF(C15="",0,C15-G15),C15))</f>
        <v>-127</v>
      </c>
      <c r="L15" s="208">
        <f t="shared" si="5"/>
        <v>0.8</v>
      </c>
      <c r="M15" s="208">
        <f t="shared" si="6"/>
        <v>1</v>
      </c>
      <c r="N15" s="209">
        <f t="shared" ca="1" si="7"/>
        <v>0.36399999999999999</v>
      </c>
      <c r="O15" s="210">
        <f t="shared" ca="1" si="8"/>
        <v>0.36399999999999999</v>
      </c>
      <c r="P15" s="211">
        <f t="shared" ca="1" si="9"/>
        <v>0.36399999999999999</v>
      </c>
      <c r="Q15" s="211">
        <f t="shared" ca="1" si="10"/>
        <v>0</v>
      </c>
      <c r="R15" s="211">
        <f t="shared" ca="1" si="11"/>
        <v>0</v>
      </c>
      <c r="S15" s="211">
        <f t="shared" ca="1" si="12"/>
        <v>0</v>
      </c>
      <c r="U15" s="202">
        <v>11</v>
      </c>
      <c r="V15" s="151">
        <v>1</v>
      </c>
      <c r="W15" s="151">
        <v>1</v>
      </c>
      <c r="X15" s="151">
        <v>5</v>
      </c>
      <c r="Y15" s="151">
        <v>5</v>
      </c>
      <c r="Z15" s="151">
        <v>5</v>
      </c>
      <c r="AA15" s="151">
        <v>1</v>
      </c>
      <c r="AB15" s="151">
        <v>0</v>
      </c>
      <c r="AD15" s="213">
        <v>11</v>
      </c>
      <c r="AE15" s="368">
        <f t="shared" si="13"/>
        <v>14.58</v>
      </c>
      <c r="AF15" s="215">
        <f ca="1">IF(OFFSET(DATA!$A$4,AF$3+$AD15,$AD$4+$C$4*13)&gt;0,ROUND(OFFSET(DATA!$A$4,AF$2+$AD15,$AD$4+$C$4*13)/OFFSET(DATA!$A$4,AF$3+$AD15,$AD$4+$C$4*13),3),"")</f>
        <v>0.36399999999999999</v>
      </c>
      <c r="AG15" s="215">
        <f ca="1">IF(OFFSET(DATA!$A$4,AG$2+$AD15,$AD$4+$C$4*13)&gt;0,ROUND(OFFSET(DATA!$A$4,AG$2+$AD15,$AD$4+$C$4*13)/OFFSET($AE$4,$AD15,0),3),0)</f>
        <v>0.65100000000000002</v>
      </c>
      <c r="AH15" s="215">
        <f ca="1">IF(OFFSET(DATA!$A$4,AH$3+$AD15,$AD$4+$C$4*13)&gt;0,ROUND(OFFSET(DATA!$A$4,AH$2+$AD15,$AD$4+$C$4*13)/OFFSET(DATA!$A$4,AH$3+$AD15,$AD$4+$C$4*13),3),"")</f>
        <v>0.53400000000000003</v>
      </c>
      <c r="AI15" s="215">
        <f ca="1">IF(OFFSET(DATA!$A$4,AI$3+$AD15,$AD$4+$C$4*13)&gt;0,ROUND(OFFSET(DATA!$A$4,AI$2+$AD15,$AD$4+$C$4*13)/OFFSET(DATA!$A$4,AI$3+$AD15,$AD$4+$C$4*13),3),"")</f>
        <v>0.46400000000000002</v>
      </c>
      <c r="AJ15" s="215">
        <f ca="1">IF(OFFSET(DATA!$A$4,AJ$3+$AD15,$AD$4+$C$4*13)&gt;0,ROUND(OFFSET(DATA!$A$4,AJ$2+$AD15,$AD$4+$C$4*13)/OFFSET(DATA!$A$4,AJ$3+$AD15,$AD$4+$C$4*13),3),"")</f>
        <v>0.2</v>
      </c>
      <c r="AK15" s="215">
        <f ca="1">IF(OFFSET(DATA!$A$4,AK$3+$AD15,$AD$4+$C$4*13)&gt;0,ROUND(OFFSET(DATA!$A$4,AK$2+$AD15,$AD$4+$C$4*13)/OFFSET(DATA!$A$4,AK$3+$AD15,$AD$4+$C$4*13),3),"")</f>
        <v>0.33300000000000002</v>
      </c>
      <c r="AL15" s="215">
        <f ca="1">IF(OFFSET(DATA!$A$4,AL$3+$AD15,$AD$4+$C$4*13)&gt;0,ROUND(OFFSET(DATA!$A$4,AL$2+$AD15,$AD$4+$C$4*13)/OFFSET(DATA!$A$4,AL$3+$AD15,$AD$4+$C$4*13),3),"")</f>
        <v>0.91700000000000004</v>
      </c>
      <c r="AM15" s="215">
        <f ca="1">IF(OFFSET(DATA!$A$4,AM$2+$AD15,$AD$4+$C$4*13)&gt;0,ROUND(OFFSET(DATA!$A$4,AM$2+$AD15,$AD$4+$C$4*13)/OFFSET($AE$4,$AD15,0),3),0)</f>
        <v>0.88300000000000001</v>
      </c>
      <c r="AN15" s="215">
        <f ca="1">IF(OFFSET(DATA!$A$4,AN$3+$AD15,$AD$4+$C$4*13)&gt;0,ROUND(OFFSET(DATA!$A$4,AN$2+$AD15,$AD$4+$C$4*13)/OFFSET(DATA!$A$4,AN$3+$AD15,$AD$4+$C$4*13),3),"")</f>
        <v>1</v>
      </c>
      <c r="AO15" s="215">
        <f ca="1">IF(OFFSET(DATA!$A$4,AO$2+$AD15,$AD$4+$C$4*13)&gt;0,ROUND(OFFSET(DATA!$A$4,AO$2+$AD15,$AD$4+$C$4*13)/OFFSET($AE$4,$AD15,0),3),0)</f>
        <v>0.68700000000000006</v>
      </c>
      <c r="AP15" s="215">
        <f ca="1">IF(OFFSET(DATA!$A$4,AP$3+$AD15,$AD$4+$C$4*13)&gt;0,ROUND(OFFSET(DATA!$A$4,AP$2+$AD15,$AD$4+$C$4*13)/OFFSET(DATA!$A$4,AP$3+$AD15,$AD$4+$C$4*13),3),"")</f>
        <v>0.94399999999999995</v>
      </c>
      <c r="AQ15" s="215">
        <f ca="1">IF(OFFSET(DATA!$A$4,AQ$3+$AD15,$AD$4+$C$4*13)&gt;0,ROUND(OFFSET(DATA!$A$4,AQ$2+$AD15,$AD$4+$C$4*13)/OFFSET(DATA!$A$4,AQ$3+$AD15,$AD$4+$C$4*13),3),"")</f>
        <v>1</v>
      </c>
      <c r="AR15" s="215">
        <f ca="1">IF(OFFSET(DATA!$A$4,AR$3+$AD15,$AD$4+$C$4*13)&gt;0,ROUND(OFFSET(DATA!$A$4,AR$2+$AD15,$AD$4+$C$4*13)/OFFSET(DATA!$A$4,AR$3+$AD15,$AD$4+$C$4*13),3),"")</f>
        <v>1</v>
      </c>
      <c r="AS15" s="215">
        <f ca="1">IF(OFFSET(DATA!$A$4,AS$3+$AD15,$AD$4+$C$4*13)&gt;0,ROUND(OFFSET(DATA!$A$4,AS$2+$AD15,$AD$4+$C$4*13)/OFFSET(DATA!$A$4,AS$3+$AD15,$AD$4+$C$4*13),3),"")</f>
        <v>1</v>
      </c>
      <c r="AT15" s="215">
        <f ca="1">IF(OFFSET(DATA!$A$4,AT$3+$AD15,$AD$4+$C$4*13)&gt;0,ROUND(OFFSET(DATA!$A$4,AT$2+$AD15,$AD$4+$C$4*13)/OFFSET(DATA!$A$4,AT$3+$AD15,$AD$4+$C$4*13),3),"")</f>
        <v>1</v>
      </c>
      <c r="AU15" s="215">
        <f ca="1">IF(OFFSET(DATA!$A$4,AU$3+$AD15,$AD$4+$C$4*13)&gt;0,ROUND(OFFSET(DATA!$A$4,AU$2+$AD15,$AD$4+$C$4*13)/OFFSET(DATA!$A$4,AU$3+$AD15,$AD$4+$C$4*13),3),"")</f>
        <v>16.341999999999999</v>
      </c>
      <c r="AV15" s="215" t="str">
        <f ca="1">IF(OFFSET(DATA!$A$4,AV$3+$AD15,$AD$4+$C$4*13)&gt;0,ROUND(OFFSET(DATA!$A$4,AV$2+$AD15,$AD$4+$C$4*13)/OFFSET(DATA!$A$4,AV$3+$AD15,$AD$4+$C$4*13),3),"")</f>
        <v/>
      </c>
      <c r="AW15" s="215">
        <f ca="1">IF(OFFSET(DATA!$A$4,AW$3+$AD15,$AD$4+$C$4*13)&gt;0,ROUND(OFFSET(DATA!$A$4,AW$2+$AD15,$AD$4+$C$4*13)/OFFSET(DATA!$A$4,AW$3+$AD15,$AD$4+$C$4*13),3),"")</f>
        <v>0.46600000000000003</v>
      </c>
      <c r="AX15" s="215">
        <f ca="1">IF(OFFSET(DATA!$A$4,AX$3+$AD15,$AD$4+$C$4*13)&gt;0,ROUND(OFFSET(DATA!$A$4,AX$2+$AD15,$AD$4+$C$4*13)/OFFSET(DATA!$A$4,AX$3+$AD15,$AD$4+$C$4*13),3),"")</f>
        <v>8.1000000000000003E-2</v>
      </c>
      <c r="AY15" s="215">
        <f ca="1">IF(OFFSET(DATA!$A$4,AY$3+$AD15,$AD$4+$C$4*13)&gt;0,ROUND(OFFSET(DATA!$A$4,AY$2+$AD15,$AD$4+$C$4*13)/OFFSET(DATA!$A$4,AY$3+$AD15,$AD$4+$C$4*13),3),"")</f>
        <v>0</v>
      </c>
      <c r="AZ15" s="215">
        <f ca="1">IF(OFFSET(DATA!$A$4,AZ$3+$AD15,$AD$4+$C$4*13)&gt;0,ROUND(OFFSET(DATA!$A$4,AZ$2+$AD15,$AD$4+$C$4*13)/OFFSET(DATA!$A$4,AZ$3+$AD15,$AD$4+$C$4*13),3),"")</f>
        <v>0.45600000000000002</v>
      </c>
      <c r="BA15" s="215">
        <f ca="1">IF(OFFSET(DATA!$A$4,BA$3+$AD15,$AD$4+$C$4*13)&gt;0,ROUND(OFFSET(DATA!$A$4,BA$2+$AD15,$AD$4+$C$4*13)/OFFSET(DATA!$A$4,BA$3+$AD15,$AD$4+$C$4*13),3),"")</f>
        <v>8.1000000000000003E-2</v>
      </c>
      <c r="BB15" s="215" t="str">
        <f ca="1">IF(OFFSET(DATA!$A$4,BB$3+$AD15,$AD$4+$C$4*13)&gt;0,ROUND(OFFSET(DATA!$A$4,BB$2+$AD15,$AD$4+$C$4*13)/OFFSET(DATA!$A$4,BB$3+$AD15,$AD$4+$C$4*13),3),"")</f>
        <v/>
      </c>
      <c r="BC15" s="215">
        <f ca="1">IF(OFFSET(DATA!$A$4,BC$2+$AD15,$AD$4+$C$4*13)&gt;0,ROUND(OFFSET(DATA!$A$4,BC$2+$AD15,$AD$4+$C$4*13)/OFFSET($AE$4,$AD15,0),3),0)</f>
        <v>0.97899999999999998</v>
      </c>
      <c r="BD15" s="215">
        <f ca="1">IF(OFFSET(DATA!$A$4,BD$3+$AD15,$AD$4+$C$4*13)&gt;0,ROUND(OFFSET(DATA!$A$4,BD$2+$AD15,$AD$4+$C$4*13)/OFFSET(DATA!$A$4,BD$3+$AD15,$AD$4+$C$4*13),3),"")</f>
        <v>0.40300000000000002</v>
      </c>
      <c r="BE15" s="215">
        <f ca="1">IF(OFFSET(DATA!$A$4,BE$3+$AD15,$AD$4+$C$4*13)&gt;0,ROUND(OFFSET(DATA!$A$4,BE$2+$AD15,$AD$4+$C$4*13)/OFFSET(DATA!$A$4,BE$3+$AD15,$AD$4+$C$4*13),3),"")</f>
        <v>0.46700000000000003</v>
      </c>
      <c r="BF15" s="215">
        <f ca="1">IF(OFFSET(DATA!$A$4,BF$3+$AD15,$AD$4+$C$4*13)&gt;0,ROUND(OFFSET(DATA!$A$4,BF$2+$AD15,$AD$4+$C$4*13)/OFFSET(DATA!$A$4,BF$3+$AD15,$AD$4+$C$4*13),3),"")</f>
        <v>0.47099999999999997</v>
      </c>
      <c r="BG15" s="215">
        <f ca="1">IF(OFFSET(DATA!$A$4,BG$2+$AD15,$AD$4+$C$4*13)&gt;0,ROUND(OFFSET(DATA!$A$4,BG$2+$AD15,$AD$4+$C$4*13)/OFFSET($AE$4,$AD15,0),3),0)</f>
        <v>0.95299999999999996</v>
      </c>
      <c r="BH15" s="215">
        <f ca="1">IF(OFFSET(DATA!$A$4,BH$3+$AD15,$AD$4+$C$4*13)&gt;0,ROUND(OFFSET(DATA!$A$4,BH$2+$AD15,$AD$4+$C$4*13)/OFFSET(DATA!$A$4,BH$3+$AD15,$AD$4+$C$4*13),3),"")</f>
        <v>0.16900000000000001</v>
      </c>
      <c r="BI15" s="215">
        <f ca="1">IF(OFFSET(DATA!$A$4,BI$3+$AD15,$AD$4+$C$4*13)&gt;0,ROUND(OFFSET(DATA!$A$4,BI$2+$AD15,$AD$4+$C$4*13)/OFFSET(DATA!$A$4,BI$3+$AD15,$AD$4+$C$4*13),3),"")</f>
        <v>0.17</v>
      </c>
      <c r="BJ15" s="215" t="e">
        <f ca="1">IF(OFFSET(DATA!$A$4,BJ$3+$AD15,$AD$4+$C$4*13)&gt;0,ROUND(OFFSET(DATA!$A$4,BJ$2+$AD15,$AD$4+$C$4*13)/OFFSET(DATA!$A$4,BJ$3+$AD15,$AD$4+$C$4*13),3),"")</f>
        <v>#VALUE!</v>
      </c>
      <c r="BK15" s="215">
        <f ca="1">IF(OFFSET(DATA!$A$4,BK$3+$AD15,$AD$4+$C$4*13)&gt;0,ROUND(OFFSET(DATA!$A$4,BK$2+$AD15,$AD$4+$C$4*13)/OFFSET(DATA!$A$4,BK$3+$AD15,$AD$4+$C$4*13),3),"")</f>
        <v>0.27100000000000002</v>
      </c>
      <c r="BL15" s="215">
        <f ca="1">IF(OFFSET(DATA!$A$4,BL$3+$AD15,$AD$4+$C$4*13)&gt;0,ROUND(OFFSET(DATA!$A$4,BL$2+$AD15,$AD$4+$C$4*13)/OFFSET(DATA!$A$4,BL$3+$AD15,$AD$4+$C$4*13),3),"")</f>
        <v>0.27100000000000002</v>
      </c>
      <c r="BM15" s="215" t="e">
        <f ca="1">IF(OFFSET(DATA!$A$4,BM$3+$AD15,$AD$4+$C$4*13)&gt;0,ROUND(OFFSET(DATA!$A$4,BM$2+$AD15,$AD$4+$C$4*13)/OFFSET(DATA!$A$4,BM$3+$AD15,$AD$4+$C$4*13),3),"")</f>
        <v>#VALUE!</v>
      </c>
      <c r="BN15" s="308"/>
      <c r="BO15" s="308"/>
    </row>
    <row r="16" spans="1:67" x14ac:dyDescent="0.2">
      <c r="A16" s="45">
        <v>12</v>
      </c>
      <c r="B16" s="205">
        <f ca="1">OFFSET(DATA!$A$4,LOOK!$A16+60*(LOOK!$B$4-1),$D$4+$C$4*13)</f>
        <v>146</v>
      </c>
      <c r="C16" s="205">
        <f ca="1">IF($A$4=2,OFFSET(GOALS!$AN$4,LOOK!$A16,0),OFFSET(DATA!$A$4,LOOK!$A16+60*(LOOK!$B$4-1)+30,$D$4+$C$4*13))</f>
        <v>366</v>
      </c>
      <c r="D16" s="206">
        <f ca="1">OFFSET(GOALS!$C$4,LOOK!$A16,LOOK!$B$4)</f>
        <v>1</v>
      </c>
      <c r="E16" s="207">
        <f t="shared" ca="1" si="3"/>
        <v>0.8</v>
      </c>
      <c r="F16">
        <f ca="1">IF($D$4=1,0,OFFSET(DATA!$A$4,LOOK!$A16+60*(LOOK!$B$4-1),$D$4-1))</f>
        <v>281</v>
      </c>
      <c r="G16">
        <f ca="1">IF($D$4=1,0,OFFSET(DATA!$A$34,LOOK!$A16+60*(LOOK!$B$4-1),$D$4-1))</f>
        <v>746</v>
      </c>
      <c r="I16">
        <f t="shared" ca="1" si="4"/>
        <v>-135</v>
      </c>
      <c r="J16">
        <f ca="1">IF($A$4=2,OFFSET(GOALS!$AN$4,LOOK!$A16,0),IF($C$4=1,IF(C16="",0,C16-G16),C16))</f>
        <v>-380</v>
      </c>
      <c r="L16" s="208">
        <f t="shared" si="5"/>
        <v>0.8</v>
      </c>
      <c r="M16" s="208">
        <f t="shared" si="6"/>
        <v>1</v>
      </c>
      <c r="N16" s="209">
        <f t="shared" ca="1" si="7"/>
        <v>0.39900000000000002</v>
      </c>
      <c r="O16" s="210">
        <f t="shared" ca="1" si="8"/>
        <v>0.39900000000000002</v>
      </c>
      <c r="P16" s="211">
        <f t="shared" ca="1" si="9"/>
        <v>0.39900000000000002</v>
      </c>
      <c r="Q16" s="211">
        <f t="shared" ca="1" si="10"/>
        <v>0</v>
      </c>
      <c r="R16" s="211">
        <f t="shared" ca="1" si="11"/>
        <v>0</v>
      </c>
      <c r="S16" s="211">
        <f t="shared" ca="1" si="12"/>
        <v>0</v>
      </c>
      <c r="U16" s="212">
        <v>12</v>
      </c>
      <c r="V16" s="151">
        <v>1</v>
      </c>
      <c r="W16" s="151">
        <v>1</v>
      </c>
      <c r="X16" s="151">
        <v>5</v>
      </c>
      <c r="Y16" s="151">
        <v>5</v>
      </c>
      <c r="Z16" s="151">
        <v>5</v>
      </c>
      <c r="AA16" s="151">
        <v>1</v>
      </c>
      <c r="AB16" s="151">
        <v>0</v>
      </c>
      <c r="AD16" s="213">
        <v>12</v>
      </c>
      <c r="AE16" s="368">
        <f t="shared" si="13"/>
        <v>14.88</v>
      </c>
      <c r="AF16" s="215">
        <f ca="1">IF(OFFSET(DATA!$A$4,AF$3+$AD16,$AD$4+$C$4*13)&gt;0,ROUND(OFFSET(DATA!$A$4,AF$2+$AD16,$AD$4+$C$4*13)/OFFSET(DATA!$A$4,AF$3+$AD16,$AD$4+$C$4*13),3),"")</f>
        <v>0.39900000000000002</v>
      </c>
      <c r="AG16" s="215">
        <f ca="1">IF(OFFSET(DATA!$A$4,AG$2+$AD16,$AD$4+$C$4*13)&gt;0,ROUND(OFFSET(DATA!$A$4,AG$2+$AD16,$AD$4+$C$4*13)/OFFSET($AE$4,$AD16,0),3),0)</f>
        <v>0.69299999999999995</v>
      </c>
      <c r="AH16" s="215">
        <f ca="1">IF(OFFSET(DATA!$A$4,AH$3+$AD16,$AD$4+$C$4*13)&gt;0,ROUND(OFFSET(DATA!$A$4,AH$2+$AD16,$AD$4+$C$4*13)/OFFSET(DATA!$A$4,AH$3+$AD16,$AD$4+$C$4*13),3),"")</f>
        <v>0.55100000000000005</v>
      </c>
      <c r="AI16" s="215">
        <f ca="1">IF(OFFSET(DATA!$A$4,AI$3+$AD16,$AD$4+$C$4*13)&gt;0,ROUND(OFFSET(DATA!$A$4,AI$2+$AD16,$AD$4+$C$4*13)/OFFSET(DATA!$A$4,AI$3+$AD16,$AD$4+$C$4*13),3),"")</f>
        <v>0.55900000000000005</v>
      </c>
      <c r="AJ16" s="215">
        <f ca="1">IF(OFFSET(DATA!$A$4,AJ$3+$AD16,$AD$4+$C$4*13)&gt;0,ROUND(OFFSET(DATA!$A$4,AJ$2+$AD16,$AD$4+$C$4*13)/OFFSET(DATA!$A$4,AJ$3+$AD16,$AD$4+$C$4*13),3),"")</f>
        <v>0.72699999999999998</v>
      </c>
      <c r="AK16" s="215">
        <f ca="1">IF(OFFSET(DATA!$A$4,AK$3+$AD16,$AD$4+$C$4*13)&gt;0,ROUND(OFFSET(DATA!$A$4,AK$2+$AD16,$AD$4+$C$4*13)/OFFSET(DATA!$A$4,AK$3+$AD16,$AD$4+$C$4*13),3),"")</f>
        <v>0.8</v>
      </c>
      <c r="AL16" s="215">
        <f ca="1">IF(OFFSET(DATA!$A$4,AL$3+$AD16,$AD$4+$C$4*13)&gt;0,ROUND(OFFSET(DATA!$A$4,AL$2+$AD16,$AD$4+$C$4*13)/OFFSET(DATA!$A$4,AL$3+$AD16,$AD$4+$C$4*13),3),"")</f>
        <v>1</v>
      </c>
      <c r="AM16" s="215">
        <f ca="1">IF(OFFSET(DATA!$A$4,AM$2+$AD16,$AD$4+$C$4*13)&gt;0,ROUND(OFFSET(DATA!$A$4,AM$2+$AD16,$AD$4+$C$4*13)/OFFSET($AE$4,$AD16,0),3),0)</f>
        <v>0.97899999999999998</v>
      </c>
      <c r="AN16" s="215">
        <f ca="1">IF(OFFSET(DATA!$A$4,AN$3+$AD16,$AD$4+$C$4*13)&gt;0,ROUND(OFFSET(DATA!$A$4,AN$2+$AD16,$AD$4+$C$4*13)/OFFSET(DATA!$A$4,AN$3+$AD16,$AD$4+$C$4*13),3),"")</f>
        <v>0.875</v>
      </c>
      <c r="AO16" s="215">
        <f ca="1">IF(OFFSET(DATA!$A$4,AO$2+$AD16,$AD$4+$C$4*13)&gt;0,ROUND(OFFSET(DATA!$A$4,AO$2+$AD16,$AD$4+$C$4*13)/OFFSET($AE$4,$AD16,0),3),0)</f>
        <v>1.125</v>
      </c>
      <c r="AP16" s="215">
        <f ca="1">IF(OFFSET(DATA!$A$4,AP$3+$AD16,$AD$4+$C$4*13)&gt;0,ROUND(OFFSET(DATA!$A$4,AP$2+$AD16,$AD$4+$C$4*13)/OFFSET(DATA!$A$4,AP$3+$AD16,$AD$4+$C$4*13),3),"")</f>
        <v>0.98599999999999999</v>
      </c>
      <c r="AQ16" s="215">
        <f ca="1">IF(OFFSET(DATA!$A$4,AQ$3+$AD16,$AD$4+$C$4*13)&gt;0,ROUND(OFFSET(DATA!$A$4,AQ$2+$AD16,$AD$4+$C$4*13)/OFFSET(DATA!$A$4,AQ$3+$AD16,$AD$4+$C$4*13),3),"")</f>
        <v>1</v>
      </c>
      <c r="AR16" s="215">
        <f ca="1">IF(OFFSET(DATA!$A$4,AR$3+$AD16,$AD$4+$C$4*13)&gt;0,ROUND(OFFSET(DATA!$A$4,AR$2+$AD16,$AD$4+$C$4*13)/OFFSET(DATA!$A$4,AR$3+$AD16,$AD$4+$C$4*13),3),"")</f>
        <v>1</v>
      </c>
      <c r="AS16" s="215">
        <f ca="1">IF(OFFSET(DATA!$A$4,AS$3+$AD16,$AD$4+$C$4*13)&gt;0,ROUND(OFFSET(DATA!$A$4,AS$2+$AD16,$AD$4+$C$4*13)/OFFSET(DATA!$A$4,AS$3+$AD16,$AD$4+$C$4*13),3),"")</f>
        <v>1</v>
      </c>
      <c r="AT16" s="215">
        <f ca="1">IF(OFFSET(DATA!$A$4,AT$3+$AD16,$AD$4+$C$4*13)&gt;0,ROUND(OFFSET(DATA!$A$4,AT$2+$AD16,$AD$4+$C$4*13)/OFFSET(DATA!$A$4,AT$3+$AD16,$AD$4+$C$4*13),3),"")</f>
        <v>1</v>
      </c>
      <c r="AU16" s="215">
        <f ca="1">IF(OFFSET(DATA!$A$4,AU$3+$AD16,$AD$4+$C$4*13)&gt;0,ROUND(OFFSET(DATA!$A$4,AU$2+$AD16,$AD$4+$C$4*13)/OFFSET(DATA!$A$4,AU$3+$AD16,$AD$4+$C$4*13),3),"")</f>
        <v>1.5469999999999999</v>
      </c>
      <c r="AV16" s="215">
        <f ca="1">IF(OFFSET(DATA!$A$4,AV$3+$AD16,$AD$4+$C$4*13)&gt;0,ROUND(OFFSET(DATA!$A$4,AV$2+$AD16,$AD$4+$C$4*13)/OFFSET(DATA!$A$4,AV$3+$AD16,$AD$4+$C$4*13),3),"")</f>
        <v>181</v>
      </c>
      <c r="AW16" s="215">
        <f ca="1">IF(OFFSET(DATA!$A$4,AW$3+$AD16,$AD$4+$C$4*13)&gt;0,ROUND(OFFSET(DATA!$A$4,AW$2+$AD16,$AD$4+$C$4*13)/OFFSET(DATA!$A$4,AW$3+$AD16,$AD$4+$C$4*13),3),"")</f>
        <v>0.35</v>
      </c>
      <c r="AX16" s="215">
        <f ca="1">IF(OFFSET(DATA!$A$4,AX$3+$AD16,$AD$4+$C$4*13)&gt;0,ROUND(OFFSET(DATA!$A$4,AX$2+$AD16,$AD$4+$C$4*13)/OFFSET(DATA!$A$4,AX$3+$AD16,$AD$4+$C$4*13),3),"")</f>
        <v>6.9000000000000006E-2</v>
      </c>
      <c r="AY16" s="215">
        <f ca="1">IF(OFFSET(DATA!$A$4,AY$3+$AD16,$AD$4+$C$4*13)&gt;0,ROUND(OFFSET(DATA!$A$4,AY$2+$AD16,$AD$4+$C$4*13)/OFFSET(DATA!$A$4,AY$3+$AD16,$AD$4+$C$4*13),3),"")</f>
        <v>0</v>
      </c>
      <c r="AZ16" s="215">
        <f ca="1">IF(OFFSET(DATA!$A$4,AZ$3+$AD16,$AD$4+$C$4*13)&gt;0,ROUND(OFFSET(DATA!$A$4,AZ$2+$AD16,$AD$4+$C$4*13)/OFFSET(DATA!$A$4,AZ$3+$AD16,$AD$4+$C$4*13),3),"")</f>
        <v>0.30199999999999999</v>
      </c>
      <c r="BA16" s="215">
        <f ca="1">IF(OFFSET(DATA!$A$4,BA$3+$AD16,$AD$4+$C$4*13)&gt;0,ROUND(OFFSET(DATA!$A$4,BA$2+$AD16,$AD$4+$C$4*13)/OFFSET(DATA!$A$4,BA$3+$AD16,$AD$4+$C$4*13),3),"")</f>
        <v>5.3999999999999999E-2</v>
      </c>
      <c r="BB16" s="215">
        <f ca="1">IF(OFFSET(DATA!$A$4,BB$3+$AD16,$AD$4+$C$4*13)&gt;0,ROUND(OFFSET(DATA!$A$4,BB$2+$AD16,$AD$4+$C$4*13)/OFFSET(DATA!$A$4,BB$3+$AD16,$AD$4+$C$4*13),3),"")</f>
        <v>0</v>
      </c>
      <c r="BC16" s="215">
        <f ca="1">IF(OFFSET(DATA!$A$4,BC$2+$AD16,$AD$4+$C$4*13)&gt;0,ROUND(OFFSET(DATA!$A$4,BC$2+$AD16,$AD$4+$C$4*13)/OFFSET($AE$4,$AD16,0),3),0)</f>
        <v>0.79300000000000004</v>
      </c>
      <c r="BD16" s="215">
        <f ca="1">IF(OFFSET(DATA!$A$4,BD$3+$AD16,$AD$4+$C$4*13)&gt;0,ROUND(OFFSET(DATA!$A$4,BD$2+$AD16,$AD$4+$C$4*13)/OFFSET(DATA!$A$4,BD$3+$AD16,$AD$4+$C$4*13),3),"")</f>
        <v>0.32400000000000001</v>
      </c>
      <c r="BE16" s="215">
        <f ca="1">IF(OFFSET(DATA!$A$4,BE$3+$AD16,$AD$4+$C$4*13)&gt;0,ROUND(OFFSET(DATA!$A$4,BE$2+$AD16,$AD$4+$C$4*13)/OFFSET(DATA!$A$4,BE$3+$AD16,$AD$4+$C$4*13),3),"")</f>
        <v>0.317</v>
      </c>
      <c r="BF16" s="215">
        <f ca="1">IF(OFFSET(DATA!$A$4,BF$3+$AD16,$AD$4+$C$4*13)&gt;0,ROUND(OFFSET(DATA!$A$4,BF$2+$AD16,$AD$4+$C$4*13)/OFFSET(DATA!$A$4,BF$3+$AD16,$AD$4+$C$4*13),3),"")</f>
        <v>0.36499999999999999</v>
      </c>
      <c r="BG16" s="215">
        <f ca="1">IF(OFFSET(DATA!$A$4,BG$2+$AD16,$AD$4+$C$4*13)&gt;0,ROUND(OFFSET(DATA!$A$4,BG$2+$AD16,$AD$4+$C$4*13)/OFFSET($AE$4,$AD16,0),3),0)</f>
        <v>0.78700000000000003</v>
      </c>
      <c r="BH16" s="215">
        <f ca="1">IF(OFFSET(DATA!$A$4,BH$3+$AD16,$AD$4+$C$4*13)&gt;0,ROUND(OFFSET(DATA!$A$4,BH$2+$AD16,$AD$4+$C$4*13)/OFFSET(DATA!$A$4,BH$3+$AD16,$AD$4+$C$4*13),3),"")</f>
        <v>0.05</v>
      </c>
      <c r="BI16" s="215">
        <f ca="1">IF(OFFSET(DATA!$A$4,BI$3+$AD16,$AD$4+$C$4*13)&gt;0,ROUND(OFFSET(DATA!$A$4,BI$2+$AD16,$AD$4+$C$4*13)/OFFSET(DATA!$A$4,BI$3+$AD16,$AD$4+$C$4*13),3),"")</f>
        <v>5.0999999999999997E-2</v>
      </c>
      <c r="BJ16" s="215" t="e">
        <f ca="1">IF(OFFSET(DATA!$A$4,BJ$3+$AD16,$AD$4+$C$4*13)&gt;0,ROUND(OFFSET(DATA!$A$4,BJ$2+$AD16,$AD$4+$C$4*13)/OFFSET(DATA!$A$4,BJ$3+$AD16,$AD$4+$C$4*13),3),"")</f>
        <v>#VALUE!</v>
      </c>
      <c r="BK16" s="215">
        <f ca="1">IF(OFFSET(DATA!$A$4,BK$3+$AD16,$AD$4+$C$4*13)&gt;0,ROUND(OFFSET(DATA!$A$4,BK$2+$AD16,$AD$4+$C$4*13)/OFFSET(DATA!$A$4,BK$3+$AD16,$AD$4+$C$4*13),3),"")</f>
        <v>8.2000000000000003E-2</v>
      </c>
      <c r="BL16" s="215">
        <f ca="1">IF(OFFSET(DATA!$A$4,BL$3+$AD16,$AD$4+$C$4*13)&gt;0,ROUND(OFFSET(DATA!$A$4,BL$2+$AD16,$AD$4+$C$4*13)/OFFSET(DATA!$A$4,BL$3+$AD16,$AD$4+$C$4*13),3),"")</f>
        <v>8.2000000000000003E-2</v>
      </c>
      <c r="BM16" s="215" t="e">
        <f ca="1">IF(OFFSET(DATA!$A$4,BM$3+$AD16,$AD$4+$C$4*13)&gt;0,ROUND(OFFSET(DATA!$A$4,BM$2+$AD16,$AD$4+$C$4*13)/OFFSET(DATA!$A$4,BM$3+$AD16,$AD$4+$C$4*13),3),"")</f>
        <v>#VALUE!</v>
      </c>
      <c r="BN16" s="308"/>
      <c r="BO16" s="308"/>
    </row>
    <row r="17" spans="1:67" x14ac:dyDescent="0.2">
      <c r="A17" s="45">
        <v>13</v>
      </c>
      <c r="B17" s="205">
        <f ca="1">OFFSET(DATA!$A$4,LOOK!$A17+60*(LOOK!$B$4-1),$D$4+$C$4*13)</f>
        <v>30</v>
      </c>
      <c r="C17" s="205">
        <f ca="1">IF($A$4=2,OFFSET(GOALS!$AN$4,LOOK!$A17,0),OFFSET(DATA!$A$4,LOOK!$A17+60*(LOOK!$B$4-1)+30,$D$4+$C$4*13))</f>
        <v>95</v>
      </c>
      <c r="D17" s="206">
        <f ca="1">OFFSET(GOALS!$C$4,LOOK!$A17,LOOK!$B$4)</f>
        <v>1</v>
      </c>
      <c r="E17" s="207">
        <f t="shared" ca="1" si="3"/>
        <v>0.8</v>
      </c>
      <c r="F17">
        <f ca="1">IF($D$4=1,0,OFFSET(DATA!$A$4,LOOK!$A17+60*(LOOK!$B$4-1),$D$4-1))</f>
        <v>57</v>
      </c>
      <c r="G17">
        <f ca="1">IF($D$4=1,0,OFFSET(DATA!$A$34,LOOK!$A17+60*(LOOK!$B$4-1),$D$4-1))</f>
        <v>184</v>
      </c>
      <c r="I17">
        <f t="shared" ca="1" si="4"/>
        <v>-27</v>
      </c>
      <c r="J17">
        <f ca="1">IF($A$4=2,OFFSET(GOALS!$AN$4,LOOK!$A17,0),IF($C$4=1,IF(C17="",0,C17-G17),C17))</f>
        <v>-89</v>
      </c>
      <c r="L17" s="208">
        <f t="shared" si="5"/>
        <v>0.8</v>
      </c>
      <c r="M17" s="208">
        <f t="shared" si="6"/>
        <v>1</v>
      </c>
      <c r="N17" s="209">
        <f t="shared" ca="1" si="7"/>
        <v>0.316</v>
      </c>
      <c r="O17" s="210">
        <f t="shared" ca="1" si="8"/>
        <v>0.316</v>
      </c>
      <c r="P17" s="211">
        <f t="shared" ca="1" si="9"/>
        <v>0.316</v>
      </c>
      <c r="Q17" s="211">
        <f t="shared" ca="1" si="10"/>
        <v>0</v>
      </c>
      <c r="R17" s="211">
        <f t="shared" ca="1" si="11"/>
        <v>0</v>
      </c>
      <c r="S17" s="211">
        <f t="shared" ca="1" si="12"/>
        <v>0</v>
      </c>
      <c r="U17" s="212">
        <v>13</v>
      </c>
      <c r="V17" s="151">
        <v>1</v>
      </c>
      <c r="W17" s="151">
        <v>1</v>
      </c>
      <c r="X17" s="151">
        <v>5</v>
      </c>
      <c r="Y17" s="151">
        <v>5</v>
      </c>
      <c r="Z17" s="151">
        <v>5</v>
      </c>
      <c r="AA17" s="151">
        <v>1</v>
      </c>
      <c r="AB17" s="151">
        <v>0</v>
      </c>
      <c r="AD17" s="213">
        <v>13</v>
      </c>
      <c r="AE17" s="368">
        <f t="shared" si="13"/>
        <v>14.94</v>
      </c>
      <c r="AF17" s="215">
        <f ca="1">IF(OFFSET(DATA!$A$4,AF$3+$AD17,$AD$4+$C$4*13)&gt;0,ROUND(OFFSET(DATA!$A$4,AF$2+$AD17,$AD$4+$C$4*13)/OFFSET(DATA!$A$4,AF$3+$AD17,$AD$4+$C$4*13),3),"")</f>
        <v>0.316</v>
      </c>
      <c r="AG17" s="215">
        <f ca="1">IF(OFFSET(DATA!$A$4,AG$2+$AD17,$AD$4+$C$4*13)&gt;0,ROUND(OFFSET(DATA!$A$4,AG$2+$AD17,$AD$4+$C$4*13)/OFFSET($AE$4,$AD17,0),3),0)</f>
        <v>0.63400000000000001</v>
      </c>
      <c r="AH17" s="215">
        <f ca="1">IF(OFFSET(DATA!$A$4,AH$3+$AD17,$AD$4+$C$4*13)&gt;0,ROUND(OFFSET(DATA!$A$4,AH$2+$AD17,$AD$4+$C$4*13)/OFFSET(DATA!$A$4,AH$3+$AD17,$AD$4+$C$4*13),3),"")</f>
        <v>0.26300000000000001</v>
      </c>
      <c r="AI17" s="215">
        <f ca="1">IF(OFFSET(DATA!$A$4,AI$3+$AD17,$AD$4+$C$4*13)&gt;0,ROUND(OFFSET(DATA!$A$4,AI$2+$AD17,$AD$4+$C$4*13)/OFFSET(DATA!$A$4,AI$3+$AD17,$AD$4+$C$4*13),3),"")</f>
        <v>0.25</v>
      </c>
      <c r="AJ17" s="215">
        <f ca="1">IF(OFFSET(DATA!$A$4,AJ$3+$AD17,$AD$4+$C$4*13)&gt;0,ROUND(OFFSET(DATA!$A$4,AJ$2+$AD17,$AD$4+$C$4*13)/OFFSET(DATA!$A$4,AJ$3+$AD17,$AD$4+$C$4*13),3),"")</f>
        <v>1</v>
      </c>
      <c r="AK17" s="215">
        <f ca="1">IF(OFFSET(DATA!$A$4,AK$3+$AD17,$AD$4+$C$4*13)&gt;0,ROUND(OFFSET(DATA!$A$4,AK$2+$AD17,$AD$4+$C$4*13)/OFFSET(DATA!$A$4,AK$3+$AD17,$AD$4+$C$4*13),3),"")</f>
        <v>1</v>
      </c>
      <c r="AL17" s="215">
        <f ca="1">IF(OFFSET(DATA!$A$4,AL$3+$AD17,$AD$4+$C$4*13)&gt;0,ROUND(OFFSET(DATA!$A$4,AL$2+$AD17,$AD$4+$C$4*13)/OFFSET(DATA!$A$4,AL$3+$AD17,$AD$4+$C$4*13),3),"")</f>
        <v>1</v>
      </c>
      <c r="AM17" s="215">
        <f ca="1">IF(OFFSET(DATA!$A$4,AM$2+$AD17,$AD$4+$C$4*13)&gt;0,ROUND(OFFSET(DATA!$A$4,AM$2+$AD17,$AD$4+$C$4*13)/OFFSET($AE$4,$AD17,0),3),0)</f>
        <v>0.97399999999999998</v>
      </c>
      <c r="AN17" s="215">
        <f ca="1">IF(OFFSET(DATA!$A$4,AN$3+$AD17,$AD$4+$C$4*13)&gt;0,ROUND(OFFSET(DATA!$A$4,AN$2+$AD17,$AD$4+$C$4*13)/OFFSET(DATA!$A$4,AN$3+$AD17,$AD$4+$C$4*13),3),"")</f>
        <v>1</v>
      </c>
      <c r="AO17" s="215">
        <f ca="1">IF(OFFSET(DATA!$A$4,AO$2+$AD17,$AD$4+$C$4*13)&gt;0,ROUND(OFFSET(DATA!$A$4,AO$2+$AD17,$AD$4+$C$4*13)/OFFSET($AE$4,$AD17,0),3),0)</f>
        <v>0.72099999999999997</v>
      </c>
      <c r="AP17" s="215">
        <f ca="1">IF(OFFSET(DATA!$A$4,AP$3+$AD17,$AD$4+$C$4*13)&gt;0,ROUND(OFFSET(DATA!$A$4,AP$2+$AD17,$AD$4+$C$4*13)/OFFSET(DATA!$A$4,AP$3+$AD17,$AD$4+$C$4*13),3),"")</f>
        <v>1</v>
      </c>
      <c r="AQ17" s="215">
        <f ca="1">IF(OFFSET(DATA!$A$4,AQ$3+$AD17,$AD$4+$C$4*13)&gt;0,ROUND(OFFSET(DATA!$A$4,AQ$2+$AD17,$AD$4+$C$4*13)/OFFSET(DATA!$A$4,AQ$3+$AD17,$AD$4+$C$4*13),3),"")</f>
        <v>1</v>
      </c>
      <c r="AR17" s="215">
        <f ca="1">IF(OFFSET(DATA!$A$4,AR$3+$AD17,$AD$4+$C$4*13)&gt;0,ROUND(OFFSET(DATA!$A$4,AR$2+$AD17,$AD$4+$C$4*13)/OFFSET(DATA!$A$4,AR$3+$AD17,$AD$4+$C$4*13),3),"")</f>
        <v>1</v>
      </c>
      <c r="AS17" s="215">
        <f ca="1">IF(OFFSET(DATA!$A$4,AS$3+$AD17,$AD$4+$C$4*13)&gt;0,ROUND(OFFSET(DATA!$A$4,AS$2+$AD17,$AD$4+$C$4*13)/OFFSET(DATA!$A$4,AS$3+$AD17,$AD$4+$C$4*13),3),"")</f>
        <v>0.66700000000000004</v>
      </c>
      <c r="AT17" s="215">
        <f ca="1">IF(OFFSET(DATA!$A$4,AT$3+$AD17,$AD$4+$C$4*13)&gt;0,ROUND(OFFSET(DATA!$A$4,AT$2+$AD17,$AD$4+$C$4*13)/OFFSET(DATA!$A$4,AT$3+$AD17,$AD$4+$C$4*13),3),"")</f>
        <v>1</v>
      </c>
      <c r="AU17" s="215">
        <f ca="1">IF(OFFSET(DATA!$A$4,AU$3+$AD17,$AD$4+$C$4*13)&gt;0,ROUND(OFFSET(DATA!$A$4,AU$2+$AD17,$AD$4+$C$4*13)/OFFSET(DATA!$A$4,AU$3+$AD17,$AD$4+$C$4*13),3),"")</f>
        <v>7.1479999999999997</v>
      </c>
      <c r="AV17" s="215">
        <f ca="1">IF(OFFSET(DATA!$A$4,AV$3+$AD17,$AD$4+$C$4*13)&gt;0,ROUND(OFFSET(DATA!$A$4,AV$2+$AD17,$AD$4+$C$4*13)/OFFSET(DATA!$A$4,AV$3+$AD17,$AD$4+$C$4*13),3),"")</f>
        <v>71</v>
      </c>
      <c r="AW17" s="215">
        <f ca="1">IF(OFFSET(DATA!$A$4,AW$3+$AD17,$AD$4+$C$4*13)&gt;0,ROUND(OFFSET(DATA!$A$4,AW$2+$AD17,$AD$4+$C$4*13)/OFFSET(DATA!$A$4,AW$3+$AD17,$AD$4+$C$4*13),3),"")</f>
        <v>0.32200000000000001</v>
      </c>
      <c r="AX17" s="215">
        <f ca="1">IF(OFFSET(DATA!$A$4,AX$3+$AD17,$AD$4+$C$4*13)&gt;0,ROUND(OFFSET(DATA!$A$4,AX$2+$AD17,$AD$4+$C$4*13)/OFFSET(DATA!$A$4,AX$3+$AD17,$AD$4+$C$4*13),3),"")</f>
        <v>9.5000000000000001E-2</v>
      </c>
      <c r="AY17" s="215">
        <f ca="1">IF(OFFSET(DATA!$A$4,AY$3+$AD17,$AD$4+$C$4*13)&gt;0,ROUND(OFFSET(DATA!$A$4,AY$2+$AD17,$AD$4+$C$4*13)/OFFSET(DATA!$A$4,AY$3+$AD17,$AD$4+$C$4*13),3),"")</f>
        <v>0</v>
      </c>
      <c r="AZ17" s="215">
        <f ca="1">IF(OFFSET(DATA!$A$4,AZ$3+$AD17,$AD$4+$C$4*13)&gt;0,ROUND(OFFSET(DATA!$A$4,AZ$2+$AD17,$AD$4+$C$4*13)/OFFSET(DATA!$A$4,AZ$3+$AD17,$AD$4+$C$4*13),3),"")</f>
        <v>0.28399999999999997</v>
      </c>
      <c r="BA17" s="215">
        <f ca="1">IF(OFFSET(DATA!$A$4,BA$3+$AD17,$AD$4+$C$4*13)&gt;0,ROUND(OFFSET(DATA!$A$4,BA$2+$AD17,$AD$4+$C$4*13)/OFFSET(DATA!$A$4,BA$3+$AD17,$AD$4+$C$4*13),3),"")</f>
        <v>9.0999999999999998E-2</v>
      </c>
      <c r="BB17" s="215">
        <f ca="1">IF(OFFSET(DATA!$A$4,BB$3+$AD17,$AD$4+$C$4*13)&gt;0,ROUND(OFFSET(DATA!$A$4,BB$2+$AD17,$AD$4+$C$4*13)/OFFSET(DATA!$A$4,BB$3+$AD17,$AD$4+$C$4*13),3),"")</f>
        <v>0</v>
      </c>
      <c r="BC17" s="215">
        <f ca="1">IF(OFFSET(DATA!$A$4,BC$2+$AD17,$AD$4+$C$4*13)&gt;0,ROUND(OFFSET(DATA!$A$4,BC$2+$AD17,$AD$4+$C$4*13)/OFFSET($AE$4,$AD17,0),3),0)</f>
        <v>0.69299999999999995</v>
      </c>
      <c r="BD17" s="215">
        <f ca="1">IF(OFFSET(DATA!$A$4,BD$3+$AD17,$AD$4+$C$4*13)&gt;0,ROUND(OFFSET(DATA!$A$4,BD$2+$AD17,$AD$4+$C$4*13)/OFFSET(DATA!$A$4,BD$3+$AD17,$AD$4+$C$4*13),3),"")</f>
        <v>0.36199999999999999</v>
      </c>
      <c r="BE17" s="215">
        <f ca="1">IF(OFFSET(DATA!$A$4,BE$3+$AD17,$AD$4+$C$4*13)&gt;0,ROUND(OFFSET(DATA!$A$4,BE$2+$AD17,$AD$4+$C$4*13)/OFFSET(DATA!$A$4,BE$3+$AD17,$AD$4+$C$4*13),3),"")</f>
        <v>0.30299999999999999</v>
      </c>
      <c r="BF17" s="215">
        <f ca="1">IF(OFFSET(DATA!$A$4,BF$3+$AD17,$AD$4+$C$4*13)&gt;0,ROUND(OFFSET(DATA!$A$4,BF$2+$AD17,$AD$4+$C$4*13)/OFFSET(DATA!$A$4,BF$3+$AD17,$AD$4+$C$4*13),3),"")</f>
        <v>0.34200000000000003</v>
      </c>
      <c r="BG17" s="215">
        <f ca="1">IF(OFFSET(DATA!$A$4,BG$2+$AD17,$AD$4+$C$4*13)&gt;0,ROUND(OFFSET(DATA!$A$4,BG$2+$AD17,$AD$4+$C$4*13)/OFFSET($AE$4,$AD17,0),3),0)</f>
        <v>0.74299999999999999</v>
      </c>
      <c r="BH17" s="215">
        <f ca="1">IF(OFFSET(DATA!$A$4,BH$3+$AD17,$AD$4+$C$4*13)&gt;0,ROUND(OFFSET(DATA!$A$4,BH$2+$AD17,$AD$4+$C$4*13)/OFFSET(DATA!$A$4,BH$3+$AD17,$AD$4+$C$4*13),3),"")</f>
        <v>0.46300000000000002</v>
      </c>
      <c r="BI17" s="215">
        <f ca="1">IF(OFFSET(DATA!$A$4,BI$3+$AD17,$AD$4+$C$4*13)&gt;0,ROUND(OFFSET(DATA!$A$4,BI$2+$AD17,$AD$4+$C$4*13)/OFFSET(DATA!$A$4,BI$3+$AD17,$AD$4+$C$4*13),3),"")</f>
        <v>0.46</v>
      </c>
      <c r="BJ17" s="215" t="e">
        <f ca="1">IF(OFFSET(DATA!$A$4,BJ$3+$AD17,$AD$4+$C$4*13)&gt;0,ROUND(OFFSET(DATA!$A$4,BJ$2+$AD17,$AD$4+$C$4*13)/OFFSET(DATA!$A$4,BJ$3+$AD17,$AD$4+$C$4*13),3),"")</f>
        <v>#VALUE!</v>
      </c>
      <c r="BK17" s="215">
        <f ca="1">IF(OFFSET(DATA!$A$4,BK$3+$AD17,$AD$4+$C$4*13)&gt;0,ROUND(OFFSET(DATA!$A$4,BK$2+$AD17,$AD$4+$C$4*13)/OFFSET(DATA!$A$4,BK$3+$AD17,$AD$4+$C$4*13),3),"")</f>
        <v>0.312</v>
      </c>
      <c r="BL17" s="215">
        <f ca="1">IF(OFFSET(DATA!$A$4,BL$3+$AD17,$AD$4+$C$4*13)&gt;0,ROUND(OFFSET(DATA!$A$4,BL$2+$AD17,$AD$4+$C$4*13)/OFFSET(DATA!$A$4,BL$3+$AD17,$AD$4+$C$4*13),3),"")</f>
        <v>0.312</v>
      </c>
      <c r="BM17" s="215" t="e">
        <f ca="1">IF(OFFSET(DATA!$A$4,BM$3+$AD17,$AD$4+$C$4*13)&gt;0,ROUND(OFFSET(DATA!$A$4,BM$2+$AD17,$AD$4+$C$4*13)/OFFSET(DATA!$A$4,BM$3+$AD17,$AD$4+$C$4*13),3),"")</f>
        <v>#VALUE!</v>
      </c>
      <c r="BN17" s="308"/>
      <c r="BO17" s="308"/>
    </row>
    <row r="18" spans="1:67" x14ac:dyDescent="0.2">
      <c r="A18" s="45">
        <v>14</v>
      </c>
      <c r="B18" s="205">
        <f ca="1">OFFSET(DATA!$A$4,LOOK!$A18+60*(LOOK!$B$4-1),$D$4+$C$4*13)</f>
        <v>46</v>
      </c>
      <c r="C18" s="205">
        <f ca="1">IF($A$4=2,OFFSET(GOALS!$AN$4,LOOK!$A18,0),OFFSET(DATA!$A$4,LOOK!$A18+60*(LOOK!$B$4-1)+30,$D$4+$C$4*13))</f>
        <v>143</v>
      </c>
      <c r="D18" s="206">
        <f ca="1">OFFSET(GOALS!$C$4,LOOK!$A18,LOOK!$B$4)</f>
        <v>1</v>
      </c>
      <c r="E18" s="207">
        <f t="shared" ca="1" si="3"/>
        <v>0.8</v>
      </c>
      <c r="F18">
        <f ca="1">IF($D$4=1,0,OFFSET(DATA!$A$4,LOOK!$A18+60*(LOOK!$B$4-1),$D$4-1))</f>
        <v>134</v>
      </c>
      <c r="G18">
        <f ca="1">IF($D$4=1,0,OFFSET(DATA!$A$34,LOOK!$A18+60*(LOOK!$B$4-1),$D$4-1))</f>
        <v>331</v>
      </c>
      <c r="I18">
        <f t="shared" ca="1" si="4"/>
        <v>-88</v>
      </c>
      <c r="J18">
        <f ca="1">IF($A$4=2,OFFSET(GOALS!$AN$4,LOOK!$A18,0),IF($C$4=1,IF(C18="",0,C18-G18),C18))</f>
        <v>-188</v>
      </c>
      <c r="L18" s="208">
        <f t="shared" si="5"/>
        <v>0.8</v>
      </c>
      <c r="M18" s="208">
        <f t="shared" si="6"/>
        <v>1</v>
      </c>
      <c r="N18" s="209">
        <f t="shared" ca="1" si="7"/>
        <v>0.32200000000000001</v>
      </c>
      <c r="O18" s="210">
        <f t="shared" ca="1" si="8"/>
        <v>0.32200000000000001</v>
      </c>
      <c r="P18" s="211">
        <f t="shared" ca="1" si="9"/>
        <v>0.32200000000000001</v>
      </c>
      <c r="Q18" s="211">
        <f t="shared" ca="1" si="10"/>
        <v>0</v>
      </c>
      <c r="R18" s="211">
        <f t="shared" ca="1" si="11"/>
        <v>0</v>
      </c>
      <c r="S18" s="211">
        <f t="shared" ca="1" si="12"/>
        <v>0</v>
      </c>
      <c r="U18" s="202">
        <v>14</v>
      </c>
      <c r="V18" s="151">
        <v>1</v>
      </c>
      <c r="W18" s="151">
        <v>1</v>
      </c>
      <c r="X18" s="151">
        <v>5</v>
      </c>
      <c r="Y18" s="151">
        <v>5</v>
      </c>
      <c r="Z18" s="151">
        <v>5</v>
      </c>
      <c r="AA18" s="151">
        <v>1</v>
      </c>
      <c r="AB18" s="151">
        <v>0</v>
      </c>
      <c r="AD18" s="213">
        <v>14</v>
      </c>
      <c r="AE18" s="368">
        <f t="shared" si="13"/>
        <v>15.04</v>
      </c>
      <c r="AF18" s="215">
        <f ca="1">IF(OFFSET(DATA!$A$4,AF$3+$AD18,$AD$4+$C$4*13)&gt;0,ROUND(OFFSET(DATA!$A$4,AF$2+$AD18,$AD$4+$C$4*13)/OFFSET(DATA!$A$4,AF$3+$AD18,$AD$4+$C$4*13),3),"")</f>
        <v>0.32200000000000001</v>
      </c>
      <c r="AG18" s="215">
        <f ca="1">IF(OFFSET(DATA!$A$4,AG$2+$AD18,$AD$4+$C$4*13)&gt;0,ROUND(OFFSET(DATA!$A$4,AG$2+$AD18,$AD$4+$C$4*13)/OFFSET($AE$4,$AD18,0),3),0)</f>
        <v>0.65200000000000002</v>
      </c>
      <c r="AH18" s="215">
        <f ca="1">IF(OFFSET(DATA!$A$4,AH$3+$AD18,$AD$4+$C$4*13)&gt;0,ROUND(OFFSET(DATA!$A$4,AH$2+$AD18,$AD$4+$C$4*13)/OFFSET(DATA!$A$4,AH$3+$AD18,$AD$4+$C$4*13),3),"")</f>
        <v>0.54600000000000004</v>
      </c>
      <c r="AI18" s="215">
        <f ca="1">IF(OFFSET(DATA!$A$4,AI$3+$AD18,$AD$4+$C$4*13)&gt;0,ROUND(OFFSET(DATA!$A$4,AI$2+$AD18,$AD$4+$C$4*13)/OFFSET(DATA!$A$4,AI$3+$AD18,$AD$4+$C$4*13),3),"")</f>
        <v>0.54500000000000004</v>
      </c>
      <c r="AJ18" s="215">
        <f ca="1">IF(OFFSET(DATA!$A$4,AJ$3+$AD18,$AD$4+$C$4*13)&gt;0,ROUND(OFFSET(DATA!$A$4,AJ$2+$AD18,$AD$4+$C$4*13)/OFFSET(DATA!$A$4,AJ$3+$AD18,$AD$4+$C$4*13),3),"")</f>
        <v>1</v>
      </c>
      <c r="AK18" s="215">
        <f ca="1">IF(OFFSET(DATA!$A$4,AK$3+$AD18,$AD$4+$C$4*13)&gt;0,ROUND(OFFSET(DATA!$A$4,AK$2+$AD18,$AD$4+$C$4*13)/OFFSET(DATA!$A$4,AK$3+$AD18,$AD$4+$C$4*13),3),"")</f>
        <v>1</v>
      </c>
      <c r="AL18" s="215">
        <f ca="1">IF(OFFSET(DATA!$A$4,AL$3+$AD18,$AD$4+$C$4*13)&gt;0,ROUND(OFFSET(DATA!$A$4,AL$2+$AD18,$AD$4+$C$4*13)/OFFSET(DATA!$A$4,AL$3+$AD18,$AD$4+$C$4*13),3),"")</f>
        <v>1</v>
      </c>
      <c r="AM18" s="215">
        <f ca="1">IF(OFFSET(DATA!$A$4,AM$2+$AD18,$AD$4+$C$4*13)&gt;0,ROUND(OFFSET(DATA!$A$4,AM$2+$AD18,$AD$4+$C$4*13)/OFFSET($AE$4,$AD18,0),3),0)</f>
        <v>1.4390000000000001</v>
      </c>
      <c r="AN18" s="215">
        <f ca="1">IF(OFFSET(DATA!$A$4,AN$3+$AD18,$AD$4+$C$4*13)&gt;0,ROUND(OFFSET(DATA!$A$4,AN$2+$AD18,$AD$4+$C$4*13)/OFFSET(DATA!$A$4,AN$3+$AD18,$AD$4+$C$4*13),3),"")</f>
        <v>1</v>
      </c>
      <c r="AO18" s="215">
        <f ca="1">IF(OFFSET(DATA!$A$4,AO$2+$AD18,$AD$4+$C$4*13)&gt;0,ROUND(OFFSET(DATA!$A$4,AO$2+$AD18,$AD$4+$C$4*13)/OFFSET($AE$4,$AD18,0),3),0)</f>
        <v>1.1639999999999999</v>
      </c>
      <c r="AP18" s="215">
        <f ca="1">IF(OFFSET(DATA!$A$4,AP$3+$AD18,$AD$4+$C$4*13)&gt;0,ROUND(OFFSET(DATA!$A$4,AP$2+$AD18,$AD$4+$C$4*13)/OFFSET(DATA!$A$4,AP$3+$AD18,$AD$4+$C$4*13),3),"")</f>
        <v>1</v>
      </c>
      <c r="AQ18" s="215">
        <f ca="1">IF(OFFSET(DATA!$A$4,AQ$3+$AD18,$AD$4+$C$4*13)&gt;0,ROUND(OFFSET(DATA!$A$4,AQ$2+$AD18,$AD$4+$C$4*13)/OFFSET(DATA!$A$4,AQ$3+$AD18,$AD$4+$C$4*13),3),"")</f>
        <v>1</v>
      </c>
      <c r="AR18" s="215">
        <f ca="1">IF(OFFSET(DATA!$A$4,AR$3+$AD18,$AD$4+$C$4*13)&gt;0,ROUND(OFFSET(DATA!$A$4,AR$2+$AD18,$AD$4+$C$4*13)/OFFSET(DATA!$A$4,AR$3+$AD18,$AD$4+$C$4*13),3),"")</f>
        <v>1</v>
      </c>
      <c r="AS18" s="215">
        <f ca="1">IF(OFFSET(DATA!$A$4,AS$3+$AD18,$AD$4+$C$4*13)&gt;0,ROUND(OFFSET(DATA!$A$4,AS$2+$AD18,$AD$4+$C$4*13)/OFFSET(DATA!$A$4,AS$3+$AD18,$AD$4+$C$4*13),3),"")</f>
        <v>1</v>
      </c>
      <c r="AT18" s="215">
        <f ca="1">IF(OFFSET(DATA!$A$4,AT$3+$AD18,$AD$4+$C$4*13)&gt;0,ROUND(OFFSET(DATA!$A$4,AT$2+$AD18,$AD$4+$C$4*13)/OFFSET(DATA!$A$4,AT$3+$AD18,$AD$4+$C$4*13),3),"")</f>
        <v>1</v>
      </c>
      <c r="AU18" s="215">
        <f ca="1">IF(OFFSET(DATA!$A$4,AU$3+$AD18,$AD$4+$C$4*13)&gt;0,ROUND(OFFSET(DATA!$A$4,AU$2+$AD18,$AD$4+$C$4*13)/OFFSET(DATA!$A$4,AU$3+$AD18,$AD$4+$C$4*13),3),"")</f>
        <v>9.4179999999999993</v>
      </c>
      <c r="AV18" s="215">
        <f ca="1">IF(OFFSET(DATA!$A$4,AV$3+$AD18,$AD$4+$C$4*13)&gt;0,ROUND(OFFSET(DATA!$A$4,AV$2+$AD18,$AD$4+$C$4*13)/OFFSET(DATA!$A$4,AV$3+$AD18,$AD$4+$C$4*13),3),"")</f>
        <v>544</v>
      </c>
      <c r="AW18" s="215">
        <f ca="1">IF(OFFSET(DATA!$A$4,AW$3+$AD18,$AD$4+$C$4*13)&gt;0,ROUND(OFFSET(DATA!$A$4,AW$2+$AD18,$AD$4+$C$4*13)/OFFSET(DATA!$A$4,AW$3+$AD18,$AD$4+$C$4*13),3),"")</f>
        <v>0.89200000000000002</v>
      </c>
      <c r="AX18" s="215">
        <f ca="1">IF(OFFSET(DATA!$A$4,AX$3+$AD18,$AD$4+$C$4*13)&gt;0,ROUND(OFFSET(DATA!$A$4,AX$2+$AD18,$AD$4+$C$4*13)/OFFSET(DATA!$A$4,AX$3+$AD18,$AD$4+$C$4*13),3),"")</f>
        <v>0.64500000000000002</v>
      </c>
      <c r="AY18" s="215">
        <f ca="1">IF(OFFSET(DATA!$A$4,AY$3+$AD18,$AD$4+$C$4*13)&gt;0,ROUND(OFFSET(DATA!$A$4,AY$2+$AD18,$AD$4+$C$4*13)/OFFSET(DATA!$A$4,AY$3+$AD18,$AD$4+$C$4*13),3),"")</f>
        <v>0</v>
      </c>
      <c r="AZ18" s="215">
        <f ca="1">IF(OFFSET(DATA!$A$4,AZ$3+$AD18,$AD$4+$C$4*13)&gt;0,ROUND(OFFSET(DATA!$A$4,AZ$2+$AD18,$AD$4+$C$4*13)/OFFSET(DATA!$A$4,AZ$3+$AD18,$AD$4+$C$4*13),3),"")</f>
        <v>0.878</v>
      </c>
      <c r="BA18" s="215">
        <f ca="1">IF(OFFSET(DATA!$A$4,BA$3+$AD18,$AD$4+$C$4*13)&gt;0,ROUND(OFFSET(DATA!$A$4,BA$2+$AD18,$AD$4+$C$4*13)/OFFSET(DATA!$A$4,BA$3+$AD18,$AD$4+$C$4*13),3),"")</f>
        <v>0.47</v>
      </c>
      <c r="BB18" s="215" t="str">
        <f ca="1">IF(OFFSET(DATA!$A$4,BB$3+$AD18,$AD$4+$C$4*13)&gt;0,ROUND(OFFSET(DATA!$A$4,BB$2+$AD18,$AD$4+$C$4*13)/OFFSET(DATA!$A$4,BB$3+$AD18,$AD$4+$C$4*13),3),"")</f>
        <v/>
      </c>
      <c r="BC18" s="215">
        <f ca="1">IF(OFFSET(DATA!$A$4,BC$2+$AD18,$AD$4+$C$4*13)&gt;0,ROUND(OFFSET(DATA!$A$4,BC$2+$AD18,$AD$4+$C$4*13)/OFFSET($AE$4,$AD18,0),3),0)</f>
        <v>1.2050000000000001</v>
      </c>
      <c r="BD18" s="215">
        <f ca="1">IF(OFFSET(DATA!$A$4,BD$3+$AD18,$AD$4+$C$4*13)&gt;0,ROUND(OFFSET(DATA!$A$4,BD$2+$AD18,$AD$4+$C$4*13)/OFFSET(DATA!$A$4,BD$3+$AD18,$AD$4+$C$4*13),3),"")</f>
        <v>0.88700000000000001</v>
      </c>
      <c r="BE18" s="215">
        <f ca="1">IF(OFFSET(DATA!$A$4,BE$3+$AD18,$AD$4+$C$4*13)&gt;0,ROUND(OFFSET(DATA!$A$4,BE$2+$AD18,$AD$4+$C$4*13)/OFFSET(DATA!$A$4,BE$3+$AD18,$AD$4+$C$4*13),3),"")</f>
        <v>0.96599999999999997</v>
      </c>
      <c r="BF18" s="215">
        <f ca="1">IF(OFFSET(DATA!$A$4,BF$3+$AD18,$AD$4+$C$4*13)&gt;0,ROUND(OFFSET(DATA!$A$4,BF$2+$AD18,$AD$4+$C$4*13)/OFFSET(DATA!$A$4,BF$3+$AD18,$AD$4+$C$4*13),3),"")</f>
        <v>0.89</v>
      </c>
      <c r="BG18" s="215">
        <f ca="1">IF(OFFSET(DATA!$A$4,BG$2+$AD18,$AD$4+$C$4*13)&gt;0,ROUND(OFFSET(DATA!$A$4,BG$2+$AD18,$AD$4+$C$4*13)/OFFSET($AE$4,$AD18,0),3),0)</f>
        <v>1.0289999999999999</v>
      </c>
      <c r="BH18" s="215">
        <f ca="1">IF(OFFSET(DATA!$A$4,BH$3+$AD18,$AD$4+$C$4*13)&gt;0,ROUND(OFFSET(DATA!$A$4,BH$2+$AD18,$AD$4+$C$4*13)/OFFSET(DATA!$A$4,BH$3+$AD18,$AD$4+$C$4*13),3),"")</f>
        <v>0.71399999999999997</v>
      </c>
      <c r="BI18" s="215">
        <f ca="1">IF(OFFSET(DATA!$A$4,BI$3+$AD18,$AD$4+$C$4*13)&gt;0,ROUND(OFFSET(DATA!$A$4,BI$2+$AD18,$AD$4+$C$4*13)/OFFSET(DATA!$A$4,BI$3+$AD18,$AD$4+$C$4*13),3),"")</f>
        <v>0.73</v>
      </c>
      <c r="BJ18" s="215" t="e">
        <f ca="1">IF(OFFSET(DATA!$A$4,BJ$3+$AD18,$AD$4+$C$4*13)&gt;0,ROUND(OFFSET(DATA!$A$4,BJ$2+$AD18,$AD$4+$C$4*13)/OFFSET(DATA!$A$4,BJ$3+$AD18,$AD$4+$C$4*13),3),"")</f>
        <v>#VALUE!</v>
      </c>
      <c r="BK18" s="215">
        <f ca="1">IF(OFFSET(DATA!$A$4,BK$3+$AD18,$AD$4+$C$4*13)&gt;0,ROUND(OFFSET(DATA!$A$4,BK$2+$AD18,$AD$4+$C$4*13)/OFFSET(DATA!$A$4,BK$3+$AD18,$AD$4+$C$4*13),3),"")</f>
        <v>0.59499999999999997</v>
      </c>
      <c r="BL18" s="215">
        <f ca="1">IF(OFFSET(DATA!$A$4,BL$3+$AD18,$AD$4+$C$4*13)&gt;0,ROUND(OFFSET(DATA!$A$4,BL$2+$AD18,$AD$4+$C$4*13)/OFFSET(DATA!$A$4,BL$3+$AD18,$AD$4+$C$4*13),3),"")</f>
        <v>0.59499999999999997</v>
      </c>
      <c r="BM18" s="215" t="e">
        <f ca="1">IF(OFFSET(DATA!$A$4,BM$3+$AD18,$AD$4+$C$4*13)&gt;0,ROUND(OFFSET(DATA!$A$4,BM$2+$AD18,$AD$4+$C$4*13)/OFFSET(DATA!$A$4,BM$3+$AD18,$AD$4+$C$4*13),3),"")</f>
        <v>#VALUE!</v>
      </c>
      <c r="BN18" s="308"/>
      <c r="BO18" s="308"/>
    </row>
    <row r="19" spans="1:67" x14ac:dyDescent="0.2">
      <c r="A19" s="45">
        <v>15</v>
      </c>
      <c r="B19" s="205">
        <f ca="1">OFFSET(DATA!$A$4,LOOK!$A19+60*(LOOK!$B$4-1),$D$4+$C$4*13)</f>
        <v>93</v>
      </c>
      <c r="C19" s="205">
        <f ca="1">IF($A$4=2,OFFSET(GOALS!$AN$4,LOOK!$A19,0),OFFSET(DATA!$A$4,LOOK!$A19+60*(LOOK!$B$4-1)+30,$D$4+$C$4*13))</f>
        <v>220</v>
      </c>
      <c r="D19" s="206">
        <f ca="1">OFFSET(GOALS!$C$4,LOOK!$A19,LOOK!$B$4)</f>
        <v>1</v>
      </c>
      <c r="E19" s="207">
        <f t="shared" ca="1" si="3"/>
        <v>0.8</v>
      </c>
      <c r="F19">
        <f ca="1">IF($D$4=1,0,OFFSET(DATA!$A$4,LOOK!$A19+60*(LOOK!$B$4-1),$D$4-1))</f>
        <v>145</v>
      </c>
      <c r="G19">
        <f ca="1">IF($D$4=1,0,OFFSET(DATA!$A$34,LOOK!$A19+60*(LOOK!$B$4-1),$D$4-1))</f>
        <v>374</v>
      </c>
      <c r="I19">
        <f t="shared" ca="1" si="4"/>
        <v>-52</v>
      </c>
      <c r="J19">
        <f ca="1">IF($A$4=2,OFFSET(GOALS!$AN$4,LOOK!$A19,0),IF($C$4=1,IF(C19="",0,C19-G19),C19))</f>
        <v>-154</v>
      </c>
      <c r="L19" s="208">
        <f t="shared" si="5"/>
        <v>0.8</v>
      </c>
      <c r="M19" s="208">
        <f t="shared" si="6"/>
        <v>1</v>
      </c>
      <c r="N19" s="209">
        <f t="shared" ca="1" si="7"/>
        <v>0.42299999999999999</v>
      </c>
      <c r="O19" s="210">
        <f t="shared" ca="1" si="8"/>
        <v>0.42299999999999999</v>
      </c>
      <c r="P19" s="211">
        <f t="shared" ca="1" si="9"/>
        <v>0.42299999999999999</v>
      </c>
      <c r="Q19" s="211">
        <f t="shared" ca="1" si="10"/>
        <v>0</v>
      </c>
      <c r="R19" s="211">
        <f t="shared" ca="1" si="11"/>
        <v>0</v>
      </c>
      <c r="S19" s="211">
        <f t="shared" ca="1" si="12"/>
        <v>0</v>
      </c>
      <c r="U19" s="212">
        <v>15</v>
      </c>
      <c r="V19" s="151">
        <v>1</v>
      </c>
      <c r="W19" s="151">
        <v>1</v>
      </c>
      <c r="X19" s="151">
        <v>5</v>
      </c>
      <c r="Y19" s="151">
        <v>5</v>
      </c>
      <c r="Z19" s="151">
        <v>5</v>
      </c>
      <c r="AA19" s="151">
        <v>1</v>
      </c>
      <c r="AB19" s="151">
        <v>0</v>
      </c>
      <c r="AD19" s="213">
        <v>15</v>
      </c>
      <c r="AE19" s="368">
        <f t="shared" si="13"/>
        <v>15.02</v>
      </c>
      <c r="AF19" s="215">
        <f ca="1">IF(OFFSET(DATA!$A$4,AF$3+$AD19,$AD$4+$C$4*13)&gt;0,ROUND(OFFSET(DATA!$A$4,AF$2+$AD19,$AD$4+$C$4*13)/OFFSET(DATA!$A$4,AF$3+$AD19,$AD$4+$C$4*13),3),"")</f>
        <v>0.42299999999999999</v>
      </c>
      <c r="AG19" s="215">
        <f ca="1">IF(OFFSET(DATA!$A$4,AG$2+$AD19,$AD$4+$C$4*13)&gt;0,ROUND(OFFSET(DATA!$A$4,AG$2+$AD19,$AD$4+$C$4*13)/OFFSET($AE$4,$AD19,0),3),0)</f>
        <v>0.69699999999999995</v>
      </c>
      <c r="AH19" s="215">
        <f ca="1">IF(OFFSET(DATA!$A$4,AH$3+$AD19,$AD$4+$C$4*13)&gt;0,ROUND(OFFSET(DATA!$A$4,AH$2+$AD19,$AD$4+$C$4*13)/OFFSET(DATA!$A$4,AH$3+$AD19,$AD$4+$C$4*13),3),"")</f>
        <v>0.54500000000000004</v>
      </c>
      <c r="AI19" s="215">
        <f ca="1">IF(OFFSET(DATA!$A$4,AI$3+$AD19,$AD$4+$C$4*13)&gt;0,ROUND(OFFSET(DATA!$A$4,AI$2+$AD19,$AD$4+$C$4*13)/OFFSET(DATA!$A$4,AI$3+$AD19,$AD$4+$C$4*13),3),"")</f>
        <v>0.66700000000000004</v>
      </c>
      <c r="AJ19" s="215">
        <f ca="1">IF(OFFSET(DATA!$A$4,AJ$3+$AD19,$AD$4+$C$4*13)&gt;0,ROUND(OFFSET(DATA!$A$4,AJ$2+$AD19,$AD$4+$C$4*13)/OFFSET(DATA!$A$4,AJ$3+$AD19,$AD$4+$C$4*13),3),"")</f>
        <v>1</v>
      </c>
      <c r="AK19" s="215">
        <f ca="1">IF(OFFSET(DATA!$A$4,AK$3+$AD19,$AD$4+$C$4*13)&gt;0,ROUND(OFFSET(DATA!$A$4,AK$2+$AD19,$AD$4+$C$4*13)/OFFSET(DATA!$A$4,AK$3+$AD19,$AD$4+$C$4*13),3),"")</f>
        <v>1</v>
      </c>
      <c r="AL19" s="215">
        <f ca="1">IF(OFFSET(DATA!$A$4,AL$3+$AD19,$AD$4+$C$4*13)&gt;0,ROUND(OFFSET(DATA!$A$4,AL$2+$AD19,$AD$4+$C$4*13)/OFFSET(DATA!$A$4,AL$3+$AD19,$AD$4+$C$4*13),3),"")</f>
        <v>1</v>
      </c>
      <c r="AM19" s="215">
        <f ca="1">IF(OFFSET(DATA!$A$4,AM$2+$AD19,$AD$4+$C$4*13)&gt;0,ROUND(OFFSET(DATA!$A$4,AM$2+$AD19,$AD$4+$C$4*13)/OFFSET($AE$4,$AD19,0),3),0)</f>
        <v>0.99299999999999999</v>
      </c>
      <c r="AN19" s="215">
        <f ca="1">IF(OFFSET(DATA!$A$4,AN$3+$AD19,$AD$4+$C$4*13)&gt;0,ROUND(OFFSET(DATA!$A$4,AN$2+$AD19,$AD$4+$C$4*13)/OFFSET(DATA!$A$4,AN$3+$AD19,$AD$4+$C$4*13),3),"")</f>
        <v>1</v>
      </c>
      <c r="AO19" s="215">
        <f ca="1">IF(OFFSET(DATA!$A$4,AO$2+$AD19,$AD$4+$C$4*13)&gt;0,ROUND(OFFSET(DATA!$A$4,AO$2+$AD19,$AD$4+$C$4*13)/OFFSET($AE$4,$AD19,0),3),0)</f>
        <v>1.1359999999999999</v>
      </c>
      <c r="AP19" s="215">
        <f ca="1">IF(OFFSET(DATA!$A$4,AP$3+$AD19,$AD$4+$C$4*13)&gt;0,ROUND(OFFSET(DATA!$A$4,AP$2+$AD19,$AD$4+$C$4*13)/OFFSET(DATA!$A$4,AP$3+$AD19,$AD$4+$C$4*13),3),"")</f>
        <v>1</v>
      </c>
      <c r="AQ19" s="215">
        <f ca="1">IF(OFFSET(DATA!$A$4,AQ$3+$AD19,$AD$4+$C$4*13)&gt;0,ROUND(OFFSET(DATA!$A$4,AQ$2+$AD19,$AD$4+$C$4*13)/OFFSET(DATA!$A$4,AQ$3+$AD19,$AD$4+$C$4*13),3),"")</f>
        <v>1</v>
      </c>
      <c r="AR19" s="215" t="str">
        <f ca="1">IF(OFFSET(DATA!$A$4,AR$3+$AD19,$AD$4+$C$4*13)&gt;0,ROUND(OFFSET(DATA!$A$4,AR$2+$AD19,$AD$4+$C$4*13)/OFFSET(DATA!$A$4,AR$3+$AD19,$AD$4+$C$4*13),3),"")</f>
        <v/>
      </c>
      <c r="AS19" s="215">
        <f ca="1">IF(OFFSET(DATA!$A$4,AS$3+$AD19,$AD$4+$C$4*13)&gt;0,ROUND(OFFSET(DATA!$A$4,AS$2+$AD19,$AD$4+$C$4*13)/OFFSET(DATA!$A$4,AS$3+$AD19,$AD$4+$C$4*13),3),"")</f>
        <v>1</v>
      </c>
      <c r="AT19" s="215">
        <f ca="1">IF(OFFSET(DATA!$A$4,AT$3+$AD19,$AD$4+$C$4*13)&gt;0,ROUND(OFFSET(DATA!$A$4,AT$2+$AD19,$AD$4+$C$4*13)/OFFSET(DATA!$A$4,AT$3+$AD19,$AD$4+$C$4*13),3),"")</f>
        <v>1</v>
      </c>
      <c r="AU19" s="215">
        <f ca="1">IF(OFFSET(DATA!$A$4,AU$3+$AD19,$AD$4+$C$4*13)&gt;0,ROUND(OFFSET(DATA!$A$4,AU$2+$AD19,$AD$4+$C$4*13)/OFFSET(DATA!$A$4,AU$3+$AD19,$AD$4+$C$4*13),3),"")</f>
        <v>12.577</v>
      </c>
      <c r="AV19" s="215">
        <f ca="1">IF(OFFSET(DATA!$A$4,AV$3+$AD19,$AD$4+$C$4*13)&gt;0,ROUND(OFFSET(DATA!$A$4,AV$2+$AD19,$AD$4+$C$4*13)/OFFSET(DATA!$A$4,AV$3+$AD19,$AD$4+$C$4*13),3),"")</f>
        <v>418</v>
      </c>
      <c r="AW19" s="215">
        <f ca="1">IF(OFFSET(DATA!$A$4,AW$3+$AD19,$AD$4+$C$4*13)&gt;0,ROUND(OFFSET(DATA!$A$4,AW$2+$AD19,$AD$4+$C$4*13)/OFFSET(DATA!$A$4,AW$3+$AD19,$AD$4+$C$4*13),3),"")</f>
        <v>0.373</v>
      </c>
      <c r="AX19" s="215">
        <f ca="1">IF(OFFSET(DATA!$A$4,AX$3+$AD19,$AD$4+$C$4*13)&gt;0,ROUND(OFFSET(DATA!$A$4,AX$2+$AD19,$AD$4+$C$4*13)/OFFSET(DATA!$A$4,AX$3+$AD19,$AD$4+$C$4*13),3),"")</f>
        <v>0.34</v>
      </c>
      <c r="AY19" s="215">
        <f ca="1">IF(OFFSET(DATA!$A$4,AY$3+$AD19,$AD$4+$C$4*13)&gt;0,ROUND(OFFSET(DATA!$A$4,AY$2+$AD19,$AD$4+$C$4*13)/OFFSET(DATA!$A$4,AY$3+$AD19,$AD$4+$C$4*13),3),"")</f>
        <v>0.59</v>
      </c>
      <c r="AZ19" s="215">
        <f ca="1">IF(OFFSET(DATA!$A$4,AZ$3+$AD19,$AD$4+$C$4*13)&gt;0,ROUND(OFFSET(DATA!$A$4,AZ$2+$AD19,$AD$4+$C$4*13)/OFFSET(DATA!$A$4,AZ$3+$AD19,$AD$4+$C$4*13),3),"")</f>
        <v>0.378</v>
      </c>
      <c r="BA19" s="215">
        <f ca="1">IF(OFFSET(DATA!$A$4,BA$3+$AD19,$AD$4+$C$4*13)&gt;0,ROUND(OFFSET(DATA!$A$4,BA$2+$AD19,$AD$4+$C$4*13)/OFFSET(DATA!$A$4,BA$3+$AD19,$AD$4+$C$4*13),3),"")</f>
        <v>0.22600000000000001</v>
      </c>
      <c r="BB19" s="215">
        <f ca="1">IF(OFFSET(DATA!$A$4,BB$3+$AD19,$AD$4+$C$4*13)&gt;0,ROUND(OFFSET(DATA!$A$4,BB$2+$AD19,$AD$4+$C$4*13)/OFFSET(DATA!$A$4,BB$3+$AD19,$AD$4+$C$4*13),3),"")</f>
        <v>0.41199999999999998</v>
      </c>
      <c r="BC19" s="215">
        <f ca="1">IF(OFFSET(DATA!$A$4,BC$2+$AD19,$AD$4+$C$4*13)&gt;0,ROUND(OFFSET(DATA!$A$4,BC$2+$AD19,$AD$4+$C$4*13)/OFFSET($AE$4,$AD19,0),3),0)</f>
        <v>0.82599999999999996</v>
      </c>
      <c r="BD19" s="215">
        <f ca="1">IF(OFFSET(DATA!$A$4,BD$3+$AD19,$AD$4+$C$4*13)&gt;0,ROUND(OFFSET(DATA!$A$4,BD$2+$AD19,$AD$4+$C$4*13)/OFFSET(DATA!$A$4,BD$3+$AD19,$AD$4+$C$4*13),3),"")</f>
        <v>0.42199999999999999</v>
      </c>
      <c r="BE19" s="215">
        <f ca="1">IF(OFFSET(DATA!$A$4,BE$3+$AD19,$AD$4+$C$4*13)&gt;0,ROUND(OFFSET(DATA!$A$4,BE$2+$AD19,$AD$4+$C$4*13)/OFFSET(DATA!$A$4,BE$3+$AD19,$AD$4+$C$4*13),3),"")</f>
        <v>0.50600000000000001</v>
      </c>
      <c r="BF19" s="215">
        <f ca="1">IF(OFFSET(DATA!$A$4,BF$3+$AD19,$AD$4+$C$4*13)&gt;0,ROUND(OFFSET(DATA!$A$4,BF$2+$AD19,$AD$4+$C$4*13)/OFFSET(DATA!$A$4,BF$3+$AD19,$AD$4+$C$4*13),3),"")</f>
        <v>0.39100000000000001</v>
      </c>
      <c r="BG19" s="215">
        <f ca="1">IF(OFFSET(DATA!$A$4,BG$2+$AD19,$AD$4+$C$4*13)&gt;0,ROUND(OFFSET(DATA!$A$4,BG$2+$AD19,$AD$4+$C$4*13)/OFFSET($AE$4,$AD19,0),3),0)</f>
        <v>0.88900000000000001</v>
      </c>
      <c r="BH19" s="215">
        <f ca="1">IF(OFFSET(DATA!$A$4,BH$3+$AD19,$AD$4+$C$4*13)&gt;0,ROUND(OFFSET(DATA!$A$4,BH$2+$AD19,$AD$4+$C$4*13)/OFFSET(DATA!$A$4,BH$3+$AD19,$AD$4+$C$4*13),3),"")</f>
        <v>0.60799999999999998</v>
      </c>
      <c r="BI19" s="215">
        <f ca="1">IF(OFFSET(DATA!$A$4,BI$3+$AD19,$AD$4+$C$4*13)&gt;0,ROUND(OFFSET(DATA!$A$4,BI$2+$AD19,$AD$4+$C$4*13)/OFFSET(DATA!$A$4,BI$3+$AD19,$AD$4+$C$4*13),3),"")</f>
        <v>0.59399999999999997</v>
      </c>
      <c r="BJ19" s="215">
        <f ca="1">IF(OFFSET(DATA!$A$4,BJ$3+$AD19,$AD$4+$C$4*13)&gt;0,ROUND(OFFSET(DATA!$A$4,BJ$2+$AD19,$AD$4+$C$4*13)/OFFSET(DATA!$A$4,BJ$3+$AD19,$AD$4+$C$4*13),3),"")</f>
        <v>0.66600000000000004</v>
      </c>
      <c r="BK19" s="215">
        <f ca="1">IF(OFFSET(DATA!$A$4,BK$3+$AD19,$AD$4+$C$4*13)&gt;0,ROUND(OFFSET(DATA!$A$4,BK$2+$AD19,$AD$4+$C$4*13)/OFFSET(DATA!$A$4,BK$3+$AD19,$AD$4+$C$4*13),3),"")</f>
        <v>0.55700000000000005</v>
      </c>
      <c r="BL19" s="215">
        <f ca="1">IF(OFFSET(DATA!$A$4,BL$3+$AD19,$AD$4+$C$4*13)&gt;0,ROUND(OFFSET(DATA!$A$4,BL$2+$AD19,$AD$4+$C$4*13)/OFFSET(DATA!$A$4,BL$3+$AD19,$AD$4+$C$4*13),3),"")</f>
        <v>0.55700000000000005</v>
      </c>
      <c r="BM19" s="215" t="e">
        <f ca="1">IF(OFFSET(DATA!$A$4,BM$3+$AD19,$AD$4+$C$4*13)&gt;0,ROUND(OFFSET(DATA!$A$4,BM$2+$AD19,$AD$4+$C$4*13)/OFFSET(DATA!$A$4,BM$3+$AD19,$AD$4+$C$4*13),3),"")</f>
        <v>#VALUE!</v>
      </c>
      <c r="BN19" s="308"/>
      <c r="BO19" s="308"/>
    </row>
    <row r="20" spans="1:67" x14ac:dyDescent="0.2">
      <c r="A20" s="45">
        <v>16</v>
      </c>
      <c r="B20" s="205">
        <f ca="1">OFFSET(DATA!$A$4,LOOK!$A20+60*(LOOK!$B$4-1),$D$4+$C$4*13)</f>
        <v>24</v>
      </c>
      <c r="C20" s="205">
        <f ca="1">IF($A$4=2,OFFSET(GOALS!$AN$4,LOOK!$A20,0),OFFSET(DATA!$A$4,LOOK!$A20+60*(LOOK!$B$4-1)+30,$D$4+$C$4*13))</f>
        <v>80</v>
      </c>
      <c r="D20" s="206">
        <f ca="1">OFFSET(GOALS!$C$4,LOOK!$A20,LOOK!$B$4)</f>
        <v>1</v>
      </c>
      <c r="E20" s="207">
        <f t="shared" ca="1" si="3"/>
        <v>0.8</v>
      </c>
      <c r="F20">
        <f ca="1">IF($D$4=1,0,OFFSET(DATA!$A$4,LOOK!$A20+60*(LOOK!$B$4-1),$D$4-1))</f>
        <v>87</v>
      </c>
      <c r="G20">
        <f ca="1">IF($D$4=1,0,OFFSET(DATA!$A$34,LOOK!$A20+60*(LOOK!$B$4-1),$D$4-1))</f>
        <v>219</v>
      </c>
      <c r="I20">
        <f t="shared" ca="1" si="4"/>
        <v>-63</v>
      </c>
      <c r="J20">
        <f ca="1">IF($A$4=2,OFFSET(GOALS!$AN$4,LOOK!$A20,0),IF($C$4=1,IF(C20="",0,C20-G20),C20))</f>
        <v>-139</v>
      </c>
      <c r="L20" s="208">
        <f t="shared" si="5"/>
        <v>0.8</v>
      </c>
      <c r="M20" s="208">
        <f t="shared" si="6"/>
        <v>1</v>
      </c>
      <c r="N20" s="209">
        <f t="shared" ca="1" si="7"/>
        <v>0.3</v>
      </c>
      <c r="O20" s="210">
        <f t="shared" ca="1" si="8"/>
        <v>0.3</v>
      </c>
      <c r="P20" s="211">
        <f t="shared" ca="1" si="9"/>
        <v>0.3</v>
      </c>
      <c r="Q20" s="211">
        <f t="shared" ca="1" si="10"/>
        <v>0</v>
      </c>
      <c r="R20" s="211">
        <f t="shared" ca="1" si="11"/>
        <v>0</v>
      </c>
      <c r="S20" s="211">
        <f t="shared" ca="1" si="12"/>
        <v>0</v>
      </c>
      <c r="U20" s="212">
        <v>16</v>
      </c>
      <c r="V20" s="151">
        <v>1</v>
      </c>
      <c r="W20" s="151">
        <v>1</v>
      </c>
      <c r="X20" s="151">
        <v>3</v>
      </c>
      <c r="Y20" s="151">
        <v>3</v>
      </c>
      <c r="Z20" s="151">
        <v>5</v>
      </c>
      <c r="AA20" s="146">
        <v>3</v>
      </c>
      <c r="AB20" s="151">
        <v>1</v>
      </c>
      <c r="AD20" s="213">
        <v>16</v>
      </c>
      <c r="AE20" s="368">
        <f t="shared" si="13"/>
        <v>14.65</v>
      </c>
      <c r="AF20" s="215">
        <f ca="1">IF(OFFSET(DATA!$A$4,AF$3+$AD20,$AD$4+$C$4*13)&gt;0,ROUND(OFFSET(DATA!$A$4,AF$2+$AD20,$AD$4+$C$4*13)/OFFSET(DATA!$A$4,AF$3+$AD20,$AD$4+$C$4*13),3),"")</f>
        <v>0.3</v>
      </c>
      <c r="AG20" s="215">
        <f ca="1">IF(OFFSET(DATA!$A$4,AG$2+$AD20,$AD$4+$C$4*13)&gt;0,ROUND(OFFSET(DATA!$A$4,AG$2+$AD20,$AD$4+$C$4*13)/OFFSET($AE$4,$AD20,0),3),0)</f>
        <v>0.64600000000000002</v>
      </c>
      <c r="AH20" s="215">
        <f ca="1">IF(OFFSET(DATA!$A$4,AH$3+$AD20,$AD$4+$C$4*13)&gt;0,ROUND(OFFSET(DATA!$A$4,AH$2+$AD20,$AD$4+$C$4*13)/OFFSET(DATA!$A$4,AH$3+$AD20,$AD$4+$C$4*13),3),"")</f>
        <v>0.42</v>
      </c>
      <c r="AI20" s="215">
        <f ca="1">IF(OFFSET(DATA!$A$4,AI$3+$AD20,$AD$4+$C$4*13)&gt;0,ROUND(OFFSET(DATA!$A$4,AI$2+$AD20,$AD$4+$C$4*13)/OFFSET(DATA!$A$4,AI$3+$AD20,$AD$4+$C$4*13),3),"")</f>
        <v>0.25</v>
      </c>
      <c r="AJ20" s="215">
        <f ca="1">IF(OFFSET(DATA!$A$4,AJ$3+$AD20,$AD$4+$C$4*13)&gt;0,ROUND(OFFSET(DATA!$A$4,AJ$2+$AD20,$AD$4+$C$4*13)/OFFSET(DATA!$A$4,AJ$3+$AD20,$AD$4+$C$4*13),3),"")</f>
        <v>1</v>
      </c>
      <c r="AK20" s="215">
        <f ca="1">IF(OFFSET(DATA!$A$4,AK$3+$AD20,$AD$4+$C$4*13)&gt;0,ROUND(OFFSET(DATA!$A$4,AK$2+$AD20,$AD$4+$C$4*13)/OFFSET(DATA!$A$4,AK$3+$AD20,$AD$4+$C$4*13),3),"")</f>
        <v>1</v>
      </c>
      <c r="AL20" s="215">
        <f ca="1">IF(OFFSET(DATA!$A$4,AL$3+$AD20,$AD$4+$C$4*13)&gt;0,ROUND(OFFSET(DATA!$A$4,AL$2+$AD20,$AD$4+$C$4*13)/OFFSET(DATA!$A$4,AL$3+$AD20,$AD$4+$C$4*13),3),"")</f>
        <v>1</v>
      </c>
      <c r="AM20" s="215">
        <f ca="1">IF(OFFSET(DATA!$A$4,AM$2+$AD20,$AD$4+$C$4*13)&gt;0,ROUND(OFFSET(DATA!$A$4,AM$2+$AD20,$AD$4+$C$4*13)/OFFSET($AE$4,$AD20,0),3),0)</f>
        <v>1.2050000000000001</v>
      </c>
      <c r="AN20" s="215">
        <f ca="1">IF(OFFSET(DATA!$A$4,AN$3+$AD20,$AD$4+$C$4*13)&gt;0,ROUND(OFFSET(DATA!$A$4,AN$2+$AD20,$AD$4+$C$4*13)/OFFSET(DATA!$A$4,AN$3+$AD20,$AD$4+$C$4*13),3),"")</f>
        <v>1</v>
      </c>
      <c r="AO20" s="215">
        <f ca="1">IF(OFFSET(DATA!$A$4,AO$2+$AD20,$AD$4+$C$4*13)&gt;0,ROUND(OFFSET(DATA!$A$4,AO$2+$AD20,$AD$4+$C$4*13)/OFFSET($AE$4,$AD20,0),3),0)</f>
        <v>1.0509999999999999</v>
      </c>
      <c r="AP20" s="215">
        <f ca="1">IF(OFFSET(DATA!$A$4,AP$3+$AD20,$AD$4+$C$4*13)&gt;0,ROUND(OFFSET(DATA!$A$4,AP$2+$AD20,$AD$4+$C$4*13)/OFFSET(DATA!$A$4,AP$3+$AD20,$AD$4+$C$4*13),3),"")</f>
        <v>1</v>
      </c>
      <c r="AQ20" s="215">
        <f ca="1">IF(OFFSET(DATA!$A$4,AQ$3+$AD20,$AD$4+$C$4*13)&gt;0,ROUND(OFFSET(DATA!$A$4,AQ$2+$AD20,$AD$4+$C$4*13)/OFFSET(DATA!$A$4,AQ$3+$AD20,$AD$4+$C$4*13),3),"")</f>
        <v>1</v>
      </c>
      <c r="AR20" s="215">
        <f ca="1">IF(OFFSET(DATA!$A$4,AR$3+$AD20,$AD$4+$C$4*13)&gt;0,ROUND(OFFSET(DATA!$A$4,AR$2+$AD20,$AD$4+$C$4*13)/OFFSET(DATA!$A$4,AR$3+$AD20,$AD$4+$C$4*13),3),"")</f>
        <v>1</v>
      </c>
      <c r="AS20" s="215">
        <f ca="1">IF(OFFSET(DATA!$A$4,AS$3+$AD20,$AD$4+$C$4*13)&gt;0,ROUND(OFFSET(DATA!$A$4,AS$2+$AD20,$AD$4+$C$4*13)/OFFSET(DATA!$A$4,AS$3+$AD20,$AD$4+$C$4*13),3),"")</f>
        <v>1</v>
      </c>
      <c r="AT20" s="215">
        <f ca="1">IF(OFFSET(DATA!$A$4,AT$3+$AD20,$AD$4+$C$4*13)&gt;0,ROUND(OFFSET(DATA!$A$4,AT$2+$AD20,$AD$4+$C$4*13)/OFFSET(DATA!$A$4,AT$3+$AD20,$AD$4+$C$4*13),3),"")</f>
        <v>1</v>
      </c>
      <c r="AU20" s="215">
        <f ca="1">IF(OFFSET(DATA!$A$4,AU$3+$AD20,$AD$4+$C$4*13)&gt;0,ROUND(OFFSET(DATA!$A$4,AU$2+$AD20,$AD$4+$C$4*13)/OFFSET(DATA!$A$4,AU$3+$AD20,$AD$4+$C$4*13),3),"")</f>
        <v>1.5229999999999999</v>
      </c>
      <c r="AV20" s="215" t="str">
        <f ca="1">IF(OFFSET(DATA!$A$4,AV$3+$AD20,$AD$4+$C$4*13)&gt;0,ROUND(OFFSET(DATA!$A$4,AV$2+$AD20,$AD$4+$C$4*13)/OFFSET(DATA!$A$4,AV$3+$AD20,$AD$4+$C$4*13),3),"")</f>
        <v/>
      </c>
      <c r="AW20" s="215">
        <f ca="1">IF(OFFSET(DATA!$A$4,AW$3+$AD20,$AD$4+$C$4*13)&gt;0,ROUND(OFFSET(DATA!$A$4,AW$2+$AD20,$AD$4+$C$4*13)/OFFSET(DATA!$A$4,AW$3+$AD20,$AD$4+$C$4*13),3),"")</f>
        <v>0.622</v>
      </c>
      <c r="AX20" s="215">
        <f ca="1">IF(OFFSET(DATA!$A$4,AX$3+$AD20,$AD$4+$C$4*13)&gt;0,ROUND(OFFSET(DATA!$A$4,AX$2+$AD20,$AD$4+$C$4*13)/OFFSET(DATA!$A$4,AX$3+$AD20,$AD$4+$C$4*13),3),"")</f>
        <v>0.11600000000000001</v>
      </c>
      <c r="AY20" s="215">
        <f ca="1">IF(OFFSET(DATA!$A$4,AY$3+$AD20,$AD$4+$C$4*13)&gt;0,ROUND(OFFSET(DATA!$A$4,AY$2+$AD20,$AD$4+$C$4*13)/OFFSET(DATA!$A$4,AY$3+$AD20,$AD$4+$C$4*13),3),"")</f>
        <v>0</v>
      </c>
      <c r="AZ20" s="215">
        <f ca="1">IF(OFFSET(DATA!$A$4,AZ$3+$AD20,$AD$4+$C$4*13)&gt;0,ROUND(OFFSET(DATA!$A$4,AZ$2+$AD20,$AD$4+$C$4*13)/OFFSET(DATA!$A$4,AZ$3+$AD20,$AD$4+$C$4*13),3),"")</f>
        <v>0.58499999999999996</v>
      </c>
      <c r="BA20" s="215">
        <f ca="1">IF(OFFSET(DATA!$A$4,BA$3+$AD20,$AD$4+$C$4*13)&gt;0,ROUND(OFFSET(DATA!$A$4,BA$2+$AD20,$AD$4+$C$4*13)/OFFSET(DATA!$A$4,BA$3+$AD20,$AD$4+$C$4*13),3),"")</f>
        <v>0.158</v>
      </c>
      <c r="BB20" s="215">
        <f ca="1">IF(OFFSET(DATA!$A$4,BB$3+$AD20,$AD$4+$C$4*13)&gt;0,ROUND(OFFSET(DATA!$A$4,BB$2+$AD20,$AD$4+$C$4*13)/OFFSET(DATA!$A$4,BB$3+$AD20,$AD$4+$C$4*13),3),"")</f>
        <v>0</v>
      </c>
      <c r="BC20" s="215">
        <f ca="1">IF(OFFSET(DATA!$A$4,BC$2+$AD20,$AD$4+$C$4*13)&gt;0,ROUND(OFFSET(DATA!$A$4,BC$2+$AD20,$AD$4+$C$4*13)/OFFSET($AE$4,$AD20,0),3),0)</f>
        <v>0.79700000000000004</v>
      </c>
      <c r="BD20" s="215">
        <f ca="1">IF(OFFSET(DATA!$A$4,BD$3+$AD20,$AD$4+$C$4*13)&gt;0,ROUND(OFFSET(DATA!$A$4,BD$2+$AD20,$AD$4+$C$4*13)/OFFSET(DATA!$A$4,BD$3+$AD20,$AD$4+$C$4*13),3),"")</f>
        <v>0.91900000000000004</v>
      </c>
      <c r="BE20" s="215">
        <f ca="1">IF(OFFSET(DATA!$A$4,BE$3+$AD20,$AD$4+$C$4*13)&gt;0,ROUND(OFFSET(DATA!$A$4,BE$2+$AD20,$AD$4+$C$4*13)/OFFSET(DATA!$A$4,BE$3+$AD20,$AD$4+$C$4*13),3),"")</f>
        <v>0.76900000000000002</v>
      </c>
      <c r="BF20" s="215">
        <f ca="1">IF(OFFSET(DATA!$A$4,BF$3+$AD20,$AD$4+$C$4*13)&gt;0,ROUND(OFFSET(DATA!$A$4,BF$2+$AD20,$AD$4+$C$4*13)/OFFSET(DATA!$A$4,BF$3+$AD20,$AD$4+$C$4*13),3),"")</f>
        <v>0.57299999999999995</v>
      </c>
      <c r="BG20" s="215">
        <f ca="1">IF(OFFSET(DATA!$A$4,BG$2+$AD20,$AD$4+$C$4*13)&gt;0,ROUND(OFFSET(DATA!$A$4,BG$2+$AD20,$AD$4+$C$4*13)/OFFSET($AE$4,$AD20,0),3),0)</f>
        <v>0.78200000000000003</v>
      </c>
      <c r="BH20" s="215">
        <f ca="1">IF(OFFSET(DATA!$A$4,BH$3+$AD20,$AD$4+$C$4*13)&gt;0,ROUND(OFFSET(DATA!$A$4,BH$2+$AD20,$AD$4+$C$4*13)/OFFSET(DATA!$A$4,BH$3+$AD20,$AD$4+$C$4*13),3),"")</f>
        <v>0.17299999999999999</v>
      </c>
      <c r="BI20" s="215">
        <f ca="1">IF(OFFSET(DATA!$A$4,BI$3+$AD20,$AD$4+$C$4*13)&gt;0,ROUND(OFFSET(DATA!$A$4,BI$2+$AD20,$AD$4+$C$4*13)/OFFSET(DATA!$A$4,BI$3+$AD20,$AD$4+$C$4*13),3),"")</f>
        <v>0.17499999999999999</v>
      </c>
      <c r="BJ20" s="215" t="e">
        <f ca="1">IF(OFFSET(DATA!$A$4,BJ$3+$AD20,$AD$4+$C$4*13)&gt;0,ROUND(OFFSET(DATA!$A$4,BJ$2+$AD20,$AD$4+$C$4*13)/OFFSET(DATA!$A$4,BJ$3+$AD20,$AD$4+$C$4*13),3),"")</f>
        <v>#VALUE!</v>
      </c>
      <c r="BK20" s="215">
        <f ca="1">IF(OFFSET(DATA!$A$4,BK$3+$AD20,$AD$4+$C$4*13)&gt;0,ROUND(OFFSET(DATA!$A$4,BK$2+$AD20,$AD$4+$C$4*13)/OFFSET(DATA!$A$4,BK$3+$AD20,$AD$4+$C$4*13),3),"")</f>
        <v>3.6999999999999998E-2</v>
      </c>
      <c r="BL20" s="215">
        <f ca="1">IF(OFFSET(DATA!$A$4,BL$3+$AD20,$AD$4+$C$4*13)&gt;0,ROUND(OFFSET(DATA!$A$4,BL$2+$AD20,$AD$4+$C$4*13)/OFFSET(DATA!$A$4,BL$3+$AD20,$AD$4+$C$4*13),3),"")</f>
        <v>3.6999999999999998E-2</v>
      </c>
      <c r="BM20" s="215" t="e">
        <f ca="1">IF(OFFSET(DATA!$A$4,BM$3+$AD20,$AD$4+$C$4*13)&gt;0,ROUND(OFFSET(DATA!$A$4,BM$2+$AD20,$AD$4+$C$4*13)/OFFSET(DATA!$A$4,BM$3+$AD20,$AD$4+$C$4*13),3),"")</f>
        <v>#VALUE!</v>
      </c>
      <c r="BN20" s="308"/>
      <c r="BO20" s="308"/>
    </row>
    <row r="21" spans="1:67" x14ac:dyDescent="0.2">
      <c r="A21" s="45">
        <v>17</v>
      </c>
      <c r="B21" s="205">
        <f ca="1">OFFSET(DATA!$A$4,LOOK!$A21+60*(LOOK!$B$4-1),$D$4+$C$4*13)</f>
        <v>46</v>
      </c>
      <c r="C21" s="205">
        <f ca="1">IF($A$4=2,OFFSET(GOALS!$AN$4,LOOK!$A21,0),OFFSET(DATA!$A$4,LOOK!$A21+60*(LOOK!$B$4-1)+30,$D$4+$C$4*13))</f>
        <v>131</v>
      </c>
      <c r="D21" s="206">
        <f ca="1">OFFSET(GOALS!$C$4,LOOK!$A21,LOOK!$B$4)</f>
        <v>1</v>
      </c>
      <c r="E21" s="207">
        <f t="shared" ca="1" si="3"/>
        <v>0.8</v>
      </c>
      <c r="F21">
        <f ca="1">IF($D$4=1,0,OFFSET(DATA!$A$4,LOOK!$A21+60*(LOOK!$B$4-1),$D$4-1))</f>
        <v>100</v>
      </c>
      <c r="G21">
        <f ca="1">IF($D$4=1,0,OFFSET(DATA!$A$34,LOOK!$A21+60*(LOOK!$B$4-1),$D$4-1))</f>
        <v>242</v>
      </c>
      <c r="I21">
        <f t="shared" ca="1" si="4"/>
        <v>-54</v>
      </c>
      <c r="J21">
        <f ca="1">IF($A$4=2,OFFSET(GOALS!$AN$4,LOOK!$A21,0),IF($C$4=1,IF(C21="",0,C21-G21),C21))</f>
        <v>-111</v>
      </c>
      <c r="L21" s="208">
        <f t="shared" si="5"/>
        <v>0.8</v>
      </c>
      <c r="M21" s="208">
        <f t="shared" si="6"/>
        <v>1</v>
      </c>
      <c r="N21" s="209">
        <f t="shared" ca="1" si="7"/>
        <v>0.35099999999999998</v>
      </c>
      <c r="O21" s="210">
        <f t="shared" ca="1" si="8"/>
        <v>0.35099999999999998</v>
      </c>
      <c r="P21" s="211">
        <f t="shared" ca="1" si="9"/>
        <v>0.35099999999999998</v>
      </c>
      <c r="Q21" s="211">
        <f t="shared" ca="1" si="10"/>
        <v>0</v>
      </c>
      <c r="R21" s="211">
        <f t="shared" ca="1" si="11"/>
        <v>0</v>
      </c>
      <c r="S21" s="211">
        <f t="shared" ca="1" si="12"/>
        <v>0</v>
      </c>
      <c r="U21" s="202">
        <v>17</v>
      </c>
      <c r="V21" s="151">
        <v>1</v>
      </c>
      <c r="W21" s="151">
        <v>1</v>
      </c>
      <c r="X21" s="151">
        <v>3</v>
      </c>
      <c r="Y21" s="151">
        <v>3</v>
      </c>
      <c r="Z21" s="151">
        <v>5</v>
      </c>
      <c r="AA21" s="146">
        <v>3</v>
      </c>
      <c r="AB21" s="151">
        <v>1</v>
      </c>
      <c r="AD21" s="213">
        <v>17</v>
      </c>
      <c r="AE21" s="368">
        <f t="shared" si="13"/>
        <v>14.64</v>
      </c>
      <c r="AF21" s="215">
        <f ca="1">IF(OFFSET(DATA!$A$4,AF$3+$AD21,$AD$4+$C$4*13)&gt;0,ROUND(OFFSET(DATA!$A$4,AF$2+$AD21,$AD$4+$C$4*13)/OFFSET(DATA!$A$4,AF$3+$AD21,$AD$4+$C$4*13),3),"")</f>
        <v>0.35099999999999998</v>
      </c>
      <c r="AG21" s="215">
        <f ca="1">IF(OFFSET(DATA!$A$4,AG$2+$AD21,$AD$4+$C$4*13)&gt;0,ROUND(OFFSET(DATA!$A$4,AG$2+$AD21,$AD$4+$C$4*13)/OFFSET($AE$4,$AD21,0),3),0)</f>
        <v>0.65500000000000003</v>
      </c>
      <c r="AH21" s="215">
        <f ca="1">IF(OFFSET(DATA!$A$4,AH$3+$AD21,$AD$4+$C$4*13)&gt;0,ROUND(OFFSET(DATA!$A$4,AH$2+$AD21,$AD$4+$C$4*13)/OFFSET(DATA!$A$4,AH$3+$AD21,$AD$4+$C$4*13),3),"")</f>
        <v>0.42299999999999999</v>
      </c>
      <c r="AI21" s="215">
        <f ca="1">IF(OFFSET(DATA!$A$4,AI$3+$AD21,$AD$4+$C$4*13)&gt;0,ROUND(OFFSET(DATA!$A$4,AI$2+$AD21,$AD$4+$C$4*13)/OFFSET(DATA!$A$4,AI$3+$AD21,$AD$4+$C$4*13),3),"")</f>
        <v>0.54500000000000004</v>
      </c>
      <c r="AJ21" s="215">
        <f ca="1">IF(OFFSET(DATA!$A$4,AJ$3+$AD21,$AD$4+$C$4*13)&gt;0,ROUND(OFFSET(DATA!$A$4,AJ$2+$AD21,$AD$4+$C$4*13)/OFFSET(DATA!$A$4,AJ$3+$AD21,$AD$4+$C$4*13),3),"")</f>
        <v>0.8</v>
      </c>
      <c r="AK21" s="215">
        <f ca="1">IF(OFFSET(DATA!$A$4,AK$3+$AD21,$AD$4+$C$4*13)&gt;0,ROUND(OFFSET(DATA!$A$4,AK$2+$AD21,$AD$4+$C$4*13)/OFFSET(DATA!$A$4,AK$3+$AD21,$AD$4+$C$4*13),3),"")</f>
        <v>0.8</v>
      </c>
      <c r="AL21" s="215">
        <f ca="1">IF(OFFSET(DATA!$A$4,AL$3+$AD21,$AD$4+$C$4*13)&gt;0,ROUND(OFFSET(DATA!$A$4,AL$2+$AD21,$AD$4+$C$4*13)/OFFSET(DATA!$A$4,AL$3+$AD21,$AD$4+$C$4*13),3),"")</f>
        <v>1</v>
      </c>
      <c r="AM21" s="215">
        <f ca="1">IF(OFFSET(DATA!$A$4,AM$2+$AD21,$AD$4+$C$4*13)&gt;0,ROUND(OFFSET(DATA!$A$4,AM$2+$AD21,$AD$4+$C$4*13)/OFFSET($AE$4,$AD21,0),3),0)</f>
        <v>1.0509999999999999</v>
      </c>
      <c r="AN21" s="215">
        <f ca="1">IF(OFFSET(DATA!$A$4,AN$3+$AD21,$AD$4+$C$4*13)&gt;0,ROUND(OFFSET(DATA!$A$4,AN$2+$AD21,$AD$4+$C$4*13)/OFFSET(DATA!$A$4,AN$3+$AD21,$AD$4+$C$4*13),3),"")</f>
        <v>1</v>
      </c>
      <c r="AO21" s="215">
        <f ca="1">IF(OFFSET(DATA!$A$4,AO$2+$AD21,$AD$4+$C$4*13)&gt;0,ROUND(OFFSET(DATA!$A$4,AO$2+$AD21,$AD$4+$C$4*13)/OFFSET($AE$4,$AD21,0),3),0)</f>
        <v>1.161</v>
      </c>
      <c r="AP21" s="215">
        <f ca="1">IF(OFFSET(DATA!$A$4,AP$3+$AD21,$AD$4+$C$4*13)&gt;0,ROUND(OFFSET(DATA!$A$4,AP$2+$AD21,$AD$4+$C$4*13)/OFFSET(DATA!$A$4,AP$3+$AD21,$AD$4+$C$4*13),3),"")</f>
        <v>1</v>
      </c>
      <c r="AQ21" s="215">
        <f ca="1">IF(OFFSET(DATA!$A$4,AQ$3+$AD21,$AD$4+$C$4*13)&gt;0,ROUND(OFFSET(DATA!$A$4,AQ$2+$AD21,$AD$4+$C$4*13)/OFFSET(DATA!$A$4,AQ$3+$AD21,$AD$4+$C$4*13),3),"")</f>
        <v>1</v>
      </c>
      <c r="AR21" s="215">
        <f ca="1">IF(OFFSET(DATA!$A$4,AR$3+$AD21,$AD$4+$C$4*13)&gt;0,ROUND(OFFSET(DATA!$A$4,AR$2+$AD21,$AD$4+$C$4*13)/OFFSET(DATA!$A$4,AR$3+$AD21,$AD$4+$C$4*13),3),"")</f>
        <v>0.5</v>
      </c>
      <c r="AS21" s="215">
        <f ca="1">IF(OFFSET(DATA!$A$4,AS$3+$AD21,$AD$4+$C$4*13)&gt;0,ROUND(OFFSET(DATA!$A$4,AS$2+$AD21,$AD$4+$C$4*13)/OFFSET(DATA!$A$4,AS$3+$AD21,$AD$4+$C$4*13),3),"")</f>
        <v>0.875</v>
      </c>
      <c r="AT21" s="215">
        <f ca="1">IF(OFFSET(DATA!$A$4,AT$3+$AD21,$AD$4+$C$4*13)&gt;0,ROUND(OFFSET(DATA!$A$4,AT$2+$AD21,$AD$4+$C$4*13)/OFFSET(DATA!$A$4,AT$3+$AD21,$AD$4+$C$4*13),3),"")</f>
        <v>0.5</v>
      </c>
      <c r="AU21" s="215">
        <f ca="1">IF(OFFSET(DATA!$A$4,AU$3+$AD21,$AD$4+$C$4*13)&gt;0,ROUND(OFFSET(DATA!$A$4,AU$2+$AD21,$AD$4+$C$4*13)/OFFSET(DATA!$A$4,AU$3+$AD21,$AD$4+$C$4*13),3),"")</f>
        <v>3.48</v>
      </c>
      <c r="AV21" s="215">
        <f ca="1">IF(OFFSET(DATA!$A$4,AV$3+$AD21,$AD$4+$C$4*13)&gt;0,ROUND(OFFSET(DATA!$A$4,AV$2+$AD21,$AD$4+$C$4*13)/OFFSET(DATA!$A$4,AV$3+$AD21,$AD$4+$C$4*13),3),"")</f>
        <v>380</v>
      </c>
      <c r="AW21" s="215">
        <f ca="1">IF(OFFSET(DATA!$A$4,AW$3+$AD21,$AD$4+$C$4*13)&gt;0,ROUND(OFFSET(DATA!$A$4,AW$2+$AD21,$AD$4+$C$4*13)/OFFSET(DATA!$A$4,AW$3+$AD21,$AD$4+$C$4*13),3),"")</f>
        <v>0.36099999999999999</v>
      </c>
      <c r="AX21" s="215">
        <f ca="1">IF(OFFSET(DATA!$A$4,AX$3+$AD21,$AD$4+$C$4*13)&gt;0,ROUND(OFFSET(DATA!$A$4,AX$2+$AD21,$AD$4+$C$4*13)/OFFSET(DATA!$A$4,AX$3+$AD21,$AD$4+$C$4*13),3),"")</f>
        <v>0.126</v>
      </c>
      <c r="AY21" s="215">
        <f ca="1">IF(OFFSET(DATA!$A$4,AY$3+$AD21,$AD$4+$C$4*13)&gt;0,ROUND(OFFSET(DATA!$A$4,AY$2+$AD21,$AD$4+$C$4*13)/OFFSET(DATA!$A$4,AY$3+$AD21,$AD$4+$C$4*13),3),"")</f>
        <v>0.19</v>
      </c>
      <c r="AZ21" s="215">
        <f ca="1">IF(OFFSET(DATA!$A$4,AZ$3+$AD21,$AD$4+$C$4*13)&gt;0,ROUND(OFFSET(DATA!$A$4,AZ$2+$AD21,$AD$4+$C$4*13)/OFFSET(DATA!$A$4,AZ$3+$AD21,$AD$4+$C$4*13),3),"")</f>
        <v>0.28499999999999998</v>
      </c>
      <c r="BA21" s="215">
        <f ca="1">IF(OFFSET(DATA!$A$4,BA$3+$AD21,$AD$4+$C$4*13)&gt;0,ROUND(OFFSET(DATA!$A$4,BA$2+$AD21,$AD$4+$C$4*13)/OFFSET(DATA!$A$4,BA$3+$AD21,$AD$4+$C$4*13),3),"")</f>
        <v>6.2E-2</v>
      </c>
      <c r="BB21" s="215">
        <f ca="1">IF(OFFSET(DATA!$A$4,BB$3+$AD21,$AD$4+$C$4*13)&gt;0,ROUND(OFFSET(DATA!$A$4,BB$2+$AD21,$AD$4+$C$4*13)/OFFSET(DATA!$A$4,BB$3+$AD21,$AD$4+$C$4*13),3),"")</f>
        <v>0</v>
      </c>
      <c r="BC21" s="215">
        <f ca="1">IF(OFFSET(DATA!$A$4,BC$2+$AD21,$AD$4+$C$4*13)&gt;0,ROUND(OFFSET(DATA!$A$4,BC$2+$AD21,$AD$4+$C$4*13)/OFFSET($AE$4,$AD21,0),3),0)</f>
        <v>0.80100000000000005</v>
      </c>
      <c r="BD21" s="215">
        <f ca="1">IF(OFFSET(DATA!$A$4,BD$3+$AD21,$AD$4+$C$4*13)&gt;0,ROUND(OFFSET(DATA!$A$4,BD$2+$AD21,$AD$4+$C$4*13)/OFFSET(DATA!$A$4,BD$3+$AD21,$AD$4+$C$4*13),3),"")</f>
        <v>0.37</v>
      </c>
      <c r="BE21" s="215">
        <f ca="1">IF(OFFSET(DATA!$A$4,BE$3+$AD21,$AD$4+$C$4*13)&gt;0,ROUND(OFFSET(DATA!$A$4,BE$2+$AD21,$AD$4+$C$4*13)/OFFSET(DATA!$A$4,BE$3+$AD21,$AD$4+$C$4*13),3),"")</f>
        <v>0.375</v>
      </c>
      <c r="BF21" s="215">
        <f ca="1">IF(OFFSET(DATA!$A$4,BF$3+$AD21,$AD$4+$C$4*13)&gt;0,ROUND(OFFSET(DATA!$A$4,BF$2+$AD21,$AD$4+$C$4*13)/OFFSET(DATA!$A$4,BF$3+$AD21,$AD$4+$C$4*13),3),"")</f>
        <v>0.315</v>
      </c>
      <c r="BG21" s="215">
        <f ca="1">IF(OFFSET(DATA!$A$4,BG$2+$AD21,$AD$4+$C$4*13)&gt;0,ROUND(OFFSET(DATA!$A$4,BG$2+$AD21,$AD$4+$C$4*13)/OFFSET($AE$4,$AD21,0),3),0)</f>
        <v>0.89900000000000002</v>
      </c>
      <c r="BH21" s="215">
        <f ca="1">IF(OFFSET(DATA!$A$4,BH$3+$AD21,$AD$4+$C$4*13)&gt;0,ROUND(OFFSET(DATA!$A$4,BH$2+$AD21,$AD$4+$C$4*13)/OFFSET(DATA!$A$4,BH$3+$AD21,$AD$4+$C$4*13),3),"")</f>
        <v>0.38500000000000001</v>
      </c>
      <c r="BI21" s="215">
        <f ca="1">IF(OFFSET(DATA!$A$4,BI$3+$AD21,$AD$4+$C$4*13)&gt;0,ROUND(OFFSET(DATA!$A$4,BI$2+$AD21,$AD$4+$C$4*13)/OFFSET(DATA!$A$4,BI$3+$AD21,$AD$4+$C$4*13),3),"")</f>
        <v>6.3E-2</v>
      </c>
      <c r="BJ21" s="215" t="e">
        <f ca="1">IF(OFFSET(DATA!$A$4,BJ$3+$AD21,$AD$4+$C$4*13)&gt;0,ROUND(OFFSET(DATA!$A$4,BJ$2+$AD21,$AD$4+$C$4*13)/OFFSET(DATA!$A$4,BJ$3+$AD21,$AD$4+$C$4*13),3),"")</f>
        <v>#VALUE!</v>
      </c>
      <c r="BK21" s="215">
        <f ca="1">IF(OFFSET(DATA!$A$4,BK$3+$AD21,$AD$4+$C$4*13)&gt;0,ROUND(OFFSET(DATA!$A$4,BK$2+$AD21,$AD$4+$C$4*13)/OFFSET(DATA!$A$4,BK$3+$AD21,$AD$4+$C$4*13),3),"")</f>
        <v>0.10299999999999999</v>
      </c>
      <c r="BL21" s="215">
        <f ca="1">IF(OFFSET(DATA!$A$4,BL$3+$AD21,$AD$4+$C$4*13)&gt;0,ROUND(OFFSET(DATA!$A$4,BL$2+$AD21,$AD$4+$C$4*13)/OFFSET(DATA!$A$4,BL$3+$AD21,$AD$4+$C$4*13),3),"")</f>
        <v>9.6000000000000002E-2</v>
      </c>
      <c r="BM21" s="215">
        <f ca="1">IF(OFFSET(DATA!$A$4,BM$3+$AD21,$AD$4+$C$4*13)&gt;0,ROUND(OFFSET(DATA!$A$4,BM$2+$AD21,$AD$4+$C$4*13)/OFFSET(DATA!$A$4,BM$3+$AD21,$AD$4+$C$4*13),3),"")</f>
        <v>0.17499999999999999</v>
      </c>
      <c r="BN21" s="308"/>
      <c r="BO21" s="308"/>
    </row>
    <row r="22" spans="1:67" x14ac:dyDescent="0.2">
      <c r="A22" s="45">
        <v>18</v>
      </c>
      <c r="B22" s="205">
        <f ca="1">OFFSET(DATA!$A$4,LOOK!$A22+60*(LOOK!$B$4-1),$D$4+$C$4*13)</f>
        <v>38</v>
      </c>
      <c r="C22" s="205">
        <f ca="1">IF($A$4=2,OFFSET(GOALS!$AN$4,LOOK!$A22,0),OFFSET(DATA!$A$4,LOOK!$A22+60*(LOOK!$B$4-1)+30,$D$4+$C$4*13))</f>
        <v>87</v>
      </c>
      <c r="D22" s="206">
        <f ca="1">OFFSET(GOALS!$C$4,LOOK!$A22,LOOK!$B$4)</f>
        <v>1</v>
      </c>
      <c r="E22" s="207">
        <f t="shared" ca="1" si="3"/>
        <v>0.8</v>
      </c>
      <c r="F22">
        <f ca="1">IF($D$4=1,0,OFFSET(DATA!$A$4,LOOK!$A22+60*(LOOK!$B$4-1),$D$4-1))</f>
        <v>75</v>
      </c>
      <c r="G22">
        <f ca="1">IF($D$4=1,0,OFFSET(DATA!$A$34,LOOK!$A22+60*(LOOK!$B$4-1),$D$4-1))</f>
        <v>218</v>
      </c>
      <c r="I22">
        <f t="shared" ca="1" si="4"/>
        <v>-37</v>
      </c>
      <c r="J22">
        <f ca="1">IF($A$4=2,OFFSET(GOALS!$AN$4,LOOK!$A22,0),IF($C$4=1,IF(C22="",0,C22-G22),C22))</f>
        <v>-131</v>
      </c>
      <c r="L22" s="208">
        <f t="shared" si="5"/>
        <v>0.8</v>
      </c>
      <c r="M22" s="208">
        <f t="shared" si="6"/>
        <v>1</v>
      </c>
      <c r="N22" s="209">
        <f t="shared" ca="1" si="7"/>
        <v>0.437</v>
      </c>
      <c r="O22" s="210">
        <f t="shared" ca="1" si="8"/>
        <v>0.437</v>
      </c>
      <c r="P22" s="211">
        <f t="shared" ca="1" si="9"/>
        <v>0.437</v>
      </c>
      <c r="Q22" s="211">
        <f t="shared" ca="1" si="10"/>
        <v>0</v>
      </c>
      <c r="R22" s="211">
        <f t="shared" ca="1" si="11"/>
        <v>0</v>
      </c>
      <c r="S22" s="211">
        <f t="shared" ca="1" si="12"/>
        <v>0</v>
      </c>
      <c r="U22" s="212">
        <v>18</v>
      </c>
      <c r="V22" s="151">
        <v>1</v>
      </c>
      <c r="W22" s="151">
        <v>1</v>
      </c>
      <c r="X22" s="151">
        <v>5</v>
      </c>
      <c r="Y22" s="151">
        <v>5</v>
      </c>
      <c r="Z22" s="151">
        <v>5</v>
      </c>
      <c r="AA22" s="151">
        <v>1</v>
      </c>
      <c r="AB22" s="151">
        <v>0</v>
      </c>
      <c r="AD22" s="213">
        <v>18</v>
      </c>
      <c r="AE22" s="368">
        <f t="shared" si="13"/>
        <v>15</v>
      </c>
      <c r="AF22" s="215">
        <f ca="1">IF(OFFSET(DATA!$A$4,AF$3+$AD22,$AD$4+$C$4*13)&gt;0,ROUND(OFFSET(DATA!$A$4,AF$2+$AD22,$AD$4+$C$4*13)/OFFSET(DATA!$A$4,AF$3+$AD22,$AD$4+$C$4*13),3),"")</f>
        <v>0.437</v>
      </c>
      <c r="AG22" s="215">
        <f ca="1">IF(OFFSET(DATA!$A$4,AG$2+$AD22,$AD$4+$C$4*13)&gt;0,ROUND(OFFSET(DATA!$A$4,AG$2+$AD22,$AD$4+$C$4*13)/OFFSET($AE$4,$AD22,0),3),0)</f>
        <v>0.64300000000000002</v>
      </c>
      <c r="AH22" s="215">
        <f ca="1">IF(OFFSET(DATA!$A$4,AH$3+$AD22,$AD$4+$C$4*13)&gt;0,ROUND(OFFSET(DATA!$A$4,AH$2+$AD22,$AD$4+$C$4*13)/OFFSET(DATA!$A$4,AH$3+$AD22,$AD$4+$C$4*13),3),"")</f>
        <v>0.36399999999999999</v>
      </c>
      <c r="AI22" s="215">
        <f ca="1">IF(OFFSET(DATA!$A$4,AI$3+$AD22,$AD$4+$C$4*13)&gt;0,ROUND(OFFSET(DATA!$A$4,AI$2+$AD22,$AD$4+$C$4*13)/OFFSET(DATA!$A$4,AI$3+$AD22,$AD$4+$C$4*13),3),"")</f>
        <v>0.27300000000000002</v>
      </c>
      <c r="AJ22" s="215">
        <f ca="1">IF(OFFSET(DATA!$A$4,AJ$3+$AD22,$AD$4+$C$4*13)&gt;0,ROUND(OFFSET(DATA!$A$4,AJ$2+$AD22,$AD$4+$C$4*13)/OFFSET(DATA!$A$4,AJ$3+$AD22,$AD$4+$C$4*13),3),"")</f>
        <v>0.8</v>
      </c>
      <c r="AK22" s="215">
        <f ca="1">IF(OFFSET(DATA!$A$4,AK$3+$AD22,$AD$4+$C$4*13)&gt;0,ROUND(OFFSET(DATA!$A$4,AK$2+$AD22,$AD$4+$C$4*13)/OFFSET(DATA!$A$4,AK$3+$AD22,$AD$4+$C$4*13),3),"")</f>
        <v>0.8</v>
      </c>
      <c r="AL22" s="215">
        <f ca="1">IF(OFFSET(DATA!$A$4,AL$3+$AD22,$AD$4+$C$4*13)&gt;0,ROUND(OFFSET(DATA!$A$4,AL$2+$AD22,$AD$4+$C$4*13)/OFFSET(DATA!$A$4,AL$3+$AD22,$AD$4+$C$4*13),3),"")</f>
        <v>1</v>
      </c>
      <c r="AM22" s="215">
        <f ca="1">IF(OFFSET(DATA!$A$4,AM$2+$AD22,$AD$4+$C$4*13)&gt;0,ROUND(OFFSET(DATA!$A$4,AM$2+$AD22,$AD$4+$C$4*13)/OFFSET($AE$4,$AD22,0),3),0)</f>
        <v>1.1919999999999999</v>
      </c>
      <c r="AN22" s="215">
        <f ca="1">IF(OFFSET(DATA!$A$4,AN$3+$AD22,$AD$4+$C$4*13)&gt;0,ROUND(OFFSET(DATA!$A$4,AN$2+$AD22,$AD$4+$C$4*13)/OFFSET(DATA!$A$4,AN$3+$AD22,$AD$4+$C$4*13),3),"")</f>
        <v>1</v>
      </c>
      <c r="AO22" s="215">
        <f ca="1">IF(OFFSET(DATA!$A$4,AO$2+$AD22,$AD$4+$C$4*13)&gt;0,ROUND(OFFSET(DATA!$A$4,AO$2+$AD22,$AD$4+$C$4*13)/OFFSET($AE$4,$AD22,0),3),0)</f>
        <v>1.2</v>
      </c>
      <c r="AP22" s="215">
        <f ca="1">IF(OFFSET(DATA!$A$4,AP$3+$AD22,$AD$4+$C$4*13)&gt;0,ROUND(OFFSET(DATA!$A$4,AP$2+$AD22,$AD$4+$C$4*13)/OFFSET(DATA!$A$4,AP$3+$AD22,$AD$4+$C$4*13),3),"")</f>
        <v>1</v>
      </c>
      <c r="AQ22" s="215" t="str">
        <f ca="1">IF(OFFSET(DATA!$A$4,AQ$3+$AD22,$AD$4+$C$4*13)&gt;0,ROUND(OFFSET(DATA!$A$4,AQ$2+$AD22,$AD$4+$C$4*13)/OFFSET(DATA!$A$4,AQ$3+$AD22,$AD$4+$C$4*13),3),"")</f>
        <v/>
      </c>
      <c r="AR22" s="215">
        <f ca="1">IF(OFFSET(DATA!$A$4,AR$3+$AD22,$AD$4+$C$4*13)&gt;0,ROUND(OFFSET(DATA!$A$4,AR$2+$AD22,$AD$4+$C$4*13)/OFFSET(DATA!$A$4,AR$3+$AD22,$AD$4+$C$4*13),3),"")</f>
        <v>1</v>
      </c>
      <c r="AS22" s="215" t="str">
        <f ca="1">IF(OFFSET(DATA!$A$4,AS$3+$AD22,$AD$4+$C$4*13)&gt;0,ROUND(OFFSET(DATA!$A$4,AS$2+$AD22,$AD$4+$C$4*13)/OFFSET(DATA!$A$4,AS$3+$AD22,$AD$4+$C$4*13),3),"")</f>
        <v/>
      </c>
      <c r="AT22" s="215">
        <f ca="1">IF(OFFSET(DATA!$A$4,AT$3+$AD22,$AD$4+$C$4*13)&gt;0,ROUND(OFFSET(DATA!$A$4,AT$2+$AD22,$AD$4+$C$4*13)/OFFSET(DATA!$A$4,AT$3+$AD22,$AD$4+$C$4*13),3),"")</f>
        <v>1</v>
      </c>
      <c r="AU22" s="215">
        <f ca="1">IF(OFFSET(DATA!$A$4,AU$3+$AD22,$AD$4+$C$4*13)&gt;0,ROUND(OFFSET(DATA!$A$4,AU$2+$AD22,$AD$4+$C$4*13)/OFFSET(DATA!$A$4,AU$3+$AD22,$AD$4+$C$4*13),3),"")</f>
        <v>5.1180000000000003</v>
      </c>
      <c r="AV22" s="215" t="str">
        <f ca="1">IF(OFFSET(DATA!$A$4,AV$3+$AD22,$AD$4+$C$4*13)&gt;0,ROUND(OFFSET(DATA!$A$4,AV$2+$AD22,$AD$4+$C$4*13)/OFFSET(DATA!$A$4,AV$3+$AD22,$AD$4+$C$4*13),3),"")</f>
        <v/>
      </c>
      <c r="AW22" s="215">
        <f ca="1">IF(OFFSET(DATA!$A$4,AW$3+$AD22,$AD$4+$C$4*13)&gt;0,ROUND(OFFSET(DATA!$A$4,AW$2+$AD22,$AD$4+$C$4*13)/OFFSET(DATA!$A$4,AW$3+$AD22,$AD$4+$C$4*13),3),"")</f>
        <v>0.32700000000000001</v>
      </c>
      <c r="AX22" s="215">
        <f ca="1">IF(OFFSET(DATA!$A$4,AX$3+$AD22,$AD$4+$C$4*13)&gt;0,ROUND(OFFSET(DATA!$A$4,AX$2+$AD22,$AD$4+$C$4*13)/OFFSET(DATA!$A$4,AX$3+$AD22,$AD$4+$C$4*13),3),"")</f>
        <v>8.3000000000000004E-2</v>
      </c>
      <c r="AY22" s="215">
        <f ca="1">IF(OFFSET(DATA!$A$4,AY$3+$AD22,$AD$4+$C$4*13)&gt;0,ROUND(OFFSET(DATA!$A$4,AY$2+$AD22,$AD$4+$C$4*13)/OFFSET(DATA!$A$4,AY$3+$AD22,$AD$4+$C$4*13),3),"")</f>
        <v>0.96399999999999997</v>
      </c>
      <c r="AZ22" s="215">
        <f ca="1">IF(OFFSET(DATA!$A$4,AZ$3+$AD22,$AD$4+$C$4*13)&gt;0,ROUND(OFFSET(DATA!$A$4,AZ$2+$AD22,$AD$4+$C$4*13)/OFFSET(DATA!$A$4,AZ$3+$AD22,$AD$4+$C$4*13),3),"")</f>
        <v>0.307</v>
      </c>
      <c r="BA22" s="215">
        <f ca="1">IF(OFFSET(DATA!$A$4,BA$3+$AD22,$AD$4+$C$4*13)&gt;0,ROUND(OFFSET(DATA!$A$4,BA$2+$AD22,$AD$4+$C$4*13)/OFFSET(DATA!$A$4,BA$3+$AD22,$AD$4+$C$4*13),3),"")</f>
        <v>5.2999999999999999E-2</v>
      </c>
      <c r="BB22" s="215" t="str">
        <f ca="1">IF(OFFSET(DATA!$A$4,BB$3+$AD22,$AD$4+$C$4*13)&gt;0,ROUND(OFFSET(DATA!$A$4,BB$2+$AD22,$AD$4+$C$4*13)/OFFSET(DATA!$A$4,BB$3+$AD22,$AD$4+$C$4*13),3),"")</f>
        <v/>
      </c>
      <c r="BC22" s="215">
        <f ca="1">IF(OFFSET(DATA!$A$4,BC$2+$AD22,$AD$4+$C$4*13)&gt;0,ROUND(OFFSET(DATA!$A$4,BC$2+$AD22,$AD$4+$C$4*13)/OFFSET($AE$4,$AD22,0),3),0)</f>
        <v>0.66900000000000004</v>
      </c>
      <c r="BD22" s="215">
        <f ca="1">IF(OFFSET(DATA!$A$4,BD$3+$AD22,$AD$4+$C$4*13)&gt;0,ROUND(OFFSET(DATA!$A$4,BD$2+$AD22,$AD$4+$C$4*13)/OFFSET(DATA!$A$4,BD$3+$AD22,$AD$4+$C$4*13),3),"")</f>
        <v>0.31900000000000001</v>
      </c>
      <c r="BE22" s="215">
        <f ca="1">IF(OFFSET(DATA!$A$4,BE$3+$AD22,$AD$4+$C$4*13)&gt;0,ROUND(OFFSET(DATA!$A$4,BE$2+$AD22,$AD$4+$C$4*13)/OFFSET(DATA!$A$4,BE$3+$AD22,$AD$4+$C$4*13),3),"")</f>
        <v>0.24</v>
      </c>
      <c r="BF22" s="215">
        <f ca="1">IF(OFFSET(DATA!$A$4,BF$3+$AD22,$AD$4+$C$4*13)&gt;0,ROUND(OFFSET(DATA!$A$4,BF$2+$AD22,$AD$4+$C$4*13)/OFFSET(DATA!$A$4,BF$3+$AD22,$AD$4+$C$4*13),3),"")</f>
        <v>0.35699999999999998</v>
      </c>
      <c r="BG22" s="215">
        <f ca="1">IF(OFFSET(DATA!$A$4,BG$2+$AD22,$AD$4+$C$4*13)&gt;0,ROUND(OFFSET(DATA!$A$4,BG$2+$AD22,$AD$4+$C$4*13)/OFFSET($AE$4,$AD22,0),3),0)</f>
        <v>1.167</v>
      </c>
      <c r="BH22" s="215">
        <f ca="1">IF(OFFSET(DATA!$A$4,BH$3+$AD22,$AD$4+$C$4*13)&gt;0,ROUND(OFFSET(DATA!$A$4,BH$2+$AD22,$AD$4+$C$4*13)/OFFSET(DATA!$A$4,BH$3+$AD22,$AD$4+$C$4*13),3),"")</f>
        <v>0.27600000000000002</v>
      </c>
      <c r="BI22" s="215">
        <f ca="1">IF(OFFSET(DATA!$A$4,BI$3+$AD22,$AD$4+$C$4*13)&gt;0,ROUND(OFFSET(DATA!$A$4,BI$2+$AD22,$AD$4+$C$4*13)/OFFSET(DATA!$A$4,BI$3+$AD22,$AD$4+$C$4*13),3),"")</f>
        <v>0.10100000000000001</v>
      </c>
      <c r="BJ22" s="215">
        <f ca="1">IF(OFFSET(DATA!$A$4,BJ$3+$AD22,$AD$4+$C$4*13)&gt;0,ROUND(OFFSET(DATA!$A$4,BJ$2+$AD22,$AD$4+$C$4*13)/OFFSET(DATA!$A$4,BJ$3+$AD22,$AD$4+$C$4*13),3),"")</f>
        <v>12.856999999999999</v>
      </c>
      <c r="BK22" s="215">
        <f ca="1">IF(OFFSET(DATA!$A$4,BK$3+$AD22,$AD$4+$C$4*13)&gt;0,ROUND(OFFSET(DATA!$A$4,BK$2+$AD22,$AD$4+$C$4*13)/OFFSET(DATA!$A$4,BK$3+$AD22,$AD$4+$C$4*13),3),"")</f>
        <v>0.03</v>
      </c>
      <c r="BL22" s="215">
        <f ca="1">IF(OFFSET(DATA!$A$4,BL$3+$AD22,$AD$4+$C$4*13)&gt;0,ROUND(OFFSET(DATA!$A$4,BL$2+$AD22,$AD$4+$C$4*13)/OFFSET(DATA!$A$4,BL$3+$AD22,$AD$4+$C$4*13),3),"")</f>
        <v>0.03</v>
      </c>
      <c r="BM22" s="215" t="e">
        <f ca="1">IF(OFFSET(DATA!$A$4,BM$3+$AD22,$AD$4+$C$4*13)&gt;0,ROUND(OFFSET(DATA!$A$4,BM$2+$AD22,$AD$4+$C$4*13)/OFFSET(DATA!$A$4,BM$3+$AD22,$AD$4+$C$4*13),3),"")</f>
        <v>#VALUE!</v>
      </c>
      <c r="BN22" s="308"/>
      <c r="BO22" s="308"/>
    </row>
    <row r="23" spans="1:67" x14ac:dyDescent="0.2">
      <c r="A23" s="45">
        <v>19</v>
      </c>
      <c r="B23" s="205">
        <f ca="1">OFFSET(DATA!$A$4,LOOK!$A23+60*(LOOK!$B$4-1),$D$4+$C$4*13)</f>
        <v>8</v>
      </c>
      <c r="C23" s="205">
        <f ca="1">IF($A$4=2,OFFSET(GOALS!$AN$4,LOOK!$A23,0),OFFSET(DATA!$A$4,LOOK!$A23+60*(LOOK!$B$4-1)+30,$D$4+$C$4*13))</f>
        <v>19</v>
      </c>
      <c r="D23" s="206">
        <f ca="1">OFFSET(GOALS!$C$4,LOOK!$A23,LOOK!$B$4)</f>
        <v>1</v>
      </c>
      <c r="E23" s="207">
        <f t="shared" ca="1" si="3"/>
        <v>0.8</v>
      </c>
      <c r="F23">
        <f ca="1">IF($D$4=1,0,OFFSET(DATA!$A$4,LOOK!$A23+60*(LOOK!$B$4-1),$D$4-1))</f>
        <v>12</v>
      </c>
      <c r="G23">
        <f ca="1">IF($D$4=1,0,OFFSET(DATA!$A$34,LOOK!$A23+60*(LOOK!$B$4-1),$D$4-1))</f>
        <v>45</v>
      </c>
      <c r="I23">
        <f t="shared" ca="1" si="4"/>
        <v>-4</v>
      </c>
      <c r="J23">
        <f ca="1">IF($A$4=2,OFFSET(GOALS!$AN$4,LOOK!$A23,0),IF($C$4=1,IF(C23="",0,C23-G23),C23))</f>
        <v>-26</v>
      </c>
      <c r="L23" s="208">
        <f t="shared" si="5"/>
        <v>0.8</v>
      </c>
      <c r="M23" s="208">
        <f t="shared" si="6"/>
        <v>1</v>
      </c>
      <c r="N23" s="209">
        <f t="shared" ca="1" si="7"/>
        <v>0.42099999999999999</v>
      </c>
      <c r="O23" s="210">
        <f t="shared" ca="1" si="8"/>
        <v>0.42099999999999999</v>
      </c>
      <c r="P23" s="211">
        <f t="shared" ca="1" si="9"/>
        <v>0.42099999999999999</v>
      </c>
      <c r="Q23" s="211">
        <f t="shared" ca="1" si="10"/>
        <v>0</v>
      </c>
      <c r="R23" s="211">
        <f t="shared" ca="1" si="11"/>
        <v>0</v>
      </c>
      <c r="S23" s="211">
        <f t="shared" ca="1" si="12"/>
        <v>0</v>
      </c>
      <c r="U23" s="202">
        <v>19</v>
      </c>
      <c r="V23" s="151">
        <v>1</v>
      </c>
      <c r="W23" s="151">
        <v>1</v>
      </c>
      <c r="X23" s="151">
        <v>5</v>
      </c>
      <c r="Y23" s="151">
        <v>5</v>
      </c>
      <c r="Z23" s="151">
        <v>5</v>
      </c>
      <c r="AA23" s="151">
        <v>1</v>
      </c>
      <c r="AB23" s="151">
        <v>0</v>
      </c>
      <c r="AD23" s="213">
        <v>19</v>
      </c>
      <c r="AE23" s="368">
        <f t="shared" si="13"/>
        <v>14.14</v>
      </c>
      <c r="AF23" s="215">
        <f ca="1">IF(OFFSET(DATA!$A$4,AF$3+$AD23,$AD$4+$C$4*13)&gt;0,ROUND(OFFSET(DATA!$A$4,AF$2+$AD23,$AD$4+$C$4*13)/OFFSET(DATA!$A$4,AF$3+$AD23,$AD$4+$C$4*13),3),"")</f>
        <v>0.42099999999999999</v>
      </c>
      <c r="AG23" s="215">
        <f ca="1">IF(OFFSET(DATA!$A$4,AG$2+$AD23,$AD$4+$C$4*13)&gt;0,ROUND(OFFSET(DATA!$A$4,AG$2+$AD23,$AD$4+$C$4*13)/OFFSET($AE$4,$AD23,0),3),0)</f>
        <v>0.76400000000000001</v>
      </c>
      <c r="AH23" s="215">
        <f ca="1">IF(OFFSET(DATA!$A$4,AH$3+$AD23,$AD$4+$C$4*13)&gt;0,ROUND(OFFSET(DATA!$A$4,AH$2+$AD23,$AD$4+$C$4*13)/OFFSET(DATA!$A$4,AH$3+$AD23,$AD$4+$C$4*13),3),"")</f>
        <v>0.122</v>
      </c>
      <c r="AI23" s="215">
        <f ca="1">IF(OFFSET(DATA!$A$4,AI$3+$AD23,$AD$4+$C$4*13)&gt;0,ROUND(OFFSET(DATA!$A$4,AI$2+$AD23,$AD$4+$C$4*13)/OFFSET(DATA!$A$4,AI$3+$AD23,$AD$4+$C$4*13),3),"")</f>
        <v>0</v>
      </c>
      <c r="AJ23" s="215">
        <f ca="1">IF(OFFSET(DATA!$A$4,AJ$3+$AD23,$AD$4+$C$4*13)&gt;0,ROUND(OFFSET(DATA!$A$4,AJ$2+$AD23,$AD$4+$C$4*13)/OFFSET(DATA!$A$4,AJ$3+$AD23,$AD$4+$C$4*13),3),"")</f>
        <v>0.8</v>
      </c>
      <c r="AK23" s="215">
        <f ca="1">IF(OFFSET(DATA!$A$4,AK$3+$AD23,$AD$4+$C$4*13)&gt;0,ROUND(OFFSET(DATA!$A$4,AK$2+$AD23,$AD$4+$C$4*13)/OFFSET(DATA!$A$4,AK$3+$AD23,$AD$4+$C$4*13),3),"")</f>
        <v>0.8</v>
      </c>
      <c r="AL23" s="215">
        <f ca="1">IF(OFFSET(DATA!$A$4,AL$3+$AD23,$AD$4+$C$4*13)&gt;0,ROUND(OFFSET(DATA!$A$4,AL$2+$AD23,$AD$4+$C$4*13)/OFFSET(DATA!$A$4,AL$3+$AD23,$AD$4+$C$4*13),3),"")</f>
        <v>1</v>
      </c>
      <c r="AM23" s="215">
        <f ca="1">IF(OFFSET(DATA!$A$4,AM$2+$AD23,$AD$4+$C$4*13)&gt;0,ROUND(OFFSET(DATA!$A$4,AM$2+$AD23,$AD$4+$C$4*13)/OFFSET($AE$4,$AD23,0),3),0)</f>
        <v>0.94499999999999995</v>
      </c>
      <c r="AN23" s="215" t="str">
        <f ca="1">IF(OFFSET(DATA!$A$4,AN$3+$AD23,$AD$4+$C$4*13)&gt;0,ROUND(OFFSET(DATA!$A$4,AN$2+$AD23,$AD$4+$C$4*13)/OFFSET(DATA!$A$4,AN$3+$AD23,$AD$4+$C$4*13),3),"")</f>
        <v/>
      </c>
      <c r="AO23" s="215">
        <f ca="1">IF(OFFSET(DATA!$A$4,AO$2+$AD23,$AD$4+$C$4*13)&gt;0,ROUND(OFFSET(DATA!$A$4,AO$2+$AD23,$AD$4+$C$4*13)/OFFSET($AE$4,$AD23,0),3),0)</f>
        <v>0</v>
      </c>
      <c r="AP23" s="215">
        <f ca="1">IF(OFFSET(DATA!$A$4,AP$3+$AD23,$AD$4+$C$4*13)&gt;0,ROUND(OFFSET(DATA!$A$4,AP$2+$AD23,$AD$4+$C$4*13)/OFFSET(DATA!$A$4,AP$3+$AD23,$AD$4+$C$4*13),3),"")</f>
        <v>1</v>
      </c>
      <c r="AQ23" s="215">
        <f ca="1">IF(OFFSET(DATA!$A$4,AQ$3+$AD23,$AD$4+$C$4*13)&gt;0,ROUND(OFFSET(DATA!$A$4,AQ$2+$AD23,$AD$4+$C$4*13)/OFFSET(DATA!$A$4,AQ$3+$AD23,$AD$4+$C$4*13),3),"")</f>
        <v>1</v>
      </c>
      <c r="AR23" s="215">
        <f ca="1">IF(OFFSET(DATA!$A$4,AR$3+$AD23,$AD$4+$C$4*13)&gt;0,ROUND(OFFSET(DATA!$A$4,AR$2+$AD23,$AD$4+$C$4*13)/OFFSET(DATA!$A$4,AR$3+$AD23,$AD$4+$C$4*13),3),"")</f>
        <v>1</v>
      </c>
      <c r="AS23" s="215">
        <f ca="1">IF(OFFSET(DATA!$A$4,AS$3+$AD23,$AD$4+$C$4*13)&gt;0,ROUND(OFFSET(DATA!$A$4,AS$2+$AD23,$AD$4+$C$4*13)/OFFSET(DATA!$A$4,AS$3+$AD23,$AD$4+$C$4*13),3),"")</f>
        <v>1</v>
      </c>
      <c r="AT23" s="215">
        <f ca="1">IF(OFFSET(DATA!$A$4,AT$3+$AD23,$AD$4+$C$4*13)&gt;0,ROUND(OFFSET(DATA!$A$4,AT$2+$AD23,$AD$4+$C$4*13)/OFFSET(DATA!$A$4,AT$3+$AD23,$AD$4+$C$4*13),3),"")</f>
        <v>1</v>
      </c>
      <c r="AU23" s="215">
        <f ca="1">IF(OFFSET(DATA!$A$4,AU$3+$AD23,$AD$4+$C$4*13)&gt;0,ROUND(OFFSET(DATA!$A$4,AU$2+$AD23,$AD$4+$C$4*13)/OFFSET(DATA!$A$4,AU$3+$AD23,$AD$4+$C$4*13),3),"")</f>
        <v>1.143</v>
      </c>
      <c r="AV23" s="215" t="str">
        <f ca="1">IF(OFFSET(DATA!$A$4,AV$3+$AD23,$AD$4+$C$4*13)&gt;0,ROUND(OFFSET(DATA!$A$4,AV$2+$AD23,$AD$4+$C$4*13)/OFFSET(DATA!$A$4,AV$3+$AD23,$AD$4+$C$4*13),3),"")</f>
        <v/>
      </c>
      <c r="AW23" s="215">
        <f ca="1">IF(OFFSET(DATA!$A$4,AW$3+$AD23,$AD$4+$C$4*13)&gt;0,ROUND(OFFSET(DATA!$A$4,AW$2+$AD23,$AD$4+$C$4*13)/OFFSET(DATA!$A$4,AW$3+$AD23,$AD$4+$C$4*13),3),"")</f>
        <v>0.39</v>
      </c>
      <c r="AX23" s="215">
        <f ca="1">IF(OFFSET(DATA!$A$4,AX$3+$AD23,$AD$4+$C$4*13)&gt;0,ROUND(OFFSET(DATA!$A$4,AX$2+$AD23,$AD$4+$C$4*13)/OFFSET(DATA!$A$4,AX$3+$AD23,$AD$4+$C$4*13),3),"")</f>
        <v>0.14899999999999999</v>
      </c>
      <c r="AY23" s="215">
        <f ca="1">IF(OFFSET(DATA!$A$4,AY$3+$AD23,$AD$4+$C$4*13)&gt;0,ROUND(OFFSET(DATA!$A$4,AY$2+$AD23,$AD$4+$C$4*13)/OFFSET(DATA!$A$4,AY$3+$AD23,$AD$4+$C$4*13),3),"")</f>
        <v>0.65100000000000002</v>
      </c>
      <c r="AZ23" s="215">
        <f ca="1">IF(OFFSET(DATA!$A$4,AZ$3+$AD23,$AD$4+$C$4*13)&gt;0,ROUND(OFFSET(DATA!$A$4,AZ$2+$AD23,$AD$4+$C$4*13)/OFFSET(DATA!$A$4,AZ$3+$AD23,$AD$4+$C$4*13),3),"")</f>
        <v>0.33</v>
      </c>
      <c r="BA23" s="215">
        <f ca="1">IF(OFFSET(DATA!$A$4,BA$3+$AD23,$AD$4+$C$4*13)&gt;0,ROUND(OFFSET(DATA!$A$4,BA$2+$AD23,$AD$4+$C$4*13)/OFFSET(DATA!$A$4,BA$3+$AD23,$AD$4+$C$4*13),3),"")</f>
        <v>0.23300000000000001</v>
      </c>
      <c r="BB23" s="215">
        <f ca="1">IF(OFFSET(DATA!$A$4,BB$3+$AD23,$AD$4+$C$4*13)&gt;0,ROUND(OFFSET(DATA!$A$4,BB$2+$AD23,$AD$4+$C$4*13)/OFFSET(DATA!$A$4,BB$3+$AD23,$AD$4+$C$4*13),3),"")</f>
        <v>0</v>
      </c>
      <c r="BC23" s="215">
        <f ca="1">IF(OFFSET(DATA!$A$4,BC$2+$AD23,$AD$4+$C$4*13)&gt;0,ROUND(OFFSET(DATA!$A$4,BC$2+$AD23,$AD$4+$C$4*13)/OFFSET($AE$4,$AD23,0),3),0)</f>
        <v>0.71799999999999997</v>
      </c>
      <c r="BD23" s="215">
        <f ca="1">IF(OFFSET(DATA!$A$4,BD$3+$AD23,$AD$4+$C$4*13)&gt;0,ROUND(OFFSET(DATA!$A$4,BD$2+$AD23,$AD$4+$C$4*13)/OFFSET(DATA!$A$4,BD$3+$AD23,$AD$4+$C$4*13),3),"")</f>
        <v>0.36799999999999999</v>
      </c>
      <c r="BE23" s="215">
        <f ca="1">IF(OFFSET(DATA!$A$4,BE$3+$AD23,$AD$4+$C$4*13)&gt;0,ROUND(OFFSET(DATA!$A$4,BE$2+$AD23,$AD$4+$C$4*13)/OFFSET(DATA!$A$4,BE$3+$AD23,$AD$4+$C$4*13),3),"")</f>
        <v>0</v>
      </c>
      <c r="BF23" s="215">
        <f ca="1">IF(OFFSET(DATA!$A$4,BF$3+$AD23,$AD$4+$C$4*13)&gt;0,ROUND(OFFSET(DATA!$A$4,BF$2+$AD23,$AD$4+$C$4*13)/OFFSET(DATA!$A$4,BF$3+$AD23,$AD$4+$C$4*13),3),"")</f>
        <v>0.23300000000000001</v>
      </c>
      <c r="BG23" s="215">
        <f ca="1">IF(OFFSET(DATA!$A$4,BG$2+$AD23,$AD$4+$C$4*13)&gt;0,ROUND(OFFSET(DATA!$A$4,BG$2+$AD23,$AD$4+$C$4*13)/OFFSET($AE$4,$AD23,0),3),0)</f>
        <v>0.68500000000000005</v>
      </c>
      <c r="BH23" s="215">
        <f ca="1">IF(OFFSET(DATA!$A$4,BH$3+$AD23,$AD$4+$C$4*13)&gt;0,ROUND(OFFSET(DATA!$A$4,BH$2+$AD23,$AD$4+$C$4*13)/OFFSET(DATA!$A$4,BH$3+$AD23,$AD$4+$C$4*13),3),"")</f>
        <v>0.26600000000000001</v>
      </c>
      <c r="BI23" s="215">
        <f ca="1">IF(OFFSET(DATA!$A$4,BI$3+$AD23,$AD$4+$C$4*13)&gt;0,ROUND(OFFSET(DATA!$A$4,BI$2+$AD23,$AD$4+$C$4*13)/OFFSET(DATA!$A$4,BI$3+$AD23,$AD$4+$C$4*13),3),"")</f>
        <v>0.222</v>
      </c>
      <c r="BJ23" s="215">
        <f ca="1">IF(OFFSET(DATA!$A$4,BJ$3+$AD23,$AD$4+$C$4*13)&gt;0,ROUND(OFFSET(DATA!$A$4,BJ$2+$AD23,$AD$4+$C$4*13)/OFFSET(DATA!$A$4,BJ$3+$AD23,$AD$4+$C$4*13),3),"")</f>
        <v>8</v>
      </c>
      <c r="BK23" s="215">
        <f ca="1">IF(OFFSET(DATA!$A$4,BK$3+$AD23,$AD$4+$C$4*13)&gt;0,ROUND(OFFSET(DATA!$A$4,BK$2+$AD23,$AD$4+$C$4*13)/OFFSET(DATA!$A$4,BK$3+$AD23,$AD$4+$C$4*13),3),"")</f>
        <v>0.13300000000000001</v>
      </c>
      <c r="BL23" s="215">
        <f ca="1">IF(OFFSET(DATA!$A$4,BL$3+$AD23,$AD$4+$C$4*13)&gt;0,ROUND(OFFSET(DATA!$A$4,BL$2+$AD23,$AD$4+$C$4*13)/OFFSET(DATA!$A$4,BL$3+$AD23,$AD$4+$C$4*13),3),"")</f>
        <v>0.11799999999999999</v>
      </c>
      <c r="BM23" s="215">
        <f ca="1">IF(OFFSET(DATA!$A$4,BM$3+$AD23,$AD$4+$C$4*13)&gt;0,ROUND(OFFSET(DATA!$A$4,BM$2+$AD23,$AD$4+$C$4*13)/OFFSET(DATA!$A$4,BM$3+$AD23,$AD$4+$C$4*13),3),"")</f>
        <v>0.57099999999999995</v>
      </c>
      <c r="BN23" s="308"/>
      <c r="BO23" s="308"/>
    </row>
    <row r="24" spans="1:67" x14ac:dyDescent="0.2">
      <c r="A24" s="45">
        <v>20</v>
      </c>
      <c r="B24" s="205">
        <f ca="1">OFFSET(DATA!$A$4,LOOK!$A24+60*(LOOK!$B$4-1),$D$4+$C$4*13)</f>
        <v>13</v>
      </c>
      <c r="C24" s="205">
        <f ca="1">IF($A$4=2,OFFSET(GOALS!$AN$4,LOOK!$A24,0),OFFSET(DATA!$A$4,LOOK!$A24+60*(LOOK!$B$4-1)+30,$D$4+$C$4*13))</f>
        <v>52</v>
      </c>
      <c r="D24" s="206">
        <f ca="1">OFFSET(GOALS!$C$4,LOOK!$A24,LOOK!$B$4)</f>
        <v>1</v>
      </c>
      <c r="E24" s="207">
        <f t="shared" ca="1" si="3"/>
        <v>0.8</v>
      </c>
      <c r="F24">
        <f ca="1">IF($D$4=1,0,OFFSET(DATA!$A$4,LOOK!$A24+60*(LOOK!$B$4-1),$D$4-1))</f>
        <v>17</v>
      </c>
      <c r="G24">
        <f ca="1">IF($D$4=1,0,OFFSET(DATA!$A$34,LOOK!$A24+60*(LOOK!$B$4-1),$D$4-1))</f>
        <v>87</v>
      </c>
      <c r="I24">
        <f t="shared" ca="1" si="4"/>
        <v>-4</v>
      </c>
      <c r="J24">
        <f ca="1">IF($A$4=2,OFFSET(GOALS!$AN$4,LOOK!$A24,0),IF($C$4=1,IF(C24="",0,C24-G24),C24))</f>
        <v>-35</v>
      </c>
      <c r="L24" s="208">
        <f t="shared" si="5"/>
        <v>0.8</v>
      </c>
      <c r="M24" s="208">
        <f t="shared" si="6"/>
        <v>1</v>
      </c>
      <c r="N24" s="209">
        <f t="shared" ca="1" si="7"/>
        <v>0.25</v>
      </c>
      <c r="O24" s="210">
        <f t="shared" ca="1" si="8"/>
        <v>0.25</v>
      </c>
      <c r="P24" s="211">
        <f t="shared" ca="1" si="9"/>
        <v>0.25</v>
      </c>
      <c r="Q24" s="211">
        <f t="shared" ca="1" si="10"/>
        <v>0</v>
      </c>
      <c r="R24" s="211">
        <f t="shared" ca="1" si="11"/>
        <v>0</v>
      </c>
      <c r="S24" s="211">
        <f t="shared" ca="1" si="12"/>
        <v>0</v>
      </c>
      <c r="U24" s="212">
        <v>20</v>
      </c>
      <c r="V24" s="151">
        <v>1</v>
      </c>
      <c r="W24" s="151">
        <v>1</v>
      </c>
      <c r="X24" s="151">
        <v>5</v>
      </c>
      <c r="Y24" s="151">
        <v>5</v>
      </c>
      <c r="Z24" s="151">
        <v>5</v>
      </c>
      <c r="AA24" s="151">
        <v>1</v>
      </c>
      <c r="AB24" s="151">
        <v>0</v>
      </c>
      <c r="AD24" s="213">
        <v>20</v>
      </c>
      <c r="AE24" s="368">
        <f t="shared" si="13"/>
        <v>14.71</v>
      </c>
      <c r="AF24" s="215">
        <f ca="1">IF(OFFSET(DATA!$A$4,AF$3+$AD24,$AD$4+$C$4*13)&gt;0,ROUND(OFFSET(DATA!$A$4,AF$2+$AD24,$AD$4+$C$4*13)/OFFSET(DATA!$A$4,AF$3+$AD24,$AD$4+$C$4*13),3),"")</f>
        <v>0.25</v>
      </c>
      <c r="AG24" s="215">
        <f ca="1">IF(OFFSET(DATA!$A$4,AG$2+$AD24,$AD$4+$C$4*13)&gt;0,ROUND(OFFSET(DATA!$A$4,AG$2+$AD24,$AD$4+$C$4*13)/OFFSET($AE$4,$AD24,0),3),0)</f>
        <v>0.64100000000000001</v>
      </c>
      <c r="AH24" s="215">
        <f ca="1">IF(OFFSET(DATA!$A$4,AH$3+$AD24,$AD$4+$C$4*13)&gt;0,ROUND(OFFSET(DATA!$A$4,AH$2+$AD24,$AD$4+$C$4*13)/OFFSET(DATA!$A$4,AH$3+$AD24,$AD$4+$C$4*13),3),"")</f>
        <v>0.23899999999999999</v>
      </c>
      <c r="AI24" s="215">
        <f ca="1">IF(OFFSET(DATA!$A$4,AI$3+$AD24,$AD$4+$C$4*13)&gt;0,ROUND(OFFSET(DATA!$A$4,AI$2+$AD24,$AD$4+$C$4*13)/OFFSET(DATA!$A$4,AI$3+$AD24,$AD$4+$C$4*13),3),"")</f>
        <v>0.33300000000000002</v>
      </c>
      <c r="AJ24" s="215">
        <f ca="1">IF(OFFSET(DATA!$A$4,AJ$3+$AD24,$AD$4+$C$4*13)&gt;0,ROUND(OFFSET(DATA!$A$4,AJ$2+$AD24,$AD$4+$C$4*13)/OFFSET(DATA!$A$4,AJ$3+$AD24,$AD$4+$C$4*13),3),"")</f>
        <v>0.84599999999999997</v>
      </c>
      <c r="AK24" s="215">
        <f ca="1">IF(OFFSET(DATA!$A$4,AK$3+$AD24,$AD$4+$C$4*13)&gt;0,ROUND(OFFSET(DATA!$A$4,AK$2+$AD24,$AD$4+$C$4*13)/OFFSET(DATA!$A$4,AK$3+$AD24,$AD$4+$C$4*13),3),"")</f>
        <v>0.84599999999999997</v>
      </c>
      <c r="AL24" s="215">
        <f ca="1">IF(OFFSET(DATA!$A$4,AL$3+$AD24,$AD$4+$C$4*13)&gt;0,ROUND(OFFSET(DATA!$A$4,AL$2+$AD24,$AD$4+$C$4*13)/OFFSET(DATA!$A$4,AL$3+$AD24,$AD$4+$C$4*13),3),"")</f>
        <v>1</v>
      </c>
      <c r="AM24" s="215">
        <f ca="1">IF(OFFSET(DATA!$A$4,AM$2+$AD24,$AD$4+$C$4*13)&gt;0,ROUND(OFFSET(DATA!$A$4,AM$2+$AD24,$AD$4+$C$4*13)/OFFSET($AE$4,$AD24,0),3),0)</f>
        <v>1.2829999999999999</v>
      </c>
      <c r="AN24" s="215">
        <f ca="1">IF(OFFSET(DATA!$A$4,AN$3+$AD24,$AD$4+$C$4*13)&gt;0,ROUND(OFFSET(DATA!$A$4,AN$2+$AD24,$AD$4+$C$4*13)/OFFSET(DATA!$A$4,AN$3+$AD24,$AD$4+$C$4*13),3),"")</f>
        <v>1</v>
      </c>
      <c r="AO24" s="215">
        <f ca="1">IF(OFFSET(DATA!$A$4,AO$2+$AD24,$AD$4+$C$4*13)&gt;0,ROUND(OFFSET(DATA!$A$4,AO$2+$AD24,$AD$4+$C$4*13)/OFFSET($AE$4,$AD24,0),3),0)</f>
        <v>1.6910000000000001</v>
      </c>
      <c r="AP24" s="215">
        <f ca="1">IF(OFFSET(DATA!$A$4,AP$3+$AD24,$AD$4+$C$4*13)&gt;0,ROUND(OFFSET(DATA!$A$4,AP$2+$AD24,$AD$4+$C$4*13)/OFFSET(DATA!$A$4,AP$3+$AD24,$AD$4+$C$4*13),3),"")</f>
        <v>1</v>
      </c>
      <c r="AQ24" s="215">
        <f ca="1">IF(OFFSET(DATA!$A$4,AQ$3+$AD24,$AD$4+$C$4*13)&gt;0,ROUND(OFFSET(DATA!$A$4,AQ$2+$AD24,$AD$4+$C$4*13)/OFFSET(DATA!$A$4,AQ$3+$AD24,$AD$4+$C$4*13),3),"")</f>
        <v>1</v>
      </c>
      <c r="AR24" s="215">
        <f ca="1">IF(OFFSET(DATA!$A$4,AR$3+$AD24,$AD$4+$C$4*13)&gt;0,ROUND(OFFSET(DATA!$A$4,AR$2+$AD24,$AD$4+$C$4*13)/OFFSET(DATA!$A$4,AR$3+$AD24,$AD$4+$C$4*13),3),"")</f>
        <v>1</v>
      </c>
      <c r="AS24" s="215">
        <f ca="1">IF(OFFSET(DATA!$A$4,AS$3+$AD24,$AD$4+$C$4*13)&gt;0,ROUND(OFFSET(DATA!$A$4,AS$2+$AD24,$AD$4+$C$4*13)/OFFSET(DATA!$A$4,AS$3+$AD24,$AD$4+$C$4*13),3),"")</f>
        <v>1</v>
      </c>
      <c r="AT24" s="215">
        <f ca="1">IF(OFFSET(DATA!$A$4,AT$3+$AD24,$AD$4+$C$4*13)&gt;0,ROUND(OFFSET(DATA!$A$4,AT$2+$AD24,$AD$4+$C$4*13)/OFFSET(DATA!$A$4,AT$3+$AD24,$AD$4+$C$4*13),3),"")</f>
        <v>1</v>
      </c>
      <c r="AU24" s="215">
        <f ca="1">IF(OFFSET(DATA!$A$4,AU$3+$AD24,$AD$4+$C$4*13)&gt;0,ROUND(OFFSET(DATA!$A$4,AU$2+$AD24,$AD$4+$C$4*13)/OFFSET(DATA!$A$4,AU$3+$AD24,$AD$4+$C$4*13),3),"")</f>
        <v>1.294</v>
      </c>
      <c r="AV24" s="215" t="str">
        <f ca="1">IF(OFFSET(DATA!$A$4,AV$3+$AD24,$AD$4+$C$4*13)&gt;0,ROUND(OFFSET(DATA!$A$4,AV$2+$AD24,$AD$4+$C$4*13)/OFFSET(DATA!$A$4,AV$3+$AD24,$AD$4+$C$4*13),3),"")</f>
        <v/>
      </c>
      <c r="AW24" s="215">
        <f ca="1">IF(OFFSET(DATA!$A$4,AW$3+$AD24,$AD$4+$C$4*13)&gt;0,ROUND(OFFSET(DATA!$A$4,AW$2+$AD24,$AD$4+$C$4*13)/OFFSET(DATA!$A$4,AW$3+$AD24,$AD$4+$C$4*13),3),"")</f>
        <v>0.33600000000000002</v>
      </c>
      <c r="AX24" s="215">
        <f ca="1">IF(OFFSET(DATA!$A$4,AX$3+$AD24,$AD$4+$C$4*13)&gt;0,ROUND(OFFSET(DATA!$A$4,AX$2+$AD24,$AD$4+$C$4*13)/OFFSET(DATA!$A$4,AX$3+$AD24,$AD$4+$C$4*13),3),"")</f>
        <v>0.159</v>
      </c>
      <c r="AY24" s="215">
        <f ca="1">IF(OFFSET(DATA!$A$4,AY$3+$AD24,$AD$4+$C$4*13)&gt;0,ROUND(OFFSET(DATA!$A$4,AY$2+$AD24,$AD$4+$C$4*13)/OFFSET(DATA!$A$4,AY$3+$AD24,$AD$4+$C$4*13),3),"")</f>
        <v>0</v>
      </c>
      <c r="AZ24" s="215">
        <f ca="1">IF(OFFSET(DATA!$A$4,AZ$3+$AD24,$AD$4+$C$4*13)&gt;0,ROUND(OFFSET(DATA!$A$4,AZ$2+$AD24,$AD$4+$C$4*13)/OFFSET(DATA!$A$4,AZ$3+$AD24,$AD$4+$C$4*13),3),"")</f>
        <v>0.33100000000000002</v>
      </c>
      <c r="BA24" s="215">
        <f ca="1">IF(OFFSET(DATA!$A$4,BA$3+$AD24,$AD$4+$C$4*13)&gt;0,ROUND(OFFSET(DATA!$A$4,BA$2+$AD24,$AD$4+$C$4*13)/OFFSET(DATA!$A$4,BA$3+$AD24,$AD$4+$C$4*13),3),"")</f>
        <v>0.187</v>
      </c>
      <c r="BB24" s="215" t="str">
        <f ca="1">IF(OFFSET(DATA!$A$4,BB$3+$AD24,$AD$4+$C$4*13)&gt;0,ROUND(OFFSET(DATA!$A$4,BB$2+$AD24,$AD$4+$C$4*13)/OFFSET(DATA!$A$4,BB$3+$AD24,$AD$4+$C$4*13),3),"")</f>
        <v/>
      </c>
      <c r="BC24" s="215">
        <f ca="1">IF(OFFSET(DATA!$A$4,BC$2+$AD24,$AD$4+$C$4*13)&gt;0,ROUND(OFFSET(DATA!$A$4,BC$2+$AD24,$AD$4+$C$4*13)/OFFSET($AE$4,$AD24,0),3),0)</f>
        <v>0.91200000000000003</v>
      </c>
      <c r="BD24" s="215">
        <f ca="1">IF(OFFSET(DATA!$A$4,BD$3+$AD24,$AD$4+$C$4*13)&gt;0,ROUND(OFFSET(DATA!$A$4,BD$2+$AD24,$AD$4+$C$4*13)/OFFSET(DATA!$A$4,BD$3+$AD24,$AD$4+$C$4*13),3),"")</f>
        <v>0.35399999999999998</v>
      </c>
      <c r="BE24" s="215">
        <f ca="1">IF(OFFSET(DATA!$A$4,BE$3+$AD24,$AD$4+$C$4*13)&gt;0,ROUND(OFFSET(DATA!$A$4,BE$2+$AD24,$AD$4+$C$4*13)/OFFSET(DATA!$A$4,BE$3+$AD24,$AD$4+$C$4*13),3),"")</f>
        <v>0.28599999999999998</v>
      </c>
      <c r="BF24" s="215">
        <f ca="1">IF(OFFSET(DATA!$A$4,BF$3+$AD24,$AD$4+$C$4*13)&gt;0,ROUND(OFFSET(DATA!$A$4,BF$2+$AD24,$AD$4+$C$4*13)/OFFSET(DATA!$A$4,BF$3+$AD24,$AD$4+$C$4*13),3),"")</f>
        <v>0.32900000000000001</v>
      </c>
      <c r="BG24" s="215">
        <f ca="1">IF(OFFSET(DATA!$A$4,BG$2+$AD24,$AD$4+$C$4*13)&gt;0,ROUND(OFFSET(DATA!$A$4,BG$2+$AD24,$AD$4+$C$4*13)/OFFSET($AE$4,$AD24,0),3),0)</f>
        <v>0.98799999999999999</v>
      </c>
      <c r="BH24" s="215">
        <f ca="1">IF(OFFSET(DATA!$A$4,BH$3+$AD24,$AD$4+$C$4*13)&gt;0,ROUND(OFFSET(DATA!$A$4,BH$2+$AD24,$AD$4+$C$4*13)/OFFSET(DATA!$A$4,BH$3+$AD24,$AD$4+$C$4*13),3),"")</f>
        <v>0.189</v>
      </c>
      <c r="BI24" s="215">
        <f ca="1">IF(OFFSET(DATA!$A$4,BI$3+$AD24,$AD$4+$C$4*13)&gt;0,ROUND(OFFSET(DATA!$A$4,BI$2+$AD24,$AD$4+$C$4*13)/OFFSET(DATA!$A$4,BI$3+$AD24,$AD$4+$C$4*13),3),"")</f>
        <v>0.186</v>
      </c>
      <c r="BJ24" s="215" t="e">
        <f ca="1">IF(OFFSET(DATA!$A$4,BJ$3+$AD24,$AD$4+$C$4*13)&gt;0,ROUND(OFFSET(DATA!$A$4,BJ$2+$AD24,$AD$4+$C$4*13)/OFFSET(DATA!$A$4,BJ$3+$AD24,$AD$4+$C$4*13),3),"")</f>
        <v>#VALUE!</v>
      </c>
      <c r="BK24" s="215">
        <f ca="1">IF(OFFSET(DATA!$A$4,BK$3+$AD24,$AD$4+$C$4*13)&gt;0,ROUND(OFFSET(DATA!$A$4,BK$2+$AD24,$AD$4+$C$4*13)/OFFSET(DATA!$A$4,BK$3+$AD24,$AD$4+$C$4*13),3),"")</f>
        <v>0.441</v>
      </c>
      <c r="BL24" s="215">
        <f ca="1">IF(OFFSET(DATA!$A$4,BL$3+$AD24,$AD$4+$C$4*13)&gt;0,ROUND(OFFSET(DATA!$A$4,BL$2+$AD24,$AD$4+$C$4*13)/OFFSET(DATA!$A$4,BL$3+$AD24,$AD$4+$C$4*13),3),"")</f>
        <v>0.44400000000000001</v>
      </c>
      <c r="BM24" s="215" t="e">
        <f ca="1">IF(OFFSET(DATA!$A$4,BM$3+$AD24,$AD$4+$C$4*13)&gt;0,ROUND(OFFSET(DATA!$A$4,BM$2+$AD24,$AD$4+$C$4*13)/OFFSET(DATA!$A$4,BM$3+$AD24,$AD$4+$C$4*13),3),"")</f>
        <v>#VALUE!</v>
      </c>
      <c r="BN24" s="308"/>
      <c r="BO24" s="308"/>
    </row>
    <row r="25" spans="1:67" x14ac:dyDescent="0.2">
      <c r="A25" s="45">
        <v>21</v>
      </c>
      <c r="B25" s="205">
        <f ca="1">OFFSET(DATA!$A$4,LOOK!$A25+60*(LOOK!$B$4-1),$D$4+$C$4*13)</f>
        <v>36</v>
      </c>
      <c r="C25" s="205">
        <f ca="1">IF($A$4=2,OFFSET(GOALS!$AN$4,LOOK!$A25,0),OFFSET(DATA!$A$4,LOOK!$A25+60*(LOOK!$B$4-1)+30,$D$4+$C$4*13))</f>
        <v>89</v>
      </c>
      <c r="D25" s="206">
        <f ca="1">OFFSET(GOALS!$C$4,LOOK!$A25,LOOK!$B$4)</f>
        <v>1</v>
      </c>
      <c r="E25" s="207">
        <f t="shared" ca="1" si="3"/>
        <v>0.8</v>
      </c>
      <c r="F25">
        <f ca="1">IF($D$4=1,0,OFFSET(DATA!$A$4,LOOK!$A25+60*(LOOK!$B$4-1),$D$4-1))</f>
        <v>71</v>
      </c>
      <c r="G25">
        <f ca="1">IF($D$4=1,0,OFFSET(DATA!$A$34,LOOK!$A25+60*(LOOK!$B$4-1),$D$4-1))</f>
        <v>185</v>
      </c>
      <c r="I25">
        <f t="shared" ca="1" si="4"/>
        <v>-35</v>
      </c>
      <c r="J25">
        <f ca="1">IF($A$4=2,OFFSET(GOALS!$AN$4,LOOK!$A25,0),IF($C$4=1,IF(C25="",0,C25-G25),C25))</f>
        <v>-96</v>
      </c>
      <c r="L25" s="208">
        <f t="shared" si="5"/>
        <v>0.8</v>
      </c>
      <c r="M25" s="208">
        <f t="shared" si="6"/>
        <v>1</v>
      </c>
      <c r="N25" s="209">
        <f t="shared" ca="1" si="7"/>
        <v>0.40400000000000003</v>
      </c>
      <c r="O25" s="210">
        <f t="shared" ca="1" si="8"/>
        <v>0.40400000000000003</v>
      </c>
      <c r="P25" s="211">
        <f t="shared" ca="1" si="9"/>
        <v>0.40400000000000003</v>
      </c>
      <c r="Q25" s="211">
        <f t="shared" ca="1" si="10"/>
        <v>0</v>
      </c>
      <c r="R25" s="211">
        <f t="shared" ca="1" si="11"/>
        <v>0</v>
      </c>
      <c r="S25" s="211">
        <f t="shared" ca="1" si="12"/>
        <v>0</v>
      </c>
      <c r="U25" s="212">
        <v>21</v>
      </c>
      <c r="V25" s="151">
        <v>1</v>
      </c>
      <c r="W25" s="151">
        <v>1</v>
      </c>
      <c r="X25" s="151">
        <v>5</v>
      </c>
      <c r="Y25" s="151">
        <v>5</v>
      </c>
      <c r="Z25" s="151">
        <v>5</v>
      </c>
      <c r="AA25" s="151">
        <v>1</v>
      </c>
      <c r="AB25" s="151">
        <v>0</v>
      </c>
      <c r="AD25" s="213">
        <v>21</v>
      </c>
      <c r="AE25" s="368">
        <f t="shared" si="13"/>
        <v>15.24</v>
      </c>
      <c r="AF25" s="215">
        <f ca="1">IF(OFFSET(DATA!$A$4,AF$3+$AD25,$AD$4+$C$4*13)&gt;0,ROUND(OFFSET(DATA!$A$4,AF$2+$AD25,$AD$4+$C$4*13)/OFFSET(DATA!$A$4,AF$3+$AD25,$AD$4+$C$4*13),3),"")</f>
        <v>0.40400000000000003</v>
      </c>
      <c r="AG25" s="215">
        <f ca="1">IF(OFFSET(DATA!$A$4,AG$2+$AD25,$AD$4+$C$4*13)&gt;0,ROUND(OFFSET(DATA!$A$4,AG$2+$AD25,$AD$4+$C$4*13)/OFFSET($AE$4,$AD25,0),3),0)</f>
        <v>0.63200000000000001</v>
      </c>
      <c r="AH25" s="215">
        <f ca="1">IF(OFFSET(DATA!$A$4,AH$3+$AD25,$AD$4+$C$4*13)&gt;0,ROUND(OFFSET(DATA!$A$4,AH$2+$AD25,$AD$4+$C$4*13)/OFFSET(DATA!$A$4,AH$3+$AD25,$AD$4+$C$4*13),3),"")</f>
        <v>0.59</v>
      </c>
      <c r="AI25" s="215">
        <f ca="1">IF(OFFSET(DATA!$A$4,AI$3+$AD25,$AD$4+$C$4*13)&gt;0,ROUND(OFFSET(DATA!$A$4,AI$2+$AD25,$AD$4+$C$4*13)/OFFSET(DATA!$A$4,AI$3+$AD25,$AD$4+$C$4*13),3),"")</f>
        <v>0.72199999999999998</v>
      </c>
      <c r="AJ25" s="215">
        <f ca="1">IF(OFFSET(DATA!$A$4,AJ$3+$AD25,$AD$4+$C$4*13)&gt;0,ROUND(OFFSET(DATA!$A$4,AJ$2+$AD25,$AD$4+$C$4*13)/OFFSET(DATA!$A$4,AJ$3+$AD25,$AD$4+$C$4*13),3),"")</f>
        <v>1</v>
      </c>
      <c r="AK25" s="215">
        <f ca="1">IF(OFFSET(DATA!$A$4,AK$3+$AD25,$AD$4+$C$4*13)&gt;0,ROUND(OFFSET(DATA!$A$4,AK$2+$AD25,$AD$4+$C$4*13)/OFFSET(DATA!$A$4,AK$3+$AD25,$AD$4+$C$4*13),3),"")</f>
        <v>1</v>
      </c>
      <c r="AL25" s="215">
        <f ca="1">IF(OFFSET(DATA!$A$4,AL$3+$AD25,$AD$4+$C$4*13)&gt;0,ROUND(OFFSET(DATA!$A$4,AL$2+$AD25,$AD$4+$C$4*13)/OFFSET(DATA!$A$4,AL$3+$AD25,$AD$4+$C$4*13),3),"")</f>
        <v>1</v>
      </c>
      <c r="AM25" s="215">
        <f ca="1">IF(OFFSET(DATA!$A$4,AM$2+$AD25,$AD$4+$C$4*13)&gt;0,ROUND(OFFSET(DATA!$A$4,AM$2+$AD25,$AD$4+$C$4*13)/OFFSET($AE$4,$AD25,0),3),0)</f>
        <v>1.018</v>
      </c>
      <c r="AN25" s="215">
        <f ca="1">IF(OFFSET(DATA!$A$4,AN$3+$AD25,$AD$4+$C$4*13)&gt;0,ROUND(OFFSET(DATA!$A$4,AN$2+$AD25,$AD$4+$C$4*13)/OFFSET(DATA!$A$4,AN$3+$AD25,$AD$4+$C$4*13),3),"")</f>
        <v>1</v>
      </c>
      <c r="AO25" s="215">
        <f ca="1">IF(OFFSET(DATA!$A$4,AO$2+$AD25,$AD$4+$C$4*13)&gt;0,ROUND(OFFSET(DATA!$A$4,AO$2+$AD25,$AD$4+$C$4*13)/OFFSET($AE$4,$AD25,0),3),0)</f>
        <v>1.1379999999999999</v>
      </c>
      <c r="AP25" s="215">
        <f ca="1">IF(OFFSET(DATA!$A$4,AP$3+$AD25,$AD$4+$C$4*13)&gt;0,ROUND(OFFSET(DATA!$A$4,AP$2+$AD25,$AD$4+$C$4*13)/OFFSET(DATA!$A$4,AP$3+$AD25,$AD$4+$C$4*13),3),"")</f>
        <v>1</v>
      </c>
      <c r="AQ25" s="215">
        <f ca="1">IF(OFFSET(DATA!$A$4,AQ$3+$AD25,$AD$4+$C$4*13)&gt;0,ROUND(OFFSET(DATA!$A$4,AQ$2+$AD25,$AD$4+$C$4*13)/OFFSET(DATA!$A$4,AQ$3+$AD25,$AD$4+$C$4*13),3),"")</f>
        <v>1</v>
      </c>
      <c r="AR25" s="215">
        <f ca="1">IF(OFFSET(DATA!$A$4,AR$3+$AD25,$AD$4+$C$4*13)&gt;0,ROUND(OFFSET(DATA!$A$4,AR$2+$AD25,$AD$4+$C$4*13)/OFFSET(DATA!$A$4,AR$3+$AD25,$AD$4+$C$4*13),3),"")</f>
        <v>1</v>
      </c>
      <c r="AS25" s="215">
        <f ca="1">IF(OFFSET(DATA!$A$4,AS$3+$AD25,$AD$4+$C$4*13)&gt;0,ROUND(OFFSET(DATA!$A$4,AS$2+$AD25,$AD$4+$C$4*13)/OFFSET(DATA!$A$4,AS$3+$AD25,$AD$4+$C$4*13),3),"")</f>
        <v>1</v>
      </c>
      <c r="AT25" s="215">
        <f ca="1">IF(OFFSET(DATA!$A$4,AT$3+$AD25,$AD$4+$C$4*13)&gt;0,ROUND(OFFSET(DATA!$A$4,AT$2+$AD25,$AD$4+$C$4*13)/OFFSET(DATA!$A$4,AT$3+$AD25,$AD$4+$C$4*13),3),"")</f>
        <v>1</v>
      </c>
      <c r="AU25" s="215">
        <f ca="1">IF(OFFSET(DATA!$A$4,AU$3+$AD25,$AD$4+$C$4*13)&gt;0,ROUND(OFFSET(DATA!$A$4,AU$2+$AD25,$AD$4+$C$4*13)/OFFSET(DATA!$A$4,AU$3+$AD25,$AD$4+$C$4*13),3),"")</f>
        <v>3.9260000000000002</v>
      </c>
      <c r="AV25" s="215" t="str">
        <f ca="1">IF(OFFSET(DATA!$A$4,AV$3+$AD25,$AD$4+$C$4*13)&gt;0,ROUND(OFFSET(DATA!$A$4,AV$2+$AD25,$AD$4+$C$4*13)/OFFSET(DATA!$A$4,AV$3+$AD25,$AD$4+$C$4*13),3),"")</f>
        <v/>
      </c>
      <c r="AW25" s="215">
        <f ca="1">IF(OFFSET(DATA!$A$4,AW$3+$AD25,$AD$4+$C$4*13)&gt;0,ROUND(OFFSET(DATA!$A$4,AW$2+$AD25,$AD$4+$C$4*13)/OFFSET(DATA!$A$4,AW$3+$AD25,$AD$4+$C$4*13),3),"")</f>
        <v>0.317</v>
      </c>
      <c r="AX25" s="215">
        <f ca="1">IF(OFFSET(DATA!$A$4,AX$3+$AD25,$AD$4+$C$4*13)&gt;0,ROUND(OFFSET(DATA!$A$4,AX$2+$AD25,$AD$4+$C$4*13)/OFFSET(DATA!$A$4,AX$3+$AD25,$AD$4+$C$4*13),3),"")</f>
        <v>0.14099999999999999</v>
      </c>
      <c r="AY25" s="215">
        <f ca="1">IF(OFFSET(DATA!$A$4,AY$3+$AD25,$AD$4+$C$4*13)&gt;0,ROUND(OFFSET(DATA!$A$4,AY$2+$AD25,$AD$4+$C$4*13)/OFFSET(DATA!$A$4,AY$3+$AD25,$AD$4+$C$4*13),3),"")</f>
        <v>0.13300000000000001</v>
      </c>
      <c r="AZ25" s="215">
        <f ca="1">IF(OFFSET(DATA!$A$4,AZ$3+$AD25,$AD$4+$C$4*13)&gt;0,ROUND(OFFSET(DATA!$A$4,AZ$2+$AD25,$AD$4+$C$4*13)/OFFSET(DATA!$A$4,AZ$3+$AD25,$AD$4+$C$4*13),3),"")</f>
        <v>0.29299999999999998</v>
      </c>
      <c r="BA25" s="215">
        <f ca="1">IF(OFFSET(DATA!$A$4,BA$3+$AD25,$AD$4+$C$4*13)&gt;0,ROUND(OFFSET(DATA!$A$4,BA$2+$AD25,$AD$4+$C$4*13)/OFFSET(DATA!$A$4,BA$3+$AD25,$AD$4+$C$4*13),3),"")</f>
        <v>0.13900000000000001</v>
      </c>
      <c r="BB25" s="215">
        <f ca="1">IF(OFFSET(DATA!$A$4,BB$3+$AD25,$AD$4+$C$4*13)&gt;0,ROUND(OFFSET(DATA!$A$4,BB$2+$AD25,$AD$4+$C$4*13)/OFFSET(DATA!$A$4,BB$3+$AD25,$AD$4+$C$4*13),3),"")</f>
        <v>0</v>
      </c>
      <c r="BC25" s="215">
        <f ca="1">IF(OFFSET(DATA!$A$4,BC$2+$AD25,$AD$4+$C$4*13)&gt;0,ROUND(OFFSET(DATA!$A$4,BC$2+$AD25,$AD$4+$C$4*13)/OFFSET($AE$4,$AD25,0),3),0)</f>
        <v>0.77700000000000002</v>
      </c>
      <c r="BD25" s="215">
        <f ca="1">IF(OFFSET(DATA!$A$4,BD$3+$AD25,$AD$4+$C$4*13)&gt;0,ROUND(OFFSET(DATA!$A$4,BD$2+$AD25,$AD$4+$C$4*13)/OFFSET(DATA!$A$4,BD$3+$AD25,$AD$4+$C$4*13),3),"")</f>
        <v>0.34499999999999997</v>
      </c>
      <c r="BE25" s="215">
        <f ca="1">IF(OFFSET(DATA!$A$4,BE$3+$AD25,$AD$4+$C$4*13)&gt;0,ROUND(OFFSET(DATA!$A$4,BE$2+$AD25,$AD$4+$C$4*13)/OFFSET(DATA!$A$4,BE$3+$AD25,$AD$4+$C$4*13),3),"")</f>
        <v>0.35699999999999998</v>
      </c>
      <c r="BF25" s="215">
        <f ca="1">IF(OFFSET(DATA!$A$4,BF$3+$AD25,$AD$4+$C$4*13)&gt;0,ROUND(OFFSET(DATA!$A$4,BF$2+$AD25,$AD$4+$C$4*13)/OFFSET(DATA!$A$4,BF$3+$AD25,$AD$4+$C$4*13),3),"")</f>
        <v>0.316</v>
      </c>
      <c r="BG25" s="215">
        <f ca="1">IF(OFFSET(DATA!$A$4,BG$2+$AD25,$AD$4+$C$4*13)&gt;0,ROUND(OFFSET(DATA!$A$4,BG$2+$AD25,$AD$4+$C$4*13)/OFFSET($AE$4,$AD25,0),3),0)</f>
        <v>0.78</v>
      </c>
      <c r="BH25" s="215">
        <f ca="1">IF(OFFSET(DATA!$A$4,BH$3+$AD25,$AD$4+$C$4*13)&gt;0,ROUND(OFFSET(DATA!$A$4,BH$2+$AD25,$AD$4+$C$4*13)/OFFSET(DATA!$A$4,BH$3+$AD25,$AD$4+$C$4*13),3),"")</f>
        <v>0.10199999999999999</v>
      </c>
      <c r="BI25" s="215">
        <f ca="1">IF(OFFSET(DATA!$A$4,BI$3+$AD25,$AD$4+$C$4*13)&gt;0,ROUND(OFFSET(DATA!$A$4,BI$2+$AD25,$AD$4+$C$4*13)/OFFSET(DATA!$A$4,BI$3+$AD25,$AD$4+$C$4*13),3),"")</f>
        <v>0.10199999999999999</v>
      </c>
      <c r="BJ25" s="215">
        <f ca="1">IF(OFFSET(DATA!$A$4,BJ$3+$AD25,$AD$4+$C$4*13)&gt;0,ROUND(OFFSET(DATA!$A$4,BJ$2+$AD25,$AD$4+$C$4*13)/OFFSET(DATA!$A$4,BJ$3+$AD25,$AD$4+$C$4*13),3),"")</f>
        <v>0.1</v>
      </c>
      <c r="BK25" s="215">
        <f ca="1">IF(OFFSET(DATA!$A$4,BK$3+$AD25,$AD$4+$C$4*13)&gt;0,ROUND(OFFSET(DATA!$A$4,BK$2+$AD25,$AD$4+$C$4*13)/OFFSET(DATA!$A$4,BK$3+$AD25,$AD$4+$C$4*13),3),"")</f>
        <v>9.4E-2</v>
      </c>
      <c r="BL25" s="215">
        <f ca="1">IF(OFFSET(DATA!$A$4,BL$3+$AD25,$AD$4+$C$4*13)&gt;0,ROUND(OFFSET(DATA!$A$4,BL$2+$AD25,$AD$4+$C$4*13)/OFFSET(DATA!$A$4,BL$3+$AD25,$AD$4+$C$4*13),3),"")</f>
        <v>9.4E-2</v>
      </c>
      <c r="BM25" s="215" t="e">
        <f ca="1">IF(OFFSET(DATA!$A$4,BM$3+$AD25,$AD$4+$C$4*13)&gt;0,ROUND(OFFSET(DATA!$A$4,BM$2+$AD25,$AD$4+$C$4*13)/OFFSET(DATA!$A$4,BM$3+$AD25,$AD$4+$C$4*13),3),"")</f>
        <v>#VALUE!</v>
      </c>
      <c r="BN25" s="308"/>
      <c r="BO25" s="308"/>
    </row>
    <row r="26" spans="1:67" x14ac:dyDescent="0.2">
      <c r="A26" s="45">
        <v>22</v>
      </c>
      <c r="B26" s="205">
        <f ca="1">OFFSET(DATA!$A$4,LOOK!$A26+60*(LOOK!$B$4-1),$D$4+$C$4*13)</f>
        <v>102</v>
      </c>
      <c r="C26" s="205">
        <f ca="1">IF($A$4=2,OFFSET(GOALS!$AN$4,LOOK!$A26,0),OFFSET(DATA!$A$4,LOOK!$A26+60*(LOOK!$B$4-1)+30,$D$4+$C$4*13))</f>
        <v>260</v>
      </c>
      <c r="D26" s="206">
        <f ca="1">OFFSET(GOALS!$C$4,LOOK!$A26,LOOK!$B$4)</f>
        <v>1</v>
      </c>
      <c r="E26" s="207">
        <f t="shared" ca="1" si="3"/>
        <v>0.8</v>
      </c>
      <c r="F26">
        <f ca="1">IF($D$4=1,0,OFFSET(DATA!$A$4,LOOK!$A26+60*(LOOK!$B$4-1),$D$4-1))</f>
        <v>205</v>
      </c>
      <c r="G26">
        <f ca="1">IF($D$4=1,0,OFFSET(DATA!$A$34,LOOK!$A26+60*(LOOK!$B$4-1),$D$4-1))</f>
        <v>539</v>
      </c>
      <c r="I26">
        <f t="shared" ca="1" si="4"/>
        <v>-103</v>
      </c>
      <c r="J26">
        <f ca="1">IF($A$4=2,OFFSET(GOALS!$AN$4,LOOK!$A26,0),IF($C$4=1,IF(C26="",0,C26-G26),C26))</f>
        <v>-279</v>
      </c>
      <c r="L26" s="208">
        <f t="shared" si="5"/>
        <v>0.8</v>
      </c>
      <c r="M26" s="208">
        <f t="shared" si="6"/>
        <v>1</v>
      </c>
      <c r="N26" s="209">
        <f t="shared" ca="1" si="7"/>
        <v>0.39200000000000002</v>
      </c>
      <c r="O26" s="210">
        <f t="shared" ca="1" si="8"/>
        <v>0.39200000000000002</v>
      </c>
      <c r="P26" s="211">
        <f t="shared" ca="1" si="9"/>
        <v>0.39200000000000002</v>
      </c>
      <c r="Q26" s="211">
        <f t="shared" ca="1" si="10"/>
        <v>0</v>
      </c>
      <c r="R26" s="211">
        <f t="shared" ca="1" si="11"/>
        <v>0</v>
      </c>
      <c r="S26" s="211">
        <f t="shared" ca="1" si="12"/>
        <v>0</v>
      </c>
      <c r="U26" s="212">
        <v>22</v>
      </c>
      <c r="V26" s="151">
        <v>1</v>
      </c>
      <c r="W26" s="151">
        <v>1</v>
      </c>
      <c r="X26" s="151">
        <v>5</v>
      </c>
      <c r="Y26" s="151">
        <v>5</v>
      </c>
      <c r="Z26" s="151">
        <v>5</v>
      </c>
      <c r="AA26" s="151">
        <v>1</v>
      </c>
      <c r="AB26" s="151">
        <v>0</v>
      </c>
      <c r="AD26" s="213">
        <v>22</v>
      </c>
      <c r="AE26" s="368">
        <f t="shared" si="13"/>
        <v>15.31</v>
      </c>
      <c r="AF26" s="215">
        <f ca="1">IF(OFFSET(DATA!$A$4,AF$3+$AD26,$AD$4+$C$4*13)&gt;0,ROUND(OFFSET(DATA!$A$4,AF$2+$AD26,$AD$4+$C$4*13)/OFFSET(DATA!$A$4,AF$3+$AD26,$AD$4+$C$4*13),3),"")</f>
        <v>0.39200000000000002</v>
      </c>
      <c r="AG26" s="215">
        <f ca="1">IF(OFFSET(DATA!$A$4,AG$2+$AD26,$AD$4+$C$4*13)&gt;0,ROUND(OFFSET(DATA!$A$4,AG$2+$AD26,$AD$4+$C$4*13)/OFFSET($AE$4,$AD26,0),3),0)</f>
        <v>0.66700000000000004</v>
      </c>
      <c r="AH26" s="215">
        <f ca="1">IF(OFFSET(DATA!$A$4,AH$3+$AD26,$AD$4+$C$4*13)&gt;0,ROUND(OFFSET(DATA!$A$4,AH$2+$AD26,$AD$4+$C$4*13)/OFFSET(DATA!$A$4,AH$3+$AD26,$AD$4+$C$4*13),3),"")</f>
        <v>0.56100000000000005</v>
      </c>
      <c r="AI26" s="215">
        <f ca="1">IF(OFFSET(DATA!$A$4,AI$3+$AD26,$AD$4+$C$4*13)&gt;0,ROUND(OFFSET(DATA!$A$4,AI$2+$AD26,$AD$4+$C$4*13)/OFFSET(DATA!$A$4,AI$3+$AD26,$AD$4+$C$4*13),3),"")</f>
        <v>0.70799999999999996</v>
      </c>
      <c r="AJ26" s="215">
        <f ca="1">IF(OFFSET(DATA!$A$4,AJ$3+$AD26,$AD$4+$C$4*13)&gt;0,ROUND(OFFSET(DATA!$A$4,AJ$2+$AD26,$AD$4+$C$4*13)/OFFSET(DATA!$A$4,AJ$3+$AD26,$AD$4+$C$4*13),3),"")</f>
        <v>0.76900000000000002</v>
      </c>
      <c r="AK26" s="215">
        <f ca="1">IF(OFFSET(DATA!$A$4,AK$3+$AD26,$AD$4+$C$4*13)&gt;0,ROUND(OFFSET(DATA!$A$4,AK$2+$AD26,$AD$4+$C$4*13)/OFFSET(DATA!$A$4,AK$3+$AD26,$AD$4+$C$4*13),3),"")</f>
        <v>0.76900000000000002</v>
      </c>
      <c r="AL26" s="215">
        <f ca="1">IF(OFFSET(DATA!$A$4,AL$3+$AD26,$AD$4+$C$4*13)&gt;0,ROUND(OFFSET(DATA!$A$4,AL$2+$AD26,$AD$4+$C$4*13)/OFFSET(DATA!$A$4,AL$3+$AD26,$AD$4+$C$4*13),3),"")</f>
        <v>1</v>
      </c>
      <c r="AM26" s="215">
        <f ca="1">IF(OFFSET(DATA!$A$4,AM$2+$AD26,$AD$4+$C$4*13)&gt;0,ROUND(OFFSET(DATA!$A$4,AM$2+$AD26,$AD$4+$C$4*13)/OFFSET($AE$4,$AD26,0),3),0)</f>
        <v>1.1850000000000001</v>
      </c>
      <c r="AN26" s="215">
        <f ca="1">IF(OFFSET(DATA!$A$4,AN$3+$AD26,$AD$4+$C$4*13)&gt;0,ROUND(OFFSET(DATA!$A$4,AN$2+$AD26,$AD$4+$C$4*13)/OFFSET(DATA!$A$4,AN$3+$AD26,$AD$4+$C$4*13),3),"")</f>
        <v>1</v>
      </c>
      <c r="AO26" s="215">
        <f ca="1">IF(OFFSET(DATA!$A$4,AO$2+$AD26,$AD$4+$C$4*13)&gt;0,ROUND(OFFSET(DATA!$A$4,AO$2+$AD26,$AD$4+$C$4*13)/OFFSET($AE$4,$AD26,0),3),0)</f>
        <v>1.4079999999999999</v>
      </c>
      <c r="AP26" s="215">
        <f ca="1">IF(OFFSET(DATA!$A$4,AP$3+$AD26,$AD$4+$C$4*13)&gt;0,ROUND(OFFSET(DATA!$A$4,AP$2+$AD26,$AD$4+$C$4*13)/OFFSET(DATA!$A$4,AP$3+$AD26,$AD$4+$C$4*13),3),"")</f>
        <v>1</v>
      </c>
      <c r="AQ26" s="215">
        <f ca="1">IF(OFFSET(DATA!$A$4,AQ$3+$AD26,$AD$4+$C$4*13)&gt;0,ROUND(OFFSET(DATA!$A$4,AQ$2+$AD26,$AD$4+$C$4*13)/OFFSET(DATA!$A$4,AQ$3+$AD26,$AD$4+$C$4*13),3),"")</f>
        <v>1</v>
      </c>
      <c r="AR26" s="215">
        <f ca="1">IF(OFFSET(DATA!$A$4,AR$3+$AD26,$AD$4+$C$4*13)&gt;0,ROUND(OFFSET(DATA!$A$4,AR$2+$AD26,$AD$4+$C$4*13)/OFFSET(DATA!$A$4,AR$3+$AD26,$AD$4+$C$4*13),3),"")</f>
        <v>1</v>
      </c>
      <c r="AS26" s="215">
        <f ca="1">IF(OFFSET(DATA!$A$4,AS$3+$AD26,$AD$4+$C$4*13)&gt;0,ROUND(OFFSET(DATA!$A$4,AS$2+$AD26,$AD$4+$C$4*13)/OFFSET(DATA!$A$4,AS$3+$AD26,$AD$4+$C$4*13),3),"")</f>
        <v>0.99399999999999999</v>
      </c>
      <c r="AT26" s="215">
        <f ca="1">IF(OFFSET(DATA!$A$4,AT$3+$AD26,$AD$4+$C$4*13)&gt;0,ROUND(OFFSET(DATA!$A$4,AT$2+$AD26,$AD$4+$C$4*13)/OFFSET(DATA!$A$4,AT$3+$AD26,$AD$4+$C$4*13),3),"")</f>
        <v>1</v>
      </c>
      <c r="AU26" s="215">
        <f ca="1">IF(OFFSET(DATA!$A$4,AU$3+$AD26,$AD$4+$C$4*13)&gt;0,ROUND(OFFSET(DATA!$A$4,AU$2+$AD26,$AD$4+$C$4*13)/OFFSET(DATA!$A$4,AU$3+$AD26,$AD$4+$C$4*13),3),"")</f>
        <v>1.03</v>
      </c>
      <c r="AV26" s="215">
        <f ca="1">IF(OFFSET(DATA!$A$4,AV$3+$AD26,$AD$4+$C$4*13)&gt;0,ROUND(OFFSET(DATA!$A$4,AV$2+$AD26,$AD$4+$C$4*13)/OFFSET(DATA!$A$4,AV$3+$AD26,$AD$4+$C$4*13),3),"")</f>
        <v>519.5</v>
      </c>
      <c r="AW26" s="215">
        <f ca="1">IF(OFFSET(DATA!$A$4,AW$3+$AD26,$AD$4+$C$4*13)&gt;0,ROUND(OFFSET(DATA!$A$4,AW$2+$AD26,$AD$4+$C$4*13)/OFFSET(DATA!$A$4,AW$3+$AD26,$AD$4+$C$4*13),3),"")</f>
        <v>0.86599999999999999</v>
      </c>
      <c r="AX26" s="215">
        <f ca="1">IF(OFFSET(DATA!$A$4,AX$3+$AD26,$AD$4+$C$4*13)&gt;0,ROUND(OFFSET(DATA!$A$4,AX$2+$AD26,$AD$4+$C$4*13)/OFFSET(DATA!$A$4,AX$3+$AD26,$AD$4+$C$4*13),3),"")</f>
        <v>0.13800000000000001</v>
      </c>
      <c r="AY26" s="215">
        <f ca="1">IF(OFFSET(DATA!$A$4,AY$3+$AD26,$AD$4+$C$4*13)&gt;0,ROUND(OFFSET(DATA!$A$4,AY$2+$AD26,$AD$4+$C$4*13)/OFFSET(DATA!$A$4,AY$3+$AD26,$AD$4+$C$4*13),3),"")</f>
        <v>0</v>
      </c>
      <c r="AZ26" s="215">
        <f ca="1">IF(OFFSET(DATA!$A$4,AZ$3+$AD26,$AD$4+$C$4*13)&gt;0,ROUND(OFFSET(DATA!$A$4,AZ$2+$AD26,$AD$4+$C$4*13)/OFFSET(DATA!$A$4,AZ$3+$AD26,$AD$4+$C$4*13),3),"")</f>
        <v>0.85099999999999998</v>
      </c>
      <c r="BA26" s="215">
        <f ca="1">IF(OFFSET(DATA!$A$4,BA$3+$AD26,$AD$4+$C$4*13)&gt;0,ROUND(OFFSET(DATA!$A$4,BA$2+$AD26,$AD$4+$C$4*13)/OFFSET(DATA!$A$4,BA$3+$AD26,$AD$4+$C$4*13),3),"")</f>
        <v>0.19500000000000001</v>
      </c>
      <c r="BB26" s="215" t="str">
        <f ca="1">IF(OFFSET(DATA!$A$4,BB$3+$AD26,$AD$4+$C$4*13)&gt;0,ROUND(OFFSET(DATA!$A$4,BB$2+$AD26,$AD$4+$C$4*13)/OFFSET(DATA!$A$4,BB$3+$AD26,$AD$4+$C$4*13),3),"")</f>
        <v/>
      </c>
      <c r="BC26" s="215">
        <f ca="1">IF(OFFSET(DATA!$A$4,BC$2+$AD26,$AD$4+$C$4*13)&gt;0,ROUND(OFFSET(DATA!$A$4,BC$2+$AD26,$AD$4+$C$4*13)/OFFSET($AE$4,$AD26,0),3),0)</f>
        <v>0.73899999999999999</v>
      </c>
      <c r="BD26" s="215">
        <f ca="1">IF(OFFSET(DATA!$A$4,BD$3+$AD26,$AD$4+$C$4*13)&gt;0,ROUND(OFFSET(DATA!$A$4,BD$2+$AD26,$AD$4+$C$4*13)/OFFSET(DATA!$A$4,BD$3+$AD26,$AD$4+$C$4*13),3),"")</f>
        <v>0.75</v>
      </c>
      <c r="BE26" s="215">
        <f ca="1">IF(OFFSET(DATA!$A$4,BE$3+$AD26,$AD$4+$C$4*13)&gt;0,ROUND(OFFSET(DATA!$A$4,BE$2+$AD26,$AD$4+$C$4*13)/OFFSET(DATA!$A$4,BE$3+$AD26,$AD$4+$C$4*13),3),"")</f>
        <v>0.81299999999999994</v>
      </c>
      <c r="BF26" s="215">
        <f ca="1">IF(OFFSET(DATA!$A$4,BF$3+$AD26,$AD$4+$C$4*13)&gt;0,ROUND(OFFSET(DATA!$A$4,BF$2+$AD26,$AD$4+$C$4*13)/OFFSET(DATA!$A$4,BF$3+$AD26,$AD$4+$C$4*13),3),"")</f>
        <v>0.874</v>
      </c>
      <c r="BG26" s="215">
        <f ca="1">IF(OFFSET(DATA!$A$4,BG$2+$AD26,$AD$4+$C$4*13)&gt;0,ROUND(OFFSET(DATA!$A$4,BG$2+$AD26,$AD$4+$C$4*13)/OFFSET($AE$4,$AD26,0),3),0)</f>
        <v>0.78500000000000003</v>
      </c>
      <c r="BH26" s="215">
        <f ca="1">IF(OFFSET(DATA!$A$4,BH$3+$AD26,$AD$4+$C$4*13)&gt;0,ROUND(OFFSET(DATA!$A$4,BH$2+$AD26,$AD$4+$C$4*13)/OFFSET(DATA!$A$4,BH$3+$AD26,$AD$4+$C$4*13),3),"")</f>
        <v>0.13600000000000001</v>
      </c>
      <c r="BI26" s="215">
        <f ca="1">IF(OFFSET(DATA!$A$4,BI$3+$AD26,$AD$4+$C$4*13)&gt;0,ROUND(OFFSET(DATA!$A$4,BI$2+$AD26,$AD$4+$C$4*13)/OFFSET(DATA!$A$4,BI$3+$AD26,$AD$4+$C$4*13),3),"")</f>
        <v>0.13300000000000001</v>
      </c>
      <c r="BJ26" s="215" t="e">
        <f ca="1">IF(OFFSET(DATA!$A$4,BJ$3+$AD26,$AD$4+$C$4*13)&gt;0,ROUND(OFFSET(DATA!$A$4,BJ$2+$AD26,$AD$4+$C$4*13)/OFFSET(DATA!$A$4,BJ$3+$AD26,$AD$4+$C$4*13),3),"")</f>
        <v>#VALUE!</v>
      </c>
      <c r="BK26" s="215">
        <f ca="1">IF(OFFSET(DATA!$A$4,BK$3+$AD26,$AD$4+$C$4*13)&gt;0,ROUND(OFFSET(DATA!$A$4,BK$2+$AD26,$AD$4+$C$4*13)/OFFSET(DATA!$A$4,BK$3+$AD26,$AD$4+$C$4*13),3),"")</f>
        <v>0.14499999999999999</v>
      </c>
      <c r="BL26" s="215">
        <f ca="1">IF(OFFSET(DATA!$A$4,BL$3+$AD26,$AD$4+$C$4*13)&gt;0,ROUND(OFFSET(DATA!$A$4,BL$2+$AD26,$AD$4+$C$4*13)/OFFSET(DATA!$A$4,BL$3+$AD26,$AD$4+$C$4*13),3),"")</f>
        <v>0.14499999999999999</v>
      </c>
      <c r="BM26" s="215" t="e">
        <f ca="1">IF(OFFSET(DATA!$A$4,BM$3+$AD26,$AD$4+$C$4*13)&gt;0,ROUND(OFFSET(DATA!$A$4,BM$2+$AD26,$AD$4+$C$4*13)/OFFSET(DATA!$A$4,BM$3+$AD26,$AD$4+$C$4*13),3),"")</f>
        <v>#VALUE!</v>
      </c>
      <c r="BN26" s="308"/>
      <c r="BO26" s="308"/>
    </row>
    <row r="27" spans="1:67" x14ac:dyDescent="0.2">
      <c r="A27" s="45">
        <v>23</v>
      </c>
      <c r="B27" s="205">
        <f ca="1">OFFSET(DATA!$A$4,LOOK!$A27+60*(LOOK!$B$4-1),$D$4+$C$4*13)</f>
        <v>199</v>
      </c>
      <c r="C27" s="205">
        <f ca="1">IF($A$4=2,OFFSET(GOALS!$AN$4,LOOK!$A27,0),OFFSET(DATA!$A$4,LOOK!$A27+60*(LOOK!$B$4-1)+30,$D$4+$C$4*13))</f>
        <v>546</v>
      </c>
      <c r="D27" s="206">
        <f ca="1">OFFSET(GOALS!$C$4,LOOK!$A27,LOOK!$B$4)</f>
        <v>1</v>
      </c>
      <c r="E27" s="207">
        <f t="shared" ca="1" si="3"/>
        <v>0.8</v>
      </c>
      <c r="F27">
        <f ca="1">IF($D$4=1,0,OFFSET(DATA!$A$4,LOOK!$A27+60*(LOOK!$B$4-1),$D$4-1))</f>
        <v>351</v>
      </c>
      <c r="G27">
        <f ca="1">IF($D$4=1,0,OFFSET(DATA!$A$34,LOOK!$A27+60*(LOOK!$B$4-1),$D$4-1))</f>
        <v>958</v>
      </c>
      <c r="I27">
        <f t="shared" ca="1" si="4"/>
        <v>-152</v>
      </c>
      <c r="J27">
        <f ca="1">IF($A$4=2,OFFSET(GOALS!$AN$4,LOOK!$A27,0),IF($C$4=1,IF(C27="",0,C27-G27),C27))</f>
        <v>-412</v>
      </c>
      <c r="L27" s="208">
        <f t="shared" si="5"/>
        <v>0.8</v>
      </c>
      <c r="M27" s="208">
        <f t="shared" si="6"/>
        <v>1</v>
      </c>
      <c r="N27" s="209">
        <f t="shared" ca="1" si="7"/>
        <v>0.36399999999999999</v>
      </c>
      <c r="O27" s="210">
        <f t="shared" ca="1" si="8"/>
        <v>0.36399999999999999</v>
      </c>
      <c r="P27" s="211">
        <f t="shared" ca="1" si="9"/>
        <v>0.36399999999999999</v>
      </c>
      <c r="Q27" s="211">
        <f t="shared" ca="1" si="10"/>
        <v>0</v>
      </c>
      <c r="R27" s="211">
        <f t="shared" ca="1" si="11"/>
        <v>0</v>
      </c>
      <c r="S27" s="211">
        <f t="shared" ca="1" si="12"/>
        <v>0</v>
      </c>
      <c r="U27" s="212">
        <v>23</v>
      </c>
      <c r="V27" s="151">
        <v>1</v>
      </c>
      <c r="W27" s="151">
        <v>1</v>
      </c>
      <c r="X27" s="151">
        <v>5</v>
      </c>
      <c r="Y27" s="151">
        <v>5</v>
      </c>
      <c r="Z27" s="151">
        <v>5</v>
      </c>
      <c r="AA27" s="151">
        <v>1</v>
      </c>
      <c r="AB27" s="151">
        <v>0</v>
      </c>
      <c r="AD27" s="213">
        <v>23</v>
      </c>
      <c r="AE27" s="368">
        <f t="shared" si="13"/>
        <v>15.27</v>
      </c>
      <c r="AF27" s="215">
        <f ca="1">IF(OFFSET(DATA!$A$4,AF$3+$AD27,$AD$4+$C$4*13)&gt;0,ROUND(OFFSET(DATA!$A$4,AF$2+$AD27,$AD$4+$C$4*13)/OFFSET(DATA!$A$4,AF$3+$AD27,$AD$4+$C$4*13),3),"")</f>
        <v>0.36399999999999999</v>
      </c>
      <c r="AG27" s="215">
        <f ca="1">IF(OFFSET(DATA!$A$4,AG$2+$AD27,$AD$4+$C$4*13)&gt;0,ROUND(OFFSET(DATA!$A$4,AG$2+$AD27,$AD$4+$C$4*13)/OFFSET($AE$4,$AD27,0),3),0)</f>
        <v>0.63900000000000001</v>
      </c>
      <c r="AH27" s="215">
        <f ca="1">IF(OFFSET(DATA!$A$4,AH$3+$AD27,$AD$4+$C$4*13)&gt;0,ROUND(OFFSET(DATA!$A$4,AH$2+$AD27,$AD$4+$C$4*13)/OFFSET(DATA!$A$4,AH$3+$AD27,$AD$4+$C$4*13),3),"")</f>
        <v>0.436</v>
      </c>
      <c r="AI27" s="215">
        <f ca="1">IF(OFFSET(DATA!$A$4,AI$3+$AD27,$AD$4+$C$4*13)&gt;0,ROUND(OFFSET(DATA!$A$4,AI$2+$AD27,$AD$4+$C$4*13)/OFFSET(DATA!$A$4,AI$3+$AD27,$AD$4+$C$4*13),3),"")</f>
        <v>0.56100000000000005</v>
      </c>
      <c r="AJ27" s="215" t="str">
        <f ca="1">IF(OFFSET(DATA!$A$4,AJ$3+$AD27,$AD$4+$C$4*13)&gt;0,ROUND(OFFSET(DATA!$A$4,AJ$2+$AD27,$AD$4+$C$4*13)/OFFSET(DATA!$A$4,AJ$3+$AD27,$AD$4+$C$4*13),3),"")</f>
        <v/>
      </c>
      <c r="AK27" s="215" t="str">
        <f ca="1">IF(OFFSET(DATA!$A$4,AK$3+$AD27,$AD$4+$C$4*13)&gt;0,ROUND(OFFSET(DATA!$A$4,AK$2+$AD27,$AD$4+$C$4*13)/OFFSET(DATA!$A$4,AK$3+$AD27,$AD$4+$C$4*13),3),"")</f>
        <v/>
      </c>
      <c r="AL27" s="215">
        <f ca="1">IF(OFFSET(DATA!$A$4,AL$3+$AD27,$AD$4+$C$4*13)&gt;0,ROUND(OFFSET(DATA!$A$4,AL$2+$AD27,$AD$4+$C$4*13)/OFFSET(DATA!$A$4,AL$3+$AD27,$AD$4+$C$4*13),3),"")</f>
        <v>1</v>
      </c>
      <c r="AM27" s="215">
        <f ca="1">IF(OFFSET(DATA!$A$4,AM$2+$AD27,$AD$4+$C$4*13)&gt;0,ROUND(OFFSET(DATA!$A$4,AM$2+$AD27,$AD$4+$C$4*13)/OFFSET($AE$4,$AD27,0),3),0)</f>
        <v>0.754</v>
      </c>
      <c r="AN27" s="215">
        <f ca="1">IF(OFFSET(DATA!$A$4,AN$3+$AD27,$AD$4+$C$4*13)&gt;0,ROUND(OFFSET(DATA!$A$4,AN$2+$AD27,$AD$4+$C$4*13)/OFFSET(DATA!$A$4,AN$3+$AD27,$AD$4+$C$4*13),3),"")</f>
        <v>1</v>
      </c>
      <c r="AO27" s="215">
        <f ca="1">IF(OFFSET(DATA!$A$4,AO$2+$AD27,$AD$4+$C$4*13)&gt;0,ROUND(OFFSET(DATA!$A$4,AO$2+$AD27,$AD$4+$C$4*13)/OFFSET($AE$4,$AD27,0),3),0)</f>
        <v>1.1259999999999999</v>
      </c>
      <c r="AP27" s="215">
        <f ca="1">IF(OFFSET(DATA!$A$4,AP$3+$AD27,$AD$4+$C$4*13)&gt;0,ROUND(OFFSET(DATA!$A$4,AP$2+$AD27,$AD$4+$C$4*13)/OFFSET(DATA!$A$4,AP$3+$AD27,$AD$4+$C$4*13),3),"")</f>
        <v>1</v>
      </c>
      <c r="AQ27" s="215">
        <f ca="1">IF(OFFSET(DATA!$A$4,AQ$3+$AD27,$AD$4+$C$4*13)&gt;0,ROUND(OFFSET(DATA!$A$4,AQ$2+$AD27,$AD$4+$C$4*13)/OFFSET(DATA!$A$4,AQ$3+$AD27,$AD$4+$C$4*13),3),"")</f>
        <v>1</v>
      </c>
      <c r="AR27" s="215">
        <f ca="1">IF(OFFSET(DATA!$A$4,AR$3+$AD27,$AD$4+$C$4*13)&gt;0,ROUND(OFFSET(DATA!$A$4,AR$2+$AD27,$AD$4+$C$4*13)/OFFSET(DATA!$A$4,AR$3+$AD27,$AD$4+$C$4*13),3),"")</f>
        <v>0.86399999999999999</v>
      </c>
      <c r="AS27" s="215">
        <f ca="1">IF(OFFSET(DATA!$A$4,AS$3+$AD27,$AD$4+$C$4*13)&gt;0,ROUND(OFFSET(DATA!$A$4,AS$2+$AD27,$AD$4+$C$4*13)/OFFSET(DATA!$A$4,AS$3+$AD27,$AD$4+$C$4*13),3),"")</f>
        <v>0.97799999999999998</v>
      </c>
      <c r="AT27" s="215">
        <f ca="1">IF(OFFSET(DATA!$A$4,AT$3+$AD27,$AD$4+$C$4*13)&gt;0,ROUND(OFFSET(DATA!$A$4,AT$2+$AD27,$AD$4+$C$4*13)/OFFSET(DATA!$A$4,AT$3+$AD27,$AD$4+$C$4*13),3),"")</f>
        <v>1</v>
      </c>
      <c r="AU27" s="215">
        <f ca="1">IF(OFFSET(DATA!$A$4,AU$3+$AD27,$AD$4+$C$4*13)&gt;0,ROUND(OFFSET(DATA!$A$4,AU$2+$AD27,$AD$4+$C$4*13)/OFFSET(DATA!$A$4,AU$3+$AD27,$AD$4+$C$4*13),3),"")</f>
        <v>4.4409999999999998</v>
      </c>
      <c r="AV27" s="215">
        <f ca="1">IF(OFFSET(DATA!$A$4,AV$3+$AD27,$AD$4+$C$4*13)&gt;0,ROUND(OFFSET(DATA!$A$4,AV$2+$AD27,$AD$4+$C$4*13)/OFFSET(DATA!$A$4,AV$3+$AD27,$AD$4+$C$4*13),3),"")</f>
        <v>124</v>
      </c>
      <c r="AW27" s="215">
        <f ca="1">IF(OFFSET(DATA!$A$4,AW$3+$AD27,$AD$4+$C$4*13)&gt;0,ROUND(OFFSET(DATA!$A$4,AW$2+$AD27,$AD$4+$C$4*13)/OFFSET(DATA!$A$4,AW$3+$AD27,$AD$4+$C$4*13),3),"")</f>
        <v>0.63500000000000001</v>
      </c>
      <c r="AX27" s="215">
        <f ca="1">IF(OFFSET(DATA!$A$4,AX$3+$AD27,$AD$4+$C$4*13)&gt;0,ROUND(OFFSET(DATA!$A$4,AX$2+$AD27,$AD$4+$C$4*13)/OFFSET(DATA!$A$4,AX$3+$AD27,$AD$4+$C$4*13),3),"")</f>
        <v>0.35699999999999998</v>
      </c>
      <c r="AY27" s="215">
        <f ca="1">IF(OFFSET(DATA!$A$4,AY$3+$AD27,$AD$4+$C$4*13)&gt;0,ROUND(OFFSET(DATA!$A$4,AY$2+$AD27,$AD$4+$C$4*13)/OFFSET(DATA!$A$4,AY$3+$AD27,$AD$4+$C$4*13),3),"")</f>
        <v>0.66700000000000004</v>
      </c>
      <c r="AZ27" s="215">
        <f ca="1">IF(OFFSET(DATA!$A$4,AZ$3+$AD27,$AD$4+$C$4*13)&gt;0,ROUND(OFFSET(DATA!$A$4,AZ$2+$AD27,$AD$4+$C$4*13)/OFFSET(DATA!$A$4,AZ$3+$AD27,$AD$4+$C$4*13),3),"")</f>
        <v>0.42599999999999999</v>
      </c>
      <c r="BA27" s="215">
        <f ca="1">IF(OFFSET(DATA!$A$4,BA$3+$AD27,$AD$4+$C$4*13)&gt;0,ROUND(OFFSET(DATA!$A$4,BA$2+$AD27,$AD$4+$C$4*13)/OFFSET(DATA!$A$4,BA$3+$AD27,$AD$4+$C$4*13),3),"")</f>
        <v>0.187</v>
      </c>
      <c r="BB27" s="215">
        <f ca="1">IF(OFFSET(DATA!$A$4,BB$3+$AD27,$AD$4+$C$4*13)&gt;0,ROUND(OFFSET(DATA!$A$4,BB$2+$AD27,$AD$4+$C$4*13)/OFFSET(DATA!$A$4,BB$3+$AD27,$AD$4+$C$4*13),3),"")</f>
        <v>1</v>
      </c>
      <c r="BC27" s="215">
        <f ca="1">IF(OFFSET(DATA!$A$4,BC$2+$AD27,$AD$4+$C$4*13)&gt;0,ROUND(OFFSET(DATA!$A$4,BC$2+$AD27,$AD$4+$C$4*13)/OFFSET($AE$4,$AD27,0),3),0)</f>
        <v>0.629</v>
      </c>
      <c r="BD27" s="215">
        <f ca="1">IF(OFFSET(DATA!$A$4,BD$3+$AD27,$AD$4+$C$4*13)&gt;0,ROUND(OFFSET(DATA!$A$4,BD$2+$AD27,$AD$4+$C$4*13)/OFFSET(DATA!$A$4,BD$3+$AD27,$AD$4+$C$4*13),3),"")</f>
        <v>0.68799999999999994</v>
      </c>
      <c r="BE27" s="215">
        <f ca="1">IF(OFFSET(DATA!$A$4,BE$3+$AD27,$AD$4+$C$4*13)&gt;0,ROUND(OFFSET(DATA!$A$4,BE$2+$AD27,$AD$4+$C$4*13)/OFFSET(DATA!$A$4,BE$3+$AD27,$AD$4+$C$4*13),3),"")</f>
        <v>0.44400000000000001</v>
      </c>
      <c r="BF27" s="215">
        <f ca="1">IF(OFFSET(DATA!$A$4,BF$3+$AD27,$AD$4+$C$4*13)&gt;0,ROUND(OFFSET(DATA!$A$4,BF$2+$AD27,$AD$4+$C$4*13)/OFFSET(DATA!$A$4,BF$3+$AD27,$AD$4+$C$4*13),3),"")</f>
        <v>0.60499999999999998</v>
      </c>
      <c r="BG27" s="215">
        <f ca="1">IF(OFFSET(DATA!$A$4,BG$2+$AD27,$AD$4+$C$4*13)&gt;0,ROUND(OFFSET(DATA!$A$4,BG$2+$AD27,$AD$4+$C$4*13)/OFFSET($AE$4,$AD27,0),3),0)</f>
        <v>0.70099999999999996</v>
      </c>
      <c r="BH27" s="215">
        <f ca="1">IF(OFFSET(DATA!$A$4,BH$3+$AD27,$AD$4+$C$4*13)&gt;0,ROUND(OFFSET(DATA!$A$4,BH$2+$AD27,$AD$4+$C$4*13)/OFFSET(DATA!$A$4,BH$3+$AD27,$AD$4+$C$4*13),3),"")</f>
        <v>0.48699999999999999</v>
      </c>
      <c r="BI27" s="215">
        <f ca="1">IF(OFFSET(DATA!$A$4,BI$3+$AD27,$AD$4+$C$4*13)&gt;0,ROUND(OFFSET(DATA!$A$4,BI$2+$AD27,$AD$4+$C$4*13)/OFFSET(DATA!$A$4,BI$3+$AD27,$AD$4+$C$4*13),3),"")</f>
        <v>0.49</v>
      </c>
      <c r="BJ27" s="215">
        <f ca="1">IF(OFFSET(DATA!$A$4,BJ$3+$AD27,$AD$4+$C$4*13)&gt;0,ROUND(OFFSET(DATA!$A$4,BJ$2+$AD27,$AD$4+$C$4*13)/OFFSET(DATA!$A$4,BJ$3+$AD27,$AD$4+$C$4*13),3),"")</f>
        <v>0.64100000000000001</v>
      </c>
      <c r="BK27" s="215">
        <f ca="1">IF(OFFSET(DATA!$A$4,BK$3+$AD27,$AD$4+$C$4*13)&gt;0,ROUND(OFFSET(DATA!$A$4,BK$2+$AD27,$AD$4+$C$4*13)/OFFSET(DATA!$A$4,BK$3+$AD27,$AD$4+$C$4*13),3),"")</f>
        <v>0.40799999999999997</v>
      </c>
      <c r="BL27" s="215">
        <f ca="1">IF(OFFSET(DATA!$A$4,BL$3+$AD27,$AD$4+$C$4*13)&gt;0,ROUND(OFFSET(DATA!$A$4,BL$2+$AD27,$AD$4+$C$4*13)/OFFSET(DATA!$A$4,BL$3+$AD27,$AD$4+$C$4*13),3),"")</f>
        <v>0.40100000000000002</v>
      </c>
      <c r="BM27" s="215">
        <f ca="1">IF(OFFSET(DATA!$A$4,BM$3+$AD27,$AD$4+$C$4*13)&gt;0,ROUND(OFFSET(DATA!$A$4,BM$2+$AD27,$AD$4+$C$4*13)/OFFSET(DATA!$A$4,BM$3+$AD27,$AD$4+$C$4*13),3),"")</f>
        <v>0.878</v>
      </c>
      <c r="BN27" s="308"/>
      <c r="BO27" s="308"/>
    </row>
    <row r="28" spans="1:67" x14ac:dyDescent="0.2">
      <c r="A28" s="60">
        <v>24</v>
      </c>
      <c r="B28" s="205">
        <f ca="1">OFFSET(DATA!$A$4,LOOK!$A28+60*(LOOK!$B$4-1),$D$4+$C$4*13)</f>
        <v>19</v>
      </c>
      <c r="C28" s="205">
        <f ca="1">IF($A$4=2,OFFSET(GOALS!$AN$4,LOOK!$A28,0),OFFSET(DATA!$A$4,LOOK!$A28+60*(LOOK!$B$4-1)+30,$D$4+$C$4*13))</f>
        <v>55</v>
      </c>
      <c r="D28" s="206">
        <f ca="1">OFFSET(GOALS!$C$4,LOOK!$A28,LOOK!$B$4)</f>
        <v>1</v>
      </c>
      <c r="E28" s="207">
        <f t="shared" ca="1" si="3"/>
        <v>0.8</v>
      </c>
      <c r="F28" s="205">
        <f ca="1">IF($D$4=1,0,OFFSET(DATA!$A$4,LOOK!$A28+60*(LOOK!$B$4-1),$D$4-1))</f>
        <v>41</v>
      </c>
      <c r="G28">
        <f ca="1">IF($D$4=1,0,OFFSET(DATA!$A$34,LOOK!$A28+60*(LOOK!$B$4-1),$D$4-1))</f>
        <v>137</v>
      </c>
      <c r="I28">
        <f t="shared" ca="1" si="4"/>
        <v>-22</v>
      </c>
      <c r="J28">
        <f ca="1">IF($A$4=2,OFFSET(GOALS!$AN$4,LOOK!$A28,0),IF($C$4=1,IF(C28="",0,C28-G28),C28))</f>
        <v>-82</v>
      </c>
      <c r="L28" s="208">
        <f t="shared" si="5"/>
        <v>0.8</v>
      </c>
      <c r="M28" s="208">
        <f t="shared" si="6"/>
        <v>1</v>
      </c>
      <c r="N28" s="209">
        <f t="shared" ca="1" si="7"/>
        <v>0.34499999999999997</v>
      </c>
      <c r="O28" s="210">
        <f t="shared" ca="1" si="8"/>
        <v>0.34499999999999997</v>
      </c>
      <c r="P28" s="211">
        <f t="shared" ca="1" si="9"/>
        <v>0.34499999999999997</v>
      </c>
      <c r="Q28" s="211">
        <f t="shared" ca="1" si="10"/>
        <v>0</v>
      </c>
      <c r="R28" s="211">
        <f t="shared" ca="1" si="11"/>
        <v>0</v>
      </c>
      <c r="S28" s="211">
        <f t="shared" ca="1" si="12"/>
        <v>0</v>
      </c>
      <c r="U28" s="212">
        <v>24</v>
      </c>
      <c r="V28" s="216">
        <v>2</v>
      </c>
      <c r="W28" s="216">
        <v>2</v>
      </c>
      <c r="X28" s="151">
        <v>5</v>
      </c>
      <c r="Y28" s="151">
        <v>5</v>
      </c>
      <c r="Z28" s="151">
        <v>5</v>
      </c>
      <c r="AA28" s="216">
        <v>2</v>
      </c>
      <c r="AB28" s="151">
        <v>0</v>
      </c>
      <c r="AD28" s="213">
        <v>24</v>
      </c>
      <c r="AE28" s="368">
        <f t="shared" si="13"/>
        <v>14.93</v>
      </c>
      <c r="AF28" s="215">
        <f ca="1">IF(OFFSET(DATA!$A$4,AF$3+$AD28,$AD$4+$C$4*13)&gt;0,ROUND(OFFSET(DATA!$A$4,AF$2+$AD28,$AD$4+$C$4*13)/OFFSET(DATA!$A$4,AF$3+$AD28,$AD$4+$C$4*13),3),"")</f>
        <v>0.34499999999999997</v>
      </c>
      <c r="AG28" s="215">
        <f ca="1">IF(OFFSET(DATA!$A$4,AG$2+$AD28,$AD$4+$C$4*13)&gt;0,ROUND(OFFSET(DATA!$A$4,AG$2+$AD28,$AD$4+$C$4*13)/OFFSET($AE$4,$AD28,0),3),0)</f>
        <v>0.67100000000000004</v>
      </c>
      <c r="AH28" s="215">
        <f ca="1">IF(OFFSET(DATA!$A$4,AH$3+$AD28,$AD$4+$C$4*13)&gt;0,ROUND(OFFSET(DATA!$A$4,AH$2+$AD28,$AD$4+$C$4*13)/OFFSET(DATA!$A$4,AH$3+$AD28,$AD$4+$C$4*13),3),"")</f>
        <v>0.40600000000000003</v>
      </c>
      <c r="AI28" s="215">
        <f ca="1">IF(OFFSET(DATA!$A$4,AI$3+$AD28,$AD$4+$C$4*13)&gt;0,ROUND(OFFSET(DATA!$A$4,AI$2+$AD28,$AD$4+$C$4*13)/OFFSET(DATA!$A$4,AI$3+$AD28,$AD$4+$C$4*13),3),"")</f>
        <v>0.33300000000000002</v>
      </c>
      <c r="AJ28" s="215">
        <f ca="1">IF(OFFSET(DATA!$A$4,AJ$3+$AD28,$AD$4+$C$4*13)&gt;0,ROUND(OFFSET(DATA!$A$4,AJ$2+$AD28,$AD$4+$C$4*13)/OFFSET(DATA!$A$4,AJ$3+$AD28,$AD$4+$C$4*13),3),"")</f>
        <v>0.95699999999999996</v>
      </c>
      <c r="AK28" s="215">
        <f ca="1">IF(OFFSET(DATA!$A$4,AK$3+$AD28,$AD$4+$C$4*13)&gt;0,ROUND(OFFSET(DATA!$A$4,AK$2+$AD28,$AD$4+$C$4*13)/OFFSET(DATA!$A$4,AK$3+$AD28,$AD$4+$C$4*13),3),"")</f>
        <v>0.95699999999999996</v>
      </c>
      <c r="AL28" s="215">
        <f ca="1">IF(OFFSET(DATA!$A$4,AL$3+$AD28,$AD$4+$C$4*13)&gt;0,ROUND(OFFSET(DATA!$A$4,AL$2+$AD28,$AD$4+$C$4*13)/OFFSET(DATA!$A$4,AL$3+$AD28,$AD$4+$C$4*13),3),"")</f>
        <v>1</v>
      </c>
      <c r="AM28" s="215">
        <f ca="1">IF(OFFSET(DATA!$A$4,AM$2+$AD28,$AD$4+$C$4*13)&gt;0,ROUND(OFFSET(DATA!$A$4,AM$2+$AD28,$AD$4+$C$4*13)/OFFSET($AE$4,$AD28,0),3),0)</f>
        <v>1.1399999999999999</v>
      </c>
      <c r="AN28" s="215">
        <f ca="1">IF(OFFSET(DATA!$A$4,AN$3+$AD28,$AD$4+$C$4*13)&gt;0,ROUND(OFFSET(DATA!$A$4,AN$2+$AD28,$AD$4+$C$4*13)/OFFSET(DATA!$A$4,AN$3+$AD28,$AD$4+$C$4*13),3),"")</f>
        <v>1</v>
      </c>
      <c r="AO28" s="215">
        <f ca="1">IF(OFFSET(DATA!$A$4,AO$2+$AD28,$AD$4+$C$4*13)&gt;0,ROUND(OFFSET(DATA!$A$4,AO$2+$AD28,$AD$4+$C$4*13)/OFFSET($AE$4,$AD28,0),3),0)</f>
        <v>0.92200000000000004</v>
      </c>
      <c r="AP28" s="215">
        <f ca="1">IF(OFFSET(DATA!$A$4,AP$3+$AD28,$AD$4+$C$4*13)&gt;0,ROUND(OFFSET(DATA!$A$4,AP$2+$AD28,$AD$4+$C$4*13)/OFFSET(DATA!$A$4,AP$3+$AD28,$AD$4+$C$4*13),3),"")</f>
        <v>1</v>
      </c>
      <c r="AQ28" s="215">
        <f ca="1">IF(OFFSET(DATA!$A$4,AQ$3+$AD28,$AD$4+$C$4*13)&gt;0,ROUND(OFFSET(DATA!$A$4,AQ$2+$AD28,$AD$4+$C$4*13)/OFFSET(DATA!$A$4,AQ$3+$AD28,$AD$4+$C$4*13),3),"")</f>
        <v>1</v>
      </c>
      <c r="AR28" s="215">
        <f ca="1">IF(OFFSET(DATA!$A$4,AR$3+$AD28,$AD$4+$C$4*13)&gt;0,ROUND(OFFSET(DATA!$A$4,AR$2+$AD28,$AD$4+$C$4*13)/OFFSET(DATA!$A$4,AR$3+$AD28,$AD$4+$C$4*13),3),"")</f>
        <v>1</v>
      </c>
      <c r="AS28" s="215">
        <f ca="1">IF(OFFSET(DATA!$A$4,AS$3+$AD28,$AD$4+$C$4*13)&gt;0,ROUND(OFFSET(DATA!$A$4,AS$2+$AD28,$AD$4+$C$4*13)/OFFSET(DATA!$A$4,AS$3+$AD28,$AD$4+$C$4*13),3),"")</f>
        <v>0.97399999999999998</v>
      </c>
      <c r="AT28" s="215">
        <f ca="1">IF(OFFSET(DATA!$A$4,AT$3+$AD28,$AD$4+$C$4*13)&gt;0,ROUND(OFFSET(DATA!$A$4,AT$2+$AD28,$AD$4+$C$4*13)/OFFSET(DATA!$A$4,AT$3+$AD28,$AD$4+$C$4*13),3),"")</f>
        <v>1</v>
      </c>
      <c r="AU28" s="215">
        <f ca="1">IF(OFFSET(DATA!$A$4,AU$3+$AD28,$AD$4+$C$4*13)&gt;0,ROUND(OFFSET(DATA!$A$4,AU$2+$AD28,$AD$4+$C$4*13)/OFFSET(DATA!$A$4,AU$3+$AD28,$AD$4+$C$4*13),3),"")</f>
        <v>2.96</v>
      </c>
      <c r="AV28" s="215" t="str">
        <f ca="1">IF(OFFSET(DATA!$A$4,AV$3+$AD28,$AD$4+$C$4*13)&gt;0,ROUND(OFFSET(DATA!$A$4,AV$2+$AD28,$AD$4+$C$4*13)/OFFSET(DATA!$A$4,AV$3+$AD28,$AD$4+$C$4*13),3),"")</f>
        <v/>
      </c>
      <c r="AW28" s="215">
        <f ca="1">IF(OFFSET(DATA!$A$4,AW$3+$AD28,$AD$4+$C$4*13)&gt;0,ROUND(OFFSET(DATA!$A$4,AW$2+$AD28,$AD$4+$C$4*13)/OFFSET(DATA!$A$4,AW$3+$AD28,$AD$4+$C$4*13),3),"")</f>
        <v>0.315</v>
      </c>
      <c r="AX28" s="215">
        <f ca="1">IF(OFFSET(DATA!$A$4,AX$3+$AD28,$AD$4+$C$4*13)&gt;0,ROUND(OFFSET(DATA!$A$4,AX$2+$AD28,$AD$4+$C$4*13)/OFFSET(DATA!$A$4,AX$3+$AD28,$AD$4+$C$4*13),3),"")</f>
        <v>0.17599999999999999</v>
      </c>
      <c r="AY28" s="215">
        <f ca="1">IF(OFFSET(DATA!$A$4,AY$3+$AD28,$AD$4+$C$4*13)&gt;0,ROUND(OFFSET(DATA!$A$4,AY$2+$AD28,$AD$4+$C$4*13)/OFFSET(DATA!$A$4,AY$3+$AD28,$AD$4+$C$4*13),3),"")</f>
        <v>0.755</v>
      </c>
      <c r="AZ28" s="215">
        <f ca="1">IF(OFFSET(DATA!$A$4,AZ$3+$AD28,$AD$4+$C$4*13)&gt;0,ROUND(OFFSET(DATA!$A$4,AZ$2+$AD28,$AD$4+$C$4*13)/OFFSET(DATA!$A$4,AZ$3+$AD28,$AD$4+$C$4*13),3),"")</f>
        <v>0.318</v>
      </c>
      <c r="BA28" s="215">
        <f ca="1">IF(OFFSET(DATA!$A$4,BA$3+$AD28,$AD$4+$C$4*13)&gt;0,ROUND(OFFSET(DATA!$A$4,BA$2+$AD28,$AD$4+$C$4*13)/OFFSET(DATA!$A$4,BA$3+$AD28,$AD$4+$C$4*13),3),"")</f>
        <v>0.19600000000000001</v>
      </c>
      <c r="BB28" s="215">
        <f ca="1">IF(OFFSET(DATA!$A$4,BB$3+$AD28,$AD$4+$C$4*13)&gt;0,ROUND(OFFSET(DATA!$A$4,BB$2+$AD28,$AD$4+$C$4*13)/OFFSET(DATA!$A$4,BB$3+$AD28,$AD$4+$C$4*13),3),"")</f>
        <v>0</v>
      </c>
      <c r="BC28" s="215">
        <f ca="1">IF(OFFSET(DATA!$A$4,BC$2+$AD28,$AD$4+$C$4*13)&gt;0,ROUND(OFFSET(DATA!$A$4,BC$2+$AD28,$AD$4+$C$4*13)/OFFSET($AE$4,$AD28,0),3),0)</f>
        <v>0.61099999999999999</v>
      </c>
      <c r="BD28" s="215">
        <f ca="1">IF(OFFSET(DATA!$A$4,BD$3+$AD28,$AD$4+$C$4*13)&gt;0,ROUND(OFFSET(DATA!$A$4,BD$2+$AD28,$AD$4+$C$4*13)/OFFSET(DATA!$A$4,BD$3+$AD28,$AD$4+$C$4*13),3),"")</f>
        <v>0.31</v>
      </c>
      <c r="BE28" s="215">
        <f ca="1">IF(OFFSET(DATA!$A$4,BE$3+$AD28,$AD$4+$C$4*13)&gt;0,ROUND(OFFSET(DATA!$A$4,BE$2+$AD28,$AD$4+$C$4*13)/OFFSET(DATA!$A$4,BE$3+$AD28,$AD$4+$C$4*13),3),"")</f>
        <v>0.27800000000000002</v>
      </c>
      <c r="BF28" s="215">
        <f ca="1">IF(OFFSET(DATA!$A$4,BF$3+$AD28,$AD$4+$C$4*13)&gt;0,ROUND(OFFSET(DATA!$A$4,BF$2+$AD28,$AD$4+$C$4*13)/OFFSET(DATA!$A$4,BF$3+$AD28,$AD$4+$C$4*13),3),"")</f>
        <v>0.5</v>
      </c>
      <c r="BG28" s="215">
        <f ca="1">IF(OFFSET(DATA!$A$4,BG$2+$AD28,$AD$4+$C$4*13)&gt;0,ROUND(OFFSET(DATA!$A$4,BG$2+$AD28,$AD$4+$C$4*13)/OFFSET($AE$4,$AD28,0),3),0)</f>
        <v>0.53900000000000003</v>
      </c>
      <c r="BH28" s="215">
        <f ca="1">IF(OFFSET(DATA!$A$4,BH$3+$AD28,$AD$4+$C$4*13)&gt;0,ROUND(OFFSET(DATA!$A$4,BH$2+$AD28,$AD$4+$C$4*13)/OFFSET(DATA!$A$4,BH$3+$AD28,$AD$4+$C$4*13),3),"")</f>
        <v>0.21</v>
      </c>
      <c r="BI28" s="215">
        <f ca="1">IF(OFFSET(DATA!$A$4,BI$3+$AD28,$AD$4+$C$4*13)&gt;0,ROUND(OFFSET(DATA!$A$4,BI$2+$AD28,$AD$4+$C$4*13)/OFFSET(DATA!$A$4,BI$3+$AD28,$AD$4+$C$4*13),3),"")</f>
        <v>0.113</v>
      </c>
      <c r="BJ28" s="215">
        <f ca="1">IF(OFFSET(DATA!$A$4,BJ$3+$AD28,$AD$4+$C$4*13)&gt;0,ROUND(OFFSET(DATA!$A$4,BJ$2+$AD28,$AD$4+$C$4*13)/OFFSET(DATA!$A$4,BJ$3+$AD28,$AD$4+$C$4*13),3),"")</f>
        <v>1.1299999999999999</v>
      </c>
      <c r="BK28" s="215">
        <f ca="1">IF(OFFSET(DATA!$A$4,BK$3+$AD28,$AD$4+$C$4*13)&gt;0,ROUND(OFFSET(DATA!$A$4,BK$2+$AD28,$AD$4+$C$4*13)/OFFSET(DATA!$A$4,BK$3+$AD28,$AD$4+$C$4*13),3),"")</f>
        <v>0.23699999999999999</v>
      </c>
      <c r="BL28" s="215">
        <f ca="1">IF(OFFSET(DATA!$A$4,BL$3+$AD28,$AD$4+$C$4*13)&gt;0,ROUND(OFFSET(DATA!$A$4,BL$2+$AD28,$AD$4+$C$4*13)/OFFSET(DATA!$A$4,BL$3+$AD28,$AD$4+$C$4*13),3),"")</f>
        <v>0.23499999999999999</v>
      </c>
      <c r="BM28" s="215">
        <f ca="1">IF(OFFSET(DATA!$A$4,BM$3+$AD28,$AD$4+$C$4*13)&gt;0,ROUND(OFFSET(DATA!$A$4,BM$2+$AD28,$AD$4+$C$4*13)/OFFSET(DATA!$A$4,BM$3+$AD28,$AD$4+$C$4*13),3),"")</f>
        <v>0.5</v>
      </c>
      <c r="BN28" s="308"/>
      <c r="BO28" s="308"/>
    </row>
    <row r="29" spans="1:67" x14ac:dyDescent="0.2">
      <c r="A29" s="72">
        <v>25</v>
      </c>
      <c r="B29" s="217">
        <f ca="1">OFFSET(DATA!$A$4,LOOK!$A29+60*(LOOK!$B$4-1),$D$4+$C$4*13)</f>
        <v>1103</v>
      </c>
      <c r="C29" s="217">
        <f ca="1">IF($A$4=2,OFFSET(GOALS!$AN$4,LOOK!$A29,0),OFFSET(DATA!$A$4,LOOK!$A29+60*(LOOK!$B$4-1)+30,$D$4+$C$4*13))</f>
        <v>3134</v>
      </c>
      <c r="D29" s="141">
        <f ca="1">OFFSET(GOALS!$C$4,LOOK!$A29,LOOK!$B$4)</f>
        <v>1</v>
      </c>
      <c r="E29" s="190">
        <f t="shared" ca="1" si="3"/>
        <v>0.8</v>
      </c>
      <c r="F29" s="217">
        <f ca="1">IF($D$4=1,0,OFFSET(DATA!$A$4,LOOK!$A29+60*(LOOK!$B$4-1),$D$4-1))</f>
        <v>2152</v>
      </c>
      <c r="G29" s="218">
        <f ca="1">SUM(G5:G28)</f>
        <v>6283</v>
      </c>
      <c r="I29" s="218">
        <f ca="1">IF($C$4=1,B29-F29,B29)</f>
        <v>-1049</v>
      </c>
      <c r="J29" s="218">
        <f ca="1">IF($A$4=2,OFFSET(GOALS!$AN$4,LOOK!$A29,0),IF($C$4=1,C29-G29,C29))</f>
        <v>-3149</v>
      </c>
      <c r="L29" s="219">
        <f t="shared" si="5"/>
        <v>0.8</v>
      </c>
      <c r="M29" s="219">
        <f t="shared" si="6"/>
        <v>1</v>
      </c>
      <c r="N29" s="209">
        <f t="shared" ca="1" si="7"/>
        <v>0.35199999999999998</v>
      </c>
      <c r="O29" s="210">
        <f t="shared" ca="1" si="8"/>
        <v>0.35199999999999998</v>
      </c>
      <c r="P29" s="211">
        <f t="shared" ca="1" si="9"/>
        <v>0.35199999999999998</v>
      </c>
      <c r="Q29" s="211">
        <f t="shared" ca="1" si="10"/>
        <v>0</v>
      </c>
      <c r="R29" s="211">
        <f t="shared" ca="1" si="11"/>
        <v>0</v>
      </c>
      <c r="S29" s="211"/>
      <c r="U29" s="212">
        <v>25</v>
      </c>
      <c r="V29" s="151">
        <v>1</v>
      </c>
      <c r="W29" s="151">
        <v>1</v>
      </c>
      <c r="X29" s="151">
        <v>5</v>
      </c>
      <c r="Y29" s="151">
        <v>5</v>
      </c>
      <c r="Z29" s="151">
        <v>5</v>
      </c>
      <c r="AA29" s="151">
        <v>1</v>
      </c>
      <c r="AB29" s="151">
        <v>0</v>
      </c>
      <c r="AD29" s="61">
        <v>25</v>
      </c>
      <c r="AE29" s="368">
        <f t="shared" si="13"/>
        <v>14.91</v>
      </c>
      <c r="AF29" s="215">
        <f ca="1">IF(OFFSET(DATA!$A$4,AF$3+$AD29,$AD$4+$C$4*13)&gt;0,ROUND(OFFSET(DATA!$A$4,AF$2+$AD29,$AD$4+$C$4*13)/OFFSET(DATA!$A$4,AF$3+$AD29,$AD$4+$C$4*13),3),"")</f>
        <v>0.35199999999999998</v>
      </c>
      <c r="AG29" s="215">
        <f ca="1">IF(OFFSET(DATA!$A$4,AG$2+$AD29,$AD$4+$C$4*13)&gt;0,ROUND(OFFSET(DATA!$A$4,AG$2+$AD29,$AD$4+$C$4*13)/OFFSET($AE$4,$AD29,0),3),0)</f>
        <v>0.66100000000000003</v>
      </c>
      <c r="AH29" s="215">
        <f ca="1">IF(OFFSET(DATA!$A$4,AH$3+$AD29,$AD$4+$C$4*13)&gt;0,ROUND(OFFSET(DATA!$A$4,AH$2+$AD29,$AD$4+$C$4*13)/OFFSET(DATA!$A$4,AH$3+$AD29,$AD$4+$C$4*13),3),"")</f>
        <v>0.44400000000000001</v>
      </c>
      <c r="AI29" s="215">
        <f ca="1">IF(OFFSET(DATA!$A$4,AI$3+$AD29,$AD$4+$C$4*13)&gt;0,ROUND(OFFSET(DATA!$A$4,AI$2+$AD29,$AD$4+$C$4*13)/OFFSET(DATA!$A$4,AI$3+$AD29,$AD$4+$C$4*13),3),"")</f>
        <v>0.48599999999999999</v>
      </c>
      <c r="AJ29" s="215">
        <f ca="1">IF(OFFSET(DATA!$A$4,AJ$3+$AD29,$AD$4+$C$4*13)&gt;0,ROUND(OFFSET(DATA!$A$4,AJ$2+$AD29,$AD$4+$C$4*13)/OFFSET(DATA!$A$4,AJ$3+$AD29,$AD$4+$C$4*13),3),"")</f>
        <v>0.91</v>
      </c>
      <c r="AK29" s="215">
        <f ca="1">IF(OFFSET(DATA!$A$4,AK$3+$AD29,$AD$4+$C$4*13)&gt;0,ROUND(OFFSET(DATA!$A$4,AK$2+$AD29,$AD$4+$C$4*13)/OFFSET(DATA!$A$4,AK$3+$AD29,$AD$4+$C$4*13),3),"")</f>
        <v>0.92500000000000004</v>
      </c>
      <c r="AL29" s="215">
        <f ca="1">IF(OFFSET(DATA!$A$4,AL$3+$AD29,$AD$4+$C$4*13)&gt;0,ROUND(OFFSET(DATA!$A$4,AL$2+$AD29,$AD$4+$C$4*13)/OFFSET(DATA!$A$4,AL$3+$AD29,$AD$4+$C$4*13),3),"")</f>
        <v>0.99299999999999999</v>
      </c>
      <c r="AM29" s="215">
        <f ca="1">IF(OFFSET(DATA!$A$4,AM$2+$AD29,$AD$4+$C$4*13)&gt;0,ROUND(OFFSET(DATA!$A$4,AM$2+$AD29,$AD$4+$C$4*13)/OFFSET($AE$4,$AD29,0),3),0)</f>
        <v>1.0580000000000001</v>
      </c>
      <c r="AN29" s="215">
        <f ca="1">IF(OFFSET(DATA!$A$4,AN$3+$AD29,$AD$4+$C$4*13)&gt;0,ROUND(OFFSET(DATA!$A$4,AN$2+$AD29,$AD$4+$C$4*13)/OFFSET(DATA!$A$4,AN$3+$AD29,$AD$4+$C$4*13),3),"")</f>
        <v>0.98699999999999999</v>
      </c>
      <c r="AO29" s="215">
        <f ca="1">IF(OFFSET(DATA!$A$4,AO$2+$AD29,$AD$4+$C$4*13)&gt;0,ROUND(OFFSET(DATA!$A$4,AO$2+$AD29,$AD$4+$C$4*13)/OFFSET($AE$4,$AD29,0),3),0)</f>
        <v>1.1539999999999999</v>
      </c>
      <c r="AP29" s="215">
        <f ca="1">IF(OFFSET(DATA!$A$4,AP$3+$AD29,$AD$4+$C$4*13)&gt;0,ROUND(OFFSET(DATA!$A$4,AP$2+$AD29,$AD$4+$C$4*13)/OFFSET(DATA!$A$4,AP$3+$AD29,$AD$4+$C$4*13),3),"")</f>
        <v>0.99299999999999999</v>
      </c>
      <c r="AQ29" s="215">
        <f ca="1">IF(OFFSET(DATA!$A$4,AQ$3+$AD29,$AD$4+$C$4*13)&gt;0,ROUND(OFFSET(DATA!$A$4,AQ$2+$AD29,$AD$4+$C$4*13)/OFFSET(DATA!$A$4,AQ$3+$AD29,$AD$4+$C$4*13),3),"")</f>
        <v>0.97799999999999998</v>
      </c>
      <c r="AR29" s="215">
        <f ca="1">IF(OFFSET(DATA!$A$4,AR$3+$AD29,$AD$4+$C$4*13)&gt;0,ROUND(OFFSET(DATA!$A$4,AR$2+$AD29,$AD$4+$C$4*13)/OFFSET(DATA!$A$4,AR$3+$AD29,$AD$4+$C$4*13),3),"")</f>
        <v>0.93</v>
      </c>
      <c r="AS29" s="215">
        <f ca="1">IF(OFFSET(DATA!$A$4,AS$3+$AD29,$AD$4+$C$4*13)&gt;0,ROUND(OFFSET(DATA!$A$4,AS$2+$AD29,$AD$4+$C$4*13)/OFFSET(DATA!$A$4,AS$3+$AD29,$AD$4+$C$4*13),3),"")</f>
        <v>0.97799999999999998</v>
      </c>
      <c r="AT29" s="215">
        <f ca="1">IF(OFFSET(DATA!$A$4,AT$3+$AD29,$AD$4+$C$4*13)&gt;0,ROUND(OFFSET(DATA!$A$4,AT$2+$AD29,$AD$4+$C$4*13)/OFFSET(DATA!$A$4,AT$3+$AD29,$AD$4+$C$4*13),3),"")</f>
        <v>0.95</v>
      </c>
      <c r="AU29" s="215">
        <f ca="1">IF(OFFSET(DATA!$A$4,AU$3+$AD29,$AD$4+$C$4*13)&gt;0,ROUND(OFFSET(DATA!$A$4,AU$2+$AD29,$AD$4+$C$4*13)/OFFSET(DATA!$A$4,AU$3+$AD29,$AD$4+$C$4*13),3),"")</f>
        <v>5.2869999999999999</v>
      </c>
      <c r="AV29" s="215">
        <f ca="1">IF(OFFSET(DATA!$A$4,AV$3+$AD29,$AD$4+$C$4*13)&gt;0,ROUND(OFFSET(DATA!$A$4,AV$2+$AD29,$AD$4+$C$4*13)/OFFSET(DATA!$A$4,AV$3+$AD29,$AD$4+$C$4*13),3),"")</f>
        <v>338.4</v>
      </c>
      <c r="AW29" s="215">
        <f ca="1">IF(OFFSET(DATA!$A$4,AW$3+$AD29,$AD$4+$C$4*13)&gt;0,ROUND(OFFSET(DATA!$A$4,AW$2+$AD29,$AD$4+$C$4*13)/OFFSET(DATA!$A$4,AW$3+$AD29,$AD$4+$C$4*13),3),"")</f>
        <v>0.443</v>
      </c>
      <c r="AX29" s="215">
        <f ca="1">IF(OFFSET(DATA!$A$4,AX$3+$AD29,$AD$4+$C$4*13)&gt;0,ROUND(OFFSET(DATA!$A$4,AX$2+$AD29,$AD$4+$C$4*13)/OFFSET(DATA!$A$4,AX$3+$AD29,$AD$4+$C$4*13),3),"")</f>
        <v>0.22</v>
      </c>
      <c r="AY29" s="215">
        <f ca="1">IF(OFFSET(DATA!$A$4,AY$3+$AD29,$AD$4+$C$4*13)&gt;0,ROUND(OFFSET(DATA!$A$4,AY$2+$AD29,$AD$4+$C$4*13)/OFFSET(DATA!$A$4,AY$3+$AD29,$AD$4+$C$4*13),3),"")</f>
        <v>0.56499999999999995</v>
      </c>
      <c r="AZ29" s="215">
        <f ca="1">IF(OFFSET(DATA!$A$4,AZ$3+$AD29,$AD$4+$C$4*13)&gt;0,ROUND(OFFSET(DATA!$A$4,AZ$2+$AD29,$AD$4+$C$4*13)/OFFSET(DATA!$A$4,AZ$3+$AD29,$AD$4+$C$4*13),3),"")</f>
        <v>0.36699999999999999</v>
      </c>
      <c r="BA29" s="215">
        <f ca="1">IF(OFFSET(DATA!$A$4,BA$3+$AD29,$AD$4+$C$4*13)&gt;0,ROUND(OFFSET(DATA!$A$4,BA$2+$AD29,$AD$4+$C$4*13)/OFFSET(DATA!$A$4,BA$3+$AD29,$AD$4+$C$4*13),3),"")</f>
        <v>0.13400000000000001</v>
      </c>
      <c r="BB29" s="215">
        <f ca="1">IF(OFFSET(DATA!$A$4,BB$3+$AD29,$AD$4+$C$4*13)&gt;0,ROUND(OFFSET(DATA!$A$4,BB$2+$AD29,$AD$4+$C$4*13)/OFFSET(DATA!$A$4,BB$3+$AD29,$AD$4+$C$4*13),3),"")</f>
        <v>0.222</v>
      </c>
      <c r="BC29" s="215">
        <f ca="1">IF(OFFSET(DATA!$A$4,BC$2+$AD29,$AD$4+$C$4*13)&gt;0,ROUND(OFFSET(DATA!$A$4,BC$2+$AD29,$AD$4+$C$4*13)/OFFSET($AE$4,$AD29,0),3),0)</f>
        <v>0.82099999999999995</v>
      </c>
      <c r="BD29" s="215">
        <f ca="1">IF(OFFSET(DATA!$A$4,BD$3+$AD29,$AD$4+$C$4*13)&gt;0,ROUND(OFFSET(DATA!$A$4,BD$2+$AD29,$AD$4+$C$4*13)/OFFSET(DATA!$A$4,BD$3+$AD29,$AD$4+$C$4*13),3),"")</f>
        <v>0.41699999999999998</v>
      </c>
      <c r="BE29" s="215">
        <f ca="1">IF(OFFSET(DATA!$A$4,BE$3+$AD29,$AD$4+$C$4*13)&gt;0,ROUND(OFFSET(DATA!$A$4,BE$2+$AD29,$AD$4+$C$4*13)/OFFSET(DATA!$A$4,BE$3+$AD29,$AD$4+$C$4*13),3),"")</f>
        <v>0.372</v>
      </c>
      <c r="BF29" s="215">
        <f ca="1">IF(OFFSET(DATA!$A$4,BF$3+$AD29,$AD$4+$C$4*13)&gt;0,ROUND(OFFSET(DATA!$A$4,BF$2+$AD29,$AD$4+$C$4*13)/OFFSET(DATA!$A$4,BF$3+$AD29,$AD$4+$C$4*13),3),"")</f>
        <v>0.47</v>
      </c>
      <c r="BG29" s="215">
        <f ca="1">IF(OFFSET(DATA!$A$4,BG$2+$AD29,$AD$4+$C$4*13)&gt;0,ROUND(OFFSET(DATA!$A$4,BG$2+$AD29,$AD$4+$C$4*13)/OFFSET($AE$4,$AD29,0),3),0)</f>
        <v>0.83099999999999996</v>
      </c>
      <c r="BH29" s="215">
        <f ca="1">IF(OFFSET(DATA!$A$4,BH$3+$AD29,$AD$4+$C$4*13)&gt;0,ROUND(OFFSET(DATA!$A$4,BH$2+$AD29,$AD$4+$C$4*13)/OFFSET(DATA!$A$4,BH$3+$AD29,$AD$4+$C$4*13),3),"")</f>
        <v>0.30499999999999999</v>
      </c>
      <c r="BI29" s="215">
        <f ca="1">IF(OFFSET(DATA!$A$4,BI$3+$AD29,$AD$4+$C$4*13)&gt;0,ROUND(OFFSET(DATA!$A$4,BI$2+$AD29,$AD$4+$C$4*13)/OFFSET(DATA!$A$4,BI$3+$AD29,$AD$4+$C$4*13),3),"")</f>
        <v>0.28000000000000003</v>
      </c>
      <c r="BJ29" s="215">
        <f ca="1">IF(OFFSET(DATA!$A$4,BJ$3+$AD29,$AD$4+$C$4*13)&gt;0,ROUND(OFFSET(DATA!$A$4,BJ$2+$AD29,$AD$4+$C$4*13)/OFFSET(DATA!$A$4,BJ$3+$AD29,$AD$4+$C$4*13),3),"")</f>
        <v>1</v>
      </c>
      <c r="BK29" s="215">
        <f ca="1">IF(OFFSET(DATA!$A$4,BK$3+$AD29,$AD$4+$C$4*13)&gt;0,ROUND(OFFSET(DATA!$A$4,BK$2+$AD29,$AD$4+$C$4*13)/OFFSET(DATA!$A$4,BK$3+$AD29,$AD$4+$C$4*13),3),"")</f>
        <v>0.217</v>
      </c>
      <c r="BL29" s="215">
        <f ca="1">IF(OFFSET(DATA!$A$4,BL$3+$AD29,$AD$4+$C$4*13)&gt;0,ROUND(OFFSET(DATA!$A$4,BL$2+$AD29,$AD$4+$C$4*13)/OFFSET(DATA!$A$4,BL$3+$AD29,$AD$4+$C$4*13),3),"")</f>
        <v>0.216</v>
      </c>
      <c r="BM29" s="215">
        <f ca="1">IF(OFFSET(DATA!$A$4,BM$3+$AD29,$AD$4+$C$4*13)&gt;0,ROUND(OFFSET(DATA!$A$4,BM$2+$AD29,$AD$4+$C$4*13)/OFFSET(DATA!$A$4,BM$3+$AD29,$AD$4+$C$4*13),3),"")</f>
        <v>0.505</v>
      </c>
      <c r="BN29" s="308"/>
      <c r="BO29" s="308"/>
    </row>
    <row r="30" spans="1:67" x14ac:dyDescent="0.2">
      <c r="U30" s="212">
        <v>26</v>
      </c>
      <c r="V30" s="151">
        <v>1</v>
      </c>
      <c r="W30" s="151">
        <v>1</v>
      </c>
      <c r="X30" s="151">
        <v>5</v>
      </c>
      <c r="Y30" s="151">
        <v>5</v>
      </c>
      <c r="Z30" s="151">
        <v>5</v>
      </c>
      <c r="AA30" s="151">
        <v>1</v>
      </c>
      <c r="AB30" s="151">
        <v>0</v>
      </c>
      <c r="AF30" s="187"/>
      <c r="AG30" s="187"/>
      <c r="BN30" s="117"/>
      <c r="BO30" s="117"/>
    </row>
    <row r="31" spans="1:67" x14ac:dyDescent="0.2">
      <c r="L31" s="220" t="s">
        <v>131</v>
      </c>
      <c r="M31" s="221"/>
      <c r="N31" s="221"/>
      <c r="O31" s="221"/>
      <c r="P31" s="221"/>
      <c r="Q31" s="221"/>
      <c r="R31" s="222"/>
      <c r="U31" s="212">
        <v>27</v>
      </c>
      <c r="V31" s="151">
        <v>1</v>
      </c>
      <c r="W31" s="151">
        <v>1</v>
      </c>
      <c r="X31" s="151">
        <v>5</v>
      </c>
      <c r="Y31" s="151">
        <v>5</v>
      </c>
      <c r="Z31" s="151">
        <v>5</v>
      </c>
      <c r="AA31" s="151">
        <v>1</v>
      </c>
      <c r="AB31" s="151">
        <v>0</v>
      </c>
      <c r="AE31" s="143" t="s">
        <v>166</v>
      </c>
      <c r="AF31" s="223"/>
      <c r="AG31" s="187"/>
      <c r="AJ31" s="224"/>
      <c r="BN31" s="117"/>
      <c r="BO31" s="117"/>
    </row>
    <row r="32" spans="1:67" x14ac:dyDescent="0.2">
      <c r="J32" s="146">
        <v>2</v>
      </c>
      <c r="L32" s="225"/>
      <c r="M32" s="226" t="s">
        <v>133</v>
      </c>
      <c r="N32" s="226"/>
      <c r="O32" s="226"/>
      <c r="P32" s="226"/>
      <c r="Q32" s="226"/>
      <c r="R32" s="227"/>
      <c r="S32" s="214"/>
      <c r="U32" s="212">
        <v>28</v>
      </c>
      <c r="V32" s="216">
        <v>2</v>
      </c>
      <c r="W32" s="216">
        <v>2</v>
      </c>
      <c r="X32" s="151">
        <v>5</v>
      </c>
      <c r="Y32" s="151">
        <v>5</v>
      </c>
      <c r="Z32" s="151">
        <v>5</v>
      </c>
      <c r="AA32" s="216">
        <v>2</v>
      </c>
      <c r="AB32" s="151">
        <v>0</v>
      </c>
      <c r="AE32" s="146">
        <v>26</v>
      </c>
      <c r="AF32" s="228">
        <f ca="1">IF(COUNTIF(OFFSET(DATA!$B$4,$AD$34+AF$2,0,1,12),"&gt;0")=0,1,COUNTIF(OFFSET(DATA!$B$4,$AD$34+AF$2,0,1,12),"&gt;0"))</f>
        <v>3</v>
      </c>
      <c r="AG32" s="228">
        <f ca="1">IF(COUNTIF(OFFSET(DATA!$B$4,$AD$34+AG$2,0,1,12),"&gt;0")=0,1,COUNTIF(OFFSET(DATA!$B$4,$AD$34+AG$2,0,1,12),"&gt;0"))</f>
        <v>3</v>
      </c>
      <c r="AH32" s="228">
        <f ca="1">IF(COUNTIF(OFFSET(DATA!$B$4,$AD$34+AH$2,0,1,12),"&gt;0")=0,1,COUNTIF(OFFSET(DATA!$B$4,$AD$34+AH$2,0,1,12),"&gt;0"))</f>
        <v>3</v>
      </c>
      <c r="AI32" s="228">
        <f ca="1">IF(COUNTIF(OFFSET(DATA!$B$4,$AD$34+AI$2,0,1,12),"&gt;0")=0,1,COUNTIF(OFFSET(DATA!$B$4,$AD$34+AI$2,0,1,12),"&gt;0"))</f>
        <v>3</v>
      </c>
      <c r="AJ32" s="228">
        <f ca="1">IF(COUNTIF(OFFSET(DATA!$B$4,$AD$34+AJ$2,0,1,12),"&gt;0")=0,1,COUNTIF(OFFSET(DATA!$B$4,$AD$34+AJ$2,0,1,12),"&gt;0"))</f>
        <v>3</v>
      </c>
      <c r="AK32" s="228">
        <f ca="1">IF(COUNTIF(OFFSET(DATA!$B$4,$AD$34+AK$2,0,1,12),"&gt;0")=0,1,COUNTIF(OFFSET(DATA!$B$4,$AD$34+AK$2,0,1,12),"&gt;0"))</f>
        <v>3</v>
      </c>
      <c r="AL32" s="228">
        <f ca="1">IF(COUNTIF(OFFSET(DATA!$B$4,$AD$34+AL$2,0,1,12),"&gt;0")=0,1,COUNTIF(OFFSET(DATA!$B$4,$AD$34+AL$2,0,1,12),"&gt;0"))</f>
        <v>3</v>
      </c>
      <c r="AM32" s="228">
        <f ca="1">IF(COUNTIF(OFFSET(DATA!$B$4,$AD$34+AM$2,0,1,12),"&gt;0")=0,1,COUNTIF(OFFSET(DATA!$B$4,$AD$34+AM$2,0,1,12),"&gt;0"))</f>
        <v>3</v>
      </c>
      <c r="AN32" s="228">
        <f ca="1">IF(COUNTIF(OFFSET(DATA!$B$4,$AD$34+AN$2,0,1,12),"&gt;0")=0,1,COUNTIF(OFFSET(DATA!$B$4,$AD$34+AN$2,0,1,12),"&gt;0"))</f>
        <v>3</v>
      </c>
      <c r="AO32" s="228">
        <f ca="1">IF(COUNTIF(OFFSET(DATA!$B$4,$AD$34+AO$2,0,1,12),"&gt;0")=0,1,COUNTIF(OFFSET(DATA!$B$4,$AD$34+AO$2,0,1,12),"&gt;0"))</f>
        <v>3</v>
      </c>
      <c r="AP32" s="228">
        <f ca="1">IF(COUNTIF(OFFSET(DATA!$B$4,$AD$34+AP$2,0,1,12),"&gt;0")=0,1,COUNTIF(OFFSET(DATA!$B$4,$AD$34+AP$2,0,1,12),"&gt;0"))</f>
        <v>3</v>
      </c>
      <c r="AQ32" s="228">
        <f ca="1">IF(COUNTIF(OFFSET(DATA!$B$4,$AD$34+AQ$2,0,1,12),"&gt;0")=0,1,COUNTIF(OFFSET(DATA!$B$4,$AD$34+AQ$2,0,1,12),"&gt;0"))</f>
        <v>3</v>
      </c>
      <c r="AR32" s="228">
        <f ca="1">IF(COUNTIF(OFFSET(DATA!$B$4,$AD$34+AR$2,0,1,12),"&gt;0")=0,1,COUNTIF(OFFSET(DATA!$B$4,$AD$34+AR$2,0,1,12),"&gt;0"))</f>
        <v>3</v>
      </c>
      <c r="AS32" s="228">
        <f ca="1">IF(COUNTIF(OFFSET(DATA!$B$4,$AD$34+AS$2,0,1,12),"&gt;0")=0,1,COUNTIF(OFFSET(DATA!$B$4,$AD$34+AS$2,0,1,12),"&gt;0"))</f>
        <v>3</v>
      </c>
      <c r="AT32" s="228">
        <f ca="1">IF(COUNTIF(OFFSET(DATA!$B$4,$AD$34+AT$2,0,1,12),"&gt;0")=0,1,COUNTIF(OFFSET(DATA!$B$4,$AD$34+AT$2,0,1,12),"&gt;0"))</f>
        <v>3</v>
      </c>
      <c r="AU32" s="228">
        <f ca="1">IF(COUNTIF(OFFSET(DATA!$B$4,$AD$34+AU$2,0,1,12),"&gt;0")=0,1,COUNTIF(OFFSET(DATA!$B$4,$AD$34+AU$2,0,1,12),"&gt;0"))</f>
        <v>3</v>
      </c>
      <c r="AV32" s="228">
        <f ca="1">IF(COUNTIF(OFFSET(DATA!$B$4,$AD$34+AV$2,0,1,12),"&gt;0")=0,1,COUNTIF(OFFSET(DATA!$B$4,$AD$34+AV$2,0,1,12),"&gt;0"))</f>
        <v>3</v>
      </c>
      <c r="AW32" s="228">
        <f ca="1">IF(COUNTIF(OFFSET(DATA!$B$4,$AD$34+AW$2,0,1,12),"&gt;0")=0,1,COUNTIF(OFFSET(DATA!$B$4,$AD$34+AW$2,0,1,12),"&gt;0"))</f>
        <v>3</v>
      </c>
      <c r="AX32" s="228">
        <f ca="1">IF(COUNTIF(OFFSET(DATA!$B$4,$AD$34+AX$2,0,1,12),"&gt;0")=0,1,COUNTIF(OFFSET(DATA!$B$4,$AD$34+AX$2,0,1,12),"&gt;0"))</f>
        <v>3</v>
      </c>
      <c r="AY32" s="228">
        <f ca="1">IF(COUNTIF(OFFSET(DATA!$B$4,$AD$34+AY$2,0,1,12),"&gt;0")=0,1,COUNTIF(OFFSET(DATA!$B$4,$AD$34+AY$2,0,1,12),"&gt;0"))</f>
        <v>3</v>
      </c>
      <c r="AZ32" s="228">
        <f ca="1">IF(COUNTIF(OFFSET(DATA!$B$4,$AD$34+AZ$2,0,1,12),"&gt;0")=0,1,COUNTIF(OFFSET(DATA!$B$4,$AD$34+AZ$2,0,1,12),"&gt;0"))</f>
        <v>3</v>
      </c>
      <c r="BA32" s="228">
        <f ca="1">IF(COUNTIF(OFFSET(DATA!$B$4,$AD$34+BA$2,0,1,12),"&gt;0")=0,1,COUNTIF(OFFSET(DATA!$B$4,$AD$34+BA$2,0,1,12),"&gt;0"))</f>
        <v>3</v>
      </c>
      <c r="BB32" s="228">
        <f ca="1">IF(COUNTIF(OFFSET(DATA!$B$4,$AD$34+BB$2,0,1,12),"&gt;0")=0,1,COUNTIF(OFFSET(DATA!$B$4,$AD$34+BB$2,0,1,12),"&gt;0"))</f>
        <v>3</v>
      </c>
      <c r="BC32" s="228">
        <f ca="1">IF(COUNTIF(OFFSET(DATA!$B$4,$AD$34+BC$2,0,1,12),"&gt;0")=0,1,COUNTIF(OFFSET(DATA!$B$4,$AD$34+BC$2,0,1,12),"&gt;0"))</f>
        <v>3</v>
      </c>
      <c r="BD32" s="228">
        <f ca="1">IF(COUNTIF(OFFSET(DATA!$B$4,$AD$34+BD$2,0,1,12),"&gt;0")=0,1,COUNTIF(OFFSET(DATA!$B$4,$AD$34+BD$2,0,1,12),"&gt;0"))</f>
        <v>3</v>
      </c>
      <c r="BE32" s="228">
        <f ca="1">IF(COUNTIF(OFFSET(DATA!$B$4,$AD$34+BE$2,0,1,12),"&gt;0")=0,1,COUNTIF(OFFSET(DATA!$B$4,$AD$34+BE$2,0,1,12),"&gt;0"))</f>
        <v>3</v>
      </c>
      <c r="BF32" s="228">
        <f ca="1">IF(COUNTIF(OFFSET(DATA!$B$4,$AD$34+BF$2,0,1,12),"&gt;0")=0,1,COUNTIF(OFFSET(DATA!$B$4,$AD$34+BF$2,0,1,12),"&gt;0"))</f>
        <v>3</v>
      </c>
      <c r="BG32" s="228">
        <f ca="1">IF(COUNTIF(OFFSET(DATA!$B$4,$AD$34+BG$2,0,1,12),"&gt;0")=0,1,COUNTIF(OFFSET(DATA!$B$4,$AD$34+BG$2,0,1,12),"&gt;0"))</f>
        <v>3</v>
      </c>
      <c r="BH32" s="228">
        <f ca="1">IF(COUNTIF(OFFSET(DATA!$B$4,$AD$34+BH$2,0,1,12),"&gt;0")=0,1,COUNTIF(OFFSET(DATA!$B$4,$AD$34+BH$2,0,1,12),"&gt;0"))</f>
        <v>3</v>
      </c>
      <c r="BI32" s="228">
        <f ca="1">IF(COUNTIF(OFFSET(DATA!$B$4,$AD$34+BI$2,0,1,12),"&gt;0")=0,1,COUNTIF(OFFSET(DATA!$B$4,$AD$34+BI$2,0,1,12),"&gt;0"))</f>
        <v>3</v>
      </c>
      <c r="BJ32" s="228">
        <f ca="1">IF(COUNTIF(OFFSET(DATA!$B$4,$AD$34+BJ$2,0,1,12),"&gt;0")=0,1,COUNTIF(OFFSET(DATA!$B$4,$AD$34+BJ$2,0,1,12),"&gt;0"))</f>
        <v>3</v>
      </c>
      <c r="BK32" s="228">
        <f ca="1">IF(COUNTIF(OFFSET(DATA!$B$4,$AD$34+BK$2,0,1,12),"&gt;0")=0,1,COUNTIF(OFFSET(DATA!$B$4,$AD$34+BK$2,0,1,12),"&gt;0"))</f>
        <v>3</v>
      </c>
      <c r="BL32" s="228">
        <f ca="1">IF(COUNTIF(OFFSET(DATA!$B$4,$AD$34+BL$2,0,1,12),"&gt;0")=0,1,COUNTIF(OFFSET(DATA!$B$4,$AD$34+BL$2,0,1,12),"&gt;0"))</f>
        <v>3</v>
      </c>
      <c r="BM32" s="306">
        <f ca="1">IF(COUNTIF(OFFSET(DATA!$B$4,$AD$34+BM$2,0,1,12),"&gt;0")=0,1,COUNTIF(OFFSET(DATA!$B$4,$AD$34+BM$2,0,1,12),"&gt;0"))</f>
        <v>3</v>
      </c>
      <c r="BN32" s="309"/>
      <c r="BO32" s="309"/>
    </row>
    <row r="33" spans="1:67" x14ac:dyDescent="0.2">
      <c r="L33" s="225"/>
      <c r="M33" s="226" t="s">
        <v>132</v>
      </c>
      <c r="N33" s="226"/>
      <c r="O33" s="226"/>
      <c r="P33" s="226"/>
      <c r="Q33" s="226"/>
      <c r="R33" s="227"/>
      <c r="S33" s="214"/>
      <c r="U33" s="212">
        <v>29</v>
      </c>
      <c r="V33" s="151">
        <v>1</v>
      </c>
      <c r="W33" s="151">
        <v>1</v>
      </c>
      <c r="X33" s="151">
        <v>5</v>
      </c>
      <c r="Y33" s="151">
        <v>5</v>
      </c>
      <c r="Z33" s="151">
        <v>5</v>
      </c>
      <c r="AA33" s="151">
        <v>1</v>
      </c>
      <c r="AB33" s="151">
        <v>0</v>
      </c>
      <c r="AE33" s="229" t="s">
        <v>93</v>
      </c>
      <c r="AF33" s="219">
        <f ca="1">OFFSET(GOALS!$C$4,$AD$34,LOOK!AF$34)</f>
        <v>1</v>
      </c>
      <c r="AG33" s="219">
        <f ca="1">OFFSET(GOALS!$C$4,$AD$34,LOOK!AG$34)</f>
        <v>1</v>
      </c>
      <c r="AH33" s="219">
        <f ca="1">OFFSET(GOALS!$C$4,$AD$34,LOOK!AH$34)</f>
        <v>0.5</v>
      </c>
      <c r="AI33" s="219">
        <f ca="1">OFFSET(GOALS!$C$4,$AD$34,LOOK!AI$34)</f>
        <v>0.9</v>
      </c>
      <c r="AJ33" s="219">
        <f ca="1">OFFSET(GOALS!$C$4,$AD$34,LOOK!AJ$34)</f>
        <v>1</v>
      </c>
      <c r="AK33" s="219">
        <f ca="1">OFFSET(GOALS!$C$4,$AD$34,LOOK!AK$34)</f>
        <v>1</v>
      </c>
      <c r="AL33" s="219">
        <f ca="1">OFFSET(GOALS!$C$4,$AD$34,LOOK!AL$34)</f>
        <v>1</v>
      </c>
      <c r="AM33" s="219">
        <f ca="1">OFFSET(GOALS!$C$4,$AD$34,LOOK!AM$34)</f>
        <v>1</v>
      </c>
      <c r="AN33" s="219">
        <f ca="1">OFFSET(GOALS!$C$4,$AD$34,LOOK!AN$34)</f>
        <v>1</v>
      </c>
      <c r="AO33" s="219">
        <f ca="1">OFFSET(GOALS!$C$4,$AD$34,LOOK!AO$34)</f>
        <v>1</v>
      </c>
      <c r="AP33" s="219">
        <f ca="1">OFFSET(GOALS!$C$4,$AD$34,LOOK!AP$34)</f>
        <v>1</v>
      </c>
      <c r="AQ33" s="219">
        <f ca="1">OFFSET(GOALS!$C$4,$AD$34,LOOK!AQ$34)</f>
        <v>1</v>
      </c>
      <c r="AR33" s="219">
        <f ca="1">OFFSET(GOALS!$C$4,$AD$34,LOOK!AR$34)</f>
        <v>1</v>
      </c>
      <c r="AS33" s="219">
        <f ca="1">OFFSET(GOALS!$C$4,$AD$34,LOOK!AS$34)</f>
        <v>1</v>
      </c>
      <c r="AT33" s="230">
        <f ca="1">OFFSET(GOALS!$C$4,$AD$34,LOOK!AT$34)</f>
        <v>1</v>
      </c>
      <c r="AU33" s="230">
        <f ca="1">OFFSET(GOALS!$C$4,$AD$34,LOOK!AU$34)</f>
        <v>10</v>
      </c>
      <c r="AV33" s="219">
        <f ca="1">OFFSET(GOALS!$C$4,$AD$34,LOOK!AV$34)</f>
        <v>10</v>
      </c>
      <c r="AW33" s="219">
        <f ca="1">OFFSET(GOALS!$C$4,$AD$34,LOOK!AW$34)</f>
        <v>1</v>
      </c>
      <c r="AX33" s="219">
        <f ca="1">OFFSET(GOALS!$C$4,$AD$34,LOOK!AX$34)</f>
        <v>1</v>
      </c>
      <c r="AY33" s="219">
        <f ca="1">OFFSET(GOALS!$C$4,$AD$34,LOOK!AY$34)</f>
        <v>1</v>
      </c>
      <c r="AZ33" s="219">
        <f ca="1">OFFSET(GOALS!$C$4,$AD$34,LOOK!AZ$34)</f>
        <v>1</v>
      </c>
      <c r="BA33" s="219">
        <f ca="1">OFFSET(GOALS!$C$4,$AD$34,LOOK!BA$34)</f>
        <v>1</v>
      </c>
      <c r="BB33" s="219">
        <f ca="1">OFFSET(GOALS!$C$4,$AD$34,LOOK!BB$34)</f>
        <v>1</v>
      </c>
      <c r="BC33" s="219">
        <f ca="1">OFFSET(GOALS!$C$4,$AD$34,LOOK!BC$34)</f>
        <v>1</v>
      </c>
      <c r="BD33" s="219">
        <f ca="1">OFFSET(GOALS!$C$4,$AD$34,LOOK!BD$34)</f>
        <v>1</v>
      </c>
      <c r="BE33" s="219">
        <f ca="1">OFFSET(GOALS!$C$4,$AD$34,LOOK!BE$34)</f>
        <v>1</v>
      </c>
      <c r="BF33" s="219">
        <f ca="1">OFFSET(GOALS!$C$4,$AD$34,LOOK!BF$34)</f>
        <v>1</v>
      </c>
      <c r="BG33" s="219">
        <f ca="1">OFFSET(GOALS!$C$4,$AD$34,LOOK!BG$34)</f>
        <v>1</v>
      </c>
      <c r="BH33" s="219">
        <f ca="1">OFFSET(GOALS!$C$4,$AD$34,LOOK!BH$34)</f>
        <v>1</v>
      </c>
      <c r="BI33" s="219">
        <f ca="1">OFFSET(GOALS!$C$4,$AD$34,LOOK!BI$34)</f>
        <v>1</v>
      </c>
      <c r="BJ33" s="219">
        <f ca="1">OFFSET(GOALS!$C$4,$AD$34,LOOK!BJ$34)</f>
        <v>1</v>
      </c>
      <c r="BK33" s="219">
        <f ca="1">OFFSET(GOALS!$C$4,$AD$34,LOOK!BK$34)</f>
        <v>1</v>
      </c>
      <c r="BL33" s="219">
        <f ca="1">OFFSET(GOALS!$C$4,$AD$34,LOOK!BL$34)</f>
        <v>1</v>
      </c>
      <c r="BM33" s="307">
        <f ca="1">OFFSET(GOALS!$C$4,$AD$34,LOOK!BM$34)</f>
        <v>1</v>
      </c>
      <c r="BN33" s="310"/>
      <c r="BO33" s="310"/>
    </row>
    <row r="34" spans="1:67" x14ac:dyDescent="0.2">
      <c r="A34" s="231" t="s">
        <v>93</v>
      </c>
      <c r="B34" s="150" t="s">
        <v>44</v>
      </c>
      <c r="C34" s="141" t="s">
        <v>45</v>
      </c>
      <c r="L34" s="232"/>
      <c r="M34" s="233" t="s">
        <v>134</v>
      </c>
      <c r="N34" s="233"/>
      <c r="O34" s="233"/>
      <c r="P34" s="233"/>
      <c r="Q34" s="233"/>
      <c r="R34" s="234"/>
      <c r="S34" s="214"/>
      <c r="U34" s="212">
        <v>30</v>
      </c>
      <c r="V34" s="151">
        <v>1</v>
      </c>
      <c r="W34" s="151">
        <v>1</v>
      </c>
      <c r="X34" s="151">
        <v>5</v>
      </c>
      <c r="Y34" s="151">
        <v>5</v>
      </c>
      <c r="Z34" s="151">
        <v>5</v>
      </c>
      <c r="AA34" s="151">
        <v>1</v>
      </c>
      <c r="AB34" s="151">
        <v>0</v>
      </c>
      <c r="AC34" s="142" t="s">
        <v>38</v>
      </c>
      <c r="AD34" s="141">
        <v>25</v>
      </c>
      <c r="AE34" s="145" t="s">
        <v>45</v>
      </c>
      <c r="AF34" s="201">
        <v>1</v>
      </c>
      <c r="AG34" s="202">
        <v>2</v>
      </c>
      <c r="AH34" s="203">
        <v>3</v>
      </c>
      <c r="AI34" s="203">
        <v>4</v>
      </c>
      <c r="AJ34" s="201">
        <v>5</v>
      </c>
      <c r="AK34" s="203">
        <v>6</v>
      </c>
      <c r="AL34" s="201">
        <v>7</v>
      </c>
      <c r="AM34" s="203">
        <v>8</v>
      </c>
      <c r="AN34" s="201">
        <v>9</v>
      </c>
      <c r="AO34" s="203">
        <v>10</v>
      </c>
      <c r="AP34" s="201">
        <v>11</v>
      </c>
      <c r="AQ34" s="203">
        <v>12</v>
      </c>
      <c r="AR34" s="201">
        <v>13</v>
      </c>
      <c r="AS34" s="203">
        <v>14</v>
      </c>
      <c r="AT34" s="201">
        <v>15</v>
      </c>
      <c r="AU34" s="203">
        <v>16</v>
      </c>
      <c r="AV34" s="201">
        <v>17</v>
      </c>
      <c r="AW34" s="203">
        <v>18</v>
      </c>
      <c r="AX34" s="201">
        <v>19</v>
      </c>
      <c r="AY34" s="203">
        <v>20</v>
      </c>
      <c r="AZ34" s="235">
        <v>21</v>
      </c>
      <c r="BA34" s="201">
        <v>22</v>
      </c>
      <c r="BB34" s="201">
        <v>23</v>
      </c>
      <c r="BC34" s="203">
        <v>24</v>
      </c>
      <c r="BD34" s="201">
        <v>25</v>
      </c>
      <c r="BE34" s="203">
        <v>26</v>
      </c>
      <c r="BF34" s="201">
        <v>27</v>
      </c>
      <c r="BG34" s="203">
        <v>28</v>
      </c>
      <c r="BH34" s="201">
        <v>29</v>
      </c>
      <c r="BI34" s="203">
        <v>30</v>
      </c>
      <c r="BJ34" s="201">
        <v>31</v>
      </c>
      <c r="BK34" s="203">
        <v>32</v>
      </c>
      <c r="BL34" s="201">
        <v>33</v>
      </c>
      <c r="BM34" s="305">
        <v>34</v>
      </c>
      <c r="BN34" s="87"/>
      <c r="BO34" s="87"/>
    </row>
    <row r="35" spans="1:67" x14ac:dyDescent="0.2">
      <c r="A35" s="45">
        <v>1</v>
      </c>
      <c r="B35" s="205">
        <f ca="1">OFFSET(DATA!$A$4,LOOK!$A5+60*(LOOK!$B$4-1),$D$4+13)</f>
        <v>33</v>
      </c>
      <c r="C35" s="205">
        <f ca="1">OFFSET(DATA!$A$4,LOOK!$A5+60*(LOOK!$B$4-1)+30,$D$4+13)</f>
        <v>111</v>
      </c>
      <c r="S35" s="214"/>
      <c r="U35" s="212">
        <v>31</v>
      </c>
      <c r="V35" s="151">
        <v>1</v>
      </c>
      <c r="W35" s="151">
        <v>1</v>
      </c>
      <c r="X35" s="151">
        <v>5</v>
      </c>
      <c r="Y35" s="151">
        <v>5</v>
      </c>
      <c r="Z35" s="151">
        <v>5</v>
      </c>
      <c r="AA35" s="151">
        <v>1</v>
      </c>
      <c r="AB35" s="151">
        <v>0</v>
      </c>
      <c r="AC35" s="236">
        <f t="shared" ref="AC35:AC46" ca="1" si="14">$AF$48</f>
        <v>1</v>
      </c>
      <c r="AD35" s="201">
        <v>1</v>
      </c>
      <c r="AE35" s="237" t="s">
        <v>51</v>
      </c>
      <c r="AF35" s="238">
        <f ca="1">IF(OFFSET(DATA!$N$4,AF$3+$AD$34,$AD35)&gt;0,OFFSET(DATA!$N$4,AF$2+$AD$34,$AD35)/OFFSET(DATA!$N$4,AF$3+$AD$34,$AD35),0)</f>
        <v>0.3195910290237467</v>
      </c>
      <c r="AG35" s="238">
        <f ca="1">IF($AD35&gt;AG$32,0,IF(OFFSET(DATA!$N$4,AG$2+$AD$34,$AD35)&gt;0,OFFSET(DATA!$N$4,AG$2+$AD$34,$AD35)/OFFSET($AE$4,$AD$34,0),0))</f>
        <v>0.63428422445929256</v>
      </c>
      <c r="AH35" s="238">
        <f ca="1">IF(OFFSET(DATA!$N$4,AH$3+$AD$34,$AD35)&gt;0,OFFSET(DATA!$N$4,AH$2+$AD$34,$AD35)/OFFSET(DATA!$N$4,AH$3+$AD$34,$AD35),0)</f>
        <v>0.48003184290831896</v>
      </c>
      <c r="AI35" s="238">
        <f ca="1">IF(OFFSET(DATA!$N$4,AI$3+$AD$34,$AD35)&gt;0,OFFSET(DATA!$N$4,AI$2+$AD$34,$AD35)/OFFSET(DATA!$N$4,AI$3+$AD$34,$AD35),0)</f>
        <v>0.47787610619469029</v>
      </c>
      <c r="AJ35" s="238">
        <f ca="1">IF(OFFSET(DATA!$N$4,AJ$3+$AD$34,$AD35)&gt;0,OFFSET(DATA!$N$4,AJ$2+$AD$34,$AD35)/OFFSET(DATA!$N$4,AJ$3+$AD$34,$AD35),0)</f>
        <v>0.93428063943161632</v>
      </c>
      <c r="AK35" s="238">
        <f ca="1">IF(OFFSET(DATA!$N$4,AK$3+$AD$34,$AD35)&gt;0,OFFSET(DATA!$N$4,AK$2+$AD$34,$AD35)/OFFSET(DATA!$N$4,AK$3+$AD$34,$AD35),0)</f>
        <v>0.94805194805194803</v>
      </c>
      <c r="AL35" s="238">
        <f ca="1">IF($AD35&gt;AL$32,0,IF(OFFSET(DATA!$N$4,AL$2+$AD$34,$AD35)&gt;0,OFFSET(DATA!$N$4,AL$2+$AD$34,$AD35)/OFFSET($AE$4,$AD$34,0),0))</f>
        <v>24.547283702213278</v>
      </c>
      <c r="AM35" s="238">
        <f ca="1">IF(OFFSET(DATA!$N$4,AM$3+$AD$34,$AD35)&gt;0,OFFSET(DATA!$N$4,AM$2+$AD$34,$AD35)/OFFSET(DATA!$N$4,AM$3+$AD$34,$AD35),0)</f>
        <v>0</v>
      </c>
      <c r="AN35" s="238">
        <f ca="1">IF($AD35&gt;AN$32,0,IF(OFFSET(DATA!$N$4,AN$2+$AD$34,$AD35)&gt;0,OFFSET(DATA!$N$4,AN$2+$AD$34,$AD35)/OFFSET($AE$4,$AD$34,0),0))</f>
        <v>16.968477531857815</v>
      </c>
      <c r="AO35" s="238">
        <f ca="1">IF(OFFSET(DATA!$N$4,AO$3+$AD$34,$AD35)&gt;0,OFFSET(DATA!$N$4,AO$2+$AD$34,$AD35)/OFFSET(DATA!$N$4,AO$3+$AD$34,$AD35),0)</f>
        <v>0</v>
      </c>
      <c r="AP35" s="238">
        <f ca="1">IF(OFFSET(DATA!$N$4,AP$3+$AD$34,$AD35)&gt;0,OFFSET(DATA!$N$4,AP$2+$AD$34,$AD35)/OFFSET(DATA!$N$4,AP$3+$AD$34,$AD35),0)</f>
        <v>0.97032151690024737</v>
      </c>
      <c r="AQ35" s="238">
        <f ca="1">IF(OFFSET(DATA!$N$4,AQ$3+$AD$34,$AD35)&gt;0,OFFSET(DATA!$N$4,AQ$2+$AD$34,$AD35)/OFFSET(DATA!$N$4,AQ$3+$AD$34,$AD35),0)</f>
        <v>0.94835680751173712</v>
      </c>
      <c r="AR35" s="238">
        <f ca="1">IF(OFFSET(DATA!$N$4,AR$3+$AD$34,$AD35)&gt;0,OFFSET(DATA!$N$4,AR$2+$AD$34,$AD35)/OFFSET(DATA!$N$4,AR$3+$AD$34,$AD35),0)</f>
        <v>0.71568627450980393</v>
      </c>
      <c r="AS35" s="238">
        <f ca="1">IF(OFFSET(DATA!$N$4,AS$3+$AD$34,$AD35)&gt;0,OFFSET(DATA!$N$4,AS$2+$AD$34,$AD35)/OFFSET(DATA!$N$4,AS$3+$AD$34,$AD35),0)</f>
        <v>0.98239436619718312</v>
      </c>
      <c r="AT35" s="238">
        <f ca="1">IF($AD35&gt;AT$32,0,IF(OFFSET(DATA!$N$4,AT$2+$AD$34,$AD35)&gt;0,OFFSET(DATA!$N$4,AT$2+$AD$34,$AD35)/OFFSET($AE$4,$AD$34,0),0))</f>
        <v>14.285714285714285</v>
      </c>
      <c r="AU35" s="239">
        <f ca="1">IF($AD35&gt;AU$32,0,IF(OFFSET(DATA!$N$4,AU$3+$AD$34,$AD35)&gt;0,OFFSET(DATA!$N$4,AU$2+$AD$34,$AD35)/OFFSET(DATA!$N$4,AU$3+$AD$34,$AD35),0))</f>
        <v>6.5836575875486378</v>
      </c>
      <c r="AV35" s="239">
        <f ca="1">IF($AD35&gt;AV$32,0,IF(OFFSET(DATA!$N$4,AV$3+$AD$34,$AD35)&gt;0,OFFSET(DATA!$N$4,AV$2+$AD$34,$AD35)/OFFSET(DATA!$N$4,AV$3+$AD$34,$AD35),0))</f>
        <v>109.34615384615384</v>
      </c>
      <c r="AW35" s="239">
        <f ca="1">IF($AD35&gt;AW$32,0,IF(OFFSET(DATA!$N$4,AW$3+$AD$34,$AD35)&gt;0,OFFSET(DATA!$N$4,AW$2+$AD$34,$AD35)/OFFSET(DATA!$N$4,AW$3+$AD$34,$AD35),0))</f>
        <v>0.50584592633670689</v>
      </c>
      <c r="AX35" s="239">
        <f ca="1">IF($AD35&gt;AX$32,0,IF(OFFSET(DATA!$N$4,AX$3+$AD$34,$AD35)&gt;0,OFFSET(DATA!$N$4,AX$2+$AD$34,$AD35)/OFFSET(DATA!$N$4,AX$3+$AD$34,$AD35),0))</f>
        <v>0.22217783358064147</v>
      </c>
      <c r="AY35" s="239">
        <f ca="1">IF($AD35&gt;AY$32,0,IF(OFFSET(DATA!$N$4,AY$3+$AD$34,$AD35)&gt;0,OFFSET(DATA!$N$4,AY$2+$AD$34,$AD35)/OFFSET(DATA!$N$4,AY$3+$AD$34,$AD35),0))</f>
        <v>0.72375215146299487</v>
      </c>
      <c r="AZ35" s="239">
        <f ca="1">IF($AD35&gt;AZ$32,0,IF(OFFSET(DATA!$N$4,AZ$3+$AD$34,$AD35)&gt;0,OFFSET(DATA!$N$4,AZ$2+$AD$34,$AD35)/OFFSET(DATA!$N$4,AZ$3+$AD$34,$AD35),0))</f>
        <v>0.38089342824718869</v>
      </c>
      <c r="BA35" s="239">
        <f ca="1">IF($AD35&gt;BA$32,0,IF(OFFSET(DATA!$N$4,BA$3+$AD$34,$AD35)&gt;0,OFFSET(DATA!$N$4,BA$2+$AD$34,$AD35)/OFFSET(DATA!$N$4,BA$3+$AD$34,$AD35),0))</f>
        <v>0.14660936007640879</v>
      </c>
      <c r="BB35" s="239">
        <f ca="1">IF($AD35&gt;BB$32,0,IF(OFFSET(DATA!$N$4,BB$3+$AD$34,$AD35)&gt;0,OFFSET(DATA!$N$4,BB$2+$AD$34,$AD35)/OFFSET(DATA!$N$4,BB$3+$AD$34,$AD35),0))</f>
        <v>0.73333333333333328</v>
      </c>
      <c r="BC35" s="239">
        <f ca="1">IF($AD35&gt;BC$32,0,IF(OFFSET(DATA!$N$4,BC$3+$AD$34,$AD35)&gt;0,OFFSET(DATA!$N$4,BC$2+$AD$34,$AD35)/OFFSET(DATA!$N$4,BC$3+$AD$34,$AD35),0))</f>
        <v>0</v>
      </c>
      <c r="BD35" s="239">
        <f ca="1">IF($AD35&gt;BD$32,0,IF(OFFSET(DATA!$N$4,BD$3+$AD$34,$AD35)&gt;0,OFFSET(DATA!$N$4,BD$2+$AD$34,$AD35)/OFFSET(DATA!$N$4,BD$3+$AD$34,$AD35),0))</f>
        <v>0.41636182241436648</v>
      </c>
      <c r="BE35" s="239">
        <f ca="1">IF($AD35&gt;BE$32,0,IF(OFFSET(DATA!$N$4,BE$3+$AD$34,$AD35)&gt;0,OFFSET(DATA!$N$4,BE$2+$AD$34,$AD35)/OFFSET(DATA!$N$4,BE$3+$AD$34,$AD35),0))</f>
        <v>0.28969696969696968</v>
      </c>
      <c r="BF35" s="239">
        <f ca="1">IF($AD35&gt;BF$32,0,IF(OFFSET(DATA!$N$4,BF$3+$AD$34,$AD35)&gt;0,OFFSET(DATA!$N$4,BF$2+$AD$34,$AD35)/OFFSET(DATA!$N$4,BF$3+$AD$34,$AD35),0))</f>
        <v>0.55527138391588515</v>
      </c>
      <c r="BG35" s="239">
        <f ca="1">IF($AD35&gt;BG$32,0,IF(OFFSET(DATA!$N$4,BG$3+$AD$34,$AD35)&gt;0,OFFSET(DATA!$N$4,BG$2+$AD$34,$AD35)/OFFSET(DATA!$N$4,BG$3+$AD$34,$AD35),0))</f>
        <v>0</v>
      </c>
      <c r="BH35" s="239">
        <f ca="1">IF($AD35&gt;BH$32,0,IF(OFFSET(DATA!$N$4,BH$3+$AD$34,$AD35)&gt;0,OFFSET(DATA!$N$4,BH$2+$AD$34,$AD35)/OFFSET(DATA!$N$4,BH$3+$AD$34,$AD35),0))</f>
        <v>0.26763025993705558</v>
      </c>
      <c r="BI35" s="239">
        <f ca="1">IF($AD35&gt;BI$32,0,IF(OFFSET(DATA!$N$4,BI$3+$AD$34,$AD35)&gt;0,OFFSET(DATA!$N$4,BI$2+$AD$34,$AD35)/OFFSET(DATA!$N$4,BI$3+$AD$34,$AD35),0))</f>
        <v>0.26146410467994813</v>
      </c>
      <c r="BJ35" s="239">
        <f ca="1">IF($AD35&gt;BJ$32,0,IF(OFFSET(DATA!$N$4,BJ$3+$AD$34,$AD35)&gt;0,OFFSET(DATA!$N$4,BJ$2+$AD$34,$AD35)/OFFSET(DATA!$N$4,BJ$3+$AD$34,$AD35),0))</f>
        <v>0.8125</v>
      </c>
      <c r="BK35" s="239">
        <f ca="1">IF($AD35&gt;BK$32,0,IF(OFFSET(DATA!$N$4,BK$3+$AD$34,$AD35)&gt;0,OFFSET(DATA!$N$4,BK$2+$AD$34,$AD35)/OFFSET(DATA!$N$4,BK$3+$AD$34,$AD35),0))</f>
        <v>0.33497660848131194</v>
      </c>
      <c r="BL35" s="239">
        <f ca="1">IF($AD35&gt;BL$32,0,IF(OFFSET(DATA!$N$4,BL$3+$AD$34,$AD35)&gt;0,OFFSET(DATA!$N$4,BL$2+$AD$34,$AD35)/OFFSET(DATA!$N$4,BL$3+$AD$34,$AD35),0))</f>
        <v>0.28347702717450618</v>
      </c>
      <c r="BM35" s="239">
        <f ca="1">IF($AD35&gt;BM$32,0,IF(OFFSET(DATA!$N$4,BM$3+$AD$34,$AD35)&gt;0,OFFSET(DATA!$N$4,BM$2+$AD$34,$AD35)/OFFSET(DATA!$N$4,BM$3+$AD$34,$AD35),0))</f>
        <v>0.94269156471345783</v>
      </c>
      <c r="BN35" s="311"/>
      <c r="BO35" s="311"/>
    </row>
    <row r="36" spans="1:67" x14ac:dyDescent="0.2">
      <c r="A36" s="45">
        <v>2</v>
      </c>
      <c r="B36" s="205">
        <f ca="1">OFFSET(DATA!$A$4,LOOK!$A6+60*(LOOK!$B$4-1),$D$4+13)</f>
        <v>12</v>
      </c>
      <c r="C36" s="205">
        <f ca="1">OFFSET(DATA!$A$4,LOOK!$A6+60*(LOOK!$B$4-1)+30,$D$4+13)</f>
        <v>35</v>
      </c>
      <c r="J36" s="190">
        <v>1</v>
      </c>
      <c r="L36" s="240" t="s">
        <v>135</v>
      </c>
      <c r="M36" s="241"/>
      <c r="N36" s="241"/>
      <c r="O36" s="241"/>
      <c r="P36" s="241"/>
      <c r="Q36" s="241"/>
      <c r="R36" s="242"/>
      <c r="S36" s="214"/>
      <c r="U36" s="212">
        <v>32</v>
      </c>
      <c r="V36" s="151">
        <v>1</v>
      </c>
      <c r="W36" s="151">
        <v>1</v>
      </c>
      <c r="X36" s="151">
        <v>5</v>
      </c>
      <c r="Y36" s="151">
        <v>5</v>
      </c>
      <c r="Z36" s="151">
        <v>5</v>
      </c>
      <c r="AA36" s="151">
        <v>1</v>
      </c>
      <c r="AB36" s="151">
        <v>0</v>
      </c>
      <c r="AC36" s="236">
        <f t="shared" ca="1" si="14"/>
        <v>1</v>
      </c>
      <c r="AD36" s="201">
        <v>2</v>
      </c>
      <c r="AE36" s="237" t="s">
        <v>52</v>
      </c>
      <c r="AF36" s="238">
        <f ca="1">IF(OFFSET(DATA!$N$4,AF$3+$AD$34,$AD36)&gt;0,OFFSET(DATA!$N$4,AF$2+$AD$34,$AD36)/OFFSET(DATA!$N$4,AF$3+$AD$34,$AD36),0)</f>
        <v>0.34271725826193389</v>
      </c>
      <c r="AG36" s="238">
        <f ca="1">IF($AD36&gt;AG$32,0,IF(OFFSET(DATA!$N$4,AG$2+$AD$34,$AD36)&gt;0,OFFSET(DATA!$N$4,AG$2+$AD$34,$AD36)/OFFSET($AE$4,$AD$34,0),0))</f>
        <v>0.67904546896299589</v>
      </c>
      <c r="AH36" s="238">
        <f ca="1">IF(OFFSET(DATA!$N$4,AH$3+$AD$34,$AD36)&gt;0,OFFSET(DATA!$N$4,AH$2+$AD$34,$AD36)/OFFSET(DATA!$N$4,AH$3+$AD$34,$AD36),0)</f>
        <v>0.42805611222444889</v>
      </c>
      <c r="AI36" s="238">
        <f ca="1">IF(OFFSET(DATA!$N$4,AI$3+$AD$34,$AD36)&gt;0,OFFSET(DATA!$N$4,AI$2+$AD$34,$AD36)/OFFSET(DATA!$N$4,AI$3+$AD$34,$AD36),0)</f>
        <v>0.50326797385620914</v>
      </c>
      <c r="AJ36" s="238">
        <f ca="1">IF(OFFSET(DATA!$N$4,AJ$3+$AD$34,$AD36)&gt;0,OFFSET(DATA!$N$4,AJ$2+$AD$34,$AD36)/OFFSET(DATA!$N$4,AJ$3+$AD$34,$AD36),0)</f>
        <v>0.890625</v>
      </c>
      <c r="AK36" s="238">
        <f ca="1">IF(OFFSET(DATA!$N$4,AK$3+$AD$34,$AD36)&gt;0,OFFSET(DATA!$N$4,AK$2+$AD$34,$AD36)/OFFSET(DATA!$N$4,AK$3+$AD$34,$AD36),0)</f>
        <v>0.92405063291139244</v>
      </c>
      <c r="AL36" s="238">
        <f ca="1">IF($AD36&gt;AL$32,0,IF(OFFSET(DATA!$N$4,AL$2+$AD$34,$AD36)&gt;0,OFFSET(DATA!$N$4,AL$2+$AD$34,$AD36)/OFFSET($AE$4,$AD$34,0),0))</f>
        <v>29.309188464118041</v>
      </c>
      <c r="AM36" s="238">
        <f ca="1">IF(OFFSET(DATA!$N$4,AM$3+$AD$34,$AD36)&gt;0,OFFSET(DATA!$N$4,AM$2+$AD$34,$AD36)/OFFSET(DATA!$N$4,AM$3+$AD$34,$AD36),0)</f>
        <v>0</v>
      </c>
      <c r="AN36" s="238">
        <f ca="1">IF($AD36&gt;AN$32,0,IF(OFFSET(DATA!$N$4,AN$2+$AD$34,$AD36)&gt;0,OFFSET(DATA!$N$4,AN$2+$AD$34,$AD36)/OFFSET($AE$4,$AD$34,0),0))</f>
        <v>17.169684775318579</v>
      </c>
      <c r="AO36" s="238">
        <f ca="1">IF(OFFSET(DATA!$N$4,AO$3+$AD$34,$AD36)&gt;0,OFFSET(DATA!$N$4,AO$2+$AD$34,$AD36)/OFFSET(DATA!$N$4,AO$3+$AD$34,$AD36),0)</f>
        <v>0</v>
      </c>
      <c r="AP36" s="238">
        <f ca="1">IF(OFFSET(DATA!$N$4,AP$3+$AD$34,$AD36)&gt;0,OFFSET(DATA!$N$4,AP$2+$AD$34,$AD36)/OFFSET(DATA!$N$4,AP$3+$AD$34,$AD36),0)</f>
        <v>0.99227373068432667</v>
      </c>
      <c r="AQ36" s="238">
        <f ca="1">IF(OFFSET(DATA!$N$4,AQ$3+$AD$34,$AD36)&gt;0,OFFSET(DATA!$N$4,AQ$2+$AD$34,$AD36)/OFFSET(DATA!$N$4,AQ$3+$AD$34,$AD36),0)</f>
        <v>0.98322147651006708</v>
      </c>
      <c r="AR36" s="238">
        <f ca="1">IF(OFFSET(DATA!$N$4,AR$3+$AD$34,$AD36)&gt;0,OFFSET(DATA!$N$4,AR$2+$AD$34,$AD36)/OFFSET(DATA!$N$4,AR$3+$AD$34,$AD36),0)</f>
        <v>0.72727272727272729</v>
      </c>
      <c r="AS36" s="238">
        <f ca="1">IF(OFFSET(DATA!$N$4,AS$3+$AD$34,$AD36)&gt;0,OFFSET(DATA!$N$4,AS$2+$AD$34,$AD36)/OFFSET(DATA!$N$4,AS$3+$AD$34,$AD36),0)</f>
        <v>0.97916666666666663</v>
      </c>
      <c r="AT36" s="238">
        <f ca="1">IF($AD36&gt;AT$32,0,IF(OFFSET(DATA!$N$4,AT$2+$AD$34,$AD36)&gt;0,OFFSET(DATA!$N$4,AT$2+$AD$34,$AD36)/OFFSET($AE$4,$AD$34,0),0))</f>
        <v>22.736418511066397</v>
      </c>
      <c r="AU36" s="239">
        <f ca="1">IF($AD36&gt;AU$32,0,IF(OFFSET(DATA!$N$4,AU$3+$AD$34,$AD36)&gt;0,OFFSET(DATA!$N$4,AU$2+$AD$34,$AD36)/OFFSET(DATA!$N$4,AU$3+$AD$34,$AD36),0))</f>
        <v>5.6610073571024335</v>
      </c>
      <c r="AV36" s="239">
        <f ca="1">IF($AD36&gt;AV$32,0,IF(OFFSET(DATA!$N$4,AV$3+$AD$34,$AD36)&gt;0,OFFSET(DATA!$N$4,AV$2+$AD$34,$AD36)/OFFSET(DATA!$N$4,AV$3+$AD$34,$AD36),0))</f>
        <v>481</v>
      </c>
      <c r="AW36" s="239">
        <f ca="1">IF($AD36&gt;AW$32,0,IF(OFFSET(DATA!$N$4,AW$3+$AD$34,$AD36)&gt;0,OFFSET(DATA!$N$4,AW$2+$AD$34,$AD36)/OFFSET(DATA!$N$4,AW$3+$AD$34,$AD36),0))</f>
        <v>0.49406107924115111</v>
      </c>
      <c r="AX36" s="239">
        <f ca="1">IF($AD36&gt;AX$32,0,IF(OFFSET(DATA!$N$4,AX$3+$AD$34,$AD36)&gt;0,OFFSET(DATA!$N$4,AX$2+$AD$34,$AD36)/OFFSET(DATA!$N$4,AX$3+$AD$34,$AD36),0))</f>
        <v>0.24221929271507997</v>
      </c>
      <c r="AY36" s="239">
        <f ca="1">IF($AD36&gt;AY$32,0,IF(OFFSET(DATA!$N$4,AY$3+$AD$34,$AD36)&gt;0,OFFSET(DATA!$N$4,AY$2+$AD$34,$AD36)/OFFSET(DATA!$N$4,AY$3+$AD$34,$AD36),0))</f>
        <v>0.79216539717083789</v>
      </c>
      <c r="AZ36" s="239">
        <f ca="1">IF($AD36&gt;AZ$32,0,IF(OFFSET(DATA!$N$4,AZ$3+$AD$34,$AD36)&gt;0,OFFSET(DATA!$N$4,AZ$2+$AD$34,$AD36)/OFFSET(DATA!$N$4,AZ$3+$AD$34,$AD36),0))</f>
        <v>0.36482152095188825</v>
      </c>
      <c r="BA36" s="239">
        <f ca="1">IF($AD36&gt;BA$32,0,IF(OFFSET(DATA!$N$4,BA$3+$AD$34,$AD36)&gt;0,OFFSET(DATA!$N$4,BA$2+$AD$34,$AD36)/OFFSET(DATA!$N$4,BA$3+$AD$34,$AD36),0))</f>
        <v>0.12632571293895828</v>
      </c>
      <c r="BB36" s="239">
        <f ca="1">IF($AD36&gt;BB$32,0,IF(OFFSET(DATA!$N$4,BB$3+$AD$34,$AD36)&gt;0,OFFSET(DATA!$N$4,BB$2+$AD$34,$AD36)/OFFSET(DATA!$N$4,BB$3+$AD$34,$AD36),0))</f>
        <v>0.43859649122807015</v>
      </c>
      <c r="BC36" s="239">
        <f ca="1">IF($AD36&gt;BC$32,0,IF(OFFSET(DATA!$N$4,BC$3+$AD$34,$AD36)&gt;0,OFFSET(DATA!$N$4,BC$2+$AD$34,$AD36)/OFFSET(DATA!$N$4,BC$3+$AD$34,$AD36),0))</f>
        <v>0</v>
      </c>
      <c r="BD36" s="239">
        <f ca="1">IF($AD36&gt;BD$32,0,IF(OFFSET(DATA!$N$4,BD$3+$AD$34,$AD36)&gt;0,OFFSET(DATA!$N$4,BD$2+$AD$34,$AD36)/OFFSET(DATA!$N$4,BD$3+$AD$34,$AD36),0))</f>
        <v>0.40014189428875485</v>
      </c>
      <c r="BE36" s="239">
        <f ca="1">IF($AD36&gt;BE$32,0,IF(OFFSET(DATA!$N$4,BE$3+$AD$34,$AD36)&gt;0,OFFSET(DATA!$N$4,BE$2+$AD$34,$AD36)/OFFSET(DATA!$N$4,BE$3+$AD$34,$AD36),0))</f>
        <v>0.34735576923076922</v>
      </c>
      <c r="BF36" s="239">
        <f ca="1">IF($AD36&gt;BF$32,0,IF(OFFSET(DATA!$N$4,BF$3+$AD$34,$AD36)&gt;0,OFFSET(DATA!$N$4,BF$2+$AD$34,$AD36)/OFFSET(DATA!$N$4,BF$3+$AD$34,$AD36),0))</f>
        <v>0.5269452013321223</v>
      </c>
      <c r="BG36" s="239">
        <f ca="1">IF($AD36&gt;BG$32,0,IF(OFFSET(DATA!$N$4,BG$3+$AD$34,$AD36)&gt;0,OFFSET(DATA!$N$4,BG$2+$AD$34,$AD36)/OFFSET(DATA!$N$4,BG$3+$AD$34,$AD36),0))</f>
        <v>0</v>
      </c>
      <c r="BH36" s="239">
        <f ca="1">IF($AD36&gt;BH$32,0,IF(OFFSET(DATA!$N$4,BH$3+$AD$34,$AD36)&gt;0,OFFSET(DATA!$N$4,BH$2+$AD$34,$AD36)/OFFSET(DATA!$N$4,BH$3+$AD$34,$AD36),0))</f>
        <v>0.30192406802954819</v>
      </c>
      <c r="BI36" s="239">
        <f ca="1">IF($AD36&gt;BI$32,0,IF(OFFSET(DATA!$N$4,BI$3+$AD$34,$AD36)&gt;0,OFFSET(DATA!$N$4,BI$2+$AD$34,$AD36)/OFFSET(DATA!$N$4,BI$3+$AD$34,$AD36),0))</f>
        <v>0.2861935259007537</v>
      </c>
      <c r="BJ36" s="239">
        <f ca="1">IF($AD36&gt;BJ$32,0,IF(OFFSET(DATA!$N$4,BJ$3+$AD$34,$AD36)&gt;0,OFFSET(DATA!$N$4,BJ$2+$AD$34,$AD36)/OFFSET(DATA!$N$4,BJ$3+$AD$34,$AD36),0))</f>
        <v>1.392749244712991</v>
      </c>
      <c r="BK36" s="239">
        <f ca="1">IF($AD36&gt;BK$32,0,IF(OFFSET(DATA!$N$4,BK$3+$AD$34,$AD36)&gt;0,OFFSET(DATA!$N$4,BK$2+$AD$34,$AD36)/OFFSET(DATA!$N$4,BK$3+$AD$34,$AD36),0))</f>
        <v>0.35504652827487471</v>
      </c>
      <c r="BL36" s="239">
        <f ca="1">IF($AD36&gt;BL$32,0,IF(OFFSET(DATA!$N$4,BL$3+$AD$34,$AD36)&gt;0,OFFSET(DATA!$N$4,BL$2+$AD$34,$AD36)/OFFSET(DATA!$N$4,BL$3+$AD$34,$AD36),0))</f>
        <v>0.31903735213565643</v>
      </c>
      <c r="BM36" s="239">
        <f ca="1">IF($AD36&gt;BM$32,0,IF(OFFSET(DATA!$N$4,BM$3+$AD$34,$AD36)&gt;0,OFFSET(DATA!$N$4,BM$2+$AD$34,$AD36)/OFFSET(DATA!$N$4,BM$3+$AD$34,$AD36),0))</f>
        <v>0.97299999999999998</v>
      </c>
      <c r="BN36" s="238"/>
      <c r="BO36" s="238"/>
    </row>
    <row r="37" spans="1:67" x14ac:dyDescent="0.2">
      <c r="A37" s="45">
        <v>3</v>
      </c>
      <c r="B37" s="205">
        <f ca="1">OFFSET(DATA!$A$4,LOOK!$A7+60*(LOOK!$B$4-1),$D$4+13)</f>
        <v>3</v>
      </c>
      <c r="C37" s="205">
        <f ca="1">OFFSET(DATA!$A$4,LOOK!$A7+60*(LOOK!$B$4-1)+30,$D$4+13)</f>
        <v>15</v>
      </c>
      <c r="L37" s="243"/>
      <c r="M37" s="244" t="s">
        <v>136</v>
      </c>
      <c r="N37" s="244"/>
      <c r="O37" s="244"/>
      <c r="P37" s="244"/>
      <c r="Q37" s="244"/>
      <c r="R37" s="245"/>
      <c r="S37" s="214"/>
      <c r="U37" s="212">
        <v>33</v>
      </c>
      <c r="V37" s="151">
        <v>1</v>
      </c>
      <c r="W37" s="151">
        <v>1</v>
      </c>
      <c r="X37" s="151">
        <v>5</v>
      </c>
      <c r="Y37" s="151">
        <v>5</v>
      </c>
      <c r="Z37" s="151">
        <v>5</v>
      </c>
      <c r="AA37" s="151">
        <v>1</v>
      </c>
      <c r="AB37" s="151">
        <v>0</v>
      </c>
      <c r="AC37" s="236">
        <f t="shared" ca="1" si="14"/>
        <v>1</v>
      </c>
      <c r="AD37" s="201">
        <v>3</v>
      </c>
      <c r="AE37" s="237" t="s">
        <v>53</v>
      </c>
      <c r="AF37" s="238">
        <f ca="1">IF(OFFSET(DATA!$N$4,AF$3+$AD$34,$AD37)&gt;0,OFFSET(DATA!$N$4,AF$2+$AD$34,$AD37)/OFFSET(DATA!$N$4,AF$3+$AD$34,$AD37),0)</f>
        <v>0.35194639438417358</v>
      </c>
      <c r="AG37" s="238">
        <f ca="1">IF($AD37&gt;AG$32,0,IF(OFFSET(DATA!$N$4,AG$2+$AD$34,$AD37)&gt;0,OFFSET(DATA!$N$4,AG$2+$AD$34,$AD37)/OFFSET($AE$4,$AD$34,0),0))</f>
        <v>0.66065503422236005</v>
      </c>
      <c r="AH37" s="238">
        <f ca="1">IF(OFFSET(DATA!$N$4,AH$3+$AD$34,$AD37)&gt;0,OFFSET(DATA!$N$4,AH$2+$AD$34,$AD37)/OFFSET(DATA!$N$4,AH$3+$AD$34,$AD37),0)</f>
        <v>0.44395161290322582</v>
      </c>
      <c r="AI37" s="238">
        <f ca="1">IF(OFFSET(DATA!$N$4,AI$3+$AD$34,$AD37)&gt;0,OFFSET(DATA!$N$4,AI$2+$AD$34,$AD37)/OFFSET(DATA!$N$4,AI$3+$AD$34,$AD37),0)</f>
        <v>0.48565573770491804</v>
      </c>
      <c r="AJ37" s="238">
        <f ca="1">IF(OFFSET(DATA!$N$4,AJ$3+$AD$34,$AD37)&gt;0,OFFSET(DATA!$N$4,AJ$2+$AD$34,$AD37)/OFFSET(DATA!$N$4,AJ$3+$AD$34,$AD37),0)</f>
        <v>0.90987124463519309</v>
      </c>
      <c r="AK37" s="238">
        <f ca="1">IF(OFFSET(DATA!$N$4,AK$3+$AD$34,$AD37)&gt;0,OFFSET(DATA!$N$4,AK$2+$AD$34,$AD37)/OFFSET(DATA!$N$4,AK$3+$AD$34,$AD37),0)</f>
        <v>0.92523364485981308</v>
      </c>
      <c r="AL37" s="238">
        <f ca="1">IF($AD37&gt;AL$32,0,IF(OFFSET(DATA!$N$4,AL$2+$AD$34,$AD37)&gt;0,OFFSET(DATA!$N$4,AL$2+$AD$34,$AD37)/OFFSET($AE$4,$AD$34,0),0))</f>
        <v>29.376257545271631</v>
      </c>
      <c r="AM37" s="238">
        <f ca="1">IF(OFFSET(DATA!$N$4,AM$3+$AD$34,$AD37)&gt;0,OFFSET(DATA!$N$4,AM$2+$AD$34,$AD37)/OFFSET(DATA!$N$4,AM$3+$AD$34,$AD37),0)</f>
        <v>0</v>
      </c>
      <c r="AN37" s="238">
        <f ca="1">IF($AD37&gt;AN$32,0,IF(OFFSET(DATA!$N$4,AN$2+$AD$34,$AD37)&gt;0,OFFSET(DATA!$N$4,AN$2+$AD$34,$AD37)/OFFSET($AE$4,$AD$34,0),0))</f>
        <v>14.956405097250167</v>
      </c>
      <c r="AO37" s="238">
        <f ca="1">IF(OFFSET(DATA!$N$4,AO$3+$AD$34,$AD37)&gt;0,OFFSET(DATA!$N$4,AO$2+$AD$34,$AD37)/OFFSET(DATA!$N$4,AO$3+$AD$34,$AD37),0)</f>
        <v>0</v>
      </c>
      <c r="AP37" s="238">
        <f ca="1">IF(OFFSET(DATA!$N$4,AP$3+$AD$34,$AD37)&gt;0,OFFSET(DATA!$N$4,AP$2+$AD$34,$AD37)/OFFSET(DATA!$N$4,AP$3+$AD$34,$AD37),0)</f>
        <v>0.99293286219081267</v>
      </c>
      <c r="AQ37" s="238">
        <f ca="1">IF(OFFSET(DATA!$N$4,AQ$3+$AD$34,$AD37)&gt;0,OFFSET(DATA!$N$4,AQ$2+$AD$34,$AD37)/OFFSET(DATA!$N$4,AQ$3+$AD$34,$AD37),0)</f>
        <v>0.97777777777777775</v>
      </c>
      <c r="AR37" s="238">
        <f ca="1">IF(OFFSET(DATA!$N$4,AR$3+$AD$34,$AD37)&gt;0,OFFSET(DATA!$N$4,AR$2+$AD$34,$AD37)/OFFSET(DATA!$N$4,AR$3+$AD$34,$AD37),0)</f>
        <v>0.93023255813953487</v>
      </c>
      <c r="AS37" s="238">
        <f ca="1">IF(OFFSET(DATA!$N$4,AS$3+$AD$34,$AD37)&gt;0,OFFSET(DATA!$N$4,AS$2+$AD$34,$AD37)/OFFSET(DATA!$N$4,AS$3+$AD$34,$AD37),0)</f>
        <v>0.97786720321931586</v>
      </c>
      <c r="AT37" s="238">
        <f ca="1">IF($AD37&gt;AT$32,0,IF(OFFSET(DATA!$N$4,AT$2+$AD$34,$AD37)&gt;0,OFFSET(DATA!$N$4,AT$2+$AD$34,$AD37)/OFFSET($AE$4,$AD$34,0),0))</f>
        <v>11.401743796109994</v>
      </c>
      <c r="AU37" s="239">
        <f ca="1">IF($AD37&gt;AU$32,0,IF(OFFSET(DATA!$N$4,AU$3+$AD$34,$AD37)&gt;0,OFFSET(DATA!$N$4,AU$2+$AD$34,$AD37)/OFFSET(DATA!$N$4,AU$3+$AD$34,$AD37),0))</f>
        <v>5.2870813397129188</v>
      </c>
      <c r="AV37" s="239">
        <f ca="1">IF($AD37&gt;AV$32,0,IF(OFFSET(DATA!$N$4,AV$3+$AD$34,$AD37)&gt;0,OFFSET(DATA!$N$4,AV$2+$AD$34,$AD37)/OFFSET(DATA!$N$4,AV$3+$AD$34,$AD37),0))</f>
        <v>338.4</v>
      </c>
      <c r="AW37" s="239">
        <f ca="1">IF($AD37&gt;AW$32,0,IF(OFFSET(DATA!$N$4,AW$3+$AD$34,$AD37)&gt;0,OFFSET(DATA!$N$4,AW$2+$AD$34,$AD37)/OFFSET(DATA!$N$4,AW$3+$AD$34,$AD37),0))</f>
        <v>0.44273323999490882</v>
      </c>
      <c r="AX37" s="239">
        <f ca="1">IF($AD37&gt;AX$32,0,IF(OFFSET(DATA!$N$4,AX$3+$AD$34,$AD37)&gt;0,OFFSET(DATA!$N$4,AX$2+$AD$34,$AD37)/OFFSET(DATA!$N$4,AX$3+$AD$34,$AD37),0))</f>
        <v>0.2196402844262676</v>
      </c>
      <c r="AY37" s="239">
        <f ca="1">IF($AD37&gt;AY$32,0,IF(OFFSET(DATA!$N$4,AY$3+$AD$34,$AD37)&gt;0,OFFSET(DATA!$N$4,AY$2+$AD$34,$AD37)/OFFSET(DATA!$N$4,AY$3+$AD$34,$AD37),0))</f>
        <v>0.56470588235294117</v>
      </c>
      <c r="AZ37" s="239">
        <f ca="1">IF($AD37&gt;AZ$32,0,IF(OFFSET(DATA!$N$4,AZ$3+$AD$34,$AD37)&gt;0,OFFSET(DATA!$N$4,AZ$2+$AD$34,$AD37)/OFFSET(DATA!$N$4,AZ$3+$AD$34,$AD37),0))</f>
        <v>0.36674396633170148</v>
      </c>
      <c r="BA37" s="239">
        <f ca="1">IF($AD37&gt;BA$32,0,IF(OFFSET(DATA!$N$4,BA$3+$AD$34,$AD37)&gt;0,OFFSET(DATA!$N$4,BA$2+$AD$34,$AD37)/OFFSET(DATA!$N$4,BA$3+$AD$34,$AD37),0))</f>
        <v>0.13373253493013973</v>
      </c>
      <c r="BB37" s="239">
        <f ca="1">IF($AD37&gt;BB$32,0,IF(OFFSET(DATA!$N$4,BB$3+$AD$34,$AD37)&gt;0,OFFSET(DATA!$N$4,BB$2+$AD$34,$AD37)/OFFSET(DATA!$N$4,BB$3+$AD$34,$AD37),0))</f>
        <v>0.22222222222222221</v>
      </c>
      <c r="BC37" s="239">
        <f ca="1">IF($AD37&gt;BC$32,0,IF(OFFSET(DATA!$N$4,BC$3+$AD$34,$AD37)&gt;0,OFFSET(DATA!$N$4,BC$2+$AD$34,$AD37)/OFFSET(DATA!$N$4,BC$3+$AD$34,$AD37),0))</f>
        <v>0</v>
      </c>
      <c r="BD37" s="239">
        <f ca="1">IF($AD37&gt;BD$32,0,IF(OFFSET(DATA!$N$4,BD$3+$AD$34,$AD37)&gt;0,OFFSET(DATA!$N$4,BD$2+$AD$34,$AD37)/OFFSET(DATA!$N$4,BD$3+$AD$34,$AD37),0))</f>
        <v>0.41661258922777417</v>
      </c>
      <c r="BE37" s="239">
        <f ca="1">IF($AD37&gt;BE$32,0,IF(OFFSET(DATA!$N$4,BE$3+$AD$34,$AD37)&gt;0,OFFSET(DATA!$N$4,BE$2+$AD$34,$AD37)/OFFSET(DATA!$N$4,BE$3+$AD$34,$AD37),0))</f>
        <v>0.37190082644628097</v>
      </c>
      <c r="BF37" s="239">
        <f ca="1">IF($AD37&gt;BF$32,0,IF(OFFSET(DATA!$N$4,BF$3+$AD$34,$AD37)&gt;0,OFFSET(DATA!$N$4,BF$2+$AD$34,$AD37)/OFFSET(DATA!$N$4,BF$3+$AD$34,$AD37),0))</f>
        <v>0.46975446428571427</v>
      </c>
      <c r="BG37" s="239">
        <f ca="1">IF($AD37&gt;BG$32,0,IF(OFFSET(DATA!$N$4,BG$3+$AD$34,$AD37)&gt;0,OFFSET(DATA!$N$4,BG$2+$AD$34,$AD37)/OFFSET(DATA!$N$4,BG$3+$AD$34,$AD37),0))</f>
        <v>0</v>
      </c>
      <c r="BH37" s="239">
        <f ca="1">IF($AD37&gt;BH$32,0,IF(OFFSET(DATA!$N$4,BH$3+$AD$34,$AD37)&gt;0,OFFSET(DATA!$N$4,BH$2+$AD$34,$AD37)/OFFSET(DATA!$N$4,BH$3+$AD$34,$AD37),0))</f>
        <v>0.30533591663612086</v>
      </c>
      <c r="BI37" s="239">
        <f ca="1">IF($AD37&gt;BI$32,0,IF(OFFSET(DATA!$N$4,BI$3+$AD$34,$AD37)&gt;0,OFFSET(DATA!$N$4,BI$2+$AD$34,$AD37)/OFFSET(DATA!$N$4,BI$3+$AD$34,$AD37),0))</f>
        <v>0.28018013130052627</v>
      </c>
      <c r="BJ37" s="239">
        <f ca="1">IF($AD37&gt;BJ$32,0,IF(OFFSET(DATA!$N$4,BJ$3+$AD$34,$AD37)&gt;0,OFFSET(DATA!$N$4,BJ$2+$AD$34,$AD37)/OFFSET(DATA!$N$4,BJ$3+$AD$34,$AD37),0))</f>
        <v>1</v>
      </c>
      <c r="BK37" s="239">
        <f ca="1">IF($AD37&gt;BK$32,0,IF(OFFSET(DATA!$N$4,BK$3+$AD$34,$AD37)&gt;0,OFFSET(DATA!$N$4,BK$2+$AD$34,$AD37)/OFFSET(DATA!$N$4,BK$3+$AD$34,$AD37),0))</f>
        <v>0.21741679444394335</v>
      </c>
      <c r="BL37" s="239">
        <f ca="1">IF($AD37&gt;BL$32,0,IF(OFFSET(DATA!$N$4,BL$3+$AD$34,$AD37)&gt;0,OFFSET(DATA!$N$4,BL$2+$AD$34,$AD37)/OFFSET(DATA!$N$4,BL$3+$AD$34,$AD37),0))</f>
        <v>0.21610111901418022</v>
      </c>
      <c r="BM37" s="239">
        <f ca="1">IF($AD37&gt;BM$32,0,IF(OFFSET(DATA!$N$4,BM$3+$AD$34,$AD37)&gt;0,OFFSET(DATA!$N$4,BM$2+$AD$34,$AD37)/OFFSET(DATA!$N$4,BM$3+$AD$34,$AD37),0))</f>
        <v>0.50495049504950495</v>
      </c>
      <c r="BN37" s="238"/>
      <c r="BO37" s="238"/>
    </row>
    <row r="38" spans="1:67" x14ac:dyDescent="0.2">
      <c r="A38" s="45">
        <v>4</v>
      </c>
      <c r="B38" s="205">
        <f ca="1">OFFSET(DATA!$A$4,LOOK!$A8+60*(LOOK!$B$4-1),$D$4+13)</f>
        <v>12</v>
      </c>
      <c r="C38" s="205">
        <f ca="1">OFFSET(DATA!$A$4,LOOK!$A8+60*(LOOK!$B$4-1)+30,$D$4+13)</f>
        <v>31</v>
      </c>
      <c r="L38" s="246"/>
      <c r="M38" s="247" t="s">
        <v>137</v>
      </c>
      <c r="N38" s="247"/>
      <c r="O38" s="247"/>
      <c r="P38" s="247"/>
      <c r="Q38" s="247"/>
      <c r="R38" s="248"/>
      <c r="S38" s="214"/>
      <c r="U38" s="212">
        <v>34</v>
      </c>
      <c r="V38" s="151">
        <v>1</v>
      </c>
      <c r="W38" s="151">
        <v>1</v>
      </c>
      <c r="X38" s="151">
        <v>5</v>
      </c>
      <c r="Y38" s="151">
        <v>5</v>
      </c>
      <c r="Z38" s="151">
        <v>5</v>
      </c>
      <c r="AA38" s="151">
        <v>1</v>
      </c>
      <c r="AB38" s="151">
        <v>0</v>
      </c>
      <c r="AC38" s="236">
        <f t="shared" ca="1" si="14"/>
        <v>1</v>
      </c>
      <c r="AD38" s="201">
        <v>4</v>
      </c>
      <c r="AE38" s="237" t="s">
        <v>54</v>
      </c>
      <c r="AF38" s="238">
        <f ca="1">IF(OFFSET(DATA!$N$4,AF$3+$AD$34,$AD38)&gt;0,OFFSET(DATA!$N$4,AF$2+$AD$34,$AD38)/OFFSET(DATA!$N$4,AF$3+$AD$34,$AD38),0)</f>
        <v>0</v>
      </c>
      <c r="AG38" s="238">
        <f ca="1">IF($AD38&gt;AG$32,0,IF(OFFSET(DATA!$N$4,AG$2+$AD$34,$AD38)&gt;0,OFFSET(DATA!$N$4,AG$2+$AD$34,$AD38)/OFFSET($AE$4,$AD$34,0),0))</f>
        <v>0</v>
      </c>
      <c r="AH38" s="238">
        <f ca="1">IF(OFFSET(DATA!$N$4,AH$3+$AD$34,$AD38)&gt;0,OFFSET(DATA!$N$4,AH$2+$AD$34,$AD38)/OFFSET(DATA!$N$4,AH$3+$AD$34,$AD38),0)</f>
        <v>0</v>
      </c>
      <c r="AI38" s="238">
        <f ca="1">IF(OFFSET(DATA!$N$4,AI$3+$AD$34,$AD38)&gt;0,OFFSET(DATA!$N$4,AI$2+$AD$34,$AD38)/OFFSET(DATA!$N$4,AI$3+$AD$34,$AD38),0)</f>
        <v>0</v>
      </c>
      <c r="AJ38" s="238">
        <f ca="1">IF(OFFSET(DATA!$N$4,AJ$3+$AD$34,$AD38)&gt;0,OFFSET(DATA!$N$4,AJ$2+$AD$34,$AD38)/OFFSET(DATA!$N$4,AJ$3+$AD$34,$AD38),0)</f>
        <v>0</v>
      </c>
      <c r="AK38" s="238">
        <f ca="1">IF(OFFSET(DATA!$N$4,AK$3+$AD$34,$AD38)&gt;0,OFFSET(DATA!$N$4,AK$2+$AD$34,$AD38)/OFFSET(DATA!$N$4,AK$3+$AD$34,$AD38),0)</f>
        <v>0</v>
      </c>
      <c r="AL38" s="238">
        <f ca="1">IF($AD38&gt;AL$32,0,IF(OFFSET(DATA!$N$4,AL$2+$AD$34,$AD38)&gt;0,OFFSET(DATA!$N$4,AL$2+$AD$34,$AD38)/OFFSET($AE$4,$AD$34,0),0))</f>
        <v>0</v>
      </c>
      <c r="AM38" s="238">
        <f ca="1">IF(OFFSET(DATA!$N$4,AM$3+$AD$34,$AD38)&gt;0,OFFSET(DATA!$N$4,AM$2+$AD$34,$AD38)/OFFSET(DATA!$N$4,AM$3+$AD$34,$AD38),0)</f>
        <v>0</v>
      </c>
      <c r="AN38" s="238">
        <f ca="1">IF($AD38&gt;AN$32,0,IF(OFFSET(DATA!$N$4,AN$2+$AD$34,$AD38)&gt;0,OFFSET(DATA!$N$4,AN$2+$AD$34,$AD38)/OFFSET($AE$4,$AD$34,0),0))</f>
        <v>0</v>
      </c>
      <c r="AO38" s="238">
        <f ca="1">IF(OFFSET(DATA!$N$4,AO$3+$AD$34,$AD38)&gt;0,OFFSET(DATA!$N$4,AO$2+$AD$34,$AD38)/OFFSET(DATA!$N$4,AO$3+$AD$34,$AD38),0)</f>
        <v>0</v>
      </c>
      <c r="AP38" s="238">
        <f ca="1">IF(OFFSET(DATA!$N$4,AP$3+$AD$34,$AD38)&gt;0,OFFSET(DATA!$N$4,AP$2+$AD$34,$AD38)/OFFSET(DATA!$N$4,AP$3+$AD$34,$AD38),0)</f>
        <v>0</v>
      </c>
      <c r="AQ38" s="238">
        <f ca="1">IF(OFFSET(DATA!$N$4,AQ$3+$AD$34,$AD38)&gt;0,OFFSET(DATA!$N$4,AQ$2+$AD$34,$AD38)/OFFSET(DATA!$N$4,AQ$3+$AD$34,$AD38),0)</f>
        <v>0</v>
      </c>
      <c r="AR38" s="238">
        <f ca="1">IF(OFFSET(DATA!$N$4,AR$3+$AD$34,$AD38)&gt;0,OFFSET(DATA!$N$4,AR$2+$AD$34,$AD38)/OFFSET(DATA!$N$4,AR$3+$AD$34,$AD38),0)</f>
        <v>0</v>
      </c>
      <c r="AS38" s="238">
        <f ca="1">IF(OFFSET(DATA!$N$4,AS$3+$AD$34,$AD38)&gt;0,OFFSET(DATA!$N$4,AS$2+$AD$34,$AD38)/OFFSET(DATA!$N$4,AS$3+$AD$34,$AD38),0)</f>
        <v>0</v>
      </c>
      <c r="AT38" s="238">
        <f ca="1">IF($AD38&gt;AT$32,0,IF(OFFSET(DATA!$N$4,AT$2+$AD$34,$AD38)&gt;0,OFFSET(DATA!$N$4,AT$2+$AD$34,$AD38)/OFFSET($AE$4,$AD$34,0),0))</f>
        <v>0</v>
      </c>
      <c r="AU38" s="239">
        <f ca="1">IF($AD38&gt;AU$32,0,IF(OFFSET(DATA!$N$4,AU$3+$AD$34,$AD38)&gt;0,OFFSET(DATA!$N$4,AU$2+$AD$34,$AD38)/OFFSET(DATA!$N$4,AU$3+$AD$34,$AD38),0))</f>
        <v>0</v>
      </c>
      <c r="AV38" s="239">
        <f ca="1">IF($AD38&gt;AV$32,0,IF(OFFSET(DATA!$N$4,AV$3+$AD$34,$AD38)&gt;0,OFFSET(DATA!$N$4,AV$2+$AD$34,$AD38)/OFFSET(DATA!$N$4,AV$3+$AD$34,$AD38),0))</f>
        <v>0</v>
      </c>
      <c r="AW38" s="239">
        <f ca="1">IF($AD38&gt;AW$32,0,IF(OFFSET(DATA!$N$4,AW$3+$AD$34,$AD38)&gt;0,OFFSET(DATA!$N$4,AW$2+$AD$34,$AD38)/OFFSET(DATA!$N$4,AW$3+$AD$34,$AD38),0))</f>
        <v>0</v>
      </c>
      <c r="AX38" s="239">
        <f ca="1">IF($AD38&gt;AX$32,0,IF(OFFSET(DATA!$N$4,AX$3+$AD$34,$AD38)&gt;0,OFFSET(DATA!$N$4,AX$2+$AD$34,$AD38)/OFFSET(DATA!$N$4,AX$3+$AD$34,$AD38),0))</f>
        <v>0</v>
      </c>
      <c r="AY38" s="239">
        <f ca="1">IF($AD38&gt;AY$32,0,IF(OFFSET(DATA!$N$4,AY$3+$AD$34,$AD38)&gt;0,OFFSET(DATA!$N$4,AY$2+$AD$34,$AD38)/OFFSET(DATA!$N$4,AY$3+$AD$34,$AD38),0))</f>
        <v>0</v>
      </c>
      <c r="AZ38" s="239">
        <f ca="1">IF($AD38&gt;AZ$32,0,IF(OFFSET(DATA!$N$4,AZ$3+$AD$34,$AD38)&gt;0,OFFSET(DATA!$N$4,AZ$2+$AD$34,$AD38)/OFFSET(DATA!$N$4,AZ$3+$AD$34,$AD38),0))</f>
        <v>0</v>
      </c>
      <c r="BA38" s="239">
        <f ca="1">IF($AD38&gt;BA$32,0,IF(OFFSET(DATA!$N$4,BA$3+$AD$34,$AD38)&gt;0,OFFSET(DATA!$N$4,BA$2+$AD$34,$AD38)/OFFSET(DATA!$N$4,BA$3+$AD$34,$AD38),0))</f>
        <v>0</v>
      </c>
      <c r="BB38" s="239">
        <f ca="1">IF($AD38&gt;BB$32,0,IF(OFFSET(DATA!$N$4,BB$3+$AD$34,$AD38)&gt;0,OFFSET(DATA!$N$4,BB$2+$AD$34,$AD38)/OFFSET(DATA!$N$4,BB$3+$AD$34,$AD38),0))</f>
        <v>0</v>
      </c>
      <c r="BC38" s="239">
        <f ca="1">IF($AD38&gt;BC$32,0,IF(OFFSET(DATA!$N$4,BC$3+$AD$34,$AD38)&gt;0,OFFSET(DATA!$N$4,BC$2+$AD$34,$AD38)/OFFSET(DATA!$N$4,BC$3+$AD$34,$AD38),0))</f>
        <v>0</v>
      </c>
      <c r="BD38" s="239">
        <f ca="1">IF($AD38&gt;BD$32,0,IF(OFFSET(DATA!$N$4,BD$3+$AD$34,$AD38)&gt;0,OFFSET(DATA!$N$4,BD$2+$AD$34,$AD38)/OFFSET(DATA!$N$4,BD$3+$AD$34,$AD38),0))</f>
        <v>0</v>
      </c>
      <c r="BE38" s="239">
        <f ca="1">IF($AD38&gt;BE$32,0,IF(OFFSET(DATA!$N$4,BE$3+$AD$34,$AD38)&gt;0,OFFSET(DATA!$N$4,BE$2+$AD$34,$AD38)/OFFSET(DATA!$N$4,BE$3+$AD$34,$AD38),0))</f>
        <v>0</v>
      </c>
      <c r="BF38" s="239">
        <f ca="1">IF($AD38&gt;BF$32,0,IF(OFFSET(DATA!$N$4,BF$3+$AD$34,$AD38)&gt;0,OFFSET(DATA!$N$4,BF$2+$AD$34,$AD38)/OFFSET(DATA!$N$4,BF$3+$AD$34,$AD38),0))</f>
        <v>0</v>
      </c>
      <c r="BG38" s="239">
        <f ca="1">IF($AD38&gt;BG$32,0,IF(OFFSET(DATA!$N$4,BG$3+$AD$34,$AD38)&gt;0,OFFSET(DATA!$N$4,BG$2+$AD$34,$AD38)/OFFSET(DATA!$N$4,BG$3+$AD$34,$AD38),0))</f>
        <v>0</v>
      </c>
      <c r="BH38" s="239">
        <f ca="1">IF($AD38&gt;BH$32,0,IF(OFFSET(DATA!$N$4,BH$3+$AD$34,$AD38)&gt;0,OFFSET(DATA!$N$4,BH$2+$AD$34,$AD38)/OFFSET(DATA!$N$4,BH$3+$AD$34,$AD38),0))</f>
        <v>0</v>
      </c>
      <c r="BI38" s="239">
        <f ca="1">IF($AD38&gt;BI$32,0,IF(OFFSET(DATA!$N$4,BI$3+$AD$34,$AD38)&gt;0,OFFSET(DATA!$N$4,BI$2+$AD$34,$AD38)/OFFSET(DATA!$N$4,BI$3+$AD$34,$AD38),0))</f>
        <v>0</v>
      </c>
      <c r="BJ38" s="239">
        <f ca="1">IF($AD38&gt;BJ$32,0,IF(OFFSET(DATA!$N$4,BJ$3+$AD$34,$AD38)&gt;0,OFFSET(DATA!$N$4,BJ$2+$AD$34,$AD38)/OFFSET(DATA!$N$4,BJ$3+$AD$34,$AD38),0))</f>
        <v>0</v>
      </c>
      <c r="BK38" s="239">
        <f ca="1">IF($AD38&gt;BK$32,0,IF(OFFSET(DATA!$N$4,BK$3+$AD$34,$AD38)&gt;0,OFFSET(DATA!$N$4,BK$2+$AD$34,$AD38)/OFFSET(DATA!$N$4,BK$3+$AD$34,$AD38),0))</f>
        <v>0</v>
      </c>
      <c r="BL38" s="239">
        <f ca="1">IF($AD38&gt;BL$32,0,IF(OFFSET(DATA!$N$4,BL$3+$AD$34,$AD38)&gt;0,OFFSET(DATA!$N$4,BL$2+$AD$34,$AD38)/OFFSET(DATA!$N$4,BL$3+$AD$34,$AD38),0))</f>
        <v>0</v>
      </c>
      <c r="BM38" s="239">
        <f ca="1">IF($AD38&gt;BM$32,0,IF(OFFSET(DATA!$N$4,BM$3+$AD$34,$AD38)&gt;0,OFFSET(DATA!$N$4,BM$2+$AD$34,$AD38)/OFFSET(DATA!$N$4,BM$3+$AD$34,$AD38),0))</f>
        <v>0</v>
      </c>
      <c r="BN38" s="238"/>
      <c r="BO38" s="238"/>
    </row>
    <row r="39" spans="1:67" x14ac:dyDescent="0.2">
      <c r="A39" s="45">
        <v>5</v>
      </c>
      <c r="B39" s="205">
        <f ca="1">OFFSET(DATA!$A$4,LOOK!$A9+60*(LOOK!$B$4-1),$D$4+13)</f>
        <v>22</v>
      </c>
      <c r="C39" s="205">
        <f ca="1">OFFSET(DATA!$A$4,LOOK!$A9+60*(LOOK!$B$4-1)+30,$D$4+13)</f>
        <v>85</v>
      </c>
      <c r="S39" s="214"/>
      <c r="X39" s="280"/>
      <c r="Y39" s="280"/>
      <c r="Z39" s="280"/>
      <c r="AC39" s="236">
        <f t="shared" ca="1" si="14"/>
        <v>1</v>
      </c>
      <c r="AD39" s="201">
        <v>5</v>
      </c>
      <c r="AE39" s="237" t="s">
        <v>55</v>
      </c>
      <c r="AF39" s="238">
        <f ca="1">IF(OFFSET(DATA!$N$4,AF$3+$AD$34,$AD39)&gt;0,OFFSET(DATA!$N$4,AF$2+$AD$34,$AD39)/OFFSET(DATA!$N$4,AF$3+$AD$34,$AD39),0)</f>
        <v>0</v>
      </c>
      <c r="AG39" s="238">
        <f ca="1">IF($AD39&gt;AG$32,0,IF(OFFSET(DATA!$N$4,AG$2+$AD$34,$AD39)&gt;0,OFFSET(DATA!$N$4,AG$2+$AD$34,$AD39)/OFFSET($AE$4,$AD$34,0),0))</f>
        <v>0</v>
      </c>
      <c r="AH39" s="238">
        <f ca="1">IF(OFFSET(DATA!$N$4,AH$3+$AD$34,$AD39)&gt;0,OFFSET(DATA!$N$4,AH$2+$AD$34,$AD39)/OFFSET(DATA!$N$4,AH$3+$AD$34,$AD39),0)</f>
        <v>0</v>
      </c>
      <c r="AI39" s="238">
        <f ca="1">IF(OFFSET(DATA!$N$4,AI$3+$AD$34,$AD39)&gt;0,OFFSET(DATA!$N$4,AI$2+$AD$34,$AD39)/OFFSET(DATA!$N$4,AI$3+$AD$34,$AD39),0)</f>
        <v>0</v>
      </c>
      <c r="AJ39" s="238">
        <f ca="1">IF(OFFSET(DATA!$N$4,AJ$3+$AD$34,$AD39)&gt;0,OFFSET(DATA!$N$4,AJ$2+$AD$34,$AD39)/OFFSET(DATA!$N$4,AJ$3+$AD$34,$AD39),0)</f>
        <v>0</v>
      </c>
      <c r="AK39" s="238">
        <f ca="1">IF(OFFSET(DATA!$N$4,AK$3+$AD$34,$AD39)&gt;0,OFFSET(DATA!$N$4,AK$2+$AD$34,$AD39)/OFFSET(DATA!$N$4,AK$3+$AD$34,$AD39),0)</f>
        <v>0</v>
      </c>
      <c r="AL39" s="238">
        <f ca="1">IF($AD39&gt;AL$32,0,IF(OFFSET(DATA!$N$4,AL$2+$AD$34,$AD39)&gt;0,OFFSET(DATA!$N$4,AL$2+$AD$34,$AD39)/OFFSET($AE$4,$AD$34,0),0))</f>
        <v>0</v>
      </c>
      <c r="AM39" s="238">
        <f ca="1">IF(OFFSET(DATA!$N$4,AM$3+$AD$34,$AD39)&gt;0,OFFSET(DATA!$N$4,AM$2+$AD$34,$AD39)/OFFSET(DATA!$N$4,AM$3+$AD$34,$AD39),0)</f>
        <v>0</v>
      </c>
      <c r="AN39" s="238">
        <f ca="1">IF($AD39&gt;AN$32,0,IF(OFFSET(DATA!$N$4,AN$2+$AD$34,$AD39)&gt;0,OFFSET(DATA!$N$4,AN$2+$AD$34,$AD39)/OFFSET($AE$4,$AD$34,0),0))</f>
        <v>0</v>
      </c>
      <c r="AO39" s="238">
        <f ca="1">IF(OFFSET(DATA!$N$4,AO$3+$AD$34,$AD39)&gt;0,OFFSET(DATA!$N$4,AO$2+$AD$34,$AD39)/OFFSET(DATA!$N$4,AO$3+$AD$34,$AD39),0)</f>
        <v>0</v>
      </c>
      <c r="AP39" s="238">
        <f ca="1">IF(OFFSET(DATA!$N$4,AP$3+$AD$34,$AD39)&gt;0,OFFSET(DATA!$N$4,AP$2+$AD$34,$AD39)/OFFSET(DATA!$N$4,AP$3+$AD$34,$AD39),0)</f>
        <v>0</v>
      </c>
      <c r="AQ39" s="238">
        <f ca="1">IF(OFFSET(DATA!$N$4,AQ$3+$AD$34,$AD39)&gt;0,OFFSET(DATA!$N$4,AQ$2+$AD$34,$AD39)/OFFSET(DATA!$N$4,AQ$3+$AD$34,$AD39),0)</f>
        <v>0</v>
      </c>
      <c r="AR39" s="238">
        <f ca="1">IF(OFFSET(DATA!$N$4,AR$3+$AD$34,$AD39)&gt;0,OFFSET(DATA!$N$4,AR$2+$AD$34,$AD39)/OFFSET(DATA!$N$4,AR$3+$AD$34,$AD39),0)</f>
        <v>0</v>
      </c>
      <c r="AS39" s="238">
        <f ca="1">IF(OFFSET(DATA!$N$4,AS$3+$AD$34,$AD39)&gt;0,OFFSET(DATA!$N$4,AS$2+$AD$34,$AD39)/OFFSET(DATA!$N$4,AS$3+$AD$34,$AD39),0)</f>
        <v>0</v>
      </c>
      <c r="AT39" s="238">
        <f ca="1">IF($AD39&gt;AT$32,0,IF(OFFSET(DATA!$N$4,AT$2+$AD$34,$AD39)&gt;0,OFFSET(DATA!$N$4,AT$2+$AD$34,$AD39)/OFFSET($AE$4,$AD$34,0),0))</f>
        <v>0</v>
      </c>
      <c r="AU39" s="239">
        <f ca="1">IF($AD39&gt;AU$32,0,IF(OFFSET(DATA!$N$4,AU$3+$AD$34,$AD39)&gt;0,OFFSET(DATA!$N$4,AU$2+$AD$34,$AD39)/OFFSET(DATA!$N$4,AU$3+$AD$34,$AD39),0))</f>
        <v>0</v>
      </c>
      <c r="AV39" s="239">
        <f ca="1">IF($AD39&gt;AV$32,0,IF(OFFSET(DATA!$N$4,AV$3+$AD$34,$AD39)&gt;0,OFFSET(DATA!$N$4,AV$2+$AD$34,$AD39)/OFFSET(DATA!$N$4,AV$3+$AD$34,$AD39),0))</f>
        <v>0</v>
      </c>
      <c r="AW39" s="239">
        <f ca="1">IF($AD39&gt;AW$32,0,IF(OFFSET(DATA!$N$4,AW$3+$AD$34,$AD39)&gt;0,OFFSET(DATA!$N$4,AW$2+$AD$34,$AD39)/OFFSET(DATA!$N$4,AW$3+$AD$34,$AD39),0))</f>
        <v>0</v>
      </c>
      <c r="AX39" s="239">
        <f ca="1">IF($AD39&gt;AX$32,0,IF(OFFSET(DATA!$N$4,AX$3+$AD$34,$AD39)&gt;0,OFFSET(DATA!$N$4,AX$2+$AD$34,$AD39)/OFFSET(DATA!$N$4,AX$3+$AD$34,$AD39),0))</f>
        <v>0</v>
      </c>
      <c r="AY39" s="239">
        <f ca="1">IF($AD39&gt;AY$32,0,IF(OFFSET(DATA!$N$4,AY$3+$AD$34,$AD39)&gt;0,OFFSET(DATA!$N$4,AY$2+$AD$34,$AD39)/OFFSET(DATA!$N$4,AY$3+$AD$34,$AD39),0))</f>
        <v>0</v>
      </c>
      <c r="AZ39" s="239">
        <f ca="1">IF($AD39&gt;AZ$32,0,IF(OFFSET(DATA!$N$4,AZ$3+$AD$34,$AD39)&gt;0,OFFSET(DATA!$N$4,AZ$2+$AD$34,$AD39)/OFFSET(DATA!$N$4,AZ$3+$AD$34,$AD39),0))</f>
        <v>0</v>
      </c>
      <c r="BA39" s="239">
        <f ca="1">IF($AD39&gt;BA$32,0,IF(OFFSET(DATA!$N$4,BA$3+$AD$34,$AD39)&gt;0,OFFSET(DATA!$N$4,BA$2+$AD$34,$AD39)/OFFSET(DATA!$N$4,BA$3+$AD$34,$AD39),0))</f>
        <v>0</v>
      </c>
      <c r="BB39" s="239">
        <f ca="1">IF($AD39&gt;BB$32,0,IF(OFFSET(DATA!$N$4,BB$3+$AD$34,$AD39)&gt;0,OFFSET(DATA!$N$4,BB$2+$AD$34,$AD39)/OFFSET(DATA!$N$4,BB$3+$AD$34,$AD39),0))</f>
        <v>0</v>
      </c>
      <c r="BC39" s="239">
        <f ca="1">IF($AD39&gt;BC$32,0,IF(OFFSET(DATA!$N$4,BC$3+$AD$34,$AD39)&gt;0,OFFSET(DATA!$N$4,BC$2+$AD$34,$AD39)/OFFSET(DATA!$N$4,BC$3+$AD$34,$AD39),0))</f>
        <v>0</v>
      </c>
      <c r="BD39" s="239">
        <f ca="1">IF($AD39&gt;BD$32,0,IF(OFFSET(DATA!$N$4,BD$3+$AD$34,$AD39)&gt;0,OFFSET(DATA!$N$4,BD$2+$AD$34,$AD39)/OFFSET(DATA!$N$4,BD$3+$AD$34,$AD39),0))</f>
        <v>0</v>
      </c>
      <c r="BE39" s="239">
        <f ca="1">IF($AD39&gt;BE$32,0,IF(OFFSET(DATA!$N$4,BE$3+$AD$34,$AD39)&gt;0,OFFSET(DATA!$N$4,BE$2+$AD$34,$AD39)/OFFSET(DATA!$N$4,BE$3+$AD$34,$AD39),0))</f>
        <v>0</v>
      </c>
      <c r="BF39" s="239">
        <f ca="1">IF($AD39&gt;BF$32,0,IF(OFFSET(DATA!$N$4,BF$3+$AD$34,$AD39)&gt;0,OFFSET(DATA!$N$4,BF$2+$AD$34,$AD39)/OFFSET(DATA!$N$4,BF$3+$AD$34,$AD39),0))</f>
        <v>0</v>
      </c>
      <c r="BG39" s="239">
        <f ca="1">IF($AD39&gt;BG$32,0,IF(OFFSET(DATA!$N$4,BG$3+$AD$34,$AD39)&gt;0,OFFSET(DATA!$N$4,BG$2+$AD$34,$AD39)/OFFSET(DATA!$N$4,BG$3+$AD$34,$AD39),0))</f>
        <v>0</v>
      </c>
      <c r="BH39" s="239">
        <f ca="1">IF($AD39&gt;BH$32,0,IF(OFFSET(DATA!$N$4,BH$3+$AD$34,$AD39)&gt;0,OFFSET(DATA!$N$4,BH$2+$AD$34,$AD39)/OFFSET(DATA!$N$4,BH$3+$AD$34,$AD39),0))</f>
        <v>0</v>
      </c>
      <c r="BI39" s="239">
        <f ca="1">IF($AD39&gt;BI$32,0,IF(OFFSET(DATA!$N$4,BI$3+$AD$34,$AD39)&gt;0,OFFSET(DATA!$N$4,BI$2+$AD$34,$AD39)/OFFSET(DATA!$N$4,BI$3+$AD$34,$AD39),0))</f>
        <v>0</v>
      </c>
      <c r="BJ39" s="239">
        <f ca="1">IF($AD39&gt;BJ$32,0,IF(OFFSET(DATA!$N$4,BJ$3+$AD$34,$AD39)&gt;0,OFFSET(DATA!$N$4,BJ$2+$AD$34,$AD39)/OFFSET(DATA!$N$4,BJ$3+$AD$34,$AD39),0))</f>
        <v>0</v>
      </c>
      <c r="BK39" s="239">
        <f ca="1">IF($AD39&gt;BK$32,0,IF(OFFSET(DATA!$N$4,BK$3+$AD$34,$AD39)&gt;0,OFFSET(DATA!$N$4,BK$2+$AD$34,$AD39)/OFFSET(DATA!$N$4,BK$3+$AD$34,$AD39),0))</f>
        <v>0</v>
      </c>
      <c r="BL39" s="239">
        <f ca="1">IF($AD39&gt;BL$32,0,IF(OFFSET(DATA!$N$4,BL$3+$AD$34,$AD39)&gt;0,OFFSET(DATA!$N$4,BL$2+$AD$34,$AD39)/OFFSET(DATA!$N$4,BL$3+$AD$34,$AD39),0))</f>
        <v>0</v>
      </c>
      <c r="BM39" s="239">
        <f ca="1">IF($AD39&gt;BM$32,0,IF(OFFSET(DATA!$N$4,BM$3+$AD$34,$AD39)&gt;0,OFFSET(DATA!$N$4,BM$2+$AD$34,$AD39)/OFFSET(DATA!$N$4,BM$3+$AD$34,$AD39),0))</f>
        <v>0</v>
      </c>
      <c r="BN39" s="238"/>
      <c r="BO39" s="238"/>
    </row>
    <row r="40" spans="1:67" x14ac:dyDescent="0.2">
      <c r="A40" s="45">
        <v>6</v>
      </c>
      <c r="B40" s="205">
        <f ca="1">OFFSET(DATA!$A$4,LOOK!$A10+60*(LOOK!$B$4-1),$D$4+13)</f>
        <v>2</v>
      </c>
      <c r="C40" s="205">
        <f ca="1">OFFSET(DATA!$A$4,LOOK!$A10+60*(LOOK!$B$4-1)+30,$D$4+13)</f>
        <v>19</v>
      </c>
      <c r="J40" s="141">
        <f>MOD(J41,J42)+1</f>
        <v>1</v>
      </c>
      <c r="L40" s="249" t="s">
        <v>138</v>
      </c>
      <c r="M40" s="250"/>
      <c r="N40" s="250"/>
      <c r="O40" s="250"/>
      <c r="P40" s="250"/>
      <c r="Q40" s="250"/>
      <c r="R40" s="251"/>
      <c r="S40" s="214"/>
      <c r="X40" s="280"/>
      <c r="Y40" s="280"/>
      <c r="Z40" s="280"/>
      <c r="AC40" s="236">
        <f t="shared" ca="1" si="14"/>
        <v>1</v>
      </c>
      <c r="AD40" s="201">
        <v>6</v>
      </c>
      <c r="AE40" s="237" t="s">
        <v>56</v>
      </c>
      <c r="AF40" s="238">
        <f ca="1">IF(OFFSET(DATA!$N$4,AF$3+$AD$34,$AD40)&gt;0,OFFSET(DATA!$N$4,AF$2+$AD$34,$AD40)/OFFSET(DATA!$N$4,AF$3+$AD$34,$AD40),0)</f>
        <v>0</v>
      </c>
      <c r="AG40" s="238">
        <f ca="1">IF($AD40&gt;AG$32,0,IF(OFFSET(DATA!$N$4,AG$2+$AD$34,$AD40)&gt;0,OFFSET(DATA!$N$4,AG$2+$AD$34,$AD40)/OFFSET($AE$4,$AD$34,0),0))</f>
        <v>0</v>
      </c>
      <c r="AH40" s="238">
        <f ca="1">IF(OFFSET(DATA!$N$4,AH$3+$AD$34,$AD40)&gt;0,OFFSET(DATA!$N$4,AH$2+$AD$34,$AD40)/OFFSET(DATA!$N$4,AH$3+$AD$34,$AD40),0)</f>
        <v>0</v>
      </c>
      <c r="AI40" s="238">
        <f ca="1">IF(OFFSET(DATA!$N$4,AI$3+$AD$34,$AD40)&gt;0,OFFSET(DATA!$N$4,AI$2+$AD$34,$AD40)/OFFSET(DATA!$N$4,AI$3+$AD$34,$AD40),0)</f>
        <v>0</v>
      </c>
      <c r="AJ40" s="238">
        <f ca="1">IF(OFFSET(DATA!$N$4,AJ$3+$AD$34,$AD40)&gt;0,OFFSET(DATA!$N$4,AJ$2+$AD$34,$AD40)/OFFSET(DATA!$N$4,AJ$3+$AD$34,$AD40),0)</f>
        <v>0</v>
      </c>
      <c r="AK40" s="238">
        <f ca="1">IF(OFFSET(DATA!$N$4,AK$3+$AD$34,$AD40)&gt;0,OFFSET(DATA!$N$4,AK$2+$AD$34,$AD40)/OFFSET(DATA!$N$4,AK$3+$AD$34,$AD40),0)</f>
        <v>0</v>
      </c>
      <c r="AL40" s="238">
        <f ca="1">IF($AD40&gt;AL$32,0,IF(OFFSET(DATA!$N$4,AL$2+$AD$34,$AD40)&gt;0,OFFSET(DATA!$N$4,AL$2+$AD$34,$AD40)/OFFSET($AE$4,$AD$34,0),0))</f>
        <v>0</v>
      </c>
      <c r="AM40" s="238">
        <f ca="1">IF(OFFSET(DATA!$N$4,AM$3+$AD$34,$AD40)&gt;0,OFFSET(DATA!$N$4,AM$2+$AD$34,$AD40)/OFFSET(DATA!$N$4,AM$3+$AD$34,$AD40),0)</f>
        <v>0</v>
      </c>
      <c r="AN40" s="238">
        <f ca="1">IF($AD40&gt;AN$32,0,IF(OFFSET(DATA!$N$4,AN$2+$AD$34,$AD40)&gt;0,OFFSET(DATA!$N$4,AN$2+$AD$34,$AD40)/OFFSET($AE$4,$AD$34,0),0))</f>
        <v>0</v>
      </c>
      <c r="AO40" s="238">
        <f ca="1">IF(OFFSET(DATA!$N$4,AO$3+$AD$34,$AD40)&gt;0,OFFSET(DATA!$N$4,AO$2+$AD$34,$AD40)/OFFSET(DATA!$N$4,AO$3+$AD$34,$AD40),0)</f>
        <v>0</v>
      </c>
      <c r="AP40" s="238">
        <f ca="1">IF(OFFSET(DATA!$N$4,AP$3+$AD$34,$AD40)&gt;0,OFFSET(DATA!$N$4,AP$2+$AD$34,$AD40)/OFFSET(DATA!$N$4,AP$3+$AD$34,$AD40),0)</f>
        <v>0</v>
      </c>
      <c r="AQ40" s="238">
        <f ca="1">IF(OFFSET(DATA!$N$4,AQ$3+$AD$34,$AD40)&gt;0,OFFSET(DATA!$N$4,AQ$2+$AD$34,$AD40)/OFFSET(DATA!$N$4,AQ$3+$AD$34,$AD40),0)</f>
        <v>0</v>
      </c>
      <c r="AR40" s="238">
        <f ca="1">IF(OFFSET(DATA!$N$4,AR$3+$AD$34,$AD40)&gt;0,OFFSET(DATA!$N$4,AR$2+$AD$34,$AD40)/OFFSET(DATA!$N$4,AR$3+$AD$34,$AD40),0)</f>
        <v>0</v>
      </c>
      <c r="AS40" s="238">
        <f ca="1">IF(OFFSET(DATA!$N$4,AS$3+$AD$34,$AD40)&gt;0,OFFSET(DATA!$N$4,AS$2+$AD$34,$AD40)/OFFSET(DATA!$N$4,AS$3+$AD$34,$AD40),0)</f>
        <v>0</v>
      </c>
      <c r="AT40" s="238">
        <f ca="1">IF($AD40&gt;AT$32,0,IF(OFFSET(DATA!$N$4,AT$2+$AD$34,$AD40)&gt;0,OFFSET(DATA!$N$4,AT$2+$AD$34,$AD40)/OFFSET($AE$4,$AD$34,0),0))</f>
        <v>0</v>
      </c>
      <c r="AU40" s="239">
        <f ca="1">IF($AD40&gt;AU$32,0,IF(OFFSET(DATA!$N$4,AU$3+$AD$34,$AD40)&gt;0,OFFSET(DATA!$N$4,AU$2+$AD$34,$AD40)/OFFSET(DATA!$N$4,AU$3+$AD$34,$AD40),0))</f>
        <v>0</v>
      </c>
      <c r="AV40" s="239">
        <f ca="1">IF($AD40&gt;AV$32,0,IF(OFFSET(DATA!$N$4,AV$3+$AD$34,$AD40)&gt;0,OFFSET(DATA!$N$4,AV$2+$AD$34,$AD40)/OFFSET(DATA!$N$4,AV$3+$AD$34,$AD40),0))</f>
        <v>0</v>
      </c>
      <c r="AW40" s="239">
        <f ca="1">IF($AD40&gt;AW$32,0,IF(OFFSET(DATA!$N$4,AW$3+$AD$34,$AD40)&gt;0,OFFSET(DATA!$N$4,AW$2+$AD$34,$AD40)/OFFSET(DATA!$N$4,AW$3+$AD$34,$AD40),0))</f>
        <v>0</v>
      </c>
      <c r="AX40" s="239">
        <f ca="1">IF($AD40&gt;AX$32,0,IF(OFFSET(DATA!$N$4,AX$3+$AD$34,$AD40)&gt;0,OFFSET(DATA!$N$4,AX$2+$AD$34,$AD40)/OFFSET(DATA!$N$4,AX$3+$AD$34,$AD40),0))</f>
        <v>0</v>
      </c>
      <c r="AY40" s="239">
        <f ca="1">IF($AD40&gt;AY$32,0,IF(OFFSET(DATA!$N$4,AY$3+$AD$34,$AD40)&gt;0,OFFSET(DATA!$N$4,AY$2+$AD$34,$AD40)/OFFSET(DATA!$N$4,AY$3+$AD$34,$AD40),0))</f>
        <v>0</v>
      </c>
      <c r="AZ40" s="239">
        <f ca="1">IF($AD40&gt;AZ$32,0,IF(OFFSET(DATA!$N$4,AZ$3+$AD$34,$AD40)&gt;0,OFFSET(DATA!$N$4,AZ$2+$AD$34,$AD40)/OFFSET(DATA!$N$4,AZ$3+$AD$34,$AD40),0))</f>
        <v>0</v>
      </c>
      <c r="BA40" s="239">
        <f ca="1">IF($AD40&gt;BA$32,0,IF(OFFSET(DATA!$N$4,BA$3+$AD$34,$AD40)&gt;0,OFFSET(DATA!$N$4,BA$2+$AD$34,$AD40)/OFFSET(DATA!$N$4,BA$3+$AD$34,$AD40),0))</f>
        <v>0</v>
      </c>
      <c r="BB40" s="239">
        <f ca="1">IF($AD40&gt;BB$32,0,IF(OFFSET(DATA!$N$4,BB$3+$AD$34,$AD40)&gt;0,OFFSET(DATA!$N$4,BB$2+$AD$34,$AD40)/OFFSET(DATA!$N$4,BB$3+$AD$34,$AD40),0))</f>
        <v>0</v>
      </c>
      <c r="BC40" s="239">
        <f ca="1">IF($AD40&gt;BC$32,0,IF(OFFSET(DATA!$N$4,BC$3+$AD$34,$AD40)&gt;0,OFFSET(DATA!$N$4,BC$2+$AD$34,$AD40)/OFFSET(DATA!$N$4,BC$3+$AD$34,$AD40),0))</f>
        <v>0</v>
      </c>
      <c r="BD40" s="239">
        <f ca="1">IF($AD40&gt;BD$32,0,IF(OFFSET(DATA!$N$4,BD$3+$AD$34,$AD40)&gt;0,OFFSET(DATA!$N$4,BD$2+$AD$34,$AD40)/OFFSET(DATA!$N$4,BD$3+$AD$34,$AD40),0))</f>
        <v>0</v>
      </c>
      <c r="BE40" s="239">
        <f ca="1">IF($AD40&gt;BE$32,0,IF(OFFSET(DATA!$N$4,BE$3+$AD$34,$AD40)&gt;0,OFFSET(DATA!$N$4,BE$2+$AD$34,$AD40)/OFFSET(DATA!$N$4,BE$3+$AD$34,$AD40),0))</f>
        <v>0</v>
      </c>
      <c r="BF40" s="239">
        <f ca="1">IF($AD40&gt;BF$32,0,IF(OFFSET(DATA!$N$4,BF$3+$AD$34,$AD40)&gt;0,OFFSET(DATA!$N$4,BF$2+$AD$34,$AD40)/OFFSET(DATA!$N$4,BF$3+$AD$34,$AD40),0))</f>
        <v>0</v>
      </c>
      <c r="BG40" s="239">
        <f ca="1">IF($AD40&gt;BG$32,0,IF(OFFSET(DATA!$N$4,BG$3+$AD$34,$AD40)&gt;0,OFFSET(DATA!$N$4,BG$2+$AD$34,$AD40)/OFFSET(DATA!$N$4,BG$3+$AD$34,$AD40),0))</f>
        <v>0</v>
      </c>
      <c r="BH40" s="239">
        <f ca="1">IF($AD40&gt;BH$32,0,IF(OFFSET(DATA!$N$4,BH$3+$AD$34,$AD40)&gt;0,OFFSET(DATA!$N$4,BH$2+$AD$34,$AD40)/OFFSET(DATA!$N$4,BH$3+$AD$34,$AD40),0))</f>
        <v>0</v>
      </c>
      <c r="BI40" s="239">
        <f ca="1">IF($AD40&gt;BI$32,0,IF(OFFSET(DATA!$N$4,BI$3+$AD$34,$AD40)&gt;0,OFFSET(DATA!$N$4,BI$2+$AD$34,$AD40)/OFFSET(DATA!$N$4,BI$3+$AD$34,$AD40),0))</f>
        <v>0</v>
      </c>
      <c r="BJ40" s="239">
        <f ca="1">IF($AD40&gt;BJ$32,0,IF(OFFSET(DATA!$N$4,BJ$3+$AD$34,$AD40)&gt;0,OFFSET(DATA!$N$4,BJ$2+$AD$34,$AD40)/OFFSET(DATA!$N$4,BJ$3+$AD$34,$AD40),0))</f>
        <v>0</v>
      </c>
      <c r="BK40" s="239">
        <f ca="1">IF($AD40&gt;BK$32,0,IF(OFFSET(DATA!$N$4,BK$3+$AD$34,$AD40)&gt;0,OFFSET(DATA!$N$4,BK$2+$AD$34,$AD40)/OFFSET(DATA!$N$4,BK$3+$AD$34,$AD40),0))</f>
        <v>0</v>
      </c>
      <c r="BL40" s="239">
        <f ca="1">IF($AD40&gt;BL$32,0,IF(OFFSET(DATA!$N$4,BL$3+$AD$34,$AD40)&gt;0,OFFSET(DATA!$N$4,BL$2+$AD$34,$AD40)/OFFSET(DATA!$N$4,BL$3+$AD$34,$AD40),0))</f>
        <v>0</v>
      </c>
      <c r="BM40" s="239">
        <f ca="1">IF($AD40&gt;BM$32,0,IF(OFFSET(DATA!$N$4,BM$3+$AD$34,$AD40)&gt;0,OFFSET(DATA!$N$4,BM$2+$AD$34,$AD40)/OFFSET(DATA!$N$4,BM$3+$AD$34,$AD40),0))</f>
        <v>0</v>
      </c>
      <c r="BN40" s="238"/>
      <c r="BO40" s="238"/>
    </row>
    <row r="41" spans="1:67" x14ac:dyDescent="0.2">
      <c r="A41" s="45">
        <v>7</v>
      </c>
      <c r="B41" s="205">
        <f ca="1">OFFSET(DATA!$A$4,LOOK!$A11+60*(LOOK!$B$4-1),$D$4+13)</f>
        <v>6</v>
      </c>
      <c r="C41" s="205">
        <f ca="1">OFFSET(DATA!$A$4,LOOK!$A11+60*(LOOK!$B$4-1)+30,$D$4+13)</f>
        <v>25</v>
      </c>
      <c r="I41">
        <v>16488</v>
      </c>
      <c r="J41" s="145">
        <v>19006</v>
      </c>
      <c r="L41" s="252" t="s">
        <v>139</v>
      </c>
      <c r="M41" s="253"/>
      <c r="N41" s="253"/>
      <c r="O41" s="253"/>
      <c r="P41" s="253"/>
      <c r="Q41" s="253"/>
      <c r="R41" s="254"/>
      <c r="S41" s="214"/>
      <c r="X41" s="280"/>
      <c r="Y41" s="280"/>
      <c r="Z41" s="280"/>
      <c r="AC41" s="236">
        <f t="shared" ca="1" si="14"/>
        <v>1</v>
      </c>
      <c r="AD41" s="201">
        <v>7</v>
      </c>
      <c r="AE41" s="237" t="s">
        <v>57</v>
      </c>
      <c r="AF41" s="238">
        <f ca="1">IF(OFFSET(DATA!$N$4,AF$3+$AD$34,$AD41)&gt;0,OFFSET(DATA!$N$4,AF$2+$AD$34,$AD41)/OFFSET(DATA!$N$4,AF$3+$AD$34,$AD41),0)</f>
        <v>0</v>
      </c>
      <c r="AG41" s="238">
        <f ca="1">IF($AD41&gt;AG$32,0,IF(OFFSET(DATA!$N$4,AG$2+$AD$34,$AD41)&gt;0,OFFSET(DATA!$N$4,AG$2+$AD$34,$AD41)/OFFSET($AE$4,$AD$34,0),0))</f>
        <v>0</v>
      </c>
      <c r="AH41" s="238">
        <f ca="1">IF(OFFSET(DATA!$N$4,AH$3+$AD$34,$AD41)&gt;0,OFFSET(DATA!$N$4,AH$2+$AD$34,$AD41)/OFFSET(DATA!$N$4,AH$3+$AD$34,$AD41),0)</f>
        <v>0</v>
      </c>
      <c r="AI41" s="238">
        <f ca="1">IF(OFFSET(DATA!$N$4,AI$3+$AD$34,$AD41)&gt;0,OFFSET(DATA!$N$4,AI$2+$AD$34,$AD41)/OFFSET(DATA!$N$4,AI$3+$AD$34,$AD41),0)</f>
        <v>0</v>
      </c>
      <c r="AJ41" s="238">
        <f ca="1">IF(OFFSET(DATA!$N$4,AJ$3+$AD$34,$AD41)&gt;0,OFFSET(DATA!$N$4,AJ$2+$AD$34,$AD41)/OFFSET(DATA!$N$4,AJ$3+$AD$34,$AD41),0)</f>
        <v>0</v>
      </c>
      <c r="AK41" s="238">
        <f ca="1">IF(OFFSET(DATA!$N$4,AK$3+$AD$34,$AD41)&gt;0,OFFSET(DATA!$N$4,AK$2+$AD$34,$AD41)/OFFSET(DATA!$N$4,AK$3+$AD$34,$AD41),0)</f>
        <v>0</v>
      </c>
      <c r="AL41" s="238">
        <f ca="1">IF($AD41&gt;AL$32,0,IF(OFFSET(DATA!$N$4,AL$2+$AD$34,$AD41)&gt;0,OFFSET(DATA!$N$4,AL$2+$AD$34,$AD41)/OFFSET($AE$4,$AD$34,0),0))</f>
        <v>0</v>
      </c>
      <c r="AM41" s="238">
        <f ca="1">IF(OFFSET(DATA!$N$4,AM$3+$AD$34,$AD41)&gt;0,OFFSET(DATA!$N$4,AM$2+$AD$34,$AD41)/OFFSET(DATA!$N$4,AM$3+$AD$34,$AD41),0)</f>
        <v>0</v>
      </c>
      <c r="AN41" s="238">
        <f ca="1">IF($AD41&gt;AN$32,0,IF(OFFSET(DATA!$N$4,AN$2+$AD$34,$AD41)&gt;0,OFFSET(DATA!$N$4,AN$2+$AD$34,$AD41)/OFFSET($AE$4,$AD$34,0),0))</f>
        <v>0</v>
      </c>
      <c r="AO41" s="238">
        <f ca="1">IF(OFFSET(DATA!$N$4,AO$3+$AD$34,$AD41)&gt;0,OFFSET(DATA!$N$4,AO$2+$AD$34,$AD41)/OFFSET(DATA!$N$4,AO$3+$AD$34,$AD41),0)</f>
        <v>0</v>
      </c>
      <c r="AP41" s="238">
        <f ca="1">IF(OFFSET(DATA!$N$4,AP$3+$AD$34,$AD41)&gt;0,OFFSET(DATA!$N$4,AP$2+$AD$34,$AD41)/OFFSET(DATA!$N$4,AP$3+$AD$34,$AD41),0)</f>
        <v>0</v>
      </c>
      <c r="AQ41" s="238">
        <f ca="1">IF(OFFSET(DATA!$N$4,AQ$3+$AD$34,$AD41)&gt;0,OFFSET(DATA!$N$4,AQ$2+$AD$34,$AD41)/OFFSET(DATA!$N$4,AQ$3+$AD$34,$AD41),0)</f>
        <v>0</v>
      </c>
      <c r="AR41" s="238">
        <f ca="1">IF(OFFSET(DATA!$N$4,AR$3+$AD$34,$AD41)&gt;0,OFFSET(DATA!$N$4,AR$2+$AD$34,$AD41)/OFFSET(DATA!$N$4,AR$3+$AD$34,$AD41),0)</f>
        <v>0</v>
      </c>
      <c r="AS41" s="238">
        <f ca="1">IF(OFFSET(DATA!$N$4,AS$3+$AD$34,$AD41)&gt;0,OFFSET(DATA!$N$4,AS$2+$AD$34,$AD41)/OFFSET(DATA!$N$4,AS$3+$AD$34,$AD41),0)</f>
        <v>0</v>
      </c>
      <c r="AT41" s="238">
        <f ca="1">IF($AD41&gt;AT$32,0,IF(OFFSET(DATA!$N$4,AT$2+$AD$34,$AD41)&gt;0,OFFSET(DATA!$N$4,AT$2+$AD$34,$AD41)/OFFSET($AE$4,$AD$34,0),0))</f>
        <v>0</v>
      </c>
      <c r="AU41" s="239">
        <f ca="1">IF($AD41&gt;AU$32,0,IF(OFFSET(DATA!$N$4,AU$3+$AD$34,$AD41)&gt;0,OFFSET(DATA!$N$4,AU$2+$AD$34,$AD41)/OFFSET(DATA!$N$4,AU$3+$AD$34,$AD41),0))</f>
        <v>0</v>
      </c>
      <c r="AV41" s="239">
        <f ca="1">IF($AD41&gt;AV$32,0,IF(OFFSET(DATA!$N$4,AV$3+$AD$34,$AD41)&gt;0,OFFSET(DATA!$N$4,AV$2+$AD$34,$AD41)/OFFSET(DATA!$N$4,AV$3+$AD$34,$AD41),0))</f>
        <v>0</v>
      </c>
      <c r="AW41" s="239">
        <f ca="1">IF($AD41&gt;AW$32,0,IF(OFFSET(DATA!$N$4,AW$3+$AD$34,$AD41)&gt;0,OFFSET(DATA!$N$4,AW$2+$AD$34,$AD41)/OFFSET(DATA!$N$4,AW$3+$AD$34,$AD41),0))</f>
        <v>0</v>
      </c>
      <c r="AX41" s="239">
        <f ca="1">IF($AD41&gt;AX$32,0,IF(OFFSET(DATA!$N$4,AX$3+$AD$34,$AD41)&gt;0,OFFSET(DATA!$N$4,AX$2+$AD$34,$AD41)/OFFSET(DATA!$N$4,AX$3+$AD$34,$AD41),0))</f>
        <v>0</v>
      </c>
      <c r="AY41" s="239">
        <f ca="1">IF($AD41&gt;AY$32,0,IF(OFFSET(DATA!$N$4,AY$3+$AD$34,$AD41)&gt;0,OFFSET(DATA!$N$4,AY$2+$AD$34,$AD41)/OFFSET(DATA!$N$4,AY$3+$AD$34,$AD41),0))</f>
        <v>0</v>
      </c>
      <c r="AZ41" s="239">
        <f ca="1">IF($AD41&gt;AZ$32,0,IF(OFFSET(DATA!$N$4,AZ$3+$AD$34,$AD41)&gt;0,OFFSET(DATA!$N$4,AZ$2+$AD$34,$AD41)/OFFSET(DATA!$N$4,AZ$3+$AD$34,$AD41),0))</f>
        <v>0</v>
      </c>
      <c r="BA41" s="239">
        <f ca="1">IF($AD41&gt;BA$32,0,IF(OFFSET(DATA!$N$4,BA$3+$AD$34,$AD41)&gt;0,OFFSET(DATA!$N$4,BA$2+$AD$34,$AD41)/OFFSET(DATA!$N$4,BA$3+$AD$34,$AD41),0))</f>
        <v>0</v>
      </c>
      <c r="BB41" s="239">
        <f ca="1">IF($AD41&gt;BB$32,0,IF(OFFSET(DATA!$N$4,BB$3+$AD$34,$AD41)&gt;0,OFFSET(DATA!$N$4,BB$2+$AD$34,$AD41)/OFFSET(DATA!$N$4,BB$3+$AD$34,$AD41),0))</f>
        <v>0</v>
      </c>
      <c r="BC41" s="239">
        <f ca="1">IF($AD41&gt;BC$32,0,IF(OFFSET(DATA!$N$4,BC$3+$AD$34,$AD41)&gt;0,OFFSET(DATA!$N$4,BC$2+$AD$34,$AD41)/OFFSET(DATA!$N$4,BC$3+$AD$34,$AD41),0))</f>
        <v>0</v>
      </c>
      <c r="BD41" s="239">
        <f ca="1">IF($AD41&gt;BD$32,0,IF(OFFSET(DATA!$N$4,BD$3+$AD$34,$AD41)&gt;0,OFFSET(DATA!$N$4,BD$2+$AD$34,$AD41)/OFFSET(DATA!$N$4,BD$3+$AD$34,$AD41),0))</f>
        <v>0</v>
      </c>
      <c r="BE41" s="239">
        <f ca="1">IF($AD41&gt;BE$32,0,IF(OFFSET(DATA!$N$4,BE$3+$AD$34,$AD41)&gt;0,OFFSET(DATA!$N$4,BE$2+$AD$34,$AD41)/OFFSET(DATA!$N$4,BE$3+$AD$34,$AD41),0))</f>
        <v>0</v>
      </c>
      <c r="BF41" s="239">
        <f ca="1">IF($AD41&gt;BF$32,0,IF(OFFSET(DATA!$N$4,BF$3+$AD$34,$AD41)&gt;0,OFFSET(DATA!$N$4,BF$2+$AD$34,$AD41)/OFFSET(DATA!$N$4,BF$3+$AD$34,$AD41),0))</f>
        <v>0</v>
      </c>
      <c r="BG41" s="239">
        <f ca="1">IF($AD41&gt;BG$32,0,IF(OFFSET(DATA!$N$4,BG$3+$AD$34,$AD41)&gt;0,OFFSET(DATA!$N$4,BG$2+$AD$34,$AD41)/OFFSET(DATA!$N$4,BG$3+$AD$34,$AD41),0))</f>
        <v>0</v>
      </c>
      <c r="BH41" s="239">
        <f ca="1">IF($AD41&gt;BH$32,0,IF(OFFSET(DATA!$N$4,BH$3+$AD$34,$AD41)&gt;0,OFFSET(DATA!$N$4,BH$2+$AD$34,$AD41)/OFFSET(DATA!$N$4,BH$3+$AD$34,$AD41),0))</f>
        <v>0</v>
      </c>
      <c r="BI41" s="239">
        <f ca="1">IF($AD41&gt;BI$32,0,IF(OFFSET(DATA!$N$4,BI$3+$AD$34,$AD41)&gt;0,OFFSET(DATA!$N$4,BI$2+$AD$34,$AD41)/OFFSET(DATA!$N$4,BI$3+$AD$34,$AD41),0))</f>
        <v>0</v>
      </c>
      <c r="BJ41" s="239">
        <f ca="1">IF($AD41&gt;BJ$32,0,IF(OFFSET(DATA!$N$4,BJ$3+$AD$34,$AD41)&gt;0,OFFSET(DATA!$N$4,BJ$2+$AD$34,$AD41)/OFFSET(DATA!$N$4,BJ$3+$AD$34,$AD41),0))</f>
        <v>0</v>
      </c>
      <c r="BK41" s="239">
        <f ca="1">IF($AD41&gt;BK$32,0,IF(OFFSET(DATA!$N$4,BK$3+$AD$34,$AD41)&gt;0,OFFSET(DATA!$N$4,BK$2+$AD$34,$AD41)/OFFSET(DATA!$N$4,BK$3+$AD$34,$AD41),0))</f>
        <v>0</v>
      </c>
      <c r="BL41" s="239">
        <f ca="1">IF($AD41&gt;BL$32,0,IF(OFFSET(DATA!$N$4,BL$3+$AD$34,$AD41)&gt;0,OFFSET(DATA!$N$4,BL$2+$AD$34,$AD41)/OFFSET(DATA!$N$4,BL$3+$AD$34,$AD41),0))</f>
        <v>0</v>
      </c>
      <c r="BM41" s="239">
        <f ca="1">IF($AD41&gt;BM$32,0,IF(OFFSET(DATA!$N$4,BM$3+$AD$34,$AD41)&gt;0,OFFSET(DATA!$N$4,BM$2+$AD$34,$AD41)/OFFSET(DATA!$N$4,BM$3+$AD$34,$AD41),0))</f>
        <v>0</v>
      </c>
      <c r="BN41" s="238"/>
      <c r="BO41" s="238"/>
    </row>
    <row r="42" spans="1:67" x14ac:dyDescent="0.2">
      <c r="A42" s="45">
        <v>8</v>
      </c>
      <c r="B42" s="205">
        <f ca="1">OFFSET(DATA!$A$4,LOOK!$A12+60*(LOOK!$B$4-1),$D$4+13)</f>
        <v>118</v>
      </c>
      <c r="C42" s="205">
        <f ca="1">OFFSET(DATA!$A$4,LOOK!$A12+60*(LOOK!$B$4-1)+30,$D$4+13)</f>
        <v>389</v>
      </c>
      <c r="J42" s="150">
        <f>COUNTA(TITLES!A:A)</f>
        <v>34</v>
      </c>
      <c r="L42" s="255" t="s">
        <v>140</v>
      </c>
      <c r="M42" s="256"/>
      <c r="N42" s="256"/>
      <c r="O42" s="256"/>
      <c r="P42" s="256"/>
      <c r="Q42" s="256"/>
      <c r="R42" s="257"/>
      <c r="S42" s="214"/>
      <c r="X42" s="280"/>
      <c r="Y42" s="280"/>
      <c r="Z42" s="280"/>
      <c r="AC42" s="236">
        <f t="shared" ca="1" si="14"/>
        <v>1</v>
      </c>
      <c r="AD42" s="201">
        <v>8</v>
      </c>
      <c r="AE42" s="237" t="s">
        <v>58</v>
      </c>
      <c r="AF42" s="238">
        <f ca="1">IF(OFFSET(DATA!$N$4,AF$3+$AD$34,$AD42)&gt;0,OFFSET(DATA!$N$4,AF$2+$AD$34,$AD42)/OFFSET(DATA!$N$4,AF$3+$AD$34,$AD42),0)</f>
        <v>0</v>
      </c>
      <c r="AG42" s="238">
        <f ca="1">IF($AD42&gt;AG$32,0,IF(OFFSET(DATA!$N$4,AG$2+$AD$34,$AD42)&gt;0,OFFSET(DATA!$N$4,AG$2+$AD$34,$AD42)/OFFSET($AE$4,$AD$34,0),0))</f>
        <v>0</v>
      </c>
      <c r="AH42" s="238">
        <f ca="1">IF(OFFSET(DATA!$N$4,AH$3+$AD$34,$AD42)&gt;0,OFFSET(DATA!$N$4,AH$2+$AD$34,$AD42)/OFFSET(DATA!$N$4,AH$3+$AD$34,$AD42),0)</f>
        <v>0</v>
      </c>
      <c r="AI42" s="238">
        <f ca="1">IF(OFFSET(DATA!$N$4,AI$3+$AD$34,$AD42)&gt;0,OFFSET(DATA!$N$4,AI$2+$AD$34,$AD42)/OFFSET(DATA!$N$4,AI$3+$AD$34,$AD42),0)</f>
        <v>0</v>
      </c>
      <c r="AJ42" s="238">
        <f ca="1">IF(OFFSET(DATA!$N$4,AJ$3+$AD$34,$AD42)&gt;0,OFFSET(DATA!$N$4,AJ$2+$AD$34,$AD42)/OFFSET(DATA!$N$4,AJ$3+$AD$34,$AD42),0)</f>
        <v>0</v>
      </c>
      <c r="AK42" s="238">
        <f ca="1">IF(OFFSET(DATA!$N$4,AK$3+$AD$34,$AD42)&gt;0,OFFSET(DATA!$N$4,AK$2+$AD$34,$AD42)/OFFSET(DATA!$N$4,AK$3+$AD$34,$AD42),0)</f>
        <v>0</v>
      </c>
      <c r="AL42" s="238">
        <f ca="1">IF($AD42&gt;AL$32,0,IF(OFFSET(DATA!$N$4,AL$2+$AD$34,$AD42)&gt;0,OFFSET(DATA!$N$4,AL$2+$AD$34,$AD42)/OFFSET($AE$4,$AD$34,0),0))</f>
        <v>0</v>
      </c>
      <c r="AM42" s="238">
        <f ca="1">IF(OFFSET(DATA!$N$4,AM$3+$AD$34,$AD42)&gt;0,OFFSET(DATA!$N$4,AM$2+$AD$34,$AD42)/OFFSET(DATA!$N$4,AM$3+$AD$34,$AD42),0)</f>
        <v>0</v>
      </c>
      <c r="AN42" s="238">
        <f ca="1">IF($AD42&gt;AN$32,0,IF(OFFSET(DATA!$N$4,AN$2+$AD$34,$AD42)&gt;0,OFFSET(DATA!$N$4,AN$2+$AD$34,$AD42)/OFFSET($AE$4,$AD$34,0),0))</f>
        <v>0</v>
      </c>
      <c r="AO42" s="238">
        <f ca="1">IF(OFFSET(DATA!$N$4,AO$3+$AD$34,$AD42)&gt;0,OFFSET(DATA!$N$4,AO$2+$AD$34,$AD42)/OFFSET(DATA!$N$4,AO$3+$AD$34,$AD42),0)</f>
        <v>0</v>
      </c>
      <c r="AP42" s="238">
        <f ca="1">IF(OFFSET(DATA!$N$4,AP$3+$AD$34,$AD42)&gt;0,OFFSET(DATA!$N$4,AP$2+$AD$34,$AD42)/OFFSET(DATA!$N$4,AP$3+$AD$34,$AD42),0)</f>
        <v>0</v>
      </c>
      <c r="AQ42" s="238">
        <f ca="1">IF(OFFSET(DATA!$N$4,AQ$3+$AD$34,$AD42)&gt;0,OFFSET(DATA!$N$4,AQ$2+$AD$34,$AD42)/OFFSET(DATA!$N$4,AQ$3+$AD$34,$AD42),0)</f>
        <v>0</v>
      </c>
      <c r="AR42" s="238">
        <f ca="1">IF(OFFSET(DATA!$N$4,AR$3+$AD$34,$AD42)&gt;0,OFFSET(DATA!$N$4,AR$2+$AD$34,$AD42)/OFFSET(DATA!$N$4,AR$3+$AD$34,$AD42),0)</f>
        <v>0</v>
      </c>
      <c r="AS42" s="238">
        <f ca="1">IF(OFFSET(DATA!$N$4,AS$3+$AD$34,$AD42)&gt;0,OFFSET(DATA!$N$4,AS$2+$AD$34,$AD42)/OFFSET(DATA!$N$4,AS$3+$AD$34,$AD42),0)</f>
        <v>0</v>
      </c>
      <c r="AT42" s="238">
        <f ca="1">IF($AD42&gt;AT$32,0,IF(OFFSET(DATA!$N$4,AT$2+$AD$34,$AD42)&gt;0,OFFSET(DATA!$N$4,AT$2+$AD$34,$AD42)/OFFSET($AE$4,$AD$34,0),0))</f>
        <v>0</v>
      </c>
      <c r="AU42" s="239">
        <f ca="1">IF($AD42&gt;AU$32,0,IF(OFFSET(DATA!$N$4,AU$3+$AD$34,$AD42)&gt;0,OFFSET(DATA!$N$4,AU$2+$AD$34,$AD42)/OFFSET(DATA!$N$4,AU$3+$AD$34,$AD42),0))</f>
        <v>0</v>
      </c>
      <c r="AV42" s="239">
        <f ca="1">IF($AD42&gt;AV$32,0,IF(OFFSET(DATA!$N$4,AV$3+$AD$34,$AD42)&gt;0,OFFSET(DATA!$N$4,AV$2+$AD$34,$AD42)/OFFSET(DATA!$N$4,AV$3+$AD$34,$AD42),0))</f>
        <v>0</v>
      </c>
      <c r="AW42" s="239">
        <f ca="1">IF($AD42&gt;AW$32,0,IF(OFFSET(DATA!$N$4,AW$3+$AD$34,$AD42)&gt;0,OFFSET(DATA!$N$4,AW$2+$AD$34,$AD42)/OFFSET(DATA!$N$4,AW$3+$AD$34,$AD42),0))</f>
        <v>0</v>
      </c>
      <c r="AX42" s="239">
        <f ca="1">IF($AD42&gt;AX$32,0,IF(OFFSET(DATA!$N$4,AX$3+$AD$34,$AD42)&gt;0,OFFSET(DATA!$N$4,AX$2+$AD$34,$AD42)/OFFSET(DATA!$N$4,AX$3+$AD$34,$AD42),0))</f>
        <v>0</v>
      </c>
      <c r="AY42" s="239">
        <f ca="1">IF($AD42&gt;AY$32,0,IF(OFFSET(DATA!$N$4,AY$3+$AD$34,$AD42)&gt;0,OFFSET(DATA!$N$4,AY$2+$AD$34,$AD42)/OFFSET(DATA!$N$4,AY$3+$AD$34,$AD42),0))</f>
        <v>0</v>
      </c>
      <c r="AZ42" s="239">
        <f ca="1">IF($AD42&gt;AZ$32,0,IF(OFFSET(DATA!$N$4,AZ$3+$AD$34,$AD42)&gt;0,OFFSET(DATA!$N$4,AZ$2+$AD$34,$AD42)/OFFSET(DATA!$N$4,AZ$3+$AD$34,$AD42),0))</f>
        <v>0</v>
      </c>
      <c r="BA42" s="239">
        <f ca="1">IF($AD42&gt;BA$32,0,IF(OFFSET(DATA!$N$4,BA$3+$AD$34,$AD42)&gt;0,OFFSET(DATA!$N$4,BA$2+$AD$34,$AD42)/OFFSET(DATA!$N$4,BA$3+$AD$34,$AD42),0))</f>
        <v>0</v>
      </c>
      <c r="BB42" s="239">
        <f ca="1">IF($AD42&gt;BB$32,0,IF(OFFSET(DATA!$N$4,BB$3+$AD$34,$AD42)&gt;0,OFFSET(DATA!$N$4,BB$2+$AD$34,$AD42)/OFFSET(DATA!$N$4,BB$3+$AD$34,$AD42),0))</f>
        <v>0</v>
      </c>
      <c r="BC42" s="239">
        <f ca="1">IF($AD42&gt;BC$32,0,IF(OFFSET(DATA!$N$4,BC$3+$AD$34,$AD42)&gt;0,OFFSET(DATA!$N$4,BC$2+$AD$34,$AD42)/OFFSET(DATA!$N$4,BC$3+$AD$34,$AD42),0))</f>
        <v>0</v>
      </c>
      <c r="BD42" s="239">
        <f ca="1">IF($AD42&gt;BD$32,0,IF(OFFSET(DATA!$N$4,BD$3+$AD$34,$AD42)&gt;0,OFFSET(DATA!$N$4,BD$2+$AD$34,$AD42)/OFFSET(DATA!$N$4,BD$3+$AD$34,$AD42),0))</f>
        <v>0</v>
      </c>
      <c r="BE42" s="239">
        <f ca="1">IF($AD42&gt;BE$32,0,IF(OFFSET(DATA!$N$4,BE$3+$AD$34,$AD42)&gt;0,OFFSET(DATA!$N$4,BE$2+$AD$34,$AD42)/OFFSET(DATA!$N$4,BE$3+$AD$34,$AD42),0))</f>
        <v>0</v>
      </c>
      <c r="BF42" s="239">
        <f ca="1">IF($AD42&gt;BF$32,0,IF(OFFSET(DATA!$N$4,BF$3+$AD$34,$AD42)&gt;0,OFFSET(DATA!$N$4,BF$2+$AD$34,$AD42)/OFFSET(DATA!$N$4,BF$3+$AD$34,$AD42),0))</f>
        <v>0</v>
      </c>
      <c r="BG42" s="239">
        <f ca="1">IF($AD42&gt;BG$32,0,IF(OFFSET(DATA!$N$4,BG$3+$AD$34,$AD42)&gt;0,OFFSET(DATA!$N$4,BG$2+$AD$34,$AD42)/OFFSET(DATA!$N$4,BG$3+$AD$34,$AD42),0))</f>
        <v>0</v>
      </c>
      <c r="BH42" s="239">
        <f ca="1">IF($AD42&gt;BH$32,0,IF(OFFSET(DATA!$N$4,BH$3+$AD$34,$AD42)&gt;0,OFFSET(DATA!$N$4,BH$2+$AD$34,$AD42)/OFFSET(DATA!$N$4,BH$3+$AD$34,$AD42),0))</f>
        <v>0</v>
      </c>
      <c r="BI42" s="239">
        <f ca="1">IF($AD42&gt;BI$32,0,IF(OFFSET(DATA!$N$4,BI$3+$AD$34,$AD42)&gt;0,OFFSET(DATA!$N$4,BI$2+$AD$34,$AD42)/OFFSET(DATA!$N$4,BI$3+$AD$34,$AD42),0))</f>
        <v>0</v>
      </c>
      <c r="BJ42" s="239">
        <f ca="1">IF($AD42&gt;BJ$32,0,IF(OFFSET(DATA!$N$4,BJ$3+$AD$34,$AD42)&gt;0,OFFSET(DATA!$N$4,BJ$2+$AD$34,$AD42)/OFFSET(DATA!$N$4,BJ$3+$AD$34,$AD42),0))</f>
        <v>0</v>
      </c>
      <c r="BK42" s="239">
        <f ca="1">IF($AD42&gt;BK$32,0,IF(OFFSET(DATA!$N$4,BK$3+$AD$34,$AD42)&gt;0,OFFSET(DATA!$N$4,BK$2+$AD$34,$AD42)/OFFSET(DATA!$N$4,BK$3+$AD$34,$AD42),0))</f>
        <v>0</v>
      </c>
      <c r="BL42" s="239">
        <f ca="1">IF($AD42&gt;BL$32,0,IF(OFFSET(DATA!$N$4,BL$3+$AD$34,$AD42)&gt;0,OFFSET(DATA!$N$4,BL$2+$AD$34,$AD42)/OFFSET(DATA!$N$4,BL$3+$AD$34,$AD42),0))</f>
        <v>0</v>
      </c>
      <c r="BM42" s="239">
        <f ca="1">IF($AD42&gt;BM$32,0,IF(OFFSET(DATA!$N$4,BM$3+$AD$34,$AD42)&gt;0,OFFSET(DATA!$N$4,BM$2+$AD$34,$AD42)/OFFSET(DATA!$N$4,BM$3+$AD$34,$AD42),0))</f>
        <v>0</v>
      </c>
      <c r="BN42" s="238"/>
      <c r="BO42" s="238"/>
    </row>
    <row r="43" spans="1:67" x14ac:dyDescent="0.2">
      <c r="A43" s="45">
        <v>9</v>
      </c>
      <c r="B43" s="205">
        <f ca="1">OFFSET(DATA!$A$4,LOOK!$A13+60*(LOOK!$B$4-1),$D$4+13)</f>
        <v>20</v>
      </c>
      <c r="C43" s="205">
        <f ca="1">OFFSET(DATA!$A$4,LOOK!$A13+60*(LOOK!$B$4-1)+30,$D$4+13)</f>
        <v>83</v>
      </c>
      <c r="S43" s="214"/>
      <c r="X43" s="280"/>
      <c r="Y43" s="280"/>
      <c r="Z43" s="280"/>
      <c r="AC43" s="236">
        <f t="shared" ca="1" si="14"/>
        <v>1</v>
      </c>
      <c r="AD43" s="201">
        <v>9</v>
      </c>
      <c r="AE43" s="237" t="s">
        <v>59</v>
      </c>
      <c r="AF43" s="238">
        <f ca="1">IF(OFFSET(DATA!$N$4,AF$3+$AD$34,$AD43)&gt;0,OFFSET(DATA!$N$4,AF$2+$AD$34,$AD43)/OFFSET(DATA!$N$4,AF$3+$AD$34,$AD43),0)</f>
        <v>0</v>
      </c>
      <c r="AG43" s="238">
        <f ca="1">IF($AD43&gt;AG$32,0,IF(OFFSET(DATA!$N$4,AG$2+$AD$34,$AD43)&gt;0,OFFSET(DATA!$N$4,AG$2+$AD$34,$AD43)/OFFSET($AE$4,$AD$34,0),0))</f>
        <v>0</v>
      </c>
      <c r="AH43" s="238">
        <f ca="1">IF(OFFSET(DATA!$N$4,AH$3+$AD$34,$AD43)&gt;0,OFFSET(DATA!$N$4,AH$2+$AD$34,$AD43)/OFFSET(DATA!$N$4,AH$3+$AD$34,$AD43),0)</f>
        <v>0</v>
      </c>
      <c r="AI43" s="238">
        <f ca="1">IF(OFFSET(DATA!$N$4,AI$3+$AD$34,$AD43)&gt;0,OFFSET(DATA!$N$4,AI$2+$AD$34,$AD43)/OFFSET(DATA!$N$4,AI$3+$AD$34,$AD43),0)</f>
        <v>0</v>
      </c>
      <c r="AJ43" s="238">
        <f ca="1">IF(OFFSET(DATA!$N$4,AJ$3+$AD$34,$AD43)&gt;0,OFFSET(DATA!$N$4,AJ$2+$AD$34,$AD43)/OFFSET(DATA!$N$4,AJ$3+$AD$34,$AD43),0)</f>
        <v>0</v>
      </c>
      <c r="AK43" s="238">
        <f ca="1">IF(OFFSET(DATA!$N$4,AK$3+$AD$34,$AD43)&gt;0,OFFSET(DATA!$N$4,AK$2+$AD$34,$AD43)/OFFSET(DATA!$N$4,AK$3+$AD$34,$AD43),0)</f>
        <v>0</v>
      </c>
      <c r="AL43" s="238">
        <f ca="1">IF($AD43&gt;AL$32,0,IF(OFFSET(DATA!$N$4,AL$2+$AD$34,$AD43)&gt;0,OFFSET(DATA!$N$4,AL$2+$AD$34,$AD43)/OFFSET($AE$4,$AD$34,0),0))</f>
        <v>0</v>
      </c>
      <c r="AM43" s="238">
        <f ca="1">IF(OFFSET(DATA!$N$4,AM$3+$AD$34,$AD43)&gt;0,OFFSET(DATA!$N$4,AM$2+$AD$34,$AD43)/OFFSET(DATA!$N$4,AM$3+$AD$34,$AD43),0)</f>
        <v>0</v>
      </c>
      <c r="AN43" s="238">
        <f ca="1">IF($AD43&gt;AN$32,0,IF(OFFSET(DATA!$N$4,AN$2+$AD$34,$AD43)&gt;0,OFFSET(DATA!$N$4,AN$2+$AD$34,$AD43)/OFFSET($AE$4,$AD$34,0),0))</f>
        <v>0</v>
      </c>
      <c r="AO43" s="238">
        <f ca="1">IF(OFFSET(DATA!$N$4,AO$3+$AD$34,$AD43)&gt;0,OFFSET(DATA!$N$4,AO$2+$AD$34,$AD43)/OFFSET(DATA!$N$4,AO$3+$AD$34,$AD43),0)</f>
        <v>0</v>
      </c>
      <c r="AP43" s="238">
        <f ca="1">IF(OFFSET(DATA!$N$4,AP$3+$AD$34,$AD43)&gt;0,OFFSET(DATA!$N$4,AP$2+$AD$34,$AD43)/OFFSET(DATA!$N$4,AP$3+$AD$34,$AD43),0)</f>
        <v>0</v>
      </c>
      <c r="AQ43" s="238">
        <f ca="1">IF(OFFSET(DATA!$N$4,AQ$3+$AD$34,$AD43)&gt;0,OFFSET(DATA!$N$4,AQ$2+$AD$34,$AD43)/OFFSET(DATA!$N$4,AQ$3+$AD$34,$AD43),0)</f>
        <v>0</v>
      </c>
      <c r="AR43" s="238">
        <f ca="1">IF(OFFSET(DATA!$N$4,AR$3+$AD$34,$AD43)&gt;0,OFFSET(DATA!$N$4,AR$2+$AD$34,$AD43)/OFFSET(DATA!$N$4,AR$3+$AD$34,$AD43),0)</f>
        <v>0</v>
      </c>
      <c r="AS43" s="238">
        <f ca="1">IF(OFFSET(DATA!$N$4,AS$3+$AD$34,$AD43)&gt;0,OFFSET(DATA!$N$4,AS$2+$AD$34,$AD43)/OFFSET(DATA!$N$4,AS$3+$AD$34,$AD43),0)</f>
        <v>0</v>
      </c>
      <c r="AT43" s="238">
        <f ca="1">IF($AD43&gt;AT$32,0,IF(OFFSET(DATA!$N$4,AT$2+$AD$34,$AD43)&gt;0,OFFSET(DATA!$N$4,AT$2+$AD$34,$AD43)/OFFSET($AE$4,$AD$34,0),0))</f>
        <v>0</v>
      </c>
      <c r="AU43" s="239">
        <f ca="1">IF($AD43&gt;AU$32,0,IF(OFFSET(DATA!$N$4,AU$3+$AD$34,$AD43)&gt;0,OFFSET(DATA!$N$4,AU$2+$AD$34,$AD43)/OFFSET(DATA!$N$4,AU$3+$AD$34,$AD43),0))</f>
        <v>0</v>
      </c>
      <c r="AV43" s="239">
        <f ca="1">IF($AD43&gt;AV$32,0,IF(OFFSET(DATA!$N$4,AV$3+$AD$34,$AD43)&gt;0,OFFSET(DATA!$N$4,AV$2+$AD$34,$AD43)/OFFSET(DATA!$N$4,AV$3+$AD$34,$AD43),0))</f>
        <v>0</v>
      </c>
      <c r="AW43" s="239">
        <f ca="1">IF($AD43&gt;AW$32,0,IF(OFFSET(DATA!$N$4,AW$3+$AD$34,$AD43)&gt;0,OFFSET(DATA!$N$4,AW$2+$AD$34,$AD43)/OFFSET(DATA!$N$4,AW$3+$AD$34,$AD43),0))</f>
        <v>0</v>
      </c>
      <c r="AX43" s="239">
        <f ca="1">IF($AD43&gt;AX$32,0,IF(OFFSET(DATA!$N$4,AX$3+$AD$34,$AD43)&gt;0,OFFSET(DATA!$N$4,AX$2+$AD$34,$AD43)/OFFSET(DATA!$N$4,AX$3+$AD$34,$AD43),0))</f>
        <v>0</v>
      </c>
      <c r="AY43" s="239">
        <f ca="1">IF($AD43&gt;AY$32,0,IF(OFFSET(DATA!$N$4,AY$3+$AD$34,$AD43)&gt;0,OFFSET(DATA!$N$4,AY$2+$AD$34,$AD43)/OFFSET(DATA!$N$4,AY$3+$AD$34,$AD43),0))</f>
        <v>0</v>
      </c>
      <c r="AZ43" s="239">
        <f ca="1">IF($AD43&gt;AZ$32,0,IF(OFFSET(DATA!$N$4,AZ$3+$AD$34,$AD43)&gt;0,OFFSET(DATA!$N$4,AZ$2+$AD$34,$AD43)/OFFSET(DATA!$N$4,AZ$3+$AD$34,$AD43),0))</f>
        <v>0</v>
      </c>
      <c r="BA43" s="239">
        <f ca="1">IF($AD43&gt;BA$32,0,IF(OFFSET(DATA!$N$4,BA$3+$AD$34,$AD43)&gt;0,OFFSET(DATA!$N$4,BA$2+$AD$34,$AD43)/OFFSET(DATA!$N$4,BA$3+$AD$34,$AD43),0))</f>
        <v>0</v>
      </c>
      <c r="BB43" s="239">
        <f ca="1">IF($AD43&gt;BB$32,0,IF(OFFSET(DATA!$N$4,BB$3+$AD$34,$AD43)&gt;0,OFFSET(DATA!$N$4,BB$2+$AD$34,$AD43)/OFFSET(DATA!$N$4,BB$3+$AD$34,$AD43),0))</f>
        <v>0</v>
      </c>
      <c r="BC43" s="239">
        <f ca="1">IF($AD43&gt;BC$32,0,IF(OFFSET(DATA!$N$4,BC$3+$AD$34,$AD43)&gt;0,OFFSET(DATA!$N$4,BC$2+$AD$34,$AD43)/OFFSET(DATA!$N$4,BC$3+$AD$34,$AD43),0))</f>
        <v>0</v>
      </c>
      <c r="BD43" s="239">
        <f ca="1">IF($AD43&gt;BD$32,0,IF(OFFSET(DATA!$N$4,BD$3+$AD$34,$AD43)&gt;0,OFFSET(DATA!$N$4,BD$2+$AD$34,$AD43)/OFFSET(DATA!$N$4,BD$3+$AD$34,$AD43),0))</f>
        <v>0</v>
      </c>
      <c r="BE43" s="239">
        <f ca="1">IF($AD43&gt;BE$32,0,IF(OFFSET(DATA!$N$4,BE$3+$AD$34,$AD43)&gt;0,OFFSET(DATA!$N$4,BE$2+$AD$34,$AD43)/OFFSET(DATA!$N$4,BE$3+$AD$34,$AD43),0))</f>
        <v>0</v>
      </c>
      <c r="BF43" s="239">
        <f ca="1">IF($AD43&gt;BF$32,0,IF(OFFSET(DATA!$N$4,BF$3+$AD$34,$AD43)&gt;0,OFFSET(DATA!$N$4,BF$2+$AD$34,$AD43)/OFFSET(DATA!$N$4,BF$3+$AD$34,$AD43),0))</f>
        <v>0</v>
      </c>
      <c r="BG43" s="239">
        <f ca="1">IF($AD43&gt;BG$32,0,IF(OFFSET(DATA!$N$4,BG$3+$AD$34,$AD43)&gt;0,OFFSET(DATA!$N$4,BG$2+$AD$34,$AD43)/OFFSET(DATA!$N$4,BG$3+$AD$34,$AD43),0))</f>
        <v>0</v>
      </c>
      <c r="BH43" s="239">
        <f ca="1">IF($AD43&gt;BH$32,0,IF(OFFSET(DATA!$N$4,BH$3+$AD$34,$AD43)&gt;0,OFFSET(DATA!$N$4,BH$2+$AD$34,$AD43)/OFFSET(DATA!$N$4,BH$3+$AD$34,$AD43),0))</f>
        <v>0</v>
      </c>
      <c r="BI43" s="239">
        <f ca="1">IF($AD43&gt;BI$32,0,IF(OFFSET(DATA!$N$4,BI$3+$AD$34,$AD43)&gt;0,OFFSET(DATA!$N$4,BI$2+$AD$34,$AD43)/OFFSET(DATA!$N$4,BI$3+$AD$34,$AD43),0))</f>
        <v>0</v>
      </c>
      <c r="BJ43" s="239">
        <f ca="1">IF($AD43&gt;BJ$32,0,IF(OFFSET(DATA!$N$4,BJ$3+$AD$34,$AD43)&gt;0,OFFSET(DATA!$N$4,BJ$2+$AD$34,$AD43)/OFFSET(DATA!$N$4,BJ$3+$AD$34,$AD43),0))</f>
        <v>0</v>
      </c>
      <c r="BK43" s="239">
        <f ca="1">IF($AD43&gt;BK$32,0,IF(OFFSET(DATA!$N$4,BK$3+$AD$34,$AD43)&gt;0,OFFSET(DATA!$N$4,BK$2+$AD$34,$AD43)/OFFSET(DATA!$N$4,BK$3+$AD$34,$AD43),0))</f>
        <v>0</v>
      </c>
      <c r="BL43" s="239">
        <f ca="1">IF($AD43&gt;BL$32,0,IF(OFFSET(DATA!$N$4,BL$3+$AD$34,$AD43)&gt;0,OFFSET(DATA!$N$4,BL$2+$AD$34,$AD43)/OFFSET(DATA!$N$4,BL$3+$AD$34,$AD43),0))</f>
        <v>0</v>
      </c>
      <c r="BM43" s="239">
        <f ca="1">IF($AD43&gt;BM$32,0,IF(OFFSET(DATA!$N$4,BM$3+$AD$34,$AD43)&gt;0,OFFSET(DATA!$N$4,BM$2+$AD$34,$AD43)/OFFSET(DATA!$N$4,BM$3+$AD$34,$AD43),0))</f>
        <v>0</v>
      </c>
      <c r="BN43" s="238"/>
      <c r="BO43" s="238"/>
    </row>
    <row r="44" spans="1:67" x14ac:dyDescent="0.2">
      <c r="A44" s="45">
        <v>10</v>
      </c>
      <c r="B44" s="205">
        <f ca="1">OFFSET(DATA!$A$4,LOOK!$A14+60*(LOOK!$B$4-1),$D$4+13)</f>
        <v>32</v>
      </c>
      <c r="C44" s="205">
        <f ca="1">OFFSET(DATA!$A$4,LOOK!$A14+60*(LOOK!$B$4-1)+30,$D$4+13)</f>
        <v>80</v>
      </c>
      <c r="J44" s="147">
        <f>MOD(J45,J46)</f>
        <v>1</v>
      </c>
      <c r="L44" s="258"/>
      <c r="M44" s="259"/>
      <c r="N44" s="259"/>
      <c r="O44" s="259"/>
      <c r="P44" s="259"/>
      <c r="Q44" s="259"/>
      <c r="R44" s="260"/>
      <c r="S44" s="214"/>
      <c r="X44" s="280"/>
      <c r="Y44" s="280"/>
      <c r="Z44" s="280"/>
      <c r="AC44" s="236">
        <f t="shared" ca="1" si="14"/>
        <v>1</v>
      </c>
      <c r="AD44" s="201">
        <v>10</v>
      </c>
      <c r="AE44" s="237" t="s">
        <v>60</v>
      </c>
      <c r="AF44" s="238">
        <f ca="1">IF(OFFSET(DATA!$N$4,AF$3+$AD$34,$AD44)&gt;0,OFFSET(DATA!$N$4,AF$2+$AD$34,$AD44)/OFFSET(DATA!$N$4,AF$3+$AD$34,$AD44),0)</f>
        <v>0</v>
      </c>
      <c r="AG44" s="238">
        <f ca="1">IF($AD44&gt;AG$32,0,IF(OFFSET(DATA!$N$4,AG$2+$AD$34,$AD44)&gt;0,OFFSET(DATA!$N$4,AG$2+$AD$34,$AD44)/OFFSET($AE$4,$AD$34,0),0))</f>
        <v>0</v>
      </c>
      <c r="AH44" s="238">
        <f ca="1">IF(OFFSET(DATA!$N$4,AH$3+$AD$34,$AD44)&gt;0,OFFSET(DATA!$N$4,AH$2+$AD$34,$AD44)/OFFSET(DATA!$N$4,AH$3+$AD$34,$AD44),0)</f>
        <v>0</v>
      </c>
      <c r="AI44" s="238">
        <f ca="1">IF(OFFSET(DATA!$N$4,AI$3+$AD$34,$AD44)&gt;0,OFFSET(DATA!$N$4,AI$2+$AD$34,$AD44)/OFFSET(DATA!$N$4,AI$3+$AD$34,$AD44),0)</f>
        <v>0</v>
      </c>
      <c r="AJ44" s="238">
        <f ca="1">IF(OFFSET(DATA!$N$4,AJ$3+$AD$34,$AD44)&gt;0,OFFSET(DATA!$N$4,AJ$2+$AD$34,$AD44)/OFFSET(DATA!$N$4,AJ$3+$AD$34,$AD44),0)</f>
        <v>0</v>
      </c>
      <c r="AK44" s="238">
        <f ca="1">IF(OFFSET(DATA!$N$4,AK$3+$AD$34,$AD44)&gt;0,OFFSET(DATA!$N$4,AK$2+$AD$34,$AD44)/OFFSET(DATA!$N$4,AK$3+$AD$34,$AD44),0)</f>
        <v>0</v>
      </c>
      <c r="AL44" s="238">
        <f ca="1">IF($AD44&gt;AL$32,0,IF(OFFSET(DATA!$N$4,AL$2+$AD$34,$AD44)&gt;0,OFFSET(DATA!$N$4,AL$2+$AD$34,$AD44)/OFFSET($AE$4,$AD$34,0),0))</f>
        <v>0</v>
      </c>
      <c r="AM44" s="238">
        <f ca="1">IF(OFFSET(DATA!$N$4,AM$3+$AD$34,$AD44)&gt;0,OFFSET(DATA!$N$4,AM$2+$AD$34,$AD44)/OFFSET(DATA!$N$4,AM$3+$AD$34,$AD44),0)</f>
        <v>0</v>
      </c>
      <c r="AN44" s="238">
        <f ca="1">IF($AD44&gt;AN$32,0,IF(OFFSET(DATA!$N$4,AN$2+$AD$34,$AD44)&gt;0,OFFSET(DATA!$N$4,AN$2+$AD$34,$AD44)/OFFSET($AE$4,$AD$34,0),0))</f>
        <v>0</v>
      </c>
      <c r="AO44" s="238">
        <f ca="1">IF(OFFSET(DATA!$N$4,AO$3+$AD$34,$AD44)&gt;0,OFFSET(DATA!$N$4,AO$2+$AD$34,$AD44)/OFFSET(DATA!$N$4,AO$3+$AD$34,$AD44),0)</f>
        <v>0</v>
      </c>
      <c r="AP44" s="238">
        <f ca="1">IF(OFFSET(DATA!$N$4,AP$3+$AD$34,$AD44)&gt;0,OFFSET(DATA!$N$4,AP$2+$AD$34,$AD44)/OFFSET(DATA!$N$4,AP$3+$AD$34,$AD44),0)</f>
        <v>0</v>
      </c>
      <c r="AQ44" s="238">
        <f ca="1">IF(OFFSET(DATA!$N$4,AQ$3+$AD$34,$AD44)&gt;0,OFFSET(DATA!$N$4,AQ$2+$AD$34,$AD44)/OFFSET(DATA!$N$4,AQ$3+$AD$34,$AD44),0)</f>
        <v>0</v>
      </c>
      <c r="AR44" s="238">
        <f ca="1">IF(OFFSET(DATA!$N$4,AR$3+$AD$34,$AD44)&gt;0,OFFSET(DATA!$N$4,AR$2+$AD$34,$AD44)/OFFSET(DATA!$N$4,AR$3+$AD$34,$AD44),0)</f>
        <v>0</v>
      </c>
      <c r="AS44" s="238">
        <f ca="1">IF(OFFSET(DATA!$N$4,AS$3+$AD$34,$AD44)&gt;0,OFFSET(DATA!$N$4,AS$2+$AD$34,$AD44)/OFFSET(DATA!$N$4,AS$3+$AD$34,$AD44),0)</f>
        <v>0</v>
      </c>
      <c r="AT44" s="238">
        <f ca="1">IF($AD44&gt;AT$32,0,IF(OFFSET(DATA!$N$4,AT$2+$AD$34,$AD44)&gt;0,OFFSET(DATA!$N$4,AT$2+$AD$34,$AD44)/OFFSET($AE$4,$AD$34,0),0))</f>
        <v>0</v>
      </c>
      <c r="AU44" s="239">
        <f ca="1">IF($AD44&gt;AU$32,0,IF(OFFSET(DATA!$N$4,AU$3+$AD$34,$AD44)&gt;0,OFFSET(DATA!$N$4,AU$2+$AD$34,$AD44)/OFFSET(DATA!$N$4,AU$3+$AD$34,$AD44),0))</f>
        <v>0</v>
      </c>
      <c r="AV44" s="239">
        <f ca="1">IF($AD44&gt;AV$32,0,IF(OFFSET(DATA!$N$4,AV$3+$AD$34,$AD44)&gt;0,OFFSET(DATA!$N$4,AV$2+$AD$34,$AD44)/OFFSET(DATA!$N$4,AV$3+$AD$34,$AD44),0))</f>
        <v>0</v>
      </c>
      <c r="AW44" s="239">
        <f ca="1">IF($AD44&gt;AW$32,0,IF(OFFSET(DATA!$N$4,AW$3+$AD$34,$AD44)&gt;0,OFFSET(DATA!$N$4,AW$2+$AD$34,$AD44)/OFFSET(DATA!$N$4,AW$3+$AD$34,$AD44),0))</f>
        <v>0</v>
      </c>
      <c r="AX44" s="239">
        <f ca="1">IF($AD44&gt;AX$32,0,IF(OFFSET(DATA!$N$4,AX$3+$AD$34,$AD44)&gt;0,OFFSET(DATA!$N$4,AX$2+$AD$34,$AD44)/OFFSET(DATA!$N$4,AX$3+$AD$34,$AD44),0))</f>
        <v>0</v>
      </c>
      <c r="AY44" s="239">
        <f ca="1">IF($AD44&gt;AY$32,0,IF(OFFSET(DATA!$N$4,AY$3+$AD$34,$AD44)&gt;0,OFFSET(DATA!$N$4,AY$2+$AD$34,$AD44)/OFFSET(DATA!$N$4,AY$3+$AD$34,$AD44),0))</f>
        <v>0</v>
      </c>
      <c r="AZ44" s="239">
        <f ca="1">IF($AD44&gt;AZ$32,0,IF(OFFSET(DATA!$N$4,AZ$3+$AD$34,$AD44)&gt;0,OFFSET(DATA!$N$4,AZ$2+$AD$34,$AD44)/OFFSET(DATA!$N$4,AZ$3+$AD$34,$AD44),0))</f>
        <v>0</v>
      </c>
      <c r="BA44" s="239">
        <f ca="1">IF($AD44&gt;BA$32,0,IF(OFFSET(DATA!$N$4,BA$3+$AD$34,$AD44)&gt;0,OFFSET(DATA!$N$4,BA$2+$AD$34,$AD44)/OFFSET(DATA!$N$4,BA$3+$AD$34,$AD44),0))</f>
        <v>0</v>
      </c>
      <c r="BB44" s="239">
        <f ca="1">IF($AD44&gt;BB$32,0,IF(OFFSET(DATA!$N$4,BB$3+$AD$34,$AD44)&gt;0,OFFSET(DATA!$N$4,BB$2+$AD$34,$AD44)/OFFSET(DATA!$N$4,BB$3+$AD$34,$AD44),0))</f>
        <v>0</v>
      </c>
      <c r="BC44" s="239">
        <f ca="1">IF($AD44&gt;BC$32,0,IF(OFFSET(DATA!$N$4,BC$3+$AD$34,$AD44)&gt;0,OFFSET(DATA!$N$4,BC$2+$AD$34,$AD44)/OFFSET(DATA!$N$4,BC$3+$AD$34,$AD44),0))</f>
        <v>0</v>
      </c>
      <c r="BD44" s="239">
        <f ca="1">IF($AD44&gt;BD$32,0,IF(OFFSET(DATA!$N$4,BD$3+$AD$34,$AD44)&gt;0,OFFSET(DATA!$N$4,BD$2+$AD$34,$AD44)/OFFSET(DATA!$N$4,BD$3+$AD$34,$AD44),0))</f>
        <v>0</v>
      </c>
      <c r="BE44" s="239">
        <f ca="1">IF($AD44&gt;BE$32,0,IF(OFFSET(DATA!$N$4,BE$3+$AD$34,$AD44)&gt;0,OFFSET(DATA!$N$4,BE$2+$AD$34,$AD44)/OFFSET(DATA!$N$4,BE$3+$AD$34,$AD44),0))</f>
        <v>0</v>
      </c>
      <c r="BF44" s="239">
        <f ca="1">IF($AD44&gt;BF$32,0,IF(OFFSET(DATA!$N$4,BF$3+$AD$34,$AD44)&gt;0,OFFSET(DATA!$N$4,BF$2+$AD$34,$AD44)/OFFSET(DATA!$N$4,BF$3+$AD$34,$AD44),0))</f>
        <v>0</v>
      </c>
      <c r="BG44" s="239">
        <f ca="1">IF($AD44&gt;BG$32,0,IF(OFFSET(DATA!$N$4,BG$3+$AD$34,$AD44)&gt;0,OFFSET(DATA!$N$4,BG$2+$AD$34,$AD44)/OFFSET(DATA!$N$4,BG$3+$AD$34,$AD44),0))</f>
        <v>0</v>
      </c>
      <c r="BH44" s="239">
        <f ca="1">IF($AD44&gt;BH$32,0,IF(OFFSET(DATA!$N$4,BH$3+$AD$34,$AD44)&gt;0,OFFSET(DATA!$N$4,BH$2+$AD$34,$AD44)/OFFSET(DATA!$N$4,BH$3+$AD$34,$AD44),0))</f>
        <v>0</v>
      </c>
      <c r="BI44" s="239">
        <f ca="1">IF($AD44&gt;BI$32,0,IF(OFFSET(DATA!$N$4,BI$3+$AD$34,$AD44)&gt;0,OFFSET(DATA!$N$4,BI$2+$AD$34,$AD44)/OFFSET(DATA!$N$4,BI$3+$AD$34,$AD44),0))</f>
        <v>0</v>
      </c>
      <c r="BJ44" s="239">
        <f ca="1">IF($AD44&gt;BJ$32,0,IF(OFFSET(DATA!$N$4,BJ$3+$AD$34,$AD44)&gt;0,OFFSET(DATA!$N$4,BJ$2+$AD$34,$AD44)/OFFSET(DATA!$N$4,BJ$3+$AD$34,$AD44),0))</f>
        <v>0</v>
      </c>
      <c r="BK44" s="239">
        <f ca="1">IF($AD44&gt;BK$32,0,IF(OFFSET(DATA!$N$4,BK$3+$AD$34,$AD44)&gt;0,OFFSET(DATA!$N$4,BK$2+$AD$34,$AD44)/OFFSET(DATA!$N$4,BK$3+$AD$34,$AD44),0))</f>
        <v>0</v>
      </c>
      <c r="BL44" s="239">
        <f ca="1">IF($AD44&gt;BL$32,0,IF(OFFSET(DATA!$N$4,BL$3+$AD$34,$AD44)&gt;0,OFFSET(DATA!$N$4,BL$2+$AD$34,$AD44)/OFFSET(DATA!$N$4,BL$3+$AD$34,$AD44),0))</f>
        <v>0</v>
      </c>
      <c r="BM44" s="239">
        <f ca="1">IF($AD44&gt;BM$32,0,IF(OFFSET(DATA!$N$4,BM$3+$AD$34,$AD44)&gt;0,OFFSET(DATA!$N$4,BM$2+$AD$34,$AD44)/OFFSET(DATA!$N$4,BM$3+$AD$34,$AD44),0))</f>
        <v>0</v>
      </c>
      <c r="BN44" s="238"/>
      <c r="BO44" s="238"/>
    </row>
    <row r="45" spans="1:67" x14ac:dyDescent="0.2">
      <c r="A45" s="45">
        <v>11</v>
      </c>
      <c r="B45" s="205">
        <f ca="1">OFFSET(DATA!$A$4,LOOK!$A15+60*(LOOK!$B$4-1),$D$4+13)</f>
        <v>43</v>
      </c>
      <c r="C45" s="205">
        <f ca="1">OFFSET(DATA!$A$4,LOOK!$A15+60*(LOOK!$B$4-1)+30,$D$4+13)</f>
        <v>118</v>
      </c>
      <c r="J45" s="145">
        <v>15109</v>
      </c>
      <c r="L45" s="261" t="s">
        <v>144</v>
      </c>
      <c r="M45" s="262"/>
      <c r="N45" s="262"/>
      <c r="O45" s="262"/>
      <c r="P45" s="262"/>
      <c r="Q45" s="262"/>
      <c r="R45" s="263"/>
      <c r="S45" s="214"/>
      <c r="X45" s="280"/>
      <c r="Y45" s="280"/>
      <c r="Z45" s="117"/>
      <c r="AC45" s="236">
        <f t="shared" ca="1" si="14"/>
        <v>1</v>
      </c>
      <c r="AD45" s="201">
        <v>11</v>
      </c>
      <c r="AE45" s="237" t="s">
        <v>61</v>
      </c>
      <c r="AF45" s="238">
        <f ca="1">IF(OFFSET(DATA!$N$4,AF$3+$AD$34,$AD45)&gt;0,OFFSET(DATA!$N$4,AF$2+$AD$34,$AD45)/OFFSET(DATA!$N$4,AF$3+$AD$34,$AD45),0)</f>
        <v>0</v>
      </c>
      <c r="AG45" s="238">
        <f ca="1">IF($AD45&gt;AG$32,0,IF(OFFSET(DATA!$N$4,AG$2+$AD$34,$AD45)&gt;0,OFFSET(DATA!$N$4,AG$2+$AD$34,$AD45)/OFFSET($AE$4,$AD$34,0),0))</f>
        <v>0</v>
      </c>
      <c r="AH45" s="238">
        <f ca="1">IF(OFFSET(DATA!$N$4,AH$3+$AD$34,$AD45)&gt;0,OFFSET(DATA!$N$4,AH$2+$AD$34,$AD45)/OFFSET(DATA!$N$4,AH$3+$AD$34,$AD45),0)</f>
        <v>0</v>
      </c>
      <c r="AI45" s="238">
        <f ca="1">IF(OFFSET(DATA!$N$4,AI$3+$AD$34,$AD45)&gt;0,OFFSET(DATA!$N$4,AI$2+$AD$34,$AD45)/OFFSET(DATA!$N$4,AI$3+$AD$34,$AD45),0)</f>
        <v>0</v>
      </c>
      <c r="AJ45" s="238">
        <f ca="1">IF(OFFSET(DATA!$N$4,AJ$3+$AD$34,$AD45)&gt;0,OFFSET(DATA!$N$4,AJ$2+$AD$34,$AD45)/OFFSET(DATA!$N$4,AJ$3+$AD$34,$AD45),0)</f>
        <v>0</v>
      </c>
      <c r="AK45" s="238">
        <f ca="1">IF(OFFSET(DATA!$N$4,AK$3+$AD$34,$AD45)&gt;0,OFFSET(DATA!$N$4,AK$2+$AD$34,$AD45)/OFFSET(DATA!$N$4,AK$3+$AD$34,$AD45),0)</f>
        <v>0</v>
      </c>
      <c r="AL45" s="238">
        <f ca="1">IF($AD45&gt;AL$32,0,IF(OFFSET(DATA!$N$4,AL$2+$AD$34,$AD45)&gt;0,OFFSET(DATA!$N$4,AL$2+$AD$34,$AD45)/OFFSET($AE$4,$AD$34,0),0))</f>
        <v>0</v>
      </c>
      <c r="AM45" s="238">
        <f ca="1">IF(OFFSET(DATA!$N$4,AM$3+$AD$34,$AD45)&gt;0,OFFSET(DATA!$N$4,AM$2+$AD$34,$AD45)/OFFSET(DATA!$N$4,AM$3+$AD$34,$AD45),0)</f>
        <v>0</v>
      </c>
      <c r="AN45" s="238">
        <f ca="1">IF($AD45&gt;AN$32,0,IF(OFFSET(DATA!$N$4,AN$2+$AD$34,$AD45)&gt;0,OFFSET(DATA!$N$4,AN$2+$AD$34,$AD45)/OFFSET($AE$4,$AD$34,0),0))</f>
        <v>0</v>
      </c>
      <c r="AO45" s="238">
        <f ca="1">IF(OFFSET(DATA!$N$4,AO$3+$AD$34,$AD45)&gt;0,OFFSET(DATA!$N$4,AO$2+$AD$34,$AD45)/OFFSET(DATA!$N$4,AO$3+$AD$34,$AD45),0)</f>
        <v>0</v>
      </c>
      <c r="AP45" s="238">
        <f ca="1">IF(OFFSET(DATA!$N$4,AP$3+$AD$34,$AD45)&gt;0,OFFSET(DATA!$N$4,AP$2+$AD$34,$AD45)/OFFSET(DATA!$N$4,AP$3+$AD$34,$AD45),0)</f>
        <v>0</v>
      </c>
      <c r="AQ45" s="238">
        <f ca="1">IF(OFFSET(DATA!$N$4,AQ$3+$AD$34,$AD45)&gt;0,OFFSET(DATA!$N$4,AQ$2+$AD$34,$AD45)/OFFSET(DATA!$N$4,AQ$3+$AD$34,$AD45),0)</f>
        <v>0</v>
      </c>
      <c r="AR45" s="238">
        <f ca="1">IF(OFFSET(DATA!$N$4,AR$3+$AD$34,$AD45)&gt;0,OFFSET(DATA!$N$4,AR$2+$AD$34,$AD45)/OFFSET(DATA!$N$4,AR$3+$AD$34,$AD45),0)</f>
        <v>0</v>
      </c>
      <c r="AS45" s="238">
        <f ca="1">IF(OFFSET(DATA!$N$4,AS$3+$AD$34,$AD45)&gt;0,OFFSET(DATA!$N$4,AS$2+$AD$34,$AD45)/OFFSET(DATA!$N$4,AS$3+$AD$34,$AD45),0)</f>
        <v>0</v>
      </c>
      <c r="AT45" s="238">
        <f ca="1">IF($AD45&gt;AT$32,0,IF(OFFSET(DATA!$N$4,AT$2+$AD$34,$AD45)&gt;0,OFFSET(DATA!$N$4,AT$2+$AD$34,$AD45)/OFFSET($AE$4,$AD$34,0),0))</f>
        <v>0</v>
      </c>
      <c r="AU45" s="239">
        <f ca="1">IF($AD45&gt;AU$32,0,IF(OFFSET(DATA!$N$4,AU$3+$AD$34,$AD45)&gt;0,OFFSET(DATA!$N$4,AU$2+$AD$34,$AD45)/OFFSET(DATA!$N$4,AU$3+$AD$34,$AD45),0))</f>
        <v>0</v>
      </c>
      <c r="AV45" s="239">
        <f ca="1">IF($AD45&gt;AV$32,0,IF(OFFSET(DATA!$N$4,AV$3+$AD$34,$AD45)&gt;0,OFFSET(DATA!$N$4,AV$2+$AD$34,$AD45)/OFFSET(DATA!$N$4,AV$3+$AD$34,$AD45),0))</f>
        <v>0</v>
      </c>
      <c r="AW45" s="239">
        <f ca="1">IF($AD45&gt;AW$32,0,IF(OFFSET(DATA!$N$4,AW$3+$AD$34,$AD45)&gt;0,OFFSET(DATA!$N$4,AW$2+$AD$34,$AD45)/OFFSET(DATA!$N$4,AW$3+$AD$34,$AD45),0))</f>
        <v>0</v>
      </c>
      <c r="AX45" s="239">
        <f ca="1">IF($AD45&gt;AX$32,0,IF(OFFSET(DATA!$N$4,AX$3+$AD$34,$AD45)&gt;0,OFFSET(DATA!$N$4,AX$2+$AD$34,$AD45)/OFFSET(DATA!$N$4,AX$3+$AD$34,$AD45),0))</f>
        <v>0</v>
      </c>
      <c r="AY45" s="239">
        <f ca="1">IF($AD45&gt;AY$32,0,IF(OFFSET(DATA!$N$4,AY$3+$AD$34,$AD45)&gt;0,OFFSET(DATA!$N$4,AY$2+$AD$34,$AD45)/OFFSET(DATA!$N$4,AY$3+$AD$34,$AD45),0))</f>
        <v>0</v>
      </c>
      <c r="AZ45" s="239">
        <f ca="1">IF($AD45&gt;AZ$32,0,IF(OFFSET(DATA!$N$4,AZ$3+$AD$34,$AD45)&gt;0,OFFSET(DATA!$N$4,AZ$2+$AD$34,$AD45)/OFFSET(DATA!$N$4,AZ$3+$AD$34,$AD45),0))</f>
        <v>0</v>
      </c>
      <c r="BA45" s="239">
        <f ca="1">IF($AD45&gt;BA$32,0,IF(OFFSET(DATA!$N$4,BA$3+$AD$34,$AD45)&gt;0,OFFSET(DATA!$N$4,BA$2+$AD$34,$AD45)/OFFSET(DATA!$N$4,BA$3+$AD$34,$AD45),0))</f>
        <v>0</v>
      </c>
      <c r="BB45" s="239">
        <f ca="1">IF($AD45&gt;BB$32,0,IF(OFFSET(DATA!$N$4,BB$3+$AD$34,$AD45)&gt;0,OFFSET(DATA!$N$4,BB$2+$AD$34,$AD45)/OFFSET(DATA!$N$4,BB$3+$AD$34,$AD45),0))</f>
        <v>0</v>
      </c>
      <c r="BC45" s="239">
        <f ca="1">IF($AD45&gt;BC$32,0,IF(OFFSET(DATA!$N$4,BC$3+$AD$34,$AD45)&gt;0,OFFSET(DATA!$N$4,BC$2+$AD$34,$AD45)/OFFSET(DATA!$N$4,BC$3+$AD$34,$AD45),0))</f>
        <v>0</v>
      </c>
      <c r="BD45" s="239">
        <f ca="1">IF($AD45&gt;BD$32,0,IF(OFFSET(DATA!$N$4,BD$3+$AD$34,$AD45)&gt;0,OFFSET(DATA!$N$4,BD$2+$AD$34,$AD45)/OFFSET(DATA!$N$4,BD$3+$AD$34,$AD45),0))</f>
        <v>0</v>
      </c>
      <c r="BE45" s="239">
        <f ca="1">IF($AD45&gt;BE$32,0,IF(OFFSET(DATA!$N$4,BE$3+$AD$34,$AD45)&gt;0,OFFSET(DATA!$N$4,BE$2+$AD$34,$AD45)/OFFSET(DATA!$N$4,BE$3+$AD$34,$AD45),0))</f>
        <v>0</v>
      </c>
      <c r="BF45" s="239">
        <f ca="1">IF($AD45&gt;BF$32,0,IF(OFFSET(DATA!$N$4,BF$3+$AD$34,$AD45)&gt;0,OFFSET(DATA!$N$4,BF$2+$AD$34,$AD45)/OFFSET(DATA!$N$4,BF$3+$AD$34,$AD45),0))</f>
        <v>0</v>
      </c>
      <c r="BG45" s="239">
        <f ca="1">IF($AD45&gt;BG$32,0,IF(OFFSET(DATA!$N$4,BG$3+$AD$34,$AD45)&gt;0,OFFSET(DATA!$N$4,BG$2+$AD$34,$AD45)/OFFSET(DATA!$N$4,BG$3+$AD$34,$AD45),0))</f>
        <v>0</v>
      </c>
      <c r="BH45" s="239">
        <f ca="1">IF($AD45&gt;BH$32,0,IF(OFFSET(DATA!$N$4,BH$3+$AD$34,$AD45)&gt;0,OFFSET(DATA!$N$4,BH$2+$AD$34,$AD45)/OFFSET(DATA!$N$4,BH$3+$AD$34,$AD45),0))</f>
        <v>0</v>
      </c>
      <c r="BI45" s="239">
        <f ca="1">IF($AD45&gt;BI$32,0,IF(OFFSET(DATA!$N$4,BI$3+$AD$34,$AD45)&gt;0,OFFSET(DATA!$N$4,BI$2+$AD$34,$AD45)/OFFSET(DATA!$N$4,BI$3+$AD$34,$AD45),0))</f>
        <v>0</v>
      </c>
      <c r="BJ45" s="239">
        <f ca="1">IF($AD45&gt;BJ$32,0,IF(OFFSET(DATA!$N$4,BJ$3+$AD$34,$AD45)&gt;0,OFFSET(DATA!$N$4,BJ$2+$AD$34,$AD45)/OFFSET(DATA!$N$4,BJ$3+$AD$34,$AD45),0))</f>
        <v>0</v>
      </c>
      <c r="BK45" s="239">
        <f ca="1">IF($AD45&gt;BK$32,0,IF(OFFSET(DATA!$N$4,BK$3+$AD$34,$AD45)&gt;0,OFFSET(DATA!$N$4,BK$2+$AD$34,$AD45)/OFFSET(DATA!$N$4,BK$3+$AD$34,$AD45),0))</f>
        <v>0</v>
      </c>
      <c r="BL45" s="239">
        <f ca="1">IF($AD45&gt;BL$32,0,IF(OFFSET(DATA!$N$4,BL$3+$AD$34,$AD45)&gt;0,OFFSET(DATA!$N$4,BL$2+$AD$34,$AD45)/OFFSET(DATA!$N$4,BL$3+$AD$34,$AD45),0))</f>
        <v>0</v>
      </c>
      <c r="BM45" s="239">
        <f ca="1">IF($AD45&gt;BM$32,0,IF(OFFSET(DATA!$N$4,BM$3+$AD$34,$AD45)&gt;0,OFFSET(DATA!$N$4,BM$2+$AD$34,$AD45)/OFFSET(DATA!$N$4,BM$3+$AD$34,$AD45),0))</f>
        <v>0</v>
      </c>
      <c r="BN45" s="238"/>
      <c r="BO45" s="238"/>
    </row>
    <row r="46" spans="1:67" x14ac:dyDescent="0.2">
      <c r="A46" s="45">
        <v>12</v>
      </c>
      <c r="B46" s="205">
        <f ca="1">OFFSET(DATA!$A$4,LOOK!$A16+60*(LOOK!$B$4-1),$D$4+13)</f>
        <v>146</v>
      </c>
      <c r="C46" s="205">
        <f ca="1">OFFSET(DATA!$A$4,LOOK!$A16+60*(LOOK!$B$4-1)+30,$D$4+13)</f>
        <v>366</v>
      </c>
      <c r="J46" s="150">
        <v>2</v>
      </c>
      <c r="L46" s="264"/>
      <c r="M46" s="265"/>
      <c r="N46" s="265"/>
      <c r="O46" s="265"/>
      <c r="P46" s="265"/>
      <c r="Q46" s="265"/>
      <c r="R46" s="266"/>
      <c r="S46" s="214"/>
      <c r="X46" s="280"/>
      <c r="Y46" s="280"/>
      <c r="Z46" s="117"/>
      <c r="AC46" s="236">
        <f t="shared" ca="1" si="14"/>
        <v>1</v>
      </c>
      <c r="AD46" s="201">
        <v>12</v>
      </c>
      <c r="AE46" s="237" t="s">
        <v>62</v>
      </c>
      <c r="AF46" s="238">
        <f ca="1">IF(OFFSET(DATA!$N$4,AF$3+$AD$34,$AD46)&gt;0,OFFSET(DATA!$N$4,AF$2+$AD$34,$AD46)/OFFSET(DATA!$N$4,AF$3+$AD$34,$AD46),0)</f>
        <v>0</v>
      </c>
      <c r="AG46" s="238">
        <f ca="1">IF($AD46&gt;AG$32,0,IF(OFFSET(DATA!$N$4,AG$2+$AD$34,$AD46)&gt;0,OFFSET(DATA!$N$4,AG$2+$AD$34,$AD46)/OFFSET($AE$4,$AD$34,0),0))</f>
        <v>0</v>
      </c>
      <c r="AH46" s="238">
        <f ca="1">IF(OFFSET(DATA!$N$4,AH$3+$AD$34,$AD46)&gt;0,OFFSET(DATA!$N$4,AH$2+$AD$34,$AD46)/OFFSET(DATA!$N$4,AH$3+$AD$34,$AD46),0)</f>
        <v>0</v>
      </c>
      <c r="AI46" s="238">
        <f ca="1">IF(OFFSET(DATA!$N$4,AI$3+$AD$34,$AD46)&gt;0,OFFSET(DATA!$N$4,AI$2+$AD$34,$AD46)/OFFSET(DATA!$N$4,AI$3+$AD$34,$AD46),0)</f>
        <v>0</v>
      </c>
      <c r="AJ46" s="238">
        <f ca="1">IF(OFFSET(DATA!$N$4,AJ$3+$AD$34,$AD46)&gt;0,OFFSET(DATA!$N$4,AJ$2+$AD$34,$AD46)/OFFSET(DATA!$N$4,AJ$3+$AD$34,$AD46),0)</f>
        <v>0</v>
      </c>
      <c r="AK46" s="238">
        <f ca="1">IF(OFFSET(DATA!$N$4,AK$3+$AD$34,$AD46)&gt;0,OFFSET(DATA!$N$4,AK$2+$AD$34,$AD46)/OFFSET(DATA!$N$4,AK$3+$AD$34,$AD46),0)</f>
        <v>0</v>
      </c>
      <c r="AL46" s="238">
        <f ca="1">IF($AD46&gt;AL$32,0,IF(OFFSET(DATA!$N$4,AL$2+$AD$34,$AD46)&gt;0,OFFSET(DATA!$N$4,AL$2+$AD$34,$AD46)/OFFSET($AE$4,$AD$34,0),0))</f>
        <v>0</v>
      </c>
      <c r="AM46" s="238">
        <f ca="1">IF(OFFSET(DATA!$N$4,AM$3+$AD$34,$AD46)&gt;0,OFFSET(DATA!$N$4,AM$2+$AD$34,$AD46)/OFFSET(DATA!$N$4,AM$3+$AD$34,$AD46),0)</f>
        <v>0</v>
      </c>
      <c r="AN46" s="238">
        <f ca="1">IF($AD46&gt;AN$32,0,IF(OFFSET(DATA!$N$4,AN$2+$AD$34,$AD46)&gt;0,OFFSET(DATA!$N$4,AN$2+$AD$34,$AD46)/OFFSET($AE$4,$AD$34,0),0))</f>
        <v>0</v>
      </c>
      <c r="AO46" s="238">
        <f ca="1">IF(OFFSET(DATA!$N$4,AO$3+$AD$34,$AD46)&gt;0,OFFSET(DATA!$N$4,AO$2+$AD$34,$AD46)/OFFSET(DATA!$N$4,AO$3+$AD$34,$AD46),0)</f>
        <v>0</v>
      </c>
      <c r="AP46" s="238">
        <f ca="1">IF(OFFSET(DATA!$N$4,AP$3+$AD$34,$AD46)&gt;0,OFFSET(DATA!$N$4,AP$2+$AD$34,$AD46)/OFFSET(DATA!$N$4,AP$3+$AD$34,$AD46),0)</f>
        <v>0</v>
      </c>
      <c r="AQ46" s="238">
        <f ca="1">IF(OFFSET(DATA!$N$4,AQ$3+$AD$34,$AD46)&gt;0,OFFSET(DATA!$N$4,AQ$2+$AD$34,$AD46)/OFFSET(DATA!$N$4,AQ$3+$AD$34,$AD46),0)</f>
        <v>0</v>
      </c>
      <c r="AR46" s="238">
        <f ca="1">IF(OFFSET(DATA!$N$4,AR$3+$AD$34,$AD46)&gt;0,OFFSET(DATA!$N$4,AR$2+$AD$34,$AD46)/OFFSET(DATA!$N$4,AR$3+$AD$34,$AD46),0)</f>
        <v>0</v>
      </c>
      <c r="AS46" s="238">
        <f ca="1">IF(OFFSET(DATA!$N$4,AS$3+$AD$34,$AD46)&gt;0,OFFSET(DATA!$N$4,AS$2+$AD$34,$AD46)/OFFSET(DATA!$N$4,AS$3+$AD$34,$AD46),0)</f>
        <v>0</v>
      </c>
      <c r="AT46" s="238">
        <f ca="1">IF($AD46&gt;AT$32,0,IF(OFFSET(DATA!$N$4,AT$2+$AD$34,$AD46)&gt;0,OFFSET(DATA!$N$4,AT$2+$AD$34,$AD46)/OFFSET($AE$4,$AD$34,0),0))</f>
        <v>0</v>
      </c>
      <c r="AU46" s="239">
        <f ca="1">IF($AD46&gt;AU$32,0,IF(OFFSET(DATA!$N$4,AU$3+$AD$34,$AD46)&gt;0,OFFSET(DATA!$N$4,AU$2+$AD$34,$AD46)/OFFSET(DATA!$N$4,AU$3+$AD$34,$AD46),0))</f>
        <v>0</v>
      </c>
      <c r="AV46" s="239">
        <f ca="1">IF($AD46&gt;AV$32,0,IF(OFFSET(DATA!$N$4,AV$3+$AD$34,$AD46)&gt;0,OFFSET(DATA!$N$4,AV$2+$AD$34,$AD46)/OFFSET(DATA!$N$4,AV$3+$AD$34,$AD46),0))</f>
        <v>0</v>
      </c>
      <c r="AW46" s="239">
        <f ca="1">IF($AD46&gt;AW$32,0,IF(OFFSET(DATA!$N$4,AW$3+$AD$34,$AD46)&gt;0,OFFSET(DATA!$N$4,AW$2+$AD$34,$AD46)/OFFSET(DATA!$N$4,AW$3+$AD$34,$AD46),0))</f>
        <v>0</v>
      </c>
      <c r="AX46" s="239">
        <f ca="1">IF($AD46&gt;AX$32,0,IF(OFFSET(DATA!$N$4,AX$3+$AD$34,$AD46)&gt;0,OFFSET(DATA!$N$4,AX$2+$AD$34,$AD46)/OFFSET(DATA!$N$4,AX$3+$AD$34,$AD46),0))</f>
        <v>0</v>
      </c>
      <c r="AY46" s="239">
        <f ca="1">IF($AD46&gt;AY$32,0,IF(OFFSET(DATA!$N$4,AY$3+$AD$34,$AD46)&gt;0,OFFSET(DATA!$N$4,AY$2+$AD$34,$AD46)/OFFSET(DATA!$N$4,AY$3+$AD$34,$AD46),0))</f>
        <v>0</v>
      </c>
      <c r="AZ46" s="239">
        <f ca="1">IF($AD46&gt;AZ$32,0,IF(OFFSET(DATA!$N$4,AZ$3+$AD$34,$AD46)&gt;0,OFFSET(DATA!$N$4,AZ$2+$AD$34,$AD46)/OFFSET(DATA!$N$4,AZ$3+$AD$34,$AD46),0))</f>
        <v>0</v>
      </c>
      <c r="BA46" s="239">
        <f ca="1">IF($AD46&gt;BA$32,0,IF(OFFSET(DATA!$N$4,BA$3+$AD$34,$AD46)&gt;0,OFFSET(DATA!$N$4,BA$2+$AD$34,$AD46)/OFFSET(DATA!$N$4,BA$3+$AD$34,$AD46),0))</f>
        <v>0</v>
      </c>
      <c r="BB46" s="239">
        <f ca="1">IF($AD46&gt;BB$32,0,IF(OFFSET(DATA!$N$4,BB$3+$AD$34,$AD46)&gt;0,OFFSET(DATA!$N$4,BB$2+$AD$34,$AD46)/OFFSET(DATA!$N$4,BB$3+$AD$34,$AD46),0))</f>
        <v>0</v>
      </c>
      <c r="BC46" s="239">
        <f ca="1">IF($AD46&gt;BC$32,0,IF(OFFSET(DATA!$N$4,BC$3+$AD$34,$AD46)&gt;0,OFFSET(DATA!$N$4,BC$2+$AD$34,$AD46)/OFFSET(DATA!$N$4,BC$3+$AD$34,$AD46),0))</f>
        <v>0</v>
      </c>
      <c r="BD46" s="239">
        <f ca="1">IF($AD46&gt;BD$32,0,IF(OFFSET(DATA!$N$4,BD$3+$AD$34,$AD46)&gt;0,OFFSET(DATA!$N$4,BD$2+$AD$34,$AD46)/OFFSET(DATA!$N$4,BD$3+$AD$34,$AD46),0))</f>
        <v>0</v>
      </c>
      <c r="BE46" s="239">
        <f ca="1">IF($AD46&gt;BE$32,0,IF(OFFSET(DATA!$N$4,BE$3+$AD$34,$AD46)&gt;0,OFFSET(DATA!$N$4,BE$2+$AD$34,$AD46)/OFFSET(DATA!$N$4,BE$3+$AD$34,$AD46),0))</f>
        <v>0</v>
      </c>
      <c r="BF46" s="239">
        <f ca="1">IF($AD46&gt;BF$32,0,IF(OFFSET(DATA!$N$4,BF$3+$AD$34,$AD46)&gt;0,OFFSET(DATA!$N$4,BF$2+$AD$34,$AD46)/OFFSET(DATA!$N$4,BF$3+$AD$34,$AD46),0))</f>
        <v>0</v>
      </c>
      <c r="BG46" s="239">
        <f ca="1">IF($AD46&gt;BG$32,0,IF(OFFSET(DATA!$N$4,BG$3+$AD$34,$AD46)&gt;0,OFFSET(DATA!$N$4,BG$2+$AD$34,$AD46)/OFFSET(DATA!$N$4,BG$3+$AD$34,$AD46),0))</f>
        <v>0</v>
      </c>
      <c r="BH46" s="239">
        <f ca="1">IF($AD46&gt;BH$32,0,IF(OFFSET(DATA!$N$4,BH$3+$AD$34,$AD46)&gt;0,OFFSET(DATA!$N$4,BH$2+$AD$34,$AD46)/OFFSET(DATA!$N$4,BH$3+$AD$34,$AD46),0))</f>
        <v>0</v>
      </c>
      <c r="BI46" s="239">
        <f ca="1">IF($AD46&gt;BI$32,0,IF(OFFSET(DATA!$N$4,BI$3+$AD$34,$AD46)&gt;0,OFFSET(DATA!$N$4,BI$2+$AD$34,$AD46)/OFFSET(DATA!$N$4,BI$3+$AD$34,$AD46),0))</f>
        <v>0</v>
      </c>
      <c r="BJ46" s="239">
        <f ca="1">IF($AD46&gt;BJ$32,0,IF(OFFSET(DATA!$N$4,BJ$3+$AD$34,$AD46)&gt;0,OFFSET(DATA!$N$4,BJ$2+$AD$34,$AD46)/OFFSET(DATA!$N$4,BJ$3+$AD$34,$AD46),0))</f>
        <v>0</v>
      </c>
      <c r="BK46" s="239">
        <f ca="1">IF($AD46&gt;BK$32,0,IF(OFFSET(DATA!$N$4,BK$3+$AD$34,$AD46)&gt;0,OFFSET(DATA!$N$4,BK$2+$AD$34,$AD46)/OFFSET(DATA!$N$4,BK$3+$AD$34,$AD46),0))</f>
        <v>0</v>
      </c>
      <c r="BL46" s="239">
        <f ca="1">IF($AD46&gt;BL$32,0,IF(OFFSET(DATA!$N$4,BL$3+$AD$34,$AD46)&gt;0,OFFSET(DATA!$N$4,BL$2+$AD$34,$AD46)/OFFSET(DATA!$N$4,BL$3+$AD$34,$AD46),0))</f>
        <v>0</v>
      </c>
      <c r="BM46" s="239">
        <f ca="1">IF($AD46&gt;BM$32,0,IF(OFFSET(DATA!$N$4,BM$3+$AD$34,$AD46)&gt;0,OFFSET(DATA!$N$4,BM$2+$AD$34,$AD46)/OFFSET(DATA!$N$4,BM$3+$AD$34,$AD46),0))</f>
        <v>0</v>
      </c>
      <c r="BN46" s="238"/>
      <c r="BO46" s="238"/>
    </row>
    <row r="47" spans="1:67" x14ac:dyDescent="0.2">
      <c r="A47" s="45">
        <v>13</v>
      </c>
      <c r="B47" s="205">
        <f ca="1">OFFSET(DATA!$A$4,LOOK!$A17+60*(LOOK!$B$4-1),$D$4+13)</f>
        <v>30</v>
      </c>
      <c r="C47" s="205">
        <f ca="1">OFFSET(DATA!$A$4,LOOK!$A17+60*(LOOK!$B$4-1)+30,$D$4+13)</f>
        <v>95</v>
      </c>
      <c r="S47" s="214"/>
      <c r="X47" s="280"/>
      <c r="Y47" s="280"/>
      <c r="Z47" s="117"/>
      <c r="AF47" s="143">
        <f ca="1">OFFSET(Y4,AE32,0)</f>
        <v>5</v>
      </c>
    </row>
    <row r="48" spans="1:67" x14ac:dyDescent="0.2">
      <c r="A48" s="45">
        <v>14</v>
      </c>
      <c r="B48" s="205">
        <f ca="1">OFFSET(DATA!$A$4,LOOK!$A18+60*(LOOK!$B$4-1),$D$4+13)</f>
        <v>46</v>
      </c>
      <c r="C48" s="205">
        <f ca="1">OFFSET(DATA!$A$4,LOOK!$A18+60*(LOOK!$B$4-1)+30,$D$4+13)</f>
        <v>143</v>
      </c>
      <c r="J48" s="148">
        <f ca="1">MOD(J49,J50)+1</f>
        <v>3</v>
      </c>
      <c r="L48" s="267"/>
      <c r="M48" s="268"/>
      <c r="N48" s="268"/>
      <c r="O48" s="268"/>
      <c r="P48" s="268"/>
      <c r="Q48" s="268"/>
      <c r="R48" s="269"/>
      <c r="S48" s="214"/>
      <c r="X48" s="280"/>
      <c r="Y48" s="280"/>
      <c r="Z48" s="117"/>
      <c r="AE48" s="158">
        <f t="shared" ref="AE48:AE59" ca="1" si="15">IF(OFFSET($AA$4,$AE$32,0)=3,AF48/0.8,0.8*AF48)</f>
        <v>0.8</v>
      </c>
      <c r="AF48" s="270">
        <f ca="1">OFFSET(AE33,0,AE32)</f>
        <v>1</v>
      </c>
      <c r="AG48" s="271" t="str">
        <f ca="1">IF($AF$47=1,TEXT(LOOK!AF48,"###,###   "),IF($AF$47=2,TEXT(LOOK!AF48,"$ 0.00     "),IF($AF$47=3,TEXT(LOOK!AF48,"0.0         "),IF($AF$47=4,TEXT(LOOK!AF48,"0 %"),IF($AF$47=5,TEXT(LOOK!AF48,"0.0 %"),TEXT(LOOK!AF48,"0.00 %"))))))</f>
        <v>100.0 %</v>
      </c>
      <c r="AH48" s="272"/>
      <c r="AI48" s="272"/>
    </row>
    <row r="49" spans="1:33" x14ac:dyDescent="0.2">
      <c r="A49" s="45">
        <v>15</v>
      </c>
      <c r="B49" s="205">
        <f ca="1">OFFSET(DATA!$A$4,LOOK!$A19+60*(LOOK!$B$4-1),$D$4+13)</f>
        <v>93</v>
      </c>
      <c r="C49" s="205">
        <f ca="1">OFFSET(DATA!$A$4,LOOK!$A19+60*(LOOK!$B$4-1)+30,$D$4+13)</f>
        <v>220</v>
      </c>
      <c r="J49" s="145">
        <v>15077</v>
      </c>
      <c r="L49" s="273" t="s">
        <v>197</v>
      </c>
      <c r="M49" s="274"/>
      <c r="N49" s="274"/>
      <c r="O49" s="274"/>
      <c r="P49" s="274"/>
      <c r="Q49" s="274"/>
      <c r="R49" s="275"/>
      <c r="S49" s="214"/>
      <c r="X49" s="280"/>
      <c r="Y49" s="280"/>
      <c r="Z49" s="117"/>
      <c r="AE49" s="158">
        <f t="shared" ca="1" si="15"/>
        <v>0.8</v>
      </c>
      <c r="AF49" s="236">
        <f t="shared" ref="AF49:AF59" ca="1" si="16">$AF$48</f>
        <v>1</v>
      </c>
      <c r="AG49" s="271" t="str">
        <f ca="1">IF($AF$47=1,TEXT(LOOK!AF49,"###,###   "),IF($AF$47=2,TEXT(LOOK!AF49,"$ 0.00     "),IF($AF$47=3,TEXT(LOOK!AF49,"0.0         "),IF($AF$47=4,TEXT(LOOK!AF49,"0 %"),IF($AF$47=5,TEXT(LOOK!AF49,"0.0 %"),TEXT(LOOK!AF49,"0.00 %"))))))</f>
        <v>100.0 %</v>
      </c>
    </row>
    <row r="50" spans="1:33" x14ac:dyDescent="0.2">
      <c r="A50" s="45">
        <v>16</v>
      </c>
      <c r="B50" s="205">
        <f ca="1">OFFSET(DATA!$A$4,LOOK!$A20+60*(LOOK!$B$4-1),$D$4+13)</f>
        <v>24</v>
      </c>
      <c r="C50" s="205">
        <f ca="1">OFFSET(DATA!$A$4,LOOK!$A20+60*(LOOK!$B$4-1)+30,$D$4+13)</f>
        <v>80</v>
      </c>
      <c r="J50" s="150">
        <f ca="1">J53</f>
        <v>3</v>
      </c>
      <c r="L50" s="276"/>
      <c r="M50" s="277"/>
      <c r="N50" s="277"/>
      <c r="O50" s="277"/>
      <c r="P50" s="277"/>
      <c r="Q50" s="277"/>
      <c r="R50" s="278"/>
      <c r="S50" s="214"/>
      <c r="X50" s="280"/>
      <c r="Y50" s="280"/>
      <c r="Z50" s="117"/>
      <c r="AE50" s="158">
        <f t="shared" ca="1" si="15"/>
        <v>0.8</v>
      </c>
      <c r="AF50" s="236">
        <f t="shared" ca="1" si="16"/>
        <v>1</v>
      </c>
      <c r="AG50" s="271" t="str">
        <f ca="1">IF($AF$47=1,TEXT(LOOK!AF50,"###,###   "),IF($AF$47=2,TEXT(LOOK!AF50,"$ 0.00     "),IF($AF$47=3,TEXT(LOOK!AF50,"0.0         "),IF($AF$47=4,TEXT(LOOK!AF50,"0 %"),IF($AF$47=5,TEXT(LOOK!AF50,"0.0 %"),TEXT(LOOK!AF50,"0.00 %"))))))</f>
        <v>100.0 %</v>
      </c>
    </row>
    <row r="51" spans="1:33" x14ac:dyDescent="0.2">
      <c r="A51" s="45">
        <v>17</v>
      </c>
      <c r="B51" s="205">
        <f ca="1">OFFSET(DATA!$A$4,LOOK!$A21+60*(LOOK!$B$4-1),$D$4+13)</f>
        <v>46</v>
      </c>
      <c r="C51" s="205">
        <f ca="1">OFFSET(DATA!$A$4,LOOK!$A21+60*(LOOK!$B$4-1)+30,$D$4+13)</f>
        <v>131</v>
      </c>
      <c r="S51" s="214"/>
      <c r="X51" s="280"/>
      <c r="Y51" s="280"/>
      <c r="Z51" s="117"/>
      <c r="AE51" s="158">
        <f t="shared" ca="1" si="15"/>
        <v>0.8</v>
      </c>
      <c r="AF51" s="236">
        <f t="shared" ca="1" si="16"/>
        <v>1</v>
      </c>
      <c r="AG51" s="271" t="str">
        <f ca="1">IF($AF$47=1,TEXT(LOOK!AF51,"###,###   "),IF($AF$47=2,TEXT(LOOK!AF51,"$ 0.00     "),IF($AF$47=3,TEXT(LOOK!AF51,"0.0         "),IF($AF$47=4,TEXT(LOOK!AF51,"0 %"),IF($AF$47=5,TEXT(LOOK!AF51,"0.0 %"),TEXT(LOOK!AF51,"0.00 %"))))))</f>
        <v>100.0 %</v>
      </c>
    </row>
    <row r="52" spans="1:33" x14ac:dyDescent="0.2">
      <c r="A52" s="45">
        <v>18</v>
      </c>
      <c r="B52" s="205">
        <f ca="1">OFFSET(DATA!$A$4,LOOK!$A22+60*(LOOK!$B$4-1),$D$4+13)</f>
        <v>38</v>
      </c>
      <c r="C52" s="205">
        <f ca="1">OFFSET(DATA!$A$4,LOOK!$A22+60*(LOOK!$B$4-1)+30,$D$4+13)</f>
        <v>87</v>
      </c>
      <c r="J52" s="216">
        <f ca="1">OFFSET(M52,J40,0)</f>
        <v>3</v>
      </c>
      <c r="L52" s="512" t="s">
        <v>198</v>
      </c>
      <c r="M52" s="513"/>
      <c r="S52" s="214"/>
      <c r="X52" s="280"/>
      <c r="Y52" s="280"/>
      <c r="Z52" s="117"/>
      <c r="AE52" s="158">
        <f t="shared" ca="1" si="15"/>
        <v>0.8</v>
      </c>
      <c r="AF52" s="236">
        <f t="shared" ca="1" si="16"/>
        <v>1</v>
      </c>
      <c r="AG52" s="271" t="str">
        <f ca="1">IF($AF$47=1,TEXT(LOOK!AF52,"###,###   "),IF($AF$47=2,TEXT(LOOK!AF52,"$ 0.00     "),IF($AF$47=3,TEXT(LOOK!AF52,"0.0         "),IF($AF$47=4,TEXT(LOOK!AF52,"0 %"),IF($AF$47=5,TEXT(LOOK!AF52,"0.0 %"),TEXT(LOOK!AF52,"0.00 %"))))))</f>
        <v>100.0 %</v>
      </c>
    </row>
    <row r="53" spans="1:33" x14ac:dyDescent="0.2">
      <c r="A53" s="45">
        <v>19</v>
      </c>
      <c r="B53" s="205">
        <f ca="1">OFFSET(DATA!$A$4,LOOK!$A23+60*(LOOK!$B$4-1),$D$4+13)</f>
        <v>8</v>
      </c>
      <c r="C53" s="205">
        <f ca="1">OFFSET(DATA!$A$4,LOOK!$A23+60*(LOOK!$B$4-1)+30,$D$4+13)</f>
        <v>19</v>
      </c>
      <c r="J53" s="141">
        <f ca="1">MAX(M53:M77)</f>
        <v>3</v>
      </c>
      <c r="L53" s="151">
        <v>1</v>
      </c>
      <c r="M53" s="151">
        <f ca="1">COUNTIF(OFFSET(DATA!$B$29,60*($L53-1),0,1,12),"&gt;0")</f>
        <v>3</v>
      </c>
      <c r="N53" s="151">
        <v>1</v>
      </c>
      <c r="O53" s="216" t="s">
        <v>199</v>
      </c>
      <c r="S53" s="214"/>
      <c r="X53" s="280"/>
      <c r="Y53" s="280"/>
      <c r="Z53" s="117"/>
      <c r="AE53" s="158">
        <f t="shared" ca="1" si="15"/>
        <v>0.8</v>
      </c>
      <c r="AF53" s="236">
        <f t="shared" ca="1" si="16"/>
        <v>1</v>
      </c>
      <c r="AG53" s="271" t="str">
        <f ca="1">IF($AF$47=1,TEXT(LOOK!AF53,"###,###   "),IF($AF$47=2,TEXT(LOOK!AF53,"$ 0.00     "),IF($AF$47=3,TEXT(LOOK!AF53,"0.0         "),IF($AF$47=4,TEXT(LOOK!AF53,"0 %"),IF($AF$47=5,TEXT(LOOK!AF53,"0.0 %"),TEXT(LOOK!AF53,"0.00 %"))))))</f>
        <v>100.0 %</v>
      </c>
    </row>
    <row r="54" spans="1:33" x14ac:dyDescent="0.2">
      <c r="A54" s="45">
        <v>20</v>
      </c>
      <c r="B54" s="205">
        <f ca="1">OFFSET(DATA!$A$4,LOOK!$A24+60*(LOOK!$B$4-1),$D$4+13)</f>
        <v>13</v>
      </c>
      <c r="C54" s="205">
        <f ca="1">OFFSET(DATA!$A$4,LOOK!$A24+60*(LOOK!$B$4-1)+30,$D$4+13)</f>
        <v>52</v>
      </c>
      <c r="L54" s="151">
        <v>2</v>
      </c>
      <c r="M54" s="151">
        <f ca="1">COUNTIF(OFFSET(DATA!$B$29,60*($L54-1),0,1,12),"&gt;0")</f>
        <v>3</v>
      </c>
      <c r="N54" s="151">
        <v>1</v>
      </c>
      <c r="O54" s="216" t="s">
        <v>199</v>
      </c>
      <c r="S54" s="214"/>
      <c r="X54" s="280"/>
      <c r="Y54" s="280"/>
      <c r="Z54" s="117"/>
      <c r="AE54" s="158">
        <f t="shared" ca="1" si="15"/>
        <v>0.8</v>
      </c>
      <c r="AF54" s="236">
        <f t="shared" ca="1" si="16"/>
        <v>1</v>
      </c>
      <c r="AG54" s="271" t="str">
        <f ca="1">IF($AF$47=1,TEXT(LOOK!AF54,"###,###   "),IF($AF$47=2,TEXT(LOOK!AF54,"$ 0.00     "),IF($AF$47=3,TEXT(LOOK!AF54,"0.0         "),IF($AF$47=4,TEXT(LOOK!AF54,"0 %"),IF($AF$47=5,TEXT(LOOK!AF54,"0.0 %"),TEXT(LOOK!AF54,"0.00 %"))))))</f>
        <v>100.0 %</v>
      </c>
    </row>
    <row r="55" spans="1:33" x14ac:dyDescent="0.2">
      <c r="A55" s="45">
        <v>21</v>
      </c>
      <c r="B55" s="205">
        <f ca="1">OFFSET(DATA!$A$4,LOOK!$A25+60*(LOOK!$B$4-1),$D$4+13)</f>
        <v>36</v>
      </c>
      <c r="C55" s="205">
        <f ca="1">OFFSET(DATA!$A$4,LOOK!$A25+60*(LOOK!$B$4-1)+30,$D$4+13)</f>
        <v>89</v>
      </c>
      <c r="L55" s="151">
        <v>3</v>
      </c>
      <c r="M55" s="151">
        <f ca="1">COUNTIF(OFFSET(DATA!$B$29,60*($L55-1),0,1,12),"&gt;0")</f>
        <v>3</v>
      </c>
      <c r="N55" s="151">
        <v>1</v>
      </c>
      <c r="O55" s="216" t="s">
        <v>199</v>
      </c>
      <c r="S55" s="214"/>
      <c r="X55" s="280"/>
      <c r="Y55" s="280"/>
      <c r="Z55" s="117"/>
      <c r="AE55" s="158">
        <f t="shared" ca="1" si="15"/>
        <v>0.8</v>
      </c>
      <c r="AF55" s="236">
        <f t="shared" ca="1" si="16"/>
        <v>1</v>
      </c>
      <c r="AG55" s="271" t="str">
        <f ca="1">IF($AF$47=1,TEXT(LOOK!AF55,"###,###   "),IF($AF$47=2,TEXT(LOOK!AF55,"$ 0.00     "),IF($AF$47=3,TEXT(LOOK!AF55,"0.0         "),IF($AF$47=4,TEXT(LOOK!AF55,"0 %"),IF($AF$47=5,TEXT(LOOK!AF55,"0.0 %"),TEXT(LOOK!AF55,"0.00 %"))))))</f>
        <v>100.0 %</v>
      </c>
    </row>
    <row r="56" spans="1:33" x14ac:dyDescent="0.2">
      <c r="A56" s="45">
        <v>22</v>
      </c>
      <c r="B56" s="205">
        <f ca="1">OFFSET(DATA!$A$4,LOOK!$A26+60*(LOOK!$B$4-1),$D$4+13)</f>
        <v>102</v>
      </c>
      <c r="C56" s="205">
        <f ca="1">OFFSET(DATA!$A$4,LOOK!$A26+60*(LOOK!$B$4-1)+30,$D$4+13)</f>
        <v>260</v>
      </c>
      <c r="L56" s="151">
        <v>4</v>
      </c>
      <c r="M56" s="151">
        <f ca="1">COUNTIF(OFFSET(DATA!$B$29,60*($L56-1),0,1,12),"&gt;0")</f>
        <v>3</v>
      </c>
      <c r="N56" s="151">
        <v>2</v>
      </c>
      <c r="O56" s="150" t="s">
        <v>161</v>
      </c>
      <c r="S56" s="214"/>
      <c r="X56" s="280"/>
      <c r="Y56" s="280"/>
      <c r="Z56" s="117"/>
      <c r="AE56" s="158">
        <f t="shared" ca="1" si="15"/>
        <v>0.8</v>
      </c>
      <c r="AF56" s="236">
        <f t="shared" ca="1" si="16"/>
        <v>1</v>
      </c>
      <c r="AG56" s="271" t="str">
        <f ca="1">IF($AF$47=1,TEXT(LOOK!AF56,"###,###   "),IF($AF$47=2,TEXT(LOOK!AF56,"$ 0.00     "),IF($AF$47=3,TEXT(LOOK!AF56,"0.0         "),IF($AF$47=4,TEXT(LOOK!AF56,"0 %"),IF($AF$47=5,TEXT(LOOK!AF56,"0.0 %"),TEXT(LOOK!AF56,"0.00 %"))))))</f>
        <v>100.0 %</v>
      </c>
    </row>
    <row r="57" spans="1:33" x14ac:dyDescent="0.2">
      <c r="A57" s="45">
        <v>23</v>
      </c>
      <c r="B57" s="205">
        <f ca="1">OFFSET(DATA!$A$4,LOOK!$A27+60*(LOOK!$B$4-1),$D$4+13)</f>
        <v>199</v>
      </c>
      <c r="C57" s="205">
        <f ca="1">OFFSET(DATA!$A$4,LOOK!$A27+60*(LOOK!$B$4-1)+30,$D$4+13)</f>
        <v>546</v>
      </c>
      <c r="L57" s="151">
        <v>5</v>
      </c>
      <c r="M57" s="151">
        <f ca="1">COUNTIF(OFFSET(DATA!$B$29,60*($L57-1),0,1,12),"&gt;0")</f>
        <v>3</v>
      </c>
      <c r="N57" s="151">
        <v>2</v>
      </c>
      <c r="O57" s="150" t="s">
        <v>161</v>
      </c>
      <c r="AE57" s="158">
        <f t="shared" ca="1" si="15"/>
        <v>0.8</v>
      </c>
      <c r="AF57" s="236">
        <f t="shared" ca="1" si="16"/>
        <v>1</v>
      </c>
      <c r="AG57" s="271" t="str">
        <f ca="1">IF($AF$47=1,TEXT(LOOK!AF57,"###,###   "),IF($AF$47=2,TEXT(LOOK!AF57,"$ 0.00     "),IF($AF$47=3,TEXT(LOOK!AF57,"0.0         "),IF($AF$47=4,TEXT(LOOK!AF57,"0 %"),IF($AF$47=5,TEXT(LOOK!AF57,"0.0 %"),TEXT(LOOK!AF57,"0.00 %"))))))</f>
        <v>100.0 %</v>
      </c>
    </row>
    <row r="58" spans="1:33" x14ac:dyDescent="0.2">
      <c r="A58" s="60">
        <v>24</v>
      </c>
      <c r="B58" s="205">
        <f ca="1">OFFSET(DATA!$A$4,LOOK!$A28+60*(LOOK!$B$4-1),$D$4+13)</f>
        <v>19</v>
      </c>
      <c r="C58" s="205">
        <f ca="1">OFFSET(DATA!$A$4,LOOK!$A28+60*(LOOK!$B$4-1)+30,$D$4+13)</f>
        <v>55</v>
      </c>
      <c r="L58" s="151">
        <v>6</v>
      </c>
      <c r="M58" s="151">
        <f ca="1">COUNTIF(OFFSET(DATA!$B$29,60*($L58-1),0,1,12),"&gt;0")</f>
        <v>3</v>
      </c>
      <c r="N58" s="151">
        <v>2</v>
      </c>
      <c r="O58" s="150" t="s">
        <v>161</v>
      </c>
      <c r="AE58" s="158">
        <f t="shared" ca="1" si="15"/>
        <v>0.8</v>
      </c>
      <c r="AF58" s="236">
        <f t="shared" ca="1" si="16"/>
        <v>1</v>
      </c>
      <c r="AG58" s="271" t="str">
        <f ca="1">IF($AF$47=1,TEXT(LOOK!AF58,"###,###   "),IF($AF$47=2,TEXT(LOOK!AF58,"$ 0.00     "),IF($AF$47=3,TEXT(LOOK!AF58,"0.0         "),IF($AF$47=4,TEXT(LOOK!AF58,"0 %"),IF($AF$47=5,TEXT(LOOK!AF58,"0.0 %"),TEXT(LOOK!AF58,"0.00 %"))))))</f>
        <v>100.0 %</v>
      </c>
    </row>
    <row r="59" spans="1:33" x14ac:dyDescent="0.2">
      <c r="A59" s="72">
        <v>25</v>
      </c>
      <c r="B59" s="217">
        <f ca="1">OFFSET(DATA!$A$4,LOOK!$A29+60*(LOOK!$B$4-1),$D$4+13)</f>
        <v>1103</v>
      </c>
      <c r="C59" s="217">
        <f ca="1">OFFSET(DATA!$A$4,LOOK!$A29+60*(LOOK!$B$4-1)+30,$D$4+13)</f>
        <v>3134</v>
      </c>
      <c r="L59" s="151">
        <v>7</v>
      </c>
      <c r="M59" s="151">
        <f ca="1">COUNTIF(OFFSET(DATA!$B$29,60*($L59-1),0,1,12),"&gt;0")</f>
        <v>3</v>
      </c>
      <c r="N59" s="151">
        <v>2</v>
      </c>
      <c r="O59" s="150" t="s">
        <v>161</v>
      </c>
      <c r="AE59" s="158">
        <f t="shared" ca="1" si="15"/>
        <v>0.8</v>
      </c>
      <c r="AF59" s="236">
        <f t="shared" ca="1" si="16"/>
        <v>1</v>
      </c>
      <c r="AG59" s="271" t="str">
        <f ca="1">IF($AF$47=1,TEXT(LOOK!AF59,"###,###   "),IF($AF$47=2,TEXT(LOOK!AF59,"$ 0.00     "),IF($AF$47=3,TEXT(LOOK!AF59,"0.0         "),IF($AF$47=4,TEXT(LOOK!AF59,"0 %"),IF($AF$47=5,TEXT(LOOK!AF59,"0.0 %"),TEXT(LOOK!AF59,"0.00 %"))))))</f>
        <v>100.0 %</v>
      </c>
    </row>
    <row r="60" spans="1:33" x14ac:dyDescent="0.2">
      <c r="L60" s="151">
        <v>8</v>
      </c>
      <c r="M60" s="151">
        <f ca="1">COUNTIF(OFFSET(DATA!$B$29,60*($L60-1),0,1,12),"&gt;0")</f>
        <v>3</v>
      </c>
      <c r="N60" s="151">
        <v>2</v>
      </c>
      <c r="O60" s="150" t="s">
        <v>161</v>
      </c>
    </row>
    <row r="61" spans="1:33" x14ac:dyDescent="0.2">
      <c r="L61" s="151">
        <v>9</v>
      </c>
      <c r="M61" s="151">
        <f ca="1">COUNTIF(OFFSET(DATA!$B$29,60*($L61-1),0,1,12),"&gt;0")</f>
        <v>3</v>
      </c>
      <c r="N61" s="151">
        <v>2</v>
      </c>
      <c r="O61" s="150" t="s">
        <v>161</v>
      </c>
    </row>
    <row r="62" spans="1:33" x14ac:dyDescent="0.2">
      <c r="L62" s="151">
        <v>10</v>
      </c>
      <c r="M62" s="151">
        <f ca="1">COUNTIF(OFFSET(DATA!$B$29,60*($L62-1),0,1,12),"&gt;0")</f>
        <v>3</v>
      </c>
      <c r="N62" s="151">
        <v>2</v>
      </c>
      <c r="O62" s="150" t="s">
        <v>161</v>
      </c>
    </row>
    <row r="63" spans="1:33" x14ac:dyDescent="0.2">
      <c r="L63" s="151">
        <v>11</v>
      </c>
      <c r="M63" s="151">
        <f ca="1">COUNTIF(OFFSET(DATA!$B$29,60*($L63-1),0,1,12),"&gt;0")</f>
        <v>3</v>
      </c>
      <c r="N63" s="151">
        <v>2</v>
      </c>
      <c r="O63" s="150" t="s">
        <v>161</v>
      </c>
    </row>
    <row r="64" spans="1:33" x14ac:dyDescent="0.2">
      <c r="L64" s="151">
        <v>12</v>
      </c>
      <c r="M64" s="151">
        <f ca="1">COUNTIF(OFFSET(DATA!$B$29,60*($L64-1),0,1,12),"&gt;0")</f>
        <v>3</v>
      </c>
      <c r="N64" s="151">
        <v>2</v>
      </c>
      <c r="O64" s="150" t="s">
        <v>161</v>
      </c>
      <c r="U64" s="302"/>
      <c r="V64" s="302"/>
      <c r="W64" s="302"/>
      <c r="X64" s="302"/>
      <c r="Y64" s="302"/>
      <c r="Z64" s="302"/>
      <c r="AA64" s="302"/>
    </row>
    <row r="65" spans="12:38" x14ac:dyDescent="0.2">
      <c r="L65" s="151">
        <v>13</v>
      </c>
      <c r="M65" s="151">
        <f ca="1">COUNTIF(OFFSET(DATA!$B$29,60*($L65-1),0,1,12),"&gt;0")</f>
        <v>3</v>
      </c>
      <c r="N65" s="151">
        <v>2</v>
      </c>
      <c r="O65" s="150" t="s">
        <v>161</v>
      </c>
      <c r="U65" s="302"/>
      <c r="V65" s="302"/>
      <c r="W65" s="302"/>
      <c r="X65" s="302"/>
      <c r="Y65" s="302"/>
      <c r="Z65" s="302"/>
      <c r="AA65" s="302"/>
    </row>
    <row r="66" spans="12:38" x14ac:dyDescent="0.2">
      <c r="L66" s="151">
        <v>14</v>
      </c>
      <c r="M66" s="151">
        <f ca="1">COUNTIF(OFFSET(DATA!$B$29,60*($L66-1),0,1,12),"&gt;0")</f>
        <v>3</v>
      </c>
      <c r="N66" s="151">
        <v>2</v>
      </c>
      <c r="O66" s="150" t="s">
        <v>161</v>
      </c>
    </row>
    <row r="67" spans="12:38" x14ac:dyDescent="0.2">
      <c r="L67" s="151">
        <v>15</v>
      </c>
      <c r="M67" s="151">
        <f ca="1">COUNTIF(OFFSET(DATA!$B$29,60*($L67-1),0,1,12),"&gt;0")</f>
        <v>3</v>
      </c>
      <c r="N67" s="151">
        <v>3</v>
      </c>
      <c r="O67" s="143" t="s">
        <v>200</v>
      </c>
    </row>
    <row r="68" spans="12:38" x14ac:dyDescent="0.2">
      <c r="L68" s="151">
        <v>16</v>
      </c>
      <c r="M68" s="151">
        <f ca="1">COUNTIF(OFFSET(DATA!$B$29,60*($L68-1),0,1,12),"&gt;0")</f>
        <v>3</v>
      </c>
      <c r="N68" s="151">
        <v>3</v>
      </c>
      <c r="O68" s="143" t="s">
        <v>200</v>
      </c>
    </row>
    <row r="69" spans="12:38" x14ac:dyDescent="0.2">
      <c r="L69" s="151">
        <v>17</v>
      </c>
      <c r="M69" s="151">
        <f ca="1">COUNTIF(OFFSET(DATA!$B$29,60*($L69-1),0,1,12),"&gt;0")</f>
        <v>3</v>
      </c>
      <c r="N69" s="151">
        <v>3</v>
      </c>
      <c r="O69" s="143" t="s">
        <v>200</v>
      </c>
    </row>
    <row r="70" spans="12:38" x14ac:dyDescent="0.2">
      <c r="L70" s="151">
        <v>18</v>
      </c>
      <c r="M70" s="151">
        <f ca="1">COUNTIF(OFFSET(DATA!$B$29,60*($L70-1),0,1,12),"&gt;0")</f>
        <v>3</v>
      </c>
      <c r="N70" s="151">
        <v>3</v>
      </c>
      <c r="O70" s="143" t="s">
        <v>200</v>
      </c>
    </row>
    <row r="71" spans="12:38" x14ac:dyDescent="0.2">
      <c r="L71" s="151">
        <v>19</v>
      </c>
      <c r="M71" s="151">
        <f ca="1">COUNTIF(OFFSET(DATA!$B$29,60*($L71-1),0,1,12),"&gt;0")</f>
        <v>3</v>
      </c>
      <c r="N71" s="151">
        <v>3</v>
      </c>
      <c r="O71" s="143" t="s">
        <v>200</v>
      </c>
    </row>
    <row r="72" spans="12:38" x14ac:dyDescent="0.2">
      <c r="L72" s="151">
        <v>20</v>
      </c>
      <c r="M72" s="151">
        <f ca="1">COUNTIF(OFFSET(DATA!$B$29,60*($L72-1),0,1,12),"&gt;0")</f>
        <v>3</v>
      </c>
      <c r="N72" s="151">
        <v>3</v>
      </c>
      <c r="O72" s="143" t="s">
        <v>200</v>
      </c>
    </row>
    <row r="73" spans="12:38" x14ac:dyDescent="0.2">
      <c r="L73" s="151">
        <v>21</v>
      </c>
      <c r="M73" s="151">
        <f ca="1">COUNTIF(OFFSET(DATA!$B$29,60*($L73-1),0,1,12),"&gt;0")</f>
        <v>3</v>
      </c>
      <c r="N73" s="151">
        <v>2</v>
      </c>
      <c r="O73" s="150" t="s">
        <v>161</v>
      </c>
      <c r="U73" s="82"/>
      <c r="V73" s="302"/>
      <c r="W73" s="302"/>
      <c r="X73" s="302"/>
      <c r="Y73" s="302"/>
      <c r="Z73" s="302"/>
      <c r="AA73" s="302"/>
      <c r="AB73" s="302"/>
      <c r="AC73" s="82"/>
    </row>
    <row r="74" spans="12:38" x14ac:dyDescent="0.2">
      <c r="L74" s="151">
        <v>22</v>
      </c>
      <c r="M74" s="151">
        <f ca="1">COUNTIF(OFFSET(DATA!$B$29,60*($L74-1),0,1,12),"&gt;0")</f>
        <v>3</v>
      </c>
      <c r="N74" s="151">
        <v>2</v>
      </c>
      <c r="O74" s="150" t="s">
        <v>161</v>
      </c>
      <c r="U74" s="82"/>
      <c r="V74" s="302"/>
      <c r="W74" s="302"/>
      <c r="X74" s="302"/>
      <c r="Y74" s="302"/>
      <c r="Z74" s="302"/>
      <c r="AA74" s="302"/>
      <c r="AB74" s="302"/>
      <c r="AC74" s="82"/>
    </row>
    <row r="75" spans="12:38" ht="18" x14ac:dyDescent="0.25">
      <c r="L75" s="151">
        <v>23</v>
      </c>
      <c r="M75" s="151">
        <f ca="1">COUNTIF(OFFSET(DATA!$B$29,60*($L75-1),0,1,12),"&gt;0")</f>
        <v>3</v>
      </c>
      <c r="N75" s="151">
        <v>2</v>
      </c>
      <c r="O75" s="150" t="s">
        <v>161</v>
      </c>
      <c r="U75" s="82"/>
      <c r="V75" s="82"/>
      <c r="W75" s="82"/>
      <c r="X75" s="82"/>
      <c r="Y75" s="82"/>
      <c r="Z75" s="82"/>
      <c r="AA75" s="82"/>
      <c r="AB75" s="82"/>
      <c r="AC75" s="82"/>
      <c r="AF75" s="369"/>
      <c r="AG75" s="370" t="s">
        <v>260</v>
      </c>
      <c r="AH75" s="370" t="s">
        <v>261</v>
      </c>
      <c r="AI75" s="370" t="s">
        <v>323</v>
      </c>
      <c r="AJ75" s="370" t="s">
        <v>378</v>
      </c>
      <c r="AK75" s="370" t="s">
        <v>387</v>
      </c>
      <c r="AL75" s="369" t="s">
        <v>400</v>
      </c>
    </row>
    <row r="76" spans="12:38" ht="18" x14ac:dyDescent="0.25">
      <c r="L76" s="151">
        <v>24</v>
      </c>
      <c r="M76" s="151">
        <f ca="1">COUNTIF(OFFSET(DATA!$B$29,60*($L76-1),0,1,12),"&gt;0")</f>
        <v>3</v>
      </c>
      <c r="N76" s="151">
        <v>2</v>
      </c>
      <c r="O76" s="150" t="s">
        <v>161</v>
      </c>
      <c r="AF76" s="369">
        <v>1</v>
      </c>
      <c r="AG76" s="371">
        <v>11.73</v>
      </c>
      <c r="AH76" s="369">
        <v>12.11</v>
      </c>
      <c r="AI76" s="369">
        <v>12.44</v>
      </c>
      <c r="AJ76" s="372">
        <v>12.806204986543895</v>
      </c>
      <c r="AK76" s="372">
        <v>13.020803095686976</v>
      </c>
      <c r="AL76" s="369">
        <v>14.58</v>
      </c>
    </row>
    <row r="77" spans="12:38" ht="18" x14ac:dyDescent="0.25">
      <c r="L77" s="151">
        <v>25</v>
      </c>
      <c r="M77" s="151">
        <f ca="1">COUNTIF(OFFSET(DATA!$B$29,60*($L77-1),0,1,12),"&gt;0")</f>
        <v>3</v>
      </c>
      <c r="N77" s="151">
        <v>4</v>
      </c>
      <c r="O77" s="279" t="s">
        <v>54</v>
      </c>
      <c r="AF77" s="369">
        <v>2</v>
      </c>
      <c r="AG77" s="371">
        <v>11.85</v>
      </c>
      <c r="AH77" s="369">
        <v>12.32</v>
      </c>
      <c r="AI77" s="369">
        <v>12.72</v>
      </c>
      <c r="AJ77" s="372">
        <v>13.126488703739819</v>
      </c>
      <c r="AK77" s="372">
        <v>13.390374284526828</v>
      </c>
      <c r="AL77" s="369">
        <v>14.63</v>
      </c>
    </row>
    <row r="78" spans="12:38" ht="18" x14ac:dyDescent="0.25">
      <c r="L78" s="151">
        <v>26</v>
      </c>
      <c r="M78" s="151">
        <f ca="1">COUNTIF(OFFSET(DATA!$B$29,60*($L78-1),0,1,12),"&gt;0")</f>
        <v>3</v>
      </c>
      <c r="N78" s="151">
        <v>4</v>
      </c>
      <c r="O78" s="150" t="s">
        <v>161</v>
      </c>
      <c r="AF78" s="369">
        <v>3</v>
      </c>
      <c r="AG78" s="371">
        <v>11.21</v>
      </c>
      <c r="AH78" s="369">
        <v>11.56</v>
      </c>
      <c r="AI78" s="369">
        <v>11.99</v>
      </c>
      <c r="AJ78" s="372">
        <v>12.348696194078064</v>
      </c>
      <c r="AK78" s="372">
        <v>12.567627190557939</v>
      </c>
      <c r="AL78" s="369">
        <v>13.79</v>
      </c>
    </row>
    <row r="79" spans="12:38" ht="18" x14ac:dyDescent="0.25">
      <c r="L79" s="151">
        <v>27</v>
      </c>
      <c r="M79" s="151">
        <f ca="1">COUNTIF(OFFSET(DATA!$B$29,60*($L79-1),0,1,12),"&gt;0")</f>
        <v>3</v>
      </c>
      <c r="N79" s="151">
        <v>4</v>
      </c>
      <c r="O79" s="150" t="s">
        <v>161</v>
      </c>
      <c r="AF79" s="369">
        <v>4</v>
      </c>
      <c r="AG79" s="371">
        <v>11.63</v>
      </c>
      <c r="AH79" s="369">
        <v>12.02</v>
      </c>
      <c r="AI79" s="369">
        <v>12.43</v>
      </c>
      <c r="AJ79" s="372">
        <v>12.73744960736736</v>
      </c>
      <c r="AK79" s="372">
        <v>12.865593781012853</v>
      </c>
      <c r="AL79" s="369">
        <v>14.48</v>
      </c>
    </row>
    <row r="80" spans="12:38" ht="18" x14ac:dyDescent="0.25">
      <c r="L80" s="151">
        <v>28</v>
      </c>
      <c r="M80" s="151">
        <f ca="1">COUNTIF(OFFSET(DATA!$B$29,60*($L80-1),0,1,12),"&gt;0")</f>
        <v>3</v>
      </c>
      <c r="N80" s="151">
        <v>4</v>
      </c>
      <c r="O80" s="150" t="s">
        <v>161</v>
      </c>
      <c r="AF80" s="369">
        <v>5</v>
      </c>
      <c r="AG80" s="371">
        <v>11.74</v>
      </c>
      <c r="AH80" s="369">
        <v>12.03</v>
      </c>
      <c r="AI80" s="369">
        <v>12.3</v>
      </c>
      <c r="AJ80" s="372">
        <v>12.663752798003548</v>
      </c>
      <c r="AK80" s="372">
        <v>12.834832342602462</v>
      </c>
      <c r="AL80" s="369">
        <v>14.39</v>
      </c>
    </row>
    <row r="81" spans="10:38" ht="18" x14ac:dyDescent="0.25">
      <c r="L81" s="151">
        <v>29</v>
      </c>
      <c r="M81" s="151">
        <v>1</v>
      </c>
      <c r="N81" s="151">
        <v>1</v>
      </c>
      <c r="O81" s="150" t="s">
        <v>161</v>
      </c>
      <c r="AF81" s="369">
        <v>6</v>
      </c>
      <c r="AG81" s="371">
        <v>11.29</v>
      </c>
      <c r="AH81" s="369">
        <v>11.62</v>
      </c>
      <c r="AI81" s="369">
        <v>12.07</v>
      </c>
      <c r="AJ81" s="372">
        <v>12.428117928240454</v>
      </c>
      <c r="AK81" s="372">
        <v>12.46799801160037</v>
      </c>
      <c r="AL81" s="369">
        <v>13.72</v>
      </c>
    </row>
    <row r="82" spans="10:38" ht="18" x14ac:dyDescent="0.25">
      <c r="L82" s="151">
        <v>30</v>
      </c>
      <c r="M82" s="151">
        <v>1</v>
      </c>
      <c r="N82" s="151">
        <v>1</v>
      </c>
      <c r="O82" s="150" t="s">
        <v>161</v>
      </c>
      <c r="AF82" s="369">
        <v>7</v>
      </c>
      <c r="AG82" s="371">
        <v>11.76</v>
      </c>
      <c r="AH82" s="369">
        <v>12.07</v>
      </c>
      <c r="AI82" s="369">
        <v>12.48</v>
      </c>
      <c r="AJ82" s="372">
        <v>12.812016166822923</v>
      </c>
      <c r="AK82" s="372">
        <v>12.965841316699034</v>
      </c>
      <c r="AL82" s="369">
        <v>14.13</v>
      </c>
    </row>
    <row r="83" spans="10:38" ht="18" x14ac:dyDescent="0.25">
      <c r="J83" t="s">
        <v>212</v>
      </c>
      <c r="L83" s="151">
        <v>31</v>
      </c>
      <c r="M83" s="151">
        <v>1</v>
      </c>
      <c r="N83" s="151">
        <v>1</v>
      </c>
      <c r="O83" s="150" t="s">
        <v>161</v>
      </c>
      <c r="AF83" s="369">
        <v>8</v>
      </c>
      <c r="AG83" s="371">
        <v>12.66</v>
      </c>
      <c r="AH83" s="369">
        <v>13.01</v>
      </c>
      <c r="AI83" s="369">
        <v>13.14</v>
      </c>
      <c r="AJ83" s="372">
        <v>13.581160023601754</v>
      </c>
      <c r="AK83" s="372">
        <v>13.769118895763864</v>
      </c>
      <c r="AL83" s="369">
        <v>15</v>
      </c>
    </row>
    <row r="84" spans="10:38" ht="18" x14ac:dyDescent="0.25">
      <c r="L84" s="151">
        <v>32</v>
      </c>
      <c r="M84" s="151">
        <v>1</v>
      </c>
      <c r="N84" s="151">
        <v>1</v>
      </c>
      <c r="O84" s="150" t="s">
        <v>161</v>
      </c>
      <c r="AF84" s="369">
        <v>9</v>
      </c>
      <c r="AG84" s="371">
        <v>12.12</v>
      </c>
      <c r="AH84" s="369">
        <v>12.35</v>
      </c>
      <c r="AI84" s="369">
        <v>12.7</v>
      </c>
      <c r="AJ84" s="372">
        <v>13.130666626408535</v>
      </c>
      <c r="AK84" s="372">
        <v>13.37087474757368</v>
      </c>
      <c r="AL84" s="369">
        <v>14.64</v>
      </c>
    </row>
    <row r="85" spans="10:38" ht="18" x14ac:dyDescent="0.25">
      <c r="L85" s="151">
        <v>33</v>
      </c>
      <c r="M85" s="151">
        <v>1</v>
      </c>
      <c r="N85" s="151">
        <v>1</v>
      </c>
      <c r="O85" s="150" t="s">
        <v>161</v>
      </c>
      <c r="AF85" s="369">
        <v>10</v>
      </c>
      <c r="AG85" s="371">
        <v>11.83</v>
      </c>
      <c r="AH85" s="369">
        <v>12.15</v>
      </c>
      <c r="AI85" s="369">
        <v>12.47</v>
      </c>
      <c r="AJ85" s="372">
        <v>12.834744834881107</v>
      </c>
      <c r="AK85" s="372">
        <v>12.995390086888285</v>
      </c>
      <c r="AL85" s="369">
        <v>14.16</v>
      </c>
    </row>
    <row r="86" spans="10:38" ht="18" x14ac:dyDescent="0.25">
      <c r="L86" s="151">
        <v>34</v>
      </c>
      <c r="M86" s="151">
        <v>1</v>
      </c>
      <c r="N86" s="151">
        <v>1</v>
      </c>
      <c r="O86" s="150" t="s">
        <v>161</v>
      </c>
      <c r="AF86" s="369">
        <v>11</v>
      </c>
      <c r="AG86" s="371">
        <v>11.91</v>
      </c>
      <c r="AH86" s="369">
        <v>12.26</v>
      </c>
      <c r="AI86" s="369">
        <v>12.55</v>
      </c>
      <c r="AJ86" s="372">
        <v>12.938325972823312</v>
      </c>
      <c r="AK86" s="372">
        <v>13.07551528789069</v>
      </c>
      <c r="AL86" s="369">
        <v>14.58</v>
      </c>
    </row>
    <row r="87" spans="10:38" ht="18" x14ac:dyDescent="0.25">
      <c r="AF87" s="369">
        <v>12</v>
      </c>
      <c r="AG87" s="371">
        <v>12.57</v>
      </c>
      <c r="AH87" s="369">
        <v>12.9</v>
      </c>
      <c r="AI87" s="369">
        <v>13.08</v>
      </c>
      <c r="AJ87" s="372">
        <v>13.429295584610117</v>
      </c>
      <c r="AK87" s="372">
        <v>13.582054243011816</v>
      </c>
      <c r="AL87" s="369">
        <v>14.88</v>
      </c>
    </row>
    <row r="88" spans="10:38" ht="18" x14ac:dyDescent="0.25">
      <c r="AF88" s="369">
        <v>13</v>
      </c>
      <c r="AG88" s="371">
        <v>12.46</v>
      </c>
      <c r="AH88" s="369">
        <v>12.87</v>
      </c>
      <c r="AI88" s="369">
        <v>13.18</v>
      </c>
      <c r="AJ88" s="372">
        <v>13.628946000000001</v>
      </c>
      <c r="AK88" s="372">
        <v>13.829112000000002</v>
      </c>
      <c r="AL88" s="369">
        <v>14.94</v>
      </c>
    </row>
    <row r="89" spans="10:38" ht="18" x14ac:dyDescent="0.25">
      <c r="L89" s="280">
        <v>80</v>
      </c>
      <c r="M89" t="str">
        <f ca="1">IF($AB$3=1,"80% of Goal","80%")</f>
        <v>80%</v>
      </c>
      <c r="AF89" s="369">
        <v>14</v>
      </c>
      <c r="AG89" s="371">
        <v>12.55</v>
      </c>
      <c r="AH89" s="369">
        <v>12.88</v>
      </c>
      <c r="AI89" s="369">
        <v>13</v>
      </c>
      <c r="AJ89" s="372">
        <v>13.455183</v>
      </c>
      <c r="AK89" s="372">
        <v>13.695048000000002</v>
      </c>
      <c r="AL89" s="369">
        <v>15.04</v>
      </c>
    </row>
    <row r="90" spans="10:38" ht="18" x14ac:dyDescent="0.25">
      <c r="L90" s="280">
        <v>100</v>
      </c>
      <c r="M90" t="str">
        <f ca="1">IF($AB$3=1,"100% of Goal","100%")</f>
        <v>100%</v>
      </c>
      <c r="AF90" s="369">
        <v>15</v>
      </c>
      <c r="AG90" s="371">
        <v>12.73</v>
      </c>
      <c r="AH90" s="369">
        <v>13.07</v>
      </c>
      <c r="AI90" s="369">
        <v>13.25</v>
      </c>
      <c r="AJ90" s="372">
        <v>13.692254999999999</v>
      </c>
      <c r="AK90" s="372">
        <v>13.867416</v>
      </c>
      <c r="AL90" s="369">
        <v>15.02</v>
      </c>
    </row>
    <row r="91" spans="10:38" ht="18" x14ac:dyDescent="0.25">
      <c r="AF91" s="369">
        <v>16</v>
      </c>
      <c r="AG91" s="371">
        <v>12.33</v>
      </c>
      <c r="AH91" s="369">
        <v>12.65</v>
      </c>
      <c r="AI91" s="369">
        <v>12.84</v>
      </c>
      <c r="AJ91" s="372">
        <v>13.255022329564417</v>
      </c>
      <c r="AK91" s="372">
        <v>13.423613628006555</v>
      </c>
      <c r="AL91" s="369">
        <v>14.65</v>
      </c>
    </row>
    <row r="92" spans="10:38" ht="18" x14ac:dyDescent="0.25">
      <c r="L92" t="s">
        <v>119</v>
      </c>
      <c r="AF92" s="369">
        <v>17</v>
      </c>
      <c r="AG92" s="371">
        <v>12.22</v>
      </c>
      <c r="AH92" s="369">
        <v>12.62</v>
      </c>
      <c r="AI92" s="369">
        <v>12.92</v>
      </c>
      <c r="AJ92" s="372">
        <v>13.265256000000001</v>
      </c>
      <c r="AK92" s="372">
        <v>13.388616000000001</v>
      </c>
      <c r="AL92" s="369">
        <v>14.64</v>
      </c>
    </row>
    <row r="93" spans="10:38" ht="18" x14ac:dyDescent="0.25">
      <c r="L93" s="36">
        <v>1</v>
      </c>
      <c r="M93" s="281" t="s">
        <v>236</v>
      </c>
      <c r="AF93" s="369">
        <v>18</v>
      </c>
      <c r="AG93" s="371">
        <v>12.66</v>
      </c>
      <c r="AH93" s="369">
        <v>12.97</v>
      </c>
      <c r="AI93" s="369">
        <v>13.1</v>
      </c>
      <c r="AJ93" s="372">
        <v>13.562589811699148</v>
      </c>
      <c r="AK93" s="372">
        <v>13.884041974851858</v>
      </c>
      <c r="AL93" s="369">
        <v>15</v>
      </c>
    </row>
    <row r="94" spans="10:38" ht="18" x14ac:dyDescent="0.25">
      <c r="L94" s="36">
        <v>2</v>
      </c>
      <c r="M94" s="281" t="s">
        <v>237</v>
      </c>
      <c r="AF94" s="369">
        <v>19</v>
      </c>
      <c r="AG94" s="371">
        <v>11.98</v>
      </c>
      <c r="AH94" s="369">
        <v>12.34</v>
      </c>
      <c r="AI94" s="369">
        <v>12.39</v>
      </c>
      <c r="AJ94" s="372">
        <v>12.799622601783291</v>
      </c>
      <c r="AK94" s="372">
        <v>12.943911175952875</v>
      </c>
      <c r="AL94" s="369">
        <v>14.14</v>
      </c>
    </row>
    <row r="95" spans="10:38" ht="18" x14ac:dyDescent="0.25">
      <c r="L95" s="36">
        <v>3</v>
      </c>
      <c r="M95" s="281" t="s">
        <v>238</v>
      </c>
      <c r="AF95" s="369">
        <v>20</v>
      </c>
      <c r="AG95" s="371">
        <v>12.45</v>
      </c>
      <c r="AH95" s="369">
        <v>12.79</v>
      </c>
      <c r="AI95" s="369">
        <v>12.91</v>
      </c>
      <c r="AJ95" s="372">
        <v>13.267351471605911</v>
      </c>
      <c r="AK95" s="372">
        <v>13.722722268503686</v>
      </c>
      <c r="AL95" s="369">
        <v>14.71</v>
      </c>
    </row>
    <row r="96" spans="10:38" ht="18" x14ac:dyDescent="0.25">
      <c r="L96" s="36">
        <v>4</v>
      </c>
      <c r="M96" s="281" t="s">
        <v>239</v>
      </c>
      <c r="AF96" s="369">
        <v>21</v>
      </c>
      <c r="AG96" s="371">
        <v>13.21</v>
      </c>
      <c r="AH96" s="369">
        <v>13.54</v>
      </c>
      <c r="AI96" s="369">
        <v>13.51</v>
      </c>
      <c r="AJ96" s="372">
        <v>13.979166000000001</v>
      </c>
      <c r="AK96" s="372">
        <v>14.350320000000002</v>
      </c>
      <c r="AL96" s="369">
        <v>15.24</v>
      </c>
    </row>
    <row r="97" spans="12:38" ht="18" x14ac:dyDescent="0.25">
      <c r="L97" s="36">
        <v>5</v>
      </c>
      <c r="M97" s="281" t="s">
        <v>240</v>
      </c>
      <c r="AF97" s="369">
        <v>22</v>
      </c>
      <c r="AG97" s="371">
        <v>12.93</v>
      </c>
      <c r="AH97" s="369">
        <v>13.28</v>
      </c>
      <c r="AI97" s="369">
        <v>13.41</v>
      </c>
      <c r="AJ97" s="372">
        <v>13.875447000000003</v>
      </c>
      <c r="AK97" s="372">
        <v>14.097239999999999</v>
      </c>
      <c r="AL97" s="369">
        <v>15.31</v>
      </c>
    </row>
    <row r="98" spans="12:38" ht="18" x14ac:dyDescent="0.25">
      <c r="L98" s="36">
        <v>6</v>
      </c>
      <c r="M98" s="281" t="s">
        <v>241</v>
      </c>
      <c r="AF98" s="369">
        <v>23</v>
      </c>
      <c r="AG98" s="371">
        <v>12.65</v>
      </c>
      <c r="AH98" s="369">
        <v>13.03</v>
      </c>
      <c r="AI98" s="369">
        <v>13.26</v>
      </c>
      <c r="AJ98" s="372">
        <v>13.713754009564733</v>
      </c>
      <c r="AK98" s="372">
        <v>13.871175579615013</v>
      </c>
      <c r="AL98" s="369">
        <v>15.27</v>
      </c>
    </row>
    <row r="99" spans="12:38" ht="18" x14ac:dyDescent="0.25">
      <c r="AF99" s="369">
        <v>24</v>
      </c>
      <c r="AG99" s="371">
        <v>12.9</v>
      </c>
      <c r="AH99" s="369">
        <v>13.33</v>
      </c>
      <c r="AI99" s="369">
        <v>13.3</v>
      </c>
      <c r="AJ99" s="372">
        <v>13.712757104178531</v>
      </c>
      <c r="AK99" s="372">
        <v>13.971083619114992</v>
      </c>
      <c r="AL99" s="369">
        <v>14.93</v>
      </c>
    </row>
    <row r="100" spans="12:38" ht="18" x14ac:dyDescent="0.25">
      <c r="L100" s="282" t="s">
        <v>230</v>
      </c>
      <c r="AF100" s="369">
        <v>99</v>
      </c>
      <c r="AG100" s="373">
        <v>12.52</v>
      </c>
      <c r="AH100" s="369">
        <v>12.57</v>
      </c>
      <c r="AI100" s="374">
        <v>13.05</v>
      </c>
      <c r="AJ100" s="374">
        <v>13.47</v>
      </c>
      <c r="AK100" s="372">
        <v>13.68</v>
      </c>
      <c r="AL100" s="369">
        <v>14.91</v>
      </c>
    </row>
    <row r="101" spans="12:38" ht="16.5" x14ac:dyDescent="0.2">
      <c r="L101" s="282" t="s">
        <v>231</v>
      </c>
    </row>
    <row r="102" spans="12:38" ht="16.5" x14ac:dyDescent="0.2">
      <c r="L102" s="282" t="s">
        <v>232</v>
      </c>
    </row>
    <row r="103" spans="12:38" ht="16.5" x14ac:dyDescent="0.2">
      <c r="L103" s="282" t="s">
        <v>233</v>
      </c>
    </row>
    <row r="104" spans="12:38" ht="16.5" x14ac:dyDescent="0.2">
      <c r="L104" s="282" t="s">
        <v>234</v>
      </c>
    </row>
    <row r="105" spans="12:38" ht="16.5" x14ac:dyDescent="0.2">
      <c r="L105" s="282" t="s">
        <v>235</v>
      </c>
    </row>
  </sheetData>
  <mergeCells count="6">
    <mergeCell ref="I1:J1"/>
    <mergeCell ref="G1:H1"/>
    <mergeCell ref="L52:M52"/>
    <mergeCell ref="V2:AA2"/>
    <mergeCell ref="F4:G4"/>
    <mergeCell ref="I4:J4"/>
  </mergeCells>
  <phoneticPr fontId="0" type="noConversion"/>
  <conditionalFormatting sqref="AF5:BO29">
    <cfRule type="expression" dxfId="7722" priority="1" stopIfTrue="1">
      <formula>$AD$34=$AD5</formula>
    </cfRule>
  </conditionalFormatting>
  <conditionalFormatting sqref="AF32:BO32">
    <cfRule type="expression" dxfId="7721" priority="2" stopIfTrue="1">
      <formula>$AE$32=AF$34</formula>
    </cfRule>
  </conditionalFormatting>
  <conditionalFormatting sqref="AH48:AI48 AF35:BO46">
    <cfRule type="expression" dxfId="7720" priority="3" stopIfTrue="1">
      <formula>$D$4=$AC35</formula>
    </cfRule>
  </conditionalFormatting>
  <conditionalFormatting sqref="Q5:Q29">
    <cfRule type="cellIs" dxfId="7719" priority="4" stopIfTrue="1" operator="greaterThan">
      <formula>0</formula>
    </cfRule>
  </conditionalFormatting>
  <conditionalFormatting sqref="P5:P29">
    <cfRule type="cellIs" dxfId="7718" priority="5" stopIfTrue="1" operator="greaterThan">
      <formula>0</formula>
    </cfRule>
  </conditionalFormatting>
  <conditionalFormatting sqref="R4:R29">
    <cfRule type="cellIs" dxfId="7717" priority="6" stopIfTrue="1" operator="greaterThan">
      <formula>0</formula>
    </cfRule>
  </conditionalFormatting>
  <conditionalFormatting sqref="S5:S29">
    <cfRule type="cellIs" dxfId="7716" priority="7" stopIfTrue="1" operator="greaterThan">
      <formula>0</formula>
    </cfRule>
  </conditionalFormatting>
  <conditionalFormatting sqref="N5:N29">
    <cfRule type="cellIs" dxfId="7715" priority="8" stopIfTrue="1" operator="greaterThanOrEqual">
      <formula>$M5</formula>
    </cfRule>
    <cfRule type="cellIs" dxfId="7714" priority="9" stopIfTrue="1" operator="lessThan">
      <formula>$L5</formula>
    </cfRule>
  </conditionalFormatting>
  <conditionalFormatting sqref="N5:N29">
    <cfRule type="cellIs" dxfId="7713" priority="10" stopIfTrue="1" operator="greaterThanOrEqual">
      <formula>$M5</formula>
    </cfRule>
    <cfRule type="cellIs" dxfId="7712" priority="11" stopIfTrue="1" operator="lessThan">
      <formula>$L5</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28575</xdr:rowOff>
                  </from>
                  <to>
                    <xdr:col>3</xdr:col>
                    <xdr:colOff>381000</xdr:colOff>
                    <xdr:row>2</xdr:row>
                    <xdr:rowOff>133350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28575</xdr:rowOff>
                  </from>
                  <to>
                    <xdr:col>2</xdr:col>
                    <xdr:colOff>381000</xdr:colOff>
                    <xdr:row>2</xdr:row>
                    <xdr:rowOff>133350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28575</xdr:rowOff>
                  </from>
                  <to>
                    <xdr:col>1</xdr:col>
                    <xdr:colOff>381000</xdr:colOff>
                    <xdr:row>2</xdr:row>
                    <xdr:rowOff>133350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28575</xdr:rowOff>
                  </from>
                  <to>
                    <xdr:col>4</xdr:col>
                    <xdr:colOff>381000</xdr:colOff>
                    <xdr:row>2</xdr:row>
                    <xdr:rowOff>133350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9525</xdr:colOff>
                    <xdr:row>1</xdr:row>
                    <xdr:rowOff>28575</xdr:rowOff>
                  </from>
                  <to>
                    <xdr:col>29</xdr:col>
                    <xdr:colOff>314325</xdr:colOff>
                    <xdr:row>2</xdr:row>
                    <xdr:rowOff>133350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66675</xdr:colOff>
                    <xdr:row>31</xdr:row>
                    <xdr:rowOff>28575</xdr:rowOff>
                  </from>
                  <to>
                    <xdr:col>28</xdr:col>
                    <xdr:colOff>371475</xdr:colOff>
                    <xdr:row>32</xdr:row>
                    <xdr:rowOff>133350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9525</xdr:colOff>
                    <xdr:row>29</xdr:row>
                    <xdr:rowOff>28575</xdr:rowOff>
                  </from>
                  <to>
                    <xdr:col>29</xdr:col>
                    <xdr:colOff>314325</xdr:colOff>
                    <xdr:row>30</xdr:row>
                    <xdr:rowOff>133350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28575</xdr:rowOff>
                  </from>
                  <to>
                    <xdr:col>9</xdr:col>
                    <xdr:colOff>419100</xdr:colOff>
                    <xdr:row>33</xdr:row>
                    <xdr:rowOff>133350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104775</xdr:colOff>
                    <xdr:row>36</xdr:row>
                    <xdr:rowOff>28575</xdr:rowOff>
                  </from>
                  <to>
                    <xdr:col>9</xdr:col>
                    <xdr:colOff>409575</xdr:colOff>
                    <xdr:row>37</xdr:row>
                    <xdr:rowOff>133350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AO29"/>
  <sheetViews>
    <sheetView zoomScale="75" workbookViewId="0">
      <selection activeCell="AN21" sqref="AN21"/>
    </sheetView>
  </sheetViews>
  <sheetFormatPr defaultRowHeight="12.75" x14ac:dyDescent="0.2"/>
  <cols>
    <col min="1" max="1" width="3.7109375" customWidth="1"/>
    <col min="2" max="2" width="5.7109375" customWidth="1"/>
    <col min="3" max="3" width="6.5703125" customWidth="1"/>
    <col min="4" max="38" width="6.7109375" customWidth="1"/>
  </cols>
  <sheetData>
    <row r="1" spans="1:41" x14ac:dyDescent="0.2">
      <c r="F1" s="36" t="s">
        <v>226</v>
      </c>
      <c r="G1" s="36" t="s">
        <v>227</v>
      </c>
    </row>
    <row r="2" spans="1:41" x14ac:dyDescent="0.2">
      <c r="C2" s="150">
        <f>LOOK!B4</f>
        <v>1</v>
      </c>
      <c r="D2" s="157">
        <f ca="1">C5/B5</f>
        <v>0.8</v>
      </c>
      <c r="F2" s="158">
        <v>0.5</v>
      </c>
      <c r="G2" s="158">
        <v>0.9</v>
      </c>
      <c r="K2" s="36"/>
    </row>
    <row r="3" spans="1:41" x14ac:dyDescent="0.2">
      <c r="C3" s="159"/>
      <c r="F3" s="160">
        <v>0.36699999999999999</v>
      </c>
      <c r="G3" s="160">
        <v>0.54400000000000004</v>
      </c>
      <c r="K3" s="36"/>
      <c r="S3" s="36" t="s">
        <v>228</v>
      </c>
      <c r="T3" s="36" t="s">
        <v>229</v>
      </c>
      <c r="AB3" s="36" t="s">
        <v>224</v>
      </c>
      <c r="AC3" s="36" t="s">
        <v>224</v>
      </c>
      <c r="AD3" s="36"/>
      <c r="AE3" s="36"/>
      <c r="AF3" s="36"/>
      <c r="AG3" s="36"/>
      <c r="AH3" s="36"/>
      <c r="AI3" s="36"/>
      <c r="AJ3" s="36"/>
      <c r="AK3" s="36"/>
      <c r="AL3" s="82"/>
    </row>
    <row r="4" spans="1:41" x14ac:dyDescent="0.2">
      <c r="A4" s="161"/>
      <c r="B4" s="45"/>
      <c r="C4" s="162">
        <v>0.8</v>
      </c>
      <c r="D4" s="61">
        <v>1</v>
      </c>
      <c r="E4" s="61">
        <v>2</v>
      </c>
      <c r="F4" s="61">
        <v>3</v>
      </c>
      <c r="G4" s="61">
        <v>4</v>
      </c>
      <c r="H4" s="61">
        <v>5</v>
      </c>
      <c r="I4" s="61">
        <v>6</v>
      </c>
      <c r="J4" s="61">
        <v>7</v>
      </c>
      <c r="K4" s="61">
        <v>8</v>
      </c>
      <c r="L4" s="61">
        <v>9</v>
      </c>
      <c r="M4" s="61">
        <v>10</v>
      </c>
      <c r="N4" s="61">
        <v>11</v>
      </c>
      <c r="O4" s="61">
        <v>12</v>
      </c>
      <c r="P4" s="61">
        <v>13</v>
      </c>
      <c r="Q4" s="61">
        <v>14</v>
      </c>
      <c r="R4" s="61">
        <v>15</v>
      </c>
      <c r="S4" s="61">
        <v>16</v>
      </c>
      <c r="T4" s="61">
        <v>17</v>
      </c>
      <c r="U4" s="61">
        <v>18</v>
      </c>
      <c r="V4" s="61">
        <v>19</v>
      </c>
      <c r="W4" s="61">
        <v>20</v>
      </c>
      <c r="X4" s="61">
        <v>21</v>
      </c>
      <c r="Y4" s="61">
        <v>22</v>
      </c>
      <c r="Z4" s="61">
        <v>23</v>
      </c>
      <c r="AA4" s="61">
        <v>24</v>
      </c>
      <c r="AB4" s="61">
        <v>25</v>
      </c>
      <c r="AC4" s="61">
        <v>26</v>
      </c>
      <c r="AD4" s="61">
        <v>27</v>
      </c>
      <c r="AE4" s="61">
        <v>28</v>
      </c>
      <c r="AF4" s="61">
        <v>29</v>
      </c>
      <c r="AG4" s="61">
        <v>30</v>
      </c>
      <c r="AH4" s="61">
        <v>31</v>
      </c>
      <c r="AI4" s="61">
        <v>32</v>
      </c>
      <c r="AJ4" s="61">
        <v>33</v>
      </c>
      <c r="AK4" s="61">
        <v>34</v>
      </c>
      <c r="AM4" s="146" t="s">
        <v>142</v>
      </c>
      <c r="AN4" s="163" t="s">
        <v>143</v>
      </c>
      <c r="AO4" s="146" t="s">
        <v>141</v>
      </c>
    </row>
    <row r="5" spans="1:41" x14ac:dyDescent="0.2">
      <c r="A5" s="164">
        <v>1</v>
      </c>
      <c r="B5" s="165">
        <f t="shared" ref="B5:B28" ca="1" si="0">OFFSET($C$4,$A5,$C$2)</f>
        <v>1</v>
      </c>
      <c r="C5" s="166">
        <f t="shared" ref="C5:C29" ca="1" si="1">IF(OR($C$2=22,$C$2=23),B5/0.8,0.8*B5)</f>
        <v>0.8</v>
      </c>
      <c r="D5" s="167">
        <v>1</v>
      </c>
      <c r="E5" s="167">
        <v>1</v>
      </c>
      <c r="F5" s="168">
        <f>F2</f>
        <v>0.5</v>
      </c>
      <c r="G5" s="168">
        <f>G2</f>
        <v>0.9</v>
      </c>
      <c r="H5" s="167">
        <v>1</v>
      </c>
      <c r="I5" s="169">
        <v>1</v>
      </c>
      <c r="J5" s="167">
        <v>1</v>
      </c>
      <c r="K5" s="167">
        <v>1</v>
      </c>
      <c r="L5" s="167">
        <v>1</v>
      </c>
      <c r="M5" s="167">
        <v>1</v>
      </c>
      <c r="N5" s="167">
        <v>1</v>
      </c>
      <c r="O5" s="167">
        <v>1</v>
      </c>
      <c r="P5" s="167">
        <v>1</v>
      </c>
      <c r="Q5" s="167">
        <v>1</v>
      </c>
      <c r="R5" s="167">
        <v>1</v>
      </c>
      <c r="S5" s="170">
        <v>10</v>
      </c>
      <c r="T5" s="170">
        <v>10</v>
      </c>
      <c r="U5" s="167">
        <v>1</v>
      </c>
      <c r="V5" s="167">
        <v>1</v>
      </c>
      <c r="W5" s="167">
        <v>1</v>
      </c>
      <c r="X5" s="167">
        <v>1</v>
      </c>
      <c r="Y5" s="169">
        <v>1</v>
      </c>
      <c r="Z5" s="167">
        <v>1</v>
      </c>
      <c r="AA5" s="167">
        <v>1</v>
      </c>
      <c r="AB5" s="167">
        <v>1</v>
      </c>
      <c r="AC5" s="167">
        <v>1</v>
      </c>
      <c r="AD5" s="167">
        <v>1</v>
      </c>
      <c r="AE5" s="167">
        <v>1</v>
      </c>
      <c r="AF5" s="167">
        <v>1</v>
      </c>
      <c r="AG5" s="167">
        <v>1</v>
      </c>
      <c r="AH5" s="167">
        <v>1</v>
      </c>
      <c r="AI5" s="167">
        <v>1</v>
      </c>
      <c r="AJ5" s="167">
        <v>1</v>
      </c>
      <c r="AK5" s="167">
        <v>1</v>
      </c>
      <c r="AL5" s="164">
        <v>1</v>
      </c>
      <c r="AM5" s="171">
        <v>11.54</v>
      </c>
      <c r="AN5" s="172">
        <f>LOOK!AE5</f>
        <v>14.58</v>
      </c>
      <c r="AO5" s="173">
        <f>(LOOK!AE5-AM5)/AM5</f>
        <v>0.26343154246100531</v>
      </c>
    </row>
    <row r="6" spans="1:41" x14ac:dyDescent="0.2">
      <c r="A6" s="174">
        <v>2</v>
      </c>
      <c r="B6" s="165">
        <f t="shared" ca="1" si="0"/>
        <v>1</v>
      </c>
      <c r="C6" s="166">
        <f t="shared" ca="1" si="1"/>
        <v>0.8</v>
      </c>
      <c r="D6" s="167">
        <v>1</v>
      </c>
      <c r="E6" s="167">
        <v>1</v>
      </c>
      <c r="F6" s="168">
        <f t="shared" ref="F6:G29" si="2">F$5</f>
        <v>0.5</v>
      </c>
      <c r="G6" s="168">
        <f t="shared" si="2"/>
        <v>0.9</v>
      </c>
      <c r="H6" s="167">
        <v>1</v>
      </c>
      <c r="I6" s="175">
        <v>1</v>
      </c>
      <c r="J6" s="167">
        <v>1</v>
      </c>
      <c r="K6" s="167">
        <v>1</v>
      </c>
      <c r="L6" s="167">
        <v>1</v>
      </c>
      <c r="M6" s="167">
        <v>1</v>
      </c>
      <c r="N6" s="167">
        <v>1</v>
      </c>
      <c r="O6" s="167">
        <v>1</v>
      </c>
      <c r="P6" s="167">
        <v>1</v>
      </c>
      <c r="Q6" s="167">
        <v>1</v>
      </c>
      <c r="R6" s="167">
        <v>1</v>
      </c>
      <c r="S6" s="176">
        <v>10</v>
      </c>
      <c r="T6" s="176">
        <v>10</v>
      </c>
      <c r="U6" s="167">
        <v>1</v>
      </c>
      <c r="V6" s="167">
        <v>1</v>
      </c>
      <c r="W6" s="167">
        <v>1</v>
      </c>
      <c r="X6" s="167">
        <v>1</v>
      </c>
      <c r="Y6" s="175">
        <v>1</v>
      </c>
      <c r="Z6" s="167">
        <v>1</v>
      </c>
      <c r="AA6" s="167">
        <v>1</v>
      </c>
      <c r="AB6" s="167">
        <v>1</v>
      </c>
      <c r="AC6" s="167">
        <v>1</v>
      </c>
      <c r="AD6" s="167">
        <v>1</v>
      </c>
      <c r="AE6" s="167">
        <v>1</v>
      </c>
      <c r="AF6" s="167">
        <v>1</v>
      </c>
      <c r="AG6" s="167">
        <v>1</v>
      </c>
      <c r="AH6" s="167">
        <v>1</v>
      </c>
      <c r="AI6" s="167">
        <v>1</v>
      </c>
      <c r="AJ6" s="167">
        <v>1</v>
      </c>
      <c r="AK6" s="167">
        <v>1</v>
      </c>
      <c r="AL6" s="174">
        <v>2</v>
      </c>
      <c r="AM6" s="171">
        <v>11.77</v>
      </c>
      <c r="AN6" s="172">
        <f>LOOK!AE6</f>
        <v>14.63</v>
      </c>
      <c r="AO6" s="173">
        <f>(LOOK!AE6-AM6)/AM6</f>
        <v>0.24299065420560759</v>
      </c>
    </row>
    <row r="7" spans="1:41" x14ac:dyDescent="0.2">
      <c r="A7" s="164">
        <v>3</v>
      </c>
      <c r="B7" s="165">
        <f t="shared" ca="1" si="0"/>
        <v>1</v>
      </c>
      <c r="C7" s="166">
        <f t="shared" ca="1" si="1"/>
        <v>0.8</v>
      </c>
      <c r="D7" s="167">
        <v>1</v>
      </c>
      <c r="E7" s="167">
        <v>1</v>
      </c>
      <c r="F7" s="168">
        <f t="shared" si="2"/>
        <v>0.5</v>
      </c>
      <c r="G7" s="168">
        <f t="shared" si="2"/>
        <v>0.9</v>
      </c>
      <c r="H7" s="167">
        <v>1</v>
      </c>
      <c r="I7" s="169">
        <v>1</v>
      </c>
      <c r="J7" s="167">
        <v>1</v>
      </c>
      <c r="K7" s="167">
        <v>1</v>
      </c>
      <c r="L7" s="167">
        <v>1</v>
      </c>
      <c r="M7" s="167">
        <v>1</v>
      </c>
      <c r="N7" s="167">
        <v>1</v>
      </c>
      <c r="O7" s="169">
        <v>1</v>
      </c>
      <c r="P7" s="167">
        <v>1</v>
      </c>
      <c r="Q7" s="167">
        <v>1</v>
      </c>
      <c r="R7" s="167">
        <v>1</v>
      </c>
      <c r="S7" s="170">
        <v>10</v>
      </c>
      <c r="T7" s="170">
        <v>10</v>
      </c>
      <c r="U7" s="167">
        <v>1</v>
      </c>
      <c r="V7" s="167">
        <v>1</v>
      </c>
      <c r="W7" s="167">
        <v>1</v>
      </c>
      <c r="X7" s="167">
        <v>1</v>
      </c>
      <c r="Y7" s="169">
        <v>1</v>
      </c>
      <c r="Z7" s="167">
        <v>1</v>
      </c>
      <c r="AA7" s="167">
        <v>1</v>
      </c>
      <c r="AB7" s="167">
        <v>1</v>
      </c>
      <c r="AC7" s="167">
        <v>1</v>
      </c>
      <c r="AD7" s="167">
        <v>1</v>
      </c>
      <c r="AE7" s="167">
        <v>1</v>
      </c>
      <c r="AF7" s="167">
        <v>1</v>
      </c>
      <c r="AG7" s="167">
        <v>1</v>
      </c>
      <c r="AH7" s="167">
        <v>1</v>
      </c>
      <c r="AI7" s="167">
        <v>1</v>
      </c>
      <c r="AJ7" s="167">
        <v>1</v>
      </c>
      <c r="AK7" s="167">
        <v>1</v>
      </c>
      <c r="AL7" s="164">
        <v>3</v>
      </c>
      <c r="AM7" s="171">
        <v>11.12</v>
      </c>
      <c r="AN7" s="172">
        <f>LOOK!AE7</f>
        <v>13.79</v>
      </c>
      <c r="AO7" s="173">
        <f>(LOOK!AE7-AM7)/AM7</f>
        <v>0.24010791366906475</v>
      </c>
    </row>
    <row r="8" spans="1:41" x14ac:dyDescent="0.2">
      <c r="A8" s="177">
        <v>4</v>
      </c>
      <c r="B8" s="165">
        <f t="shared" ca="1" si="0"/>
        <v>1</v>
      </c>
      <c r="C8" s="166">
        <f t="shared" ca="1" si="1"/>
        <v>0.8</v>
      </c>
      <c r="D8" s="167">
        <v>1</v>
      </c>
      <c r="E8" s="167">
        <v>1</v>
      </c>
      <c r="F8" s="168">
        <f t="shared" si="2"/>
        <v>0.5</v>
      </c>
      <c r="G8" s="168">
        <f t="shared" si="2"/>
        <v>0.9</v>
      </c>
      <c r="H8" s="167">
        <v>1</v>
      </c>
      <c r="I8" s="175">
        <v>1</v>
      </c>
      <c r="J8" s="167">
        <v>1</v>
      </c>
      <c r="K8" s="167">
        <v>1</v>
      </c>
      <c r="L8" s="167">
        <v>1</v>
      </c>
      <c r="M8" s="167">
        <v>1</v>
      </c>
      <c r="N8" s="167">
        <v>1</v>
      </c>
      <c r="O8" s="175">
        <v>1</v>
      </c>
      <c r="P8" s="167">
        <v>1</v>
      </c>
      <c r="Q8" s="167">
        <v>1</v>
      </c>
      <c r="R8" s="167">
        <v>1</v>
      </c>
      <c r="S8" s="176">
        <v>10</v>
      </c>
      <c r="T8" s="176">
        <v>10</v>
      </c>
      <c r="U8" s="167">
        <v>1</v>
      </c>
      <c r="V8" s="167">
        <v>1</v>
      </c>
      <c r="W8" s="167">
        <v>1</v>
      </c>
      <c r="X8" s="167">
        <v>1</v>
      </c>
      <c r="Y8" s="175">
        <v>1</v>
      </c>
      <c r="Z8" s="167">
        <v>1</v>
      </c>
      <c r="AA8" s="167">
        <v>1</v>
      </c>
      <c r="AB8" s="167">
        <v>1</v>
      </c>
      <c r="AC8" s="167">
        <v>1</v>
      </c>
      <c r="AD8" s="167">
        <v>1</v>
      </c>
      <c r="AE8" s="167">
        <v>1</v>
      </c>
      <c r="AF8" s="167">
        <v>1</v>
      </c>
      <c r="AG8" s="167">
        <v>1</v>
      </c>
      <c r="AH8" s="167">
        <v>1</v>
      </c>
      <c r="AI8" s="167">
        <v>1</v>
      </c>
      <c r="AJ8" s="167">
        <v>1</v>
      </c>
      <c r="AK8" s="167">
        <v>1</v>
      </c>
      <c r="AL8" s="177">
        <v>4</v>
      </c>
      <c r="AM8" s="171">
        <v>11.59</v>
      </c>
      <c r="AN8" s="172">
        <f>LOOK!AE8</f>
        <v>14.48</v>
      </c>
      <c r="AO8" s="173">
        <f>(LOOK!AE8-AM8)/AM8</f>
        <v>0.24935289042277831</v>
      </c>
    </row>
    <row r="9" spans="1:41" x14ac:dyDescent="0.2">
      <c r="A9" s="164">
        <v>5</v>
      </c>
      <c r="B9" s="165">
        <f t="shared" ca="1" si="0"/>
        <v>1</v>
      </c>
      <c r="C9" s="166">
        <f t="shared" ca="1" si="1"/>
        <v>0.8</v>
      </c>
      <c r="D9" s="167">
        <v>1</v>
      </c>
      <c r="E9" s="167">
        <v>1</v>
      </c>
      <c r="F9" s="168">
        <f t="shared" si="2"/>
        <v>0.5</v>
      </c>
      <c r="G9" s="168">
        <f t="shared" si="2"/>
        <v>0.9</v>
      </c>
      <c r="H9" s="167">
        <v>1</v>
      </c>
      <c r="I9" s="169">
        <v>1</v>
      </c>
      <c r="J9" s="167">
        <v>1</v>
      </c>
      <c r="K9" s="167">
        <v>1</v>
      </c>
      <c r="L9" s="167">
        <v>1</v>
      </c>
      <c r="M9" s="167">
        <v>1</v>
      </c>
      <c r="N9" s="167">
        <v>1</v>
      </c>
      <c r="O9" s="169">
        <v>1</v>
      </c>
      <c r="P9" s="167">
        <v>1</v>
      </c>
      <c r="Q9" s="167">
        <v>1</v>
      </c>
      <c r="R9" s="167">
        <v>1</v>
      </c>
      <c r="S9" s="170">
        <v>10</v>
      </c>
      <c r="T9" s="170">
        <v>10</v>
      </c>
      <c r="U9" s="167">
        <v>1</v>
      </c>
      <c r="V9" s="167">
        <v>1</v>
      </c>
      <c r="W9" s="167">
        <v>1</v>
      </c>
      <c r="X9" s="167">
        <v>1</v>
      </c>
      <c r="Y9" s="169">
        <v>1</v>
      </c>
      <c r="Z9" s="167">
        <v>1</v>
      </c>
      <c r="AA9" s="167">
        <v>1</v>
      </c>
      <c r="AB9" s="167">
        <v>1</v>
      </c>
      <c r="AC9" s="167">
        <v>1</v>
      </c>
      <c r="AD9" s="167">
        <v>1</v>
      </c>
      <c r="AE9" s="167">
        <v>1</v>
      </c>
      <c r="AF9" s="167">
        <v>1</v>
      </c>
      <c r="AG9" s="167">
        <v>1</v>
      </c>
      <c r="AH9" s="167">
        <v>1</v>
      </c>
      <c r="AI9" s="167">
        <v>1</v>
      </c>
      <c r="AJ9" s="167">
        <v>1</v>
      </c>
      <c r="AK9" s="167">
        <v>1</v>
      </c>
      <c r="AL9" s="164">
        <v>5</v>
      </c>
      <c r="AM9" s="171">
        <v>11.78</v>
      </c>
      <c r="AN9" s="172">
        <f>LOOK!AE9</f>
        <v>14.39</v>
      </c>
      <c r="AO9" s="173">
        <f>(LOOK!AE9-AM9)/AM9</f>
        <v>0.22156196943972847</v>
      </c>
    </row>
    <row r="10" spans="1:41" x14ac:dyDescent="0.2">
      <c r="A10" s="177">
        <v>6</v>
      </c>
      <c r="B10" s="165">
        <f t="shared" ca="1" si="0"/>
        <v>1</v>
      </c>
      <c r="C10" s="166">
        <f t="shared" ca="1" si="1"/>
        <v>0.8</v>
      </c>
      <c r="D10" s="167">
        <v>1</v>
      </c>
      <c r="E10" s="167">
        <v>1</v>
      </c>
      <c r="F10" s="168">
        <f t="shared" si="2"/>
        <v>0.5</v>
      </c>
      <c r="G10" s="168">
        <f t="shared" si="2"/>
        <v>0.9</v>
      </c>
      <c r="H10" s="167">
        <v>1</v>
      </c>
      <c r="I10" s="175">
        <v>1</v>
      </c>
      <c r="J10" s="167">
        <v>1</v>
      </c>
      <c r="K10" s="167">
        <v>1</v>
      </c>
      <c r="L10" s="167">
        <v>1</v>
      </c>
      <c r="M10" s="167">
        <v>1</v>
      </c>
      <c r="N10" s="167">
        <v>1</v>
      </c>
      <c r="O10" s="175">
        <v>1</v>
      </c>
      <c r="P10" s="167">
        <v>1</v>
      </c>
      <c r="Q10" s="167">
        <v>1</v>
      </c>
      <c r="R10" s="167">
        <v>1</v>
      </c>
      <c r="S10" s="176">
        <v>10</v>
      </c>
      <c r="T10" s="176">
        <v>10</v>
      </c>
      <c r="U10" s="167">
        <v>1</v>
      </c>
      <c r="V10" s="167">
        <v>1</v>
      </c>
      <c r="W10" s="167">
        <v>1</v>
      </c>
      <c r="X10" s="167">
        <v>1</v>
      </c>
      <c r="Y10" s="175">
        <v>1</v>
      </c>
      <c r="Z10" s="167">
        <v>1</v>
      </c>
      <c r="AA10" s="167">
        <v>1</v>
      </c>
      <c r="AB10" s="167">
        <v>1</v>
      </c>
      <c r="AC10" s="167">
        <v>1</v>
      </c>
      <c r="AD10" s="167">
        <v>1</v>
      </c>
      <c r="AE10" s="167">
        <v>1</v>
      </c>
      <c r="AF10" s="167">
        <v>1</v>
      </c>
      <c r="AG10" s="167">
        <v>1</v>
      </c>
      <c r="AH10" s="167">
        <v>1</v>
      </c>
      <c r="AI10" s="167">
        <v>1</v>
      </c>
      <c r="AJ10" s="167">
        <v>1</v>
      </c>
      <c r="AK10" s="167">
        <v>1</v>
      </c>
      <c r="AL10" s="177">
        <v>6</v>
      </c>
      <c r="AM10" s="171">
        <v>11.32</v>
      </c>
      <c r="AN10" s="172">
        <f>LOOK!AE10</f>
        <v>13.72</v>
      </c>
      <c r="AO10" s="173">
        <f>(LOOK!AE10-AM10)/AM10</f>
        <v>0.21201413427561841</v>
      </c>
    </row>
    <row r="11" spans="1:41" x14ac:dyDescent="0.2">
      <c r="A11" s="164">
        <v>7</v>
      </c>
      <c r="B11" s="165">
        <f t="shared" ca="1" si="0"/>
        <v>1</v>
      </c>
      <c r="C11" s="166">
        <f t="shared" ca="1" si="1"/>
        <v>0.8</v>
      </c>
      <c r="D11" s="167">
        <v>1</v>
      </c>
      <c r="E11" s="167">
        <v>1</v>
      </c>
      <c r="F11" s="168">
        <f t="shared" si="2"/>
        <v>0.5</v>
      </c>
      <c r="G11" s="168">
        <f t="shared" si="2"/>
        <v>0.9</v>
      </c>
      <c r="H11" s="167">
        <v>1</v>
      </c>
      <c r="I11" s="169">
        <v>1</v>
      </c>
      <c r="J11" s="167">
        <v>1</v>
      </c>
      <c r="K11" s="167">
        <v>1</v>
      </c>
      <c r="L11" s="167">
        <v>1</v>
      </c>
      <c r="M11" s="167">
        <v>1</v>
      </c>
      <c r="N11" s="167">
        <v>1</v>
      </c>
      <c r="O11" s="169">
        <v>1</v>
      </c>
      <c r="P11" s="167">
        <v>1</v>
      </c>
      <c r="Q11" s="167">
        <v>1</v>
      </c>
      <c r="R11" s="167">
        <v>1</v>
      </c>
      <c r="S11" s="170">
        <v>10</v>
      </c>
      <c r="T11" s="170">
        <v>10</v>
      </c>
      <c r="U11" s="167">
        <v>1</v>
      </c>
      <c r="V11" s="167">
        <v>1</v>
      </c>
      <c r="W11" s="167">
        <v>1</v>
      </c>
      <c r="X11" s="167">
        <v>1</v>
      </c>
      <c r="Y11" s="169">
        <v>1</v>
      </c>
      <c r="Z11" s="167">
        <v>1</v>
      </c>
      <c r="AA11" s="167">
        <v>1</v>
      </c>
      <c r="AB11" s="167">
        <v>1</v>
      </c>
      <c r="AC11" s="167">
        <v>1</v>
      </c>
      <c r="AD11" s="167">
        <v>1</v>
      </c>
      <c r="AE11" s="167">
        <v>1</v>
      </c>
      <c r="AF11" s="167">
        <v>1</v>
      </c>
      <c r="AG11" s="167">
        <v>1</v>
      </c>
      <c r="AH11" s="167">
        <v>1</v>
      </c>
      <c r="AI11" s="167">
        <v>1</v>
      </c>
      <c r="AJ11" s="167">
        <v>1</v>
      </c>
      <c r="AK11" s="167">
        <v>1</v>
      </c>
      <c r="AL11" s="164">
        <v>7</v>
      </c>
      <c r="AM11" s="171">
        <v>11.77</v>
      </c>
      <c r="AN11" s="172">
        <f>LOOK!AE11</f>
        <v>14.13</v>
      </c>
      <c r="AO11" s="173">
        <f>(LOOK!AE11-AM11)/AM11</f>
        <v>0.20050977060322867</v>
      </c>
    </row>
    <row r="12" spans="1:41" x14ac:dyDescent="0.2">
      <c r="A12" s="177">
        <v>8</v>
      </c>
      <c r="B12" s="165">
        <f t="shared" ca="1" si="0"/>
        <v>1</v>
      </c>
      <c r="C12" s="166">
        <f t="shared" ca="1" si="1"/>
        <v>0.8</v>
      </c>
      <c r="D12" s="167">
        <v>1</v>
      </c>
      <c r="E12" s="167">
        <v>1</v>
      </c>
      <c r="F12" s="168">
        <f t="shared" si="2"/>
        <v>0.5</v>
      </c>
      <c r="G12" s="168">
        <f t="shared" si="2"/>
        <v>0.9</v>
      </c>
      <c r="H12" s="167">
        <v>1</v>
      </c>
      <c r="I12" s="175">
        <v>1</v>
      </c>
      <c r="J12" s="167">
        <v>1</v>
      </c>
      <c r="K12" s="167">
        <v>1</v>
      </c>
      <c r="L12" s="167">
        <v>1</v>
      </c>
      <c r="M12" s="167">
        <v>1</v>
      </c>
      <c r="N12" s="167">
        <v>1</v>
      </c>
      <c r="O12" s="175">
        <v>1</v>
      </c>
      <c r="P12" s="167">
        <v>1</v>
      </c>
      <c r="Q12" s="167">
        <v>1</v>
      </c>
      <c r="R12" s="167">
        <v>1</v>
      </c>
      <c r="S12" s="176">
        <v>10</v>
      </c>
      <c r="T12" s="176">
        <v>10</v>
      </c>
      <c r="U12" s="167">
        <v>1</v>
      </c>
      <c r="V12" s="167">
        <v>1</v>
      </c>
      <c r="W12" s="167">
        <v>1</v>
      </c>
      <c r="X12" s="167">
        <v>1</v>
      </c>
      <c r="Y12" s="175">
        <v>1</v>
      </c>
      <c r="Z12" s="167">
        <v>1</v>
      </c>
      <c r="AA12" s="167">
        <v>1</v>
      </c>
      <c r="AB12" s="167">
        <v>1</v>
      </c>
      <c r="AC12" s="167">
        <v>1</v>
      </c>
      <c r="AD12" s="167">
        <v>1</v>
      </c>
      <c r="AE12" s="167">
        <v>1</v>
      </c>
      <c r="AF12" s="167">
        <v>1</v>
      </c>
      <c r="AG12" s="167">
        <v>1</v>
      </c>
      <c r="AH12" s="167">
        <v>1</v>
      </c>
      <c r="AI12" s="167">
        <v>1</v>
      </c>
      <c r="AJ12" s="167">
        <v>1</v>
      </c>
      <c r="AK12" s="167">
        <v>1</v>
      </c>
      <c r="AL12" s="177">
        <v>8</v>
      </c>
      <c r="AM12" s="171">
        <v>12.65</v>
      </c>
      <c r="AN12" s="172">
        <f>LOOK!AE12</f>
        <v>15</v>
      </c>
      <c r="AO12" s="173">
        <f>(LOOK!AE12-AM12)/AM12</f>
        <v>0.18577075098814225</v>
      </c>
    </row>
    <row r="13" spans="1:41" x14ac:dyDescent="0.2">
      <c r="A13" s="164">
        <v>9</v>
      </c>
      <c r="B13" s="165">
        <f t="shared" ca="1" si="0"/>
        <v>1</v>
      </c>
      <c r="C13" s="166">
        <f t="shared" ca="1" si="1"/>
        <v>0.8</v>
      </c>
      <c r="D13" s="167">
        <v>1</v>
      </c>
      <c r="E13" s="167">
        <v>1</v>
      </c>
      <c r="F13" s="168">
        <f t="shared" si="2"/>
        <v>0.5</v>
      </c>
      <c r="G13" s="168">
        <f t="shared" si="2"/>
        <v>0.9</v>
      </c>
      <c r="H13" s="167">
        <v>1</v>
      </c>
      <c r="I13" s="169">
        <v>1</v>
      </c>
      <c r="J13" s="167">
        <v>1</v>
      </c>
      <c r="K13" s="167">
        <v>1</v>
      </c>
      <c r="L13" s="167">
        <v>1</v>
      </c>
      <c r="M13" s="167">
        <v>1</v>
      </c>
      <c r="N13" s="167">
        <v>1</v>
      </c>
      <c r="O13" s="167">
        <v>1</v>
      </c>
      <c r="P13" s="167">
        <v>1</v>
      </c>
      <c r="Q13" s="167">
        <v>1</v>
      </c>
      <c r="R13" s="167">
        <v>1</v>
      </c>
      <c r="S13" s="170">
        <v>10</v>
      </c>
      <c r="T13" s="170">
        <v>10</v>
      </c>
      <c r="U13" s="167">
        <v>1</v>
      </c>
      <c r="V13" s="167">
        <v>1</v>
      </c>
      <c r="W13" s="167">
        <v>1</v>
      </c>
      <c r="X13" s="167">
        <v>1</v>
      </c>
      <c r="Y13" s="169">
        <v>1</v>
      </c>
      <c r="Z13" s="167">
        <v>1</v>
      </c>
      <c r="AA13" s="167">
        <v>1</v>
      </c>
      <c r="AB13" s="167">
        <v>1</v>
      </c>
      <c r="AC13" s="167">
        <v>1</v>
      </c>
      <c r="AD13" s="167">
        <v>1</v>
      </c>
      <c r="AE13" s="167">
        <v>1</v>
      </c>
      <c r="AF13" s="167">
        <v>1</v>
      </c>
      <c r="AG13" s="167">
        <v>1</v>
      </c>
      <c r="AH13" s="167">
        <v>1</v>
      </c>
      <c r="AI13" s="167">
        <v>1</v>
      </c>
      <c r="AJ13" s="167">
        <v>1</v>
      </c>
      <c r="AK13" s="167">
        <v>1</v>
      </c>
      <c r="AL13" s="164">
        <v>9</v>
      </c>
      <c r="AM13" s="171">
        <v>12.23</v>
      </c>
      <c r="AN13" s="172">
        <f>LOOK!AE13</f>
        <v>14.64</v>
      </c>
      <c r="AO13" s="173">
        <f>(LOOK!AE13-AM13)/AM13</f>
        <v>0.19705641864268195</v>
      </c>
    </row>
    <row r="14" spans="1:41" x14ac:dyDescent="0.2">
      <c r="A14" s="177">
        <v>10</v>
      </c>
      <c r="B14" s="165">
        <f t="shared" ca="1" si="0"/>
        <v>1</v>
      </c>
      <c r="C14" s="166">
        <f t="shared" ca="1" si="1"/>
        <v>0.8</v>
      </c>
      <c r="D14" s="167">
        <v>1</v>
      </c>
      <c r="E14" s="167">
        <v>1</v>
      </c>
      <c r="F14" s="168">
        <f t="shared" si="2"/>
        <v>0.5</v>
      </c>
      <c r="G14" s="168">
        <f t="shared" si="2"/>
        <v>0.9</v>
      </c>
      <c r="H14" s="167">
        <v>1</v>
      </c>
      <c r="I14" s="175">
        <v>1</v>
      </c>
      <c r="J14" s="167">
        <v>1</v>
      </c>
      <c r="K14" s="167">
        <v>1</v>
      </c>
      <c r="L14" s="167">
        <v>1</v>
      </c>
      <c r="M14" s="167">
        <v>1</v>
      </c>
      <c r="N14" s="167">
        <v>1</v>
      </c>
      <c r="O14" s="167">
        <v>1</v>
      </c>
      <c r="P14" s="167">
        <v>1</v>
      </c>
      <c r="Q14" s="167">
        <v>1</v>
      </c>
      <c r="R14" s="167">
        <v>1</v>
      </c>
      <c r="S14" s="176">
        <v>10</v>
      </c>
      <c r="T14" s="176">
        <v>10</v>
      </c>
      <c r="U14" s="167">
        <v>1</v>
      </c>
      <c r="V14" s="167">
        <v>1</v>
      </c>
      <c r="W14" s="167">
        <v>1</v>
      </c>
      <c r="X14" s="167">
        <v>1</v>
      </c>
      <c r="Y14" s="175">
        <v>1</v>
      </c>
      <c r="Z14" s="167">
        <v>1</v>
      </c>
      <c r="AA14" s="167">
        <v>1</v>
      </c>
      <c r="AB14" s="167">
        <v>1</v>
      </c>
      <c r="AC14" s="167">
        <v>1</v>
      </c>
      <c r="AD14" s="167">
        <v>1</v>
      </c>
      <c r="AE14" s="167">
        <v>1</v>
      </c>
      <c r="AF14" s="167">
        <v>1</v>
      </c>
      <c r="AG14" s="167">
        <v>1</v>
      </c>
      <c r="AH14" s="167">
        <v>1</v>
      </c>
      <c r="AI14" s="167">
        <v>1</v>
      </c>
      <c r="AJ14" s="167">
        <v>1</v>
      </c>
      <c r="AK14" s="167">
        <v>1</v>
      </c>
      <c r="AL14" s="177">
        <v>10</v>
      </c>
      <c r="AM14" s="171">
        <v>11.86</v>
      </c>
      <c r="AN14" s="172">
        <f>LOOK!AE14</f>
        <v>14.16</v>
      </c>
      <c r="AO14" s="173">
        <f>(LOOK!AE14-AM14)/AM14</f>
        <v>0.19392917369308607</v>
      </c>
    </row>
    <row r="15" spans="1:41" x14ac:dyDescent="0.2">
      <c r="A15" s="164">
        <v>11</v>
      </c>
      <c r="B15" s="165">
        <f t="shared" ca="1" si="0"/>
        <v>1</v>
      </c>
      <c r="C15" s="166">
        <f t="shared" ca="1" si="1"/>
        <v>0.8</v>
      </c>
      <c r="D15" s="167">
        <v>1</v>
      </c>
      <c r="E15" s="167">
        <v>1</v>
      </c>
      <c r="F15" s="168">
        <f t="shared" si="2"/>
        <v>0.5</v>
      </c>
      <c r="G15" s="168">
        <f t="shared" si="2"/>
        <v>0.9</v>
      </c>
      <c r="H15" s="167">
        <v>1</v>
      </c>
      <c r="I15" s="169">
        <v>1</v>
      </c>
      <c r="J15" s="167">
        <v>1</v>
      </c>
      <c r="K15" s="167">
        <v>1</v>
      </c>
      <c r="L15" s="167">
        <v>1</v>
      </c>
      <c r="M15" s="167">
        <v>1</v>
      </c>
      <c r="N15" s="167">
        <v>1</v>
      </c>
      <c r="O15" s="169">
        <v>1</v>
      </c>
      <c r="P15" s="167">
        <v>1</v>
      </c>
      <c r="Q15" s="167">
        <v>1</v>
      </c>
      <c r="R15" s="167">
        <v>1</v>
      </c>
      <c r="S15" s="170">
        <v>10</v>
      </c>
      <c r="T15" s="170">
        <v>10</v>
      </c>
      <c r="U15" s="167">
        <v>1</v>
      </c>
      <c r="V15" s="167">
        <v>1</v>
      </c>
      <c r="W15" s="167">
        <v>1</v>
      </c>
      <c r="X15" s="167">
        <v>1</v>
      </c>
      <c r="Y15" s="169">
        <v>1</v>
      </c>
      <c r="Z15" s="167">
        <v>1</v>
      </c>
      <c r="AA15" s="167">
        <v>1</v>
      </c>
      <c r="AB15" s="167">
        <v>1</v>
      </c>
      <c r="AC15" s="167">
        <v>1</v>
      </c>
      <c r="AD15" s="167">
        <v>1</v>
      </c>
      <c r="AE15" s="167">
        <v>1</v>
      </c>
      <c r="AF15" s="167">
        <v>1</v>
      </c>
      <c r="AG15" s="167">
        <v>1</v>
      </c>
      <c r="AH15" s="167">
        <v>1</v>
      </c>
      <c r="AI15" s="167">
        <v>1</v>
      </c>
      <c r="AJ15" s="167">
        <v>1</v>
      </c>
      <c r="AK15" s="167">
        <v>1</v>
      </c>
      <c r="AL15" s="164">
        <v>11</v>
      </c>
      <c r="AM15" s="171">
        <v>11.87</v>
      </c>
      <c r="AN15" s="172">
        <f>LOOK!AE15</f>
        <v>14.58</v>
      </c>
      <c r="AO15" s="173">
        <f>(LOOK!AE15-AM15)/AM15</f>
        <v>0.22830665543386697</v>
      </c>
    </row>
    <row r="16" spans="1:41" x14ac:dyDescent="0.2">
      <c r="A16" s="177">
        <v>12</v>
      </c>
      <c r="B16" s="165">
        <f t="shared" ca="1" si="0"/>
        <v>1</v>
      </c>
      <c r="C16" s="166">
        <f t="shared" ca="1" si="1"/>
        <v>0.8</v>
      </c>
      <c r="D16" s="167">
        <v>1</v>
      </c>
      <c r="E16" s="167">
        <v>1</v>
      </c>
      <c r="F16" s="168">
        <f t="shared" si="2"/>
        <v>0.5</v>
      </c>
      <c r="G16" s="168">
        <f t="shared" si="2"/>
        <v>0.9</v>
      </c>
      <c r="H16" s="167">
        <v>1</v>
      </c>
      <c r="I16" s="175">
        <v>1</v>
      </c>
      <c r="J16" s="167">
        <v>1</v>
      </c>
      <c r="K16" s="167">
        <v>1</v>
      </c>
      <c r="L16" s="167">
        <v>1</v>
      </c>
      <c r="M16" s="167">
        <v>1</v>
      </c>
      <c r="N16" s="167">
        <v>1</v>
      </c>
      <c r="O16" s="175">
        <v>1</v>
      </c>
      <c r="P16" s="167">
        <v>1</v>
      </c>
      <c r="Q16" s="167">
        <v>1</v>
      </c>
      <c r="R16" s="167">
        <v>1</v>
      </c>
      <c r="S16" s="176">
        <v>10</v>
      </c>
      <c r="T16" s="176">
        <v>10</v>
      </c>
      <c r="U16" s="167">
        <v>1</v>
      </c>
      <c r="V16" s="167">
        <v>1</v>
      </c>
      <c r="W16" s="167">
        <v>1</v>
      </c>
      <c r="X16" s="167">
        <v>1</v>
      </c>
      <c r="Y16" s="175">
        <v>1</v>
      </c>
      <c r="Z16" s="167">
        <v>1</v>
      </c>
      <c r="AA16" s="167">
        <v>1</v>
      </c>
      <c r="AB16" s="167">
        <v>1</v>
      </c>
      <c r="AC16" s="167">
        <v>1</v>
      </c>
      <c r="AD16" s="167">
        <v>1</v>
      </c>
      <c r="AE16" s="167">
        <v>1</v>
      </c>
      <c r="AF16" s="167">
        <v>1</v>
      </c>
      <c r="AG16" s="167">
        <v>1</v>
      </c>
      <c r="AH16" s="167">
        <v>1</v>
      </c>
      <c r="AI16" s="167">
        <v>1</v>
      </c>
      <c r="AJ16" s="167">
        <v>1</v>
      </c>
      <c r="AK16" s="167">
        <v>1</v>
      </c>
      <c r="AL16" s="177">
        <v>12</v>
      </c>
      <c r="AM16" s="171">
        <v>12.58</v>
      </c>
      <c r="AN16" s="172">
        <f>LOOK!AE16</f>
        <v>14.88</v>
      </c>
      <c r="AO16" s="173">
        <f>(LOOK!AE16-AM16)/AM16</f>
        <v>0.18282988871224171</v>
      </c>
    </row>
    <row r="17" spans="1:41" x14ac:dyDescent="0.2">
      <c r="A17" s="164">
        <v>13</v>
      </c>
      <c r="B17" s="165">
        <f t="shared" ca="1" si="0"/>
        <v>1</v>
      </c>
      <c r="C17" s="166">
        <f t="shared" ca="1" si="1"/>
        <v>0.8</v>
      </c>
      <c r="D17" s="167">
        <v>1</v>
      </c>
      <c r="E17" s="167">
        <v>1</v>
      </c>
      <c r="F17" s="168">
        <f t="shared" si="2"/>
        <v>0.5</v>
      </c>
      <c r="G17" s="168">
        <f t="shared" si="2"/>
        <v>0.9</v>
      </c>
      <c r="H17" s="167">
        <v>1</v>
      </c>
      <c r="I17" s="169">
        <v>1</v>
      </c>
      <c r="J17" s="167">
        <v>1</v>
      </c>
      <c r="K17" s="167">
        <v>1</v>
      </c>
      <c r="L17" s="167">
        <v>1</v>
      </c>
      <c r="M17" s="167">
        <v>1</v>
      </c>
      <c r="N17" s="167">
        <v>1</v>
      </c>
      <c r="O17" s="169">
        <v>1</v>
      </c>
      <c r="P17" s="167">
        <v>1</v>
      </c>
      <c r="Q17" s="167">
        <v>1</v>
      </c>
      <c r="R17" s="167">
        <v>1</v>
      </c>
      <c r="S17" s="170">
        <v>10</v>
      </c>
      <c r="T17" s="170">
        <v>10</v>
      </c>
      <c r="U17" s="167">
        <v>1</v>
      </c>
      <c r="V17" s="167">
        <v>1</v>
      </c>
      <c r="W17" s="167">
        <v>1</v>
      </c>
      <c r="X17" s="167">
        <v>1</v>
      </c>
      <c r="Y17" s="169">
        <v>1</v>
      </c>
      <c r="Z17" s="167">
        <v>1</v>
      </c>
      <c r="AA17" s="167">
        <v>1</v>
      </c>
      <c r="AB17" s="167">
        <v>1</v>
      </c>
      <c r="AC17" s="167">
        <v>1</v>
      </c>
      <c r="AD17" s="167">
        <v>1</v>
      </c>
      <c r="AE17" s="167">
        <v>1</v>
      </c>
      <c r="AF17" s="167">
        <v>1</v>
      </c>
      <c r="AG17" s="167">
        <v>1</v>
      </c>
      <c r="AH17" s="167">
        <v>1</v>
      </c>
      <c r="AI17" s="167">
        <v>1</v>
      </c>
      <c r="AJ17" s="167">
        <v>1</v>
      </c>
      <c r="AK17" s="167">
        <v>1</v>
      </c>
      <c r="AL17" s="164">
        <v>13</v>
      </c>
      <c r="AM17" s="171">
        <v>12.3</v>
      </c>
      <c r="AN17" s="172">
        <f>LOOK!AE17</f>
        <v>14.94</v>
      </c>
      <c r="AO17" s="173">
        <f>(LOOK!AE17-AM17)/AM17</f>
        <v>0.2146341463414633</v>
      </c>
    </row>
    <row r="18" spans="1:41" x14ac:dyDescent="0.2">
      <c r="A18" s="177">
        <v>14</v>
      </c>
      <c r="B18" s="165">
        <f t="shared" ca="1" si="0"/>
        <v>1</v>
      </c>
      <c r="C18" s="166">
        <f t="shared" ca="1" si="1"/>
        <v>0.8</v>
      </c>
      <c r="D18" s="167">
        <v>1</v>
      </c>
      <c r="E18" s="167">
        <v>1</v>
      </c>
      <c r="F18" s="168">
        <f t="shared" si="2"/>
        <v>0.5</v>
      </c>
      <c r="G18" s="168">
        <f t="shared" si="2"/>
        <v>0.9</v>
      </c>
      <c r="H18" s="167">
        <v>1</v>
      </c>
      <c r="I18" s="175">
        <v>1</v>
      </c>
      <c r="J18" s="167">
        <v>1</v>
      </c>
      <c r="K18" s="167">
        <v>1</v>
      </c>
      <c r="L18" s="167">
        <v>1</v>
      </c>
      <c r="M18" s="167">
        <v>1</v>
      </c>
      <c r="N18" s="167">
        <v>1</v>
      </c>
      <c r="O18" s="175">
        <v>1</v>
      </c>
      <c r="P18" s="167">
        <v>1</v>
      </c>
      <c r="Q18" s="167">
        <v>1</v>
      </c>
      <c r="R18" s="167">
        <v>1</v>
      </c>
      <c r="S18" s="176">
        <v>10</v>
      </c>
      <c r="T18" s="176">
        <v>10</v>
      </c>
      <c r="U18" s="167">
        <v>1</v>
      </c>
      <c r="V18" s="167">
        <v>1</v>
      </c>
      <c r="W18" s="167">
        <v>1</v>
      </c>
      <c r="X18" s="167">
        <v>1</v>
      </c>
      <c r="Y18" s="175">
        <v>1</v>
      </c>
      <c r="Z18" s="167">
        <v>1</v>
      </c>
      <c r="AA18" s="167">
        <v>1</v>
      </c>
      <c r="AB18" s="167">
        <v>1</v>
      </c>
      <c r="AC18" s="167">
        <v>1</v>
      </c>
      <c r="AD18" s="167">
        <v>1</v>
      </c>
      <c r="AE18" s="167">
        <v>1</v>
      </c>
      <c r="AF18" s="167">
        <v>1</v>
      </c>
      <c r="AG18" s="167">
        <v>1</v>
      </c>
      <c r="AH18" s="167">
        <v>1</v>
      </c>
      <c r="AI18" s="167">
        <v>1</v>
      </c>
      <c r="AJ18" s="167">
        <v>1</v>
      </c>
      <c r="AK18" s="167">
        <v>1</v>
      </c>
      <c r="AL18" s="177">
        <v>14</v>
      </c>
      <c r="AM18" s="171">
        <v>12.62</v>
      </c>
      <c r="AN18" s="172">
        <f>LOOK!AE18</f>
        <v>15.04</v>
      </c>
      <c r="AO18" s="173">
        <f>(LOOK!AE18-AM18)/AM18</f>
        <v>0.19175911251980984</v>
      </c>
    </row>
    <row r="19" spans="1:41" x14ac:dyDescent="0.2">
      <c r="A19" s="164">
        <v>15</v>
      </c>
      <c r="B19" s="165">
        <f t="shared" ca="1" si="0"/>
        <v>1</v>
      </c>
      <c r="C19" s="166">
        <f t="shared" ca="1" si="1"/>
        <v>0.8</v>
      </c>
      <c r="D19" s="167">
        <v>1</v>
      </c>
      <c r="E19" s="167">
        <v>1</v>
      </c>
      <c r="F19" s="168">
        <f t="shared" si="2"/>
        <v>0.5</v>
      </c>
      <c r="G19" s="168">
        <f t="shared" si="2"/>
        <v>0.9</v>
      </c>
      <c r="H19" s="167">
        <v>1</v>
      </c>
      <c r="I19" s="169">
        <v>1</v>
      </c>
      <c r="J19" s="167">
        <v>1</v>
      </c>
      <c r="K19" s="167">
        <v>1</v>
      </c>
      <c r="L19" s="167">
        <v>1</v>
      </c>
      <c r="M19" s="167">
        <v>1</v>
      </c>
      <c r="N19" s="167">
        <v>1</v>
      </c>
      <c r="O19" s="169">
        <v>1</v>
      </c>
      <c r="P19" s="167">
        <v>1</v>
      </c>
      <c r="Q19" s="167">
        <v>1</v>
      </c>
      <c r="R19" s="167">
        <v>1</v>
      </c>
      <c r="S19" s="170">
        <v>10</v>
      </c>
      <c r="T19" s="170">
        <v>10</v>
      </c>
      <c r="U19" s="167">
        <v>1</v>
      </c>
      <c r="V19" s="167">
        <v>1</v>
      </c>
      <c r="W19" s="167">
        <v>1</v>
      </c>
      <c r="X19" s="167">
        <v>1</v>
      </c>
      <c r="Y19" s="169">
        <v>1</v>
      </c>
      <c r="Z19" s="167">
        <v>1</v>
      </c>
      <c r="AA19" s="167">
        <v>1</v>
      </c>
      <c r="AB19" s="167">
        <v>1</v>
      </c>
      <c r="AC19" s="167">
        <v>1</v>
      </c>
      <c r="AD19" s="167">
        <v>1</v>
      </c>
      <c r="AE19" s="167">
        <v>1</v>
      </c>
      <c r="AF19" s="167">
        <v>1</v>
      </c>
      <c r="AG19" s="167">
        <v>1</v>
      </c>
      <c r="AH19" s="167">
        <v>1</v>
      </c>
      <c r="AI19" s="167">
        <v>1</v>
      </c>
      <c r="AJ19" s="167">
        <v>1</v>
      </c>
      <c r="AK19" s="167">
        <v>1</v>
      </c>
      <c r="AL19" s="164">
        <v>15</v>
      </c>
      <c r="AM19" s="171">
        <v>12.79</v>
      </c>
      <c r="AN19" s="172">
        <f>LOOK!AE19</f>
        <v>15.02</v>
      </c>
      <c r="AO19" s="173">
        <f>(LOOK!AE19-AM19)/AM19</f>
        <v>0.17435496481626275</v>
      </c>
    </row>
    <row r="20" spans="1:41" x14ac:dyDescent="0.2">
      <c r="A20" s="177">
        <v>16</v>
      </c>
      <c r="B20" s="165">
        <f t="shared" ca="1" si="0"/>
        <v>1</v>
      </c>
      <c r="C20" s="166">
        <f t="shared" ca="1" si="1"/>
        <v>0.8</v>
      </c>
      <c r="D20" s="167">
        <v>1</v>
      </c>
      <c r="E20" s="167">
        <v>1</v>
      </c>
      <c r="F20" s="168">
        <f t="shared" si="2"/>
        <v>0.5</v>
      </c>
      <c r="G20" s="168">
        <f t="shared" si="2"/>
        <v>0.9</v>
      </c>
      <c r="H20" s="167">
        <v>1</v>
      </c>
      <c r="I20" s="175">
        <v>1</v>
      </c>
      <c r="J20" s="167">
        <v>1</v>
      </c>
      <c r="K20" s="167">
        <v>1</v>
      </c>
      <c r="L20" s="167">
        <v>1</v>
      </c>
      <c r="M20" s="167">
        <v>1</v>
      </c>
      <c r="N20" s="167">
        <v>1</v>
      </c>
      <c r="O20" s="175">
        <v>1</v>
      </c>
      <c r="P20" s="167">
        <v>1</v>
      </c>
      <c r="Q20" s="167">
        <v>1</v>
      </c>
      <c r="R20" s="167">
        <v>1</v>
      </c>
      <c r="S20" s="176">
        <v>10</v>
      </c>
      <c r="T20" s="176">
        <v>10</v>
      </c>
      <c r="U20" s="167">
        <v>1</v>
      </c>
      <c r="V20" s="167">
        <v>1</v>
      </c>
      <c r="W20" s="167">
        <v>1</v>
      </c>
      <c r="X20" s="167">
        <v>1</v>
      </c>
      <c r="Y20" s="175">
        <v>1</v>
      </c>
      <c r="Z20" s="167">
        <v>1</v>
      </c>
      <c r="AA20" s="167">
        <v>1</v>
      </c>
      <c r="AB20" s="167">
        <v>1</v>
      </c>
      <c r="AC20" s="167">
        <v>1</v>
      </c>
      <c r="AD20" s="167">
        <v>1</v>
      </c>
      <c r="AE20" s="167">
        <v>1</v>
      </c>
      <c r="AF20" s="167">
        <v>1</v>
      </c>
      <c r="AG20" s="167">
        <v>1</v>
      </c>
      <c r="AH20" s="167">
        <v>1</v>
      </c>
      <c r="AI20" s="167">
        <v>1</v>
      </c>
      <c r="AJ20" s="167">
        <v>1</v>
      </c>
      <c r="AK20" s="167">
        <v>1</v>
      </c>
      <c r="AL20" s="177">
        <v>16</v>
      </c>
      <c r="AM20" s="171">
        <v>12.38</v>
      </c>
      <c r="AN20" s="172">
        <f>LOOK!AE20</f>
        <v>14.65</v>
      </c>
      <c r="AO20" s="173">
        <f>(LOOK!AE20-AM20)/AM20</f>
        <v>0.1833602584814216</v>
      </c>
    </row>
    <row r="21" spans="1:41" x14ac:dyDescent="0.2">
      <c r="A21" s="164">
        <v>17</v>
      </c>
      <c r="B21" s="165">
        <f t="shared" ca="1" si="0"/>
        <v>1</v>
      </c>
      <c r="C21" s="166">
        <f t="shared" ca="1" si="1"/>
        <v>0.8</v>
      </c>
      <c r="D21" s="167">
        <v>1</v>
      </c>
      <c r="E21" s="167">
        <v>1</v>
      </c>
      <c r="F21" s="168">
        <f t="shared" si="2"/>
        <v>0.5</v>
      </c>
      <c r="G21" s="168">
        <f t="shared" si="2"/>
        <v>0.9</v>
      </c>
      <c r="H21" s="167">
        <v>1</v>
      </c>
      <c r="I21" s="169">
        <v>1</v>
      </c>
      <c r="J21" s="167">
        <v>1</v>
      </c>
      <c r="K21" s="167">
        <v>1</v>
      </c>
      <c r="L21" s="167">
        <v>1</v>
      </c>
      <c r="M21" s="167">
        <v>1</v>
      </c>
      <c r="N21" s="167">
        <v>1</v>
      </c>
      <c r="O21" s="167">
        <v>1</v>
      </c>
      <c r="P21" s="167">
        <v>1</v>
      </c>
      <c r="Q21" s="167">
        <v>1</v>
      </c>
      <c r="R21" s="167">
        <v>1</v>
      </c>
      <c r="S21" s="170">
        <v>10</v>
      </c>
      <c r="T21" s="170">
        <v>10</v>
      </c>
      <c r="U21" s="167">
        <v>1</v>
      </c>
      <c r="V21" s="167">
        <v>1</v>
      </c>
      <c r="W21" s="167">
        <v>1</v>
      </c>
      <c r="X21" s="167">
        <v>1</v>
      </c>
      <c r="Y21" s="169">
        <v>1</v>
      </c>
      <c r="Z21" s="167">
        <v>1</v>
      </c>
      <c r="AA21" s="167">
        <v>1</v>
      </c>
      <c r="AB21" s="167">
        <v>1</v>
      </c>
      <c r="AC21" s="167">
        <v>1</v>
      </c>
      <c r="AD21" s="167">
        <v>1</v>
      </c>
      <c r="AE21" s="167">
        <v>1</v>
      </c>
      <c r="AF21" s="167">
        <v>1</v>
      </c>
      <c r="AG21" s="167">
        <v>1</v>
      </c>
      <c r="AH21" s="167">
        <v>1</v>
      </c>
      <c r="AI21" s="167">
        <v>1</v>
      </c>
      <c r="AJ21" s="167">
        <v>1</v>
      </c>
      <c r="AK21" s="167">
        <v>1</v>
      </c>
      <c r="AL21" s="164">
        <v>17</v>
      </c>
      <c r="AM21" s="171">
        <v>12.22</v>
      </c>
      <c r="AN21" s="172">
        <f>LOOK!AE21</f>
        <v>14.64</v>
      </c>
      <c r="AO21" s="173">
        <f>(LOOK!AE21-AM21)/AM21</f>
        <v>0.19803600654664483</v>
      </c>
    </row>
    <row r="22" spans="1:41" x14ac:dyDescent="0.2">
      <c r="A22" s="177">
        <v>18</v>
      </c>
      <c r="B22" s="165">
        <f t="shared" ca="1" si="0"/>
        <v>1</v>
      </c>
      <c r="C22" s="166">
        <f t="shared" ca="1" si="1"/>
        <v>0.8</v>
      </c>
      <c r="D22" s="167">
        <v>1</v>
      </c>
      <c r="E22" s="167">
        <v>1</v>
      </c>
      <c r="F22" s="168">
        <f t="shared" si="2"/>
        <v>0.5</v>
      </c>
      <c r="G22" s="168">
        <f t="shared" si="2"/>
        <v>0.9</v>
      </c>
      <c r="H22" s="167">
        <v>1</v>
      </c>
      <c r="I22" s="175">
        <v>1</v>
      </c>
      <c r="J22" s="167">
        <v>1</v>
      </c>
      <c r="K22" s="167">
        <v>1</v>
      </c>
      <c r="L22" s="167">
        <v>1</v>
      </c>
      <c r="M22" s="167">
        <v>1</v>
      </c>
      <c r="N22" s="167">
        <v>1</v>
      </c>
      <c r="O22" s="167">
        <v>1</v>
      </c>
      <c r="P22" s="167">
        <v>1</v>
      </c>
      <c r="Q22" s="167">
        <v>1</v>
      </c>
      <c r="R22" s="167">
        <v>1</v>
      </c>
      <c r="S22" s="176">
        <v>10</v>
      </c>
      <c r="T22" s="176">
        <v>10</v>
      </c>
      <c r="U22" s="167">
        <v>1</v>
      </c>
      <c r="V22" s="167">
        <v>1</v>
      </c>
      <c r="W22" s="167">
        <v>1</v>
      </c>
      <c r="X22" s="167">
        <v>1</v>
      </c>
      <c r="Y22" s="175">
        <v>1</v>
      </c>
      <c r="Z22" s="167">
        <v>1</v>
      </c>
      <c r="AA22" s="167">
        <v>1</v>
      </c>
      <c r="AB22" s="167">
        <v>1</v>
      </c>
      <c r="AC22" s="167">
        <v>1</v>
      </c>
      <c r="AD22" s="167">
        <v>1</v>
      </c>
      <c r="AE22" s="167">
        <v>1</v>
      </c>
      <c r="AF22" s="167">
        <v>1</v>
      </c>
      <c r="AG22" s="167">
        <v>1</v>
      </c>
      <c r="AH22" s="167">
        <v>1</v>
      </c>
      <c r="AI22" s="167">
        <v>1</v>
      </c>
      <c r="AJ22" s="167">
        <v>1</v>
      </c>
      <c r="AK22" s="167">
        <v>1</v>
      </c>
      <c r="AL22" s="177">
        <v>18</v>
      </c>
      <c r="AM22" s="171">
        <v>12.58</v>
      </c>
      <c r="AN22" s="172">
        <f>LOOK!AE22</f>
        <v>15</v>
      </c>
      <c r="AO22" s="173">
        <f>(LOOK!AE22-AM22)/AM22</f>
        <v>0.19236883942766295</v>
      </c>
    </row>
    <row r="23" spans="1:41" x14ac:dyDescent="0.2">
      <c r="A23" s="164">
        <v>19</v>
      </c>
      <c r="B23" s="165">
        <f t="shared" ca="1" si="0"/>
        <v>1</v>
      </c>
      <c r="C23" s="166">
        <f t="shared" ca="1" si="1"/>
        <v>0.8</v>
      </c>
      <c r="D23" s="167">
        <v>1</v>
      </c>
      <c r="E23" s="167">
        <v>1</v>
      </c>
      <c r="F23" s="168">
        <f t="shared" si="2"/>
        <v>0.5</v>
      </c>
      <c r="G23" s="168">
        <f t="shared" si="2"/>
        <v>0.9</v>
      </c>
      <c r="H23" s="167">
        <v>1</v>
      </c>
      <c r="I23" s="169">
        <v>1</v>
      </c>
      <c r="J23" s="167">
        <v>1</v>
      </c>
      <c r="K23" s="167">
        <v>1</v>
      </c>
      <c r="L23" s="167">
        <v>1</v>
      </c>
      <c r="M23" s="167">
        <v>1</v>
      </c>
      <c r="N23" s="167">
        <v>1</v>
      </c>
      <c r="O23" s="167">
        <v>1</v>
      </c>
      <c r="P23" s="167">
        <v>1</v>
      </c>
      <c r="Q23" s="167">
        <v>1</v>
      </c>
      <c r="R23" s="167">
        <v>1</v>
      </c>
      <c r="S23" s="170">
        <v>10</v>
      </c>
      <c r="T23" s="170">
        <v>10</v>
      </c>
      <c r="U23" s="167">
        <v>1</v>
      </c>
      <c r="V23" s="167">
        <v>1</v>
      </c>
      <c r="W23" s="167">
        <v>1</v>
      </c>
      <c r="X23" s="167">
        <v>1</v>
      </c>
      <c r="Y23" s="169">
        <v>1</v>
      </c>
      <c r="Z23" s="167">
        <v>1</v>
      </c>
      <c r="AA23" s="167">
        <v>1</v>
      </c>
      <c r="AB23" s="167">
        <v>1</v>
      </c>
      <c r="AC23" s="167">
        <v>1</v>
      </c>
      <c r="AD23" s="167">
        <v>1</v>
      </c>
      <c r="AE23" s="167">
        <v>1</v>
      </c>
      <c r="AF23" s="167">
        <v>1</v>
      </c>
      <c r="AG23" s="167">
        <v>1</v>
      </c>
      <c r="AH23" s="167">
        <v>1</v>
      </c>
      <c r="AI23" s="167">
        <v>1</v>
      </c>
      <c r="AJ23" s="167">
        <v>1</v>
      </c>
      <c r="AK23" s="167">
        <v>1</v>
      </c>
      <c r="AL23" s="164">
        <v>19</v>
      </c>
      <c r="AM23" s="171">
        <v>11.95</v>
      </c>
      <c r="AN23" s="172">
        <f>LOOK!AE23</f>
        <v>14.14</v>
      </c>
      <c r="AO23" s="173">
        <f>(LOOK!AE23-AM23)/AM23</f>
        <v>0.18326359832635994</v>
      </c>
    </row>
    <row r="24" spans="1:41" x14ac:dyDescent="0.2">
      <c r="A24" s="177">
        <v>20</v>
      </c>
      <c r="B24" s="165">
        <f t="shared" ca="1" si="0"/>
        <v>1</v>
      </c>
      <c r="C24" s="166">
        <f t="shared" ca="1" si="1"/>
        <v>0.8</v>
      </c>
      <c r="D24" s="167">
        <v>1</v>
      </c>
      <c r="E24" s="167">
        <v>1</v>
      </c>
      <c r="F24" s="168">
        <f t="shared" si="2"/>
        <v>0.5</v>
      </c>
      <c r="G24" s="168">
        <f t="shared" si="2"/>
        <v>0.9</v>
      </c>
      <c r="H24" s="167">
        <v>1</v>
      </c>
      <c r="I24" s="175">
        <v>1</v>
      </c>
      <c r="J24" s="167">
        <v>1</v>
      </c>
      <c r="K24" s="167">
        <v>1</v>
      </c>
      <c r="L24" s="167">
        <v>1</v>
      </c>
      <c r="M24" s="167">
        <v>1</v>
      </c>
      <c r="N24" s="167">
        <v>1</v>
      </c>
      <c r="O24" s="167">
        <v>1</v>
      </c>
      <c r="P24" s="167">
        <v>1</v>
      </c>
      <c r="Q24" s="167">
        <v>1</v>
      </c>
      <c r="R24" s="167">
        <v>1</v>
      </c>
      <c r="S24" s="176">
        <v>10</v>
      </c>
      <c r="T24" s="176">
        <v>10</v>
      </c>
      <c r="U24" s="167">
        <v>1</v>
      </c>
      <c r="V24" s="167">
        <v>1</v>
      </c>
      <c r="W24" s="167">
        <v>1</v>
      </c>
      <c r="X24" s="167">
        <v>1</v>
      </c>
      <c r="Y24" s="175">
        <v>1</v>
      </c>
      <c r="Z24" s="167">
        <v>1</v>
      </c>
      <c r="AA24" s="167">
        <v>1</v>
      </c>
      <c r="AB24" s="167">
        <v>1</v>
      </c>
      <c r="AC24" s="167">
        <v>1</v>
      </c>
      <c r="AD24" s="167">
        <v>1</v>
      </c>
      <c r="AE24" s="167">
        <v>1</v>
      </c>
      <c r="AF24" s="167">
        <v>1</v>
      </c>
      <c r="AG24" s="167">
        <v>1</v>
      </c>
      <c r="AH24" s="167">
        <v>1</v>
      </c>
      <c r="AI24" s="167">
        <v>1</v>
      </c>
      <c r="AJ24" s="167">
        <v>1</v>
      </c>
      <c r="AK24" s="167">
        <v>1</v>
      </c>
      <c r="AL24" s="177">
        <v>20</v>
      </c>
      <c r="AM24" s="171">
        <v>12.35</v>
      </c>
      <c r="AN24" s="172">
        <f>LOOK!AE24</f>
        <v>14.71</v>
      </c>
      <c r="AO24" s="173">
        <f>(LOOK!AE24-AM24)/AM24</f>
        <v>0.191093117408907</v>
      </c>
    </row>
    <row r="25" spans="1:41" x14ac:dyDescent="0.2">
      <c r="A25" s="164">
        <v>21</v>
      </c>
      <c r="B25" s="165">
        <f t="shared" ca="1" si="0"/>
        <v>1</v>
      </c>
      <c r="C25" s="166">
        <f t="shared" ca="1" si="1"/>
        <v>0.8</v>
      </c>
      <c r="D25" s="167">
        <v>1</v>
      </c>
      <c r="E25" s="167">
        <v>1</v>
      </c>
      <c r="F25" s="168">
        <f t="shared" si="2"/>
        <v>0.5</v>
      </c>
      <c r="G25" s="168">
        <f t="shared" si="2"/>
        <v>0.9</v>
      </c>
      <c r="H25" s="167">
        <v>1</v>
      </c>
      <c r="I25" s="169">
        <v>1</v>
      </c>
      <c r="J25" s="167">
        <v>1</v>
      </c>
      <c r="K25" s="167">
        <v>1</v>
      </c>
      <c r="L25" s="167">
        <v>1</v>
      </c>
      <c r="M25" s="167">
        <v>1</v>
      </c>
      <c r="N25" s="167">
        <v>1</v>
      </c>
      <c r="O25" s="167">
        <v>1</v>
      </c>
      <c r="P25" s="167">
        <v>1</v>
      </c>
      <c r="Q25" s="167">
        <v>1</v>
      </c>
      <c r="R25" s="167">
        <v>1</v>
      </c>
      <c r="S25" s="170">
        <v>10</v>
      </c>
      <c r="T25" s="170">
        <v>10</v>
      </c>
      <c r="U25" s="167">
        <v>1</v>
      </c>
      <c r="V25" s="167">
        <v>1</v>
      </c>
      <c r="W25" s="167">
        <v>1</v>
      </c>
      <c r="X25" s="167">
        <v>1</v>
      </c>
      <c r="Y25" s="169">
        <v>1</v>
      </c>
      <c r="Z25" s="167">
        <v>1</v>
      </c>
      <c r="AA25" s="167">
        <v>1</v>
      </c>
      <c r="AB25" s="167">
        <v>1</v>
      </c>
      <c r="AC25" s="167">
        <v>1</v>
      </c>
      <c r="AD25" s="167">
        <v>1</v>
      </c>
      <c r="AE25" s="167">
        <v>1</v>
      </c>
      <c r="AF25" s="167">
        <v>1</v>
      </c>
      <c r="AG25" s="167">
        <v>1</v>
      </c>
      <c r="AH25" s="167">
        <v>1</v>
      </c>
      <c r="AI25" s="167">
        <v>1</v>
      </c>
      <c r="AJ25" s="167">
        <v>1</v>
      </c>
      <c r="AK25" s="167">
        <v>1</v>
      </c>
      <c r="AL25" s="164">
        <v>21</v>
      </c>
      <c r="AM25" s="171">
        <v>13.09</v>
      </c>
      <c r="AN25" s="172">
        <f>LOOK!AE25</f>
        <v>15.24</v>
      </c>
      <c r="AO25" s="173">
        <f>(LOOK!AE25-AM25)/AM25</f>
        <v>0.16424751718869368</v>
      </c>
    </row>
    <row r="26" spans="1:41" x14ac:dyDescent="0.2">
      <c r="A26" s="177">
        <v>22</v>
      </c>
      <c r="B26" s="165">
        <f t="shared" ca="1" si="0"/>
        <v>1</v>
      </c>
      <c r="C26" s="166">
        <f t="shared" ca="1" si="1"/>
        <v>0.8</v>
      </c>
      <c r="D26" s="167">
        <v>1</v>
      </c>
      <c r="E26" s="167">
        <v>1</v>
      </c>
      <c r="F26" s="168">
        <f t="shared" si="2"/>
        <v>0.5</v>
      </c>
      <c r="G26" s="168">
        <f t="shared" si="2"/>
        <v>0.9</v>
      </c>
      <c r="H26" s="167">
        <v>1</v>
      </c>
      <c r="I26" s="169">
        <v>1</v>
      </c>
      <c r="J26" s="167">
        <v>1</v>
      </c>
      <c r="K26" s="167">
        <v>1</v>
      </c>
      <c r="L26" s="167">
        <v>1</v>
      </c>
      <c r="M26" s="167">
        <v>1</v>
      </c>
      <c r="N26" s="167">
        <v>1</v>
      </c>
      <c r="O26" s="169">
        <v>1</v>
      </c>
      <c r="P26" s="167">
        <v>1</v>
      </c>
      <c r="Q26" s="167">
        <v>1</v>
      </c>
      <c r="R26" s="167">
        <v>1</v>
      </c>
      <c r="S26" s="170">
        <v>10</v>
      </c>
      <c r="T26" s="170">
        <v>10</v>
      </c>
      <c r="U26" s="167">
        <v>1</v>
      </c>
      <c r="V26" s="167">
        <v>1</v>
      </c>
      <c r="W26" s="167">
        <v>1</v>
      </c>
      <c r="X26" s="167">
        <v>1</v>
      </c>
      <c r="Y26" s="169">
        <v>1</v>
      </c>
      <c r="Z26" s="167">
        <v>1</v>
      </c>
      <c r="AA26" s="167">
        <v>1</v>
      </c>
      <c r="AB26" s="167">
        <v>1</v>
      </c>
      <c r="AC26" s="167">
        <v>1</v>
      </c>
      <c r="AD26" s="167">
        <v>1</v>
      </c>
      <c r="AE26" s="167">
        <v>1</v>
      </c>
      <c r="AF26" s="167">
        <v>1</v>
      </c>
      <c r="AG26" s="167">
        <v>1</v>
      </c>
      <c r="AH26" s="167">
        <v>1</v>
      </c>
      <c r="AI26" s="167">
        <v>1</v>
      </c>
      <c r="AJ26" s="167">
        <v>1</v>
      </c>
      <c r="AK26" s="167">
        <v>1</v>
      </c>
      <c r="AL26" s="177">
        <v>22</v>
      </c>
      <c r="AM26" s="171">
        <v>12.96</v>
      </c>
      <c r="AN26" s="172">
        <f>LOOK!AE26</f>
        <v>15.31</v>
      </c>
      <c r="AO26" s="173">
        <f>(LOOK!AE26-AM26)/AM26</f>
        <v>0.18132716049382713</v>
      </c>
    </row>
    <row r="27" spans="1:41" x14ac:dyDescent="0.2">
      <c r="A27" s="164">
        <v>23</v>
      </c>
      <c r="B27" s="165">
        <f t="shared" ca="1" si="0"/>
        <v>1</v>
      </c>
      <c r="C27" s="166">
        <f t="shared" ca="1" si="1"/>
        <v>0.8</v>
      </c>
      <c r="D27" s="167">
        <v>1</v>
      </c>
      <c r="E27" s="167">
        <v>1</v>
      </c>
      <c r="F27" s="168">
        <f t="shared" si="2"/>
        <v>0.5</v>
      </c>
      <c r="G27" s="168">
        <f t="shared" si="2"/>
        <v>0.9</v>
      </c>
      <c r="H27" s="167">
        <v>1</v>
      </c>
      <c r="I27" s="175">
        <v>1</v>
      </c>
      <c r="J27" s="167">
        <v>1</v>
      </c>
      <c r="K27" s="167">
        <v>1</v>
      </c>
      <c r="L27" s="167">
        <v>1</v>
      </c>
      <c r="M27" s="167">
        <v>1</v>
      </c>
      <c r="N27" s="167">
        <v>1</v>
      </c>
      <c r="O27" s="175">
        <v>1</v>
      </c>
      <c r="P27" s="167">
        <v>1</v>
      </c>
      <c r="Q27" s="167">
        <v>1</v>
      </c>
      <c r="R27" s="167">
        <v>1</v>
      </c>
      <c r="S27" s="176">
        <v>10</v>
      </c>
      <c r="T27" s="176">
        <v>10</v>
      </c>
      <c r="U27" s="167">
        <v>1</v>
      </c>
      <c r="V27" s="167">
        <v>1</v>
      </c>
      <c r="W27" s="167">
        <v>1</v>
      </c>
      <c r="X27" s="167">
        <v>1</v>
      </c>
      <c r="Y27" s="175">
        <v>1</v>
      </c>
      <c r="Z27" s="167">
        <v>1</v>
      </c>
      <c r="AA27" s="167">
        <v>1</v>
      </c>
      <c r="AB27" s="167">
        <v>1</v>
      </c>
      <c r="AC27" s="167">
        <v>1</v>
      </c>
      <c r="AD27" s="167">
        <v>1</v>
      </c>
      <c r="AE27" s="167">
        <v>1</v>
      </c>
      <c r="AF27" s="167">
        <v>1</v>
      </c>
      <c r="AG27" s="167">
        <v>1</v>
      </c>
      <c r="AH27" s="167">
        <v>1</v>
      </c>
      <c r="AI27" s="167">
        <v>1</v>
      </c>
      <c r="AJ27" s="167">
        <v>1</v>
      </c>
      <c r="AK27" s="167">
        <v>1</v>
      </c>
      <c r="AL27" s="164">
        <v>23</v>
      </c>
      <c r="AM27" s="171">
        <v>12.75</v>
      </c>
      <c r="AN27" s="172">
        <f>LOOK!AE27</f>
        <v>15.27</v>
      </c>
      <c r="AO27" s="173">
        <f>(LOOK!AE27-AM27)/AM27</f>
        <v>0.19764705882352937</v>
      </c>
    </row>
    <row r="28" spans="1:41" x14ac:dyDescent="0.2">
      <c r="A28" s="60">
        <v>24</v>
      </c>
      <c r="B28" s="165">
        <f t="shared" ca="1" si="0"/>
        <v>1</v>
      </c>
      <c r="C28" s="166">
        <f t="shared" ca="1" si="1"/>
        <v>0.8</v>
      </c>
      <c r="D28" s="167">
        <v>1</v>
      </c>
      <c r="E28" s="167">
        <v>1</v>
      </c>
      <c r="F28" s="168">
        <f t="shared" si="2"/>
        <v>0.5</v>
      </c>
      <c r="G28" s="168">
        <f t="shared" si="2"/>
        <v>0.9</v>
      </c>
      <c r="H28" s="167">
        <v>1</v>
      </c>
      <c r="I28" s="169">
        <v>1</v>
      </c>
      <c r="J28" s="167">
        <v>1</v>
      </c>
      <c r="K28" s="167">
        <v>1</v>
      </c>
      <c r="L28" s="167">
        <v>1</v>
      </c>
      <c r="M28" s="167">
        <v>1</v>
      </c>
      <c r="N28" s="167">
        <v>1</v>
      </c>
      <c r="O28" s="167">
        <v>1</v>
      </c>
      <c r="P28" s="167">
        <v>1</v>
      </c>
      <c r="Q28" s="167">
        <v>1</v>
      </c>
      <c r="R28" s="167">
        <v>1</v>
      </c>
      <c r="S28" s="170">
        <v>10</v>
      </c>
      <c r="T28" s="170">
        <v>10</v>
      </c>
      <c r="U28" s="167">
        <v>1</v>
      </c>
      <c r="V28" s="167">
        <v>1</v>
      </c>
      <c r="W28" s="167">
        <v>1</v>
      </c>
      <c r="X28" s="167">
        <v>1</v>
      </c>
      <c r="Y28" s="169">
        <v>1</v>
      </c>
      <c r="Z28" s="167">
        <v>1</v>
      </c>
      <c r="AA28" s="167">
        <v>1</v>
      </c>
      <c r="AB28" s="167">
        <v>1</v>
      </c>
      <c r="AC28" s="167">
        <v>1</v>
      </c>
      <c r="AD28" s="167">
        <v>1</v>
      </c>
      <c r="AE28" s="167">
        <v>1</v>
      </c>
      <c r="AF28" s="167">
        <v>1</v>
      </c>
      <c r="AG28" s="167">
        <v>1</v>
      </c>
      <c r="AH28" s="167">
        <v>1</v>
      </c>
      <c r="AI28" s="167">
        <v>1</v>
      </c>
      <c r="AJ28" s="167">
        <v>1</v>
      </c>
      <c r="AK28" s="167">
        <v>1</v>
      </c>
      <c r="AL28" s="60">
        <v>24</v>
      </c>
      <c r="AM28" s="171">
        <v>12.87</v>
      </c>
      <c r="AN28" s="172">
        <f>LOOK!AE28</f>
        <v>14.93</v>
      </c>
      <c r="AO28" s="173">
        <f>(LOOK!AE28-AM28)/AM28</f>
        <v>0.16006216006216012</v>
      </c>
    </row>
    <row r="29" spans="1:41" x14ac:dyDescent="0.2">
      <c r="A29" s="61" t="s">
        <v>4</v>
      </c>
      <c r="B29" s="178">
        <f ca="1">OFFSET($C$4,$A28+1,$C$2)</f>
        <v>1</v>
      </c>
      <c r="C29" s="179">
        <f t="shared" ca="1" si="1"/>
        <v>0.8</v>
      </c>
      <c r="D29" s="180">
        <v>1</v>
      </c>
      <c r="E29" s="180">
        <v>1</v>
      </c>
      <c r="F29" s="181">
        <f t="shared" si="2"/>
        <v>0.5</v>
      </c>
      <c r="G29" s="181">
        <f t="shared" si="2"/>
        <v>0.9</v>
      </c>
      <c r="H29" s="180">
        <v>1</v>
      </c>
      <c r="I29" s="180">
        <v>1</v>
      </c>
      <c r="J29" s="180">
        <v>1</v>
      </c>
      <c r="K29" s="180">
        <v>1</v>
      </c>
      <c r="L29" s="180">
        <v>1</v>
      </c>
      <c r="M29" s="180">
        <v>1</v>
      </c>
      <c r="N29" s="180">
        <v>1</v>
      </c>
      <c r="O29" s="182">
        <v>1</v>
      </c>
      <c r="P29" s="180">
        <v>1</v>
      </c>
      <c r="Q29" s="180">
        <v>1</v>
      </c>
      <c r="R29" s="180">
        <v>1</v>
      </c>
      <c r="S29" s="183">
        <v>10</v>
      </c>
      <c r="T29" s="183">
        <v>10</v>
      </c>
      <c r="U29" s="180">
        <v>1</v>
      </c>
      <c r="V29" s="180">
        <v>1</v>
      </c>
      <c r="W29" s="180">
        <v>1</v>
      </c>
      <c r="X29" s="180">
        <v>1</v>
      </c>
      <c r="Y29" s="180">
        <v>1</v>
      </c>
      <c r="Z29" s="180">
        <v>1</v>
      </c>
      <c r="AA29" s="180">
        <v>1</v>
      </c>
      <c r="AB29" s="180">
        <v>1</v>
      </c>
      <c r="AC29" s="180">
        <v>1</v>
      </c>
      <c r="AD29" s="180">
        <v>1</v>
      </c>
      <c r="AE29" s="180">
        <v>1</v>
      </c>
      <c r="AF29" s="180">
        <v>1</v>
      </c>
      <c r="AG29" s="180">
        <v>1</v>
      </c>
      <c r="AH29" s="180">
        <v>1</v>
      </c>
      <c r="AI29" s="180">
        <v>1</v>
      </c>
      <c r="AJ29" s="180">
        <v>1</v>
      </c>
      <c r="AK29" s="180">
        <v>1</v>
      </c>
      <c r="AL29" s="61" t="s">
        <v>4</v>
      </c>
      <c r="AM29" s="184">
        <v>12.53</v>
      </c>
      <c r="AN29" s="185">
        <f>LOOK!AE29</f>
        <v>14.91</v>
      </c>
      <c r="AO29" s="186">
        <f>(LOOK!AE29-AM29)/AM29</f>
        <v>0.18994413407821237</v>
      </c>
    </row>
  </sheetData>
  <phoneticPr fontId="0" type="noConversion"/>
  <conditionalFormatting sqref="D4:AK4">
    <cfRule type="expression" dxfId="7711" priority="1" stopIfTrue="1">
      <formula>$C$2=D4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47625</xdr:colOff>
                    <xdr:row>0</xdr:row>
                    <xdr:rowOff>104775</xdr:rowOff>
                  </from>
                  <to>
                    <xdr:col>1</xdr:col>
                    <xdr:colOff>323850</xdr:colOff>
                    <xdr:row>2</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H42"/>
  <sheetViews>
    <sheetView showGridLines="0" zoomScale="75" workbookViewId="0">
      <selection activeCell="D1" sqref="D1"/>
    </sheetView>
  </sheetViews>
  <sheetFormatPr defaultRowHeight="12.75" x14ac:dyDescent="0.2"/>
  <cols>
    <col min="1" max="1" width="3.5703125" customWidth="1"/>
    <col min="2" max="2" width="83.140625" customWidth="1"/>
    <col min="3" max="27" width="2.7109375" customWidth="1"/>
    <col min="28" max="28" width="3.85546875" customWidth="1"/>
    <col min="29" max="29" width="4.28515625" style="36" customWidth="1"/>
    <col min="30" max="33" width="4.7109375" style="36" customWidth="1"/>
  </cols>
  <sheetData>
    <row r="1" spans="1:33" ht="12.75" customHeight="1" x14ac:dyDescent="0.2">
      <c r="A1" s="524" t="s">
        <v>74</v>
      </c>
      <c r="B1" s="525"/>
      <c r="C1" s="141">
        <v>1</v>
      </c>
      <c r="D1" s="141">
        <v>1</v>
      </c>
      <c r="E1" s="141">
        <v>2</v>
      </c>
      <c r="F1" s="141">
        <v>2</v>
      </c>
      <c r="G1" s="141">
        <v>3</v>
      </c>
      <c r="H1" s="141">
        <v>3</v>
      </c>
      <c r="I1" s="141">
        <v>4</v>
      </c>
      <c r="J1" s="141">
        <v>4</v>
      </c>
      <c r="K1" s="141">
        <v>5</v>
      </c>
      <c r="L1" s="141">
        <v>5</v>
      </c>
      <c r="M1" s="141">
        <v>6</v>
      </c>
      <c r="N1" s="141">
        <v>6</v>
      </c>
      <c r="O1" s="141">
        <v>7</v>
      </c>
      <c r="P1" s="141">
        <v>7</v>
      </c>
      <c r="Q1" s="141">
        <v>8</v>
      </c>
      <c r="R1" s="141">
        <v>8</v>
      </c>
      <c r="S1" s="141">
        <v>9</v>
      </c>
      <c r="T1" s="141">
        <v>9</v>
      </c>
      <c r="U1" s="141">
        <v>10</v>
      </c>
      <c r="V1" s="141">
        <v>10</v>
      </c>
      <c r="W1" s="141">
        <v>11</v>
      </c>
      <c r="X1" s="141">
        <v>11</v>
      </c>
      <c r="Y1" s="141">
        <v>12</v>
      </c>
      <c r="Z1" s="141">
        <v>12</v>
      </c>
    </row>
    <row r="2" spans="1:33" ht="12.75" customHeight="1" x14ac:dyDescent="0.2">
      <c r="A2" s="526"/>
      <c r="B2" s="527"/>
      <c r="C2" s="520" t="s">
        <v>51</v>
      </c>
      <c r="D2" s="521"/>
      <c r="E2" s="520" t="s">
        <v>52</v>
      </c>
      <c r="F2" s="521"/>
      <c r="G2" s="520" t="s">
        <v>53</v>
      </c>
      <c r="H2" s="521"/>
      <c r="I2" s="520" t="s">
        <v>54</v>
      </c>
      <c r="J2" s="521"/>
      <c r="K2" s="520" t="s">
        <v>55</v>
      </c>
      <c r="L2" s="521"/>
      <c r="M2" s="520" t="s">
        <v>56</v>
      </c>
      <c r="N2" s="521"/>
      <c r="O2" s="520" t="s">
        <v>57</v>
      </c>
      <c r="P2" s="521"/>
      <c r="Q2" s="520" t="s">
        <v>58</v>
      </c>
      <c r="R2" s="521"/>
      <c r="S2" s="520" t="s">
        <v>59</v>
      </c>
      <c r="T2" s="521"/>
      <c r="U2" s="520" t="s">
        <v>60</v>
      </c>
      <c r="V2" s="521"/>
      <c r="W2" s="520" t="s">
        <v>61</v>
      </c>
      <c r="X2" s="521"/>
      <c r="Y2" s="520" t="s">
        <v>62</v>
      </c>
      <c r="Z2" s="521"/>
    </row>
    <row r="3" spans="1:33" ht="12.75" customHeight="1" x14ac:dyDescent="0.2">
      <c r="A3" s="526"/>
      <c r="B3" s="527"/>
      <c r="C3" s="522" t="s">
        <v>63</v>
      </c>
      <c r="D3" s="523"/>
      <c r="E3" s="522" t="s">
        <v>64</v>
      </c>
      <c r="F3" s="523"/>
      <c r="G3" s="522" t="s">
        <v>50</v>
      </c>
      <c r="H3" s="523"/>
      <c r="I3" s="522" t="s">
        <v>65</v>
      </c>
      <c r="J3" s="523"/>
      <c r="K3" s="522" t="s">
        <v>66</v>
      </c>
      <c r="L3" s="523"/>
      <c r="M3" s="522" t="s">
        <v>67</v>
      </c>
      <c r="N3" s="523"/>
      <c r="O3" s="522" t="s">
        <v>68</v>
      </c>
      <c r="P3" s="523"/>
      <c r="Q3" s="522" t="s">
        <v>69</v>
      </c>
      <c r="R3" s="523"/>
      <c r="S3" s="522" t="s">
        <v>70</v>
      </c>
      <c r="T3" s="523"/>
      <c r="U3" s="522" t="s">
        <v>71</v>
      </c>
      <c r="V3" s="523"/>
      <c r="W3" s="522" t="s">
        <v>72</v>
      </c>
      <c r="X3" s="523"/>
      <c r="Y3" s="522" t="s">
        <v>73</v>
      </c>
      <c r="Z3" s="523"/>
      <c r="AB3" s="519" t="s">
        <v>125</v>
      </c>
      <c r="AC3" s="519"/>
      <c r="AD3" s="519"/>
      <c r="AE3" s="519"/>
      <c r="AF3" s="519"/>
      <c r="AG3" s="519"/>
    </row>
    <row r="4" spans="1:33" ht="12.75" customHeight="1" x14ac:dyDescent="0.2">
      <c r="A4" s="528"/>
      <c r="B4" s="529"/>
      <c r="C4" s="144" t="s">
        <v>49</v>
      </c>
      <c r="D4" s="141" t="s">
        <v>50</v>
      </c>
      <c r="E4" s="144" t="s">
        <v>49</v>
      </c>
      <c r="F4" s="141" t="s">
        <v>50</v>
      </c>
      <c r="G4" s="144" t="s">
        <v>49</v>
      </c>
      <c r="H4" s="141" t="s">
        <v>50</v>
      </c>
      <c r="I4" s="144" t="s">
        <v>49</v>
      </c>
      <c r="J4" s="141" t="s">
        <v>50</v>
      </c>
      <c r="K4" s="144" t="s">
        <v>49</v>
      </c>
      <c r="L4" s="141" t="s">
        <v>50</v>
      </c>
      <c r="M4" s="144" t="s">
        <v>49</v>
      </c>
      <c r="N4" s="141" t="s">
        <v>50</v>
      </c>
      <c r="O4" s="144" t="s">
        <v>49</v>
      </c>
      <c r="P4" s="141" t="s">
        <v>50</v>
      </c>
      <c r="Q4" s="144" t="s">
        <v>49</v>
      </c>
      <c r="R4" s="141" t="s">
        <v>50</v>
      </c>
      <c r="S4" s="144" t="s">
        <v>49</v>
      </c>
      <c r="T4" s="141" t="s">
        <v>50</v>
      </c>
      <c r="U4" s="144" t="s">
        <v>49</v>
      </c>
      <c r="V4" s="141" t="s">
        <v>50</v>
      </c>
      <c r="W4" s="144" t="s">
        <v>49</v>
      </c>
      <c r="X4" s="141" t="s">
        <v>50</v>
      </c>
      <c r="Y4" s="144" t="s">
        <v>49</v>
      </c>
      <c r="Z4" s="141" t="s">
        <v>50</v>
      </c>
      <c r="AB4" s="145" t="s">
        <v>73</v>
      </c>
      <c r="AC4" s="146" t="s">
        <v>121</v>
      </c>
      <c r="AD4" s="147" t="s">
        <v>120</v>
      </c>
      <c r="AE4" s="147" t="s">
        <v>122</v>
      </c>
      <c r="AF4" s="147" t="s">
        <v>123</v>
      </c>
      <c r="AG4" s="147" t="s">
        <v>124</v>
      </c>
    </row>
    <row r="5" spans="1:33" x14ac:dyDescent="0.2">
      <c r="A5" s="148">
        <v>1</v>
      </c>
      <c r="B5" s="149"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0</v>
      </c>
      <c r="J5" s="36">
        <f ca="1">IF(OFFSET(DATA!$A$29,60*($A5-1)+IF(J$4="N",0,30),J$1)&gt;0,1,0)</f>
        <v>0</v>
      </c>
      <c r="K5" s="36">
        <f ca="1">IF(OFFSET(DATA!$A$29,60*($A5-1)+IF(K$4="N",0,30),K$1)&gt;0,1,0)</f>
        <v>0</v>
      </c>
      <c r="L5" s="36">
        <f ca="1">IF(OFFSET(DATA!$A$29,60*($A5-1)+IF(L$4="N",0,30),L$1)&gt;0,1,0)</f>
        <v>0</v>
      </c>
      <c r="M5" s="36">
        <f ca="1">IF(OFFSET(DATA!$A$29,60*($A5-1)+IF(M$4="N",0,30),M$1)&gt;0,1,0)</f>
        <v>0</v>
      </c>
      <c r="N5" s="36">
        <f ca="1">IF(OFFSET(DATA!$A$29,60*($A5-1)+IF(N$4="N",0,30),N$1)&gt;0,1,0)</f>
        <v>0</v>
      </c>
      <c r="O5" s="36">
        <f ca="1">IF(OFFSET(DATA!$A$29,60*($A5-1)+IF(O$4="N",0,30),O$1)&gt;0,1,0)</f>
        <v>0</v>
      </c>
      <c r="P5" s="36">
        <f ca="1">IF(OFFSET(DATA!$A$29,60*($A5-1)+IF(P$4="N",0,30),P$1)&gt;0,1,0)</f>
        <v>0</v>
      </c>
      <c r="Q5" s="36">
        <f ca="1">IF(OFFSET(DATA!$A$29,60*($A5-1)+IF(Q$4="N",0,30),Q$1)&gt;0,1,0)</f>
        <v>0</v>
      </c>
      <c r="R5" s="36">
        <f ca="1">IF(OFFSET(DATA!$A$29,60*($A5-1)+IF(R$4="N",0,30),R$1)&gt;0,1,0)</f>
        <v>0</v>
      </c>
      <c r="S5" s="36">
        <f ca="1">IF(OFFSET(DATA!$A$29,60*($A5-1)+IF(S$4="N",0,30),S$1)&gt;0,1,0)</f>
        <v>0</v>
      </c>
      <c r="T5" s="36">
        <f ca="1">IF(OFFSET(DATA!$A$29,60*($A5-1)+IF(T$4="N",0,30),T$1)&gt;0,1,0)</f>
        <v>0</v>
      </c>
      <c r="U5" s="36">
        <f ca="1">IF(OFFSET(DATA!$A$29,60*($A5-1)+IF(U$4="N",0,30),U$1)&gt;0,1,0)</f>
        <v>0</v>
      </c>
      <c r="V5" s="36">
        <f ca="1">IF(OFFSET(DATA!$A$29,60*($A5-1)+IF(V$4="N",0,30),V$1)&gt;0,1,0)</f>
        <v>0</v>
      </c>
      <c r="W5" s="36">
        <f ca="1">IF(OFFSET(DATA!$A$29,60*($A5-1)+IF(W$4="N",0,30),W$1)&gt;0,1,0)</f>
        <v>0</v>
      </c>
      <c r="X5" s="36">
        <f ca="1">IF(OFFSET(DATA!$A$29,60*($A5-1)+IF(X$4="N",0,30),X$1)&gt;0,1,0)</f>
        <v>0</v>
      </c>
      <c r="Y5" s="36">
        <f ca="1">IF(OFFSET(DATA!$A$29,60*($A5-1)+IF(Y$4="N",0,30),Y$1)&gt;0,1,0)</f>
        <v>0</v>
      </c>
      <c r="Z5" s="36">
        <f ca="1">IF(OFFSET(DATA!$A$29,60*($A5-1)+IF(Z$4="N",0,30),Z$1)&gt;0,1,0)</f>
        <v>0</v>
      </c>
      <c r="AB5" s="148">
        <v>1</v>
      </c>
      <c r="AC5" s="150">
        <v>1</v>
      </c>
      <c r="AD5" s="151">
        <f ca="1">IF(OR($AC5=2,$AC5=3),COUNTA(OFFSET(DATA!$B$5,60*($A5-1),0,24,12)),0)</f>
        <v>0</v>
      </c>
      <c r="AE5" s="151">
        <f ca="1">COUNTA(OFFSET(DATA!$B$5,60*($A5-1),13,24,12))</f>
        <v>72</v>
      </c>
      <c r="AF5" s="151">
        <f ca="1">IF($AC5=2,COUNTA(OFFSET(DATA!$B$5,60*($A5-1)+30,0,24,12)),0)</f>
        <v>0</v>
      </c>
      <c r="AG5" s="151">
        <f ca="1">IF(OR($AC5=1,$AC5=2),COUNTA(OFFSET(DATA!$B$5,60*($A5-1)+30,13,24,12)),0)</f>
        <v>72</v>
      </c>
    </row>
    <row r="6" spans="1:33" x14ac:dyDescent="0.2">
      <c r="A6" s="148">
        <v>2</v>
      </c>
      <c r="B6" s="149"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0</v>
      </c>
      <c r="J6" s="36">
        <f ca="1">IF(OFFSET(DATA!$A$29,60*($A6-1)+IF(J$4="N",0,30),J$1)&gt;0,1,0)</f>
        <v>0</v>
      </c>
      <c r="K6" s="36">
        <f ca="1">IF(OFFSET(DATA!$A$29,60*($A6-1)+IF(K$4="N",0,30),K$1)&gt;0,1,0)</f>
        <v>0</v>
      </c>
      <c r="L6" s="36">
        <f ca="1">IF(OFFSET(DATA!$A$29,60*($A6-1)+IF(L$4="N",0,30),L$1)&gt;0,1,0)</f>
        <v>0</v>
      </c>
      <c r="M6" s="36">
        <f ca="1">IF(OFFSET(DATA!$A$29,60*($A6-1)+IF(M$4="N",0,30),M$1)&gt;0,1,0)</f>
        <v>0</v>
      </c>
      <c r="N6" s="36">
        <f ca="1">IF(OFFSET(DATA!$A$29,60*($A6-1)+IF(N$4="N",0,30),N$1)&gt;0,1,0)</f>
        <v>0</v>
      </c>
      <c r="O6" s="36">
        <f ca="1">IF(OFFSET(DATA!$A$29,60*($A6-1)+IF(O$4="N",0,30),O$1)&gt;0,1,0)</f>
        <v>0</v>
      </c>
      <c r="P6" s="36">
        <f ca="1">IF(OFFSET(DATA!$A$29,60*($A6-1)+IF(P$4="N",0,30),P$1)&gt;0,1,0)</f>
        <v>0</v>
      </c>
      <c r="Q6" s="36">
        <f ca="1">IF(OFFSET(DATA!$A$29,60*($A6-1)+IF(Q$4="N",0,30),Q$1)&gt;0,1,0)</f>
        <v>0</v>
      </c>
      <c r="R6" s="36">
        <f ca="1">IF(OFFSET(DATA!$A$29,60*($A6-1)+IF(R$4="N",0,30),R$1)&gt;0,1,0)</f>
        <v>0</v>
      </c>
      <c r="S6" s="36">
        <f ca="1">IF(OFFSET(DATA!$A$29,60*($A6-1)+IF(S$4="N",0,30),S$1)&gt;0,1,0)</f>
        <v>0</v>
      </c>
      <c r="T6" s="36">
        <f ca="1">IF(OFFSET(DATA!$A$29,60*($A6-1)+IF(T$4="N",0,30),T$1)&gt;0,1,0)</f>
        <v>0</v>
      </c>
      <c r="U6" s="36">
        <f ca="1">IF(OFFSET(DATA!$A$29,60*($A6-1)+IF(U$4="N",0,30),U$1)&gt;0,1,0)</f>
        <v>0</v>
      </c>
      <c r="V6" s="36">
        <f ca="1">IF(OFFSET(DATA!$A$29,60*($A6-1)+IF(V$4="N",0,30),V$1)&gt;0,1,0)</f>
        <v>0</v>
      </c>
      <c r="W6" s="36">
        <f ca="1">IF(OFFSET(DATA!$A$29,60*($A6-1)+IF(W$4="N",0,30),W$1)&gt;0,1,0)</f>
        <v>0</v>
      </c>
      <c r="X6" s="36">
        <f ca="1">IF(OFFSET(DATA!$A$29,60*($A6-1)+IF(X$4="N",0,30),X$1)&gt;0,1,0)</f>
        <v>0</v>
      </c>
      <c r="Y6" s="36">
        <f ca="1">IF(OFFSET(DATA!$A$29,60*($A6-1)+IF(Y$4="N",0,30),Y$1)&gt;0,1,0)</f>
        <v>0</v>
      </c>
      <c r="Z6" s="36">
        <f ca="1">IF(OFFSET(DATA!$A$29,60*($A6-1)+IF(Z$4="N",0,30),Z$1)&gt;0,1,0)</f>
        <v>0</v>
      </c>
      <c r="AB6" s="148">
        <v>2</v>
      </c>
      <c r="AC6" s="150">
        <v>2</v>
      </c>
      <c r="AD6" s="151">
        <f ca="1">IF(OR($AC6=2,$AC6=3),COUNTA(OFFSET(DATA!$B$5,60*($A6-1),0,24,12)),0)</f>
        <v>72</v>
      </c>
      <c r="AE6" s="151">
        <f ca="1">COUNTA(OFFSET(DATA!$B$5,60*($A6-1),13,24,12))</f>
        <v>72</v>
      </c>
      <c r="AF6" s="151">
        <f ca="1">IF($AC6=2,COUNTA(OFFSET(DATA!$B$5,60*($A6-1)+30,0,24,12)),0)</f>
        <v>72</v>
      </c>
      <c r="AG6" s="151">
        <f ca="1">IF(OR($AC6=1,$AC6=2),COUNTA(OFFSET(DATA!$B$5,60*($A6-1)+30,13,24,12)),0)</f>
        <v>72</v>
      </c>
    </row>
    <row r="7" spans="1:33" x14ac:dyDescent="0.2">
      <c r="A7" s="148">
        <v>3</v>
      </c>
      <c r="B7" s="149"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0</v>
      </c>
      <c r="J7" s="36">
        <f ca="1">IF(OFFSET(DATA!$A$29,60*($A7-1)+IF(J$4="N",0,30),J$1)&gt;0,1,0)</f>
        <v>0</v>
      </c>
      <c r="K7" s="36">
        <f ca="1">IF(OFFSET(DATA!$A$29,60*($A7-1)+IF(K$4="N",0,30),K$1)&gt;0,1,0)</f>
        <v>0</v>
      </c>
      <c r="L7" s="36">
        <f ca="1">IF(OFFSET(DATA!$A$29,60*($A7-1)+IF(L$4="N",0,30),L$1)&gt;0,1,0)</f>
        <v>0</v>
      </c>
      <c r="M7" s="36">
        <f ca="1">IF(OFFSET(DATA!$A$29,60*($A7-1)+IF(M$4="N",0,30),M$1)&gt;0,1,0)</f>
        <v>0</v>
      </c>
      <c r="N7" s="36">
        <f ca="1">IF(OFFSET(DATA!$A$29,60*($A7-1)+IF(N$4="N",0,30),N$1)&gt;0,1,0)</f>
        <v>0</v>
      </c>
      <c r="O7" s="36">
        <f ca="1">IF(OFFSET(DATA!$A$29,60*($A7-1)+IF(O$4="N",0,30),O$1)&gt;0,1,0)</f>
        <v>0</v>
      </c>
      <c r="P7" s="36">
        <f ca="1">IF(OFFSET(DATA!$A$29,60*($A7-1)+IF(P$4="N",0,30),P$1)&gt;0,1,0)</f>
        <v>0</v>
      </c>
      <c r="Q7" s="36">
        <f ca="1">IF(OFFSET(DATA!$A$29,60*($A7-1)+IF(Q$4="N",0,30),Q$1)&gt;0,1,0)</f>
        <v>0</v>
      </c>
      <c r="R7" s="36">
        <f ca="1">IF(OFFSET(DATA!$A$29,60*($A7-1)+IF(R$4="N",0,30),R$1)&gt;0,1,0)</f>
        <v>0</v>
      </c>
      <c r="S7" s="36">
        <f ca="1">IF(OFFSET(DATA!$A$29,60*($A7-1)+IF(S$4="N",0,30),S$1)&gt;0,1,0)</f>
        <v>0</v>
      </c>
      <c r="T7" s="36">
        <f ca="1">IF(OFFSET(DATA!$A$29,60*($A7-1)+IF(T$4="N",0,30),T$1)&gt;0,1,0)</f>
        <v>0</v>
      </c>
      <c r="U7" s="36">
        <f ca="1">IF(OFFSET(DATA!$A$29,60*($A7-1)+IF(U$4="N",0,30),U$1)&gt;0,1,0)</f>
        <v>0</v>
      </c>
      <c r="V7" s="36">
        <f ca="1">IF(OFFSET(DATA!$A$29,60*($A7-1)+IF(V$4="N",0,30),V$1)&gt;0,1,0)</f>
        <v>0</v>
      </c>
      <c r="W7" s="36">
        <f ca="1">IF(OFFSET(DATA!$A$29,60*($A7-1)+IF(W$4="N",0,30),W$1)&gt;0,1,0)</f>
        <v>0</v>
      </c>
      <c r="X7" s="36">
        <f ca="1">IF(OFFSET(DATA!$A$29,60*($A7-1)+IF(X$4="N",0,30),X$1)&gt;0,1,0)</f>
        <v>0</v>
      </c>
      <c r="Y7" s="36">
        <f ca="1">IF(OFFSET(DATA!$A$29,60*($A7-1)+IF(Y$4="N",0,30),Y$1)&gt;0,1,0)</f>
        <v>0</v>
      </c>
      <c r="Z7" s="36">
        <f ca="1">IF(OFFSET(DATA!$A$29,60*($A7-1)+IF(Z$4="N",0,30),Z$1)&gt;0,1,0)</f>
        <v>0</v>
      </c>
      <c r="AB7" s="148">
        <v>3</v>
      </c>
      <c r="AC7" s="150">
        <v>1</v>
      </c>
      <c r="AD7" s="151">
        <f ca="1">IF(OR($AC7=2,$AC7=3),COUNTA(OFFSET(DATA!$B$5,60*($A7-1),0,24,12)),0)</f>
        <v>0</v>
      </c>
      <c r="AE7" s="151">
        <f ca="1">COUNTA(OFFSET(DATA!$B$5,60*($A7-1),13,24,12))</f>
        <v>72</v>
      </c>
      <c r="AF7" s="151">
        <f ca="1">IF($AC7=2,COUNTA(OFFSET(DATA!$B$5,60*($A7-1)+30,0,24,12)),0)</f>
        <v>0</v>
      </c>
      <c r="AG7" s="151">
        <f ca="1">IF(OR($AC7=1,$AC7=2),COUNTA(OFFSET(DATA!$B$5,60*($A7-1)+30,13,24,12)),0)</f>
        <v>72</v>
      </c>
    </row>
    <row r="8" spans="1:33" x14ac:dyDescent="0.2">
      <c r="A8" s="148">
        <v>4</v>
      </c>
      <c r="B8" s="149"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0</v>
      </c>
      <c r="J8" s="36">
        <f ca="1">IF(OFFSET(DATA!$A$29,60*($A8-1)+IF(J$4="N",0,30),J$1)&gt;0,1,0)</f>
        <v>0</v>
      </c>
      <c r="K8" s="36">
        <f ca="1">IF(OFFSET(DATA!$A$29,60*($A8-1)+IF(K$4="N",0,30),K$1)&gt;0,1,0)</f>
        <v>0</v>
      </c>
      <c r="L8" s="36">
        <f ca="1">IF(OFFSET(DATA!$A$29,60*($A8-1)+IF(L$4="N",0,30),L$1)&gt;0,1,0)</f>
        <v>0</v>
      </c>
      <c r="M8" s="36">
        <f ca="1">IF(OFFSET(DATA!$A$29,60*($A8-1)+IF(M$4="N",0,30),M$1)&gt;0,1,0)</f>
        <v>0</v>
      </c>
      <c r="N8" s="36">
        <f ca="1">IF(OFFSET(DATA!$A$29,60*($A8-1)+IF(N$4="N",0,30),N$1)&gt;0,1,0)</f>
        <v>0</v>
      </c>
      <c r="O8" s="36">
        <f ca="1">IF(OFFSET(DATA!$A$29,60*($A8-1)+IF(O$4="N",0,30),O$1)&gt;0,1,0)</f>
        <v>0</v>
      </c>
      <c r="P8" s="36">
        <f ca="1">IF(OFFSET(DATA!$A$29,60*($A8-1)+IF(P$4="N",0,30),P$1)&gt;0,1,0)</f>
        <v>0</v>
      </c>
      <c r="Q8" s="36">
        <f ca="1">IF(OFFSET(DATA!$A$29,60*($A8-1)+IF(Q$4="N",0,30),Q$1)&gt;0,1,0)</f>
        <v>0</v>
      </c>
      <c r="R8" s="36">
        <f ca="1">IF(OFFSET(DATA!$A$29,60*($A8-1)+IF(R$4="N",0,30),R$1)&gt;0,1,0)</f>
        <v>0</v>
      </c>
      <c r="S8" s="36">
        <f ca="1">IF(OFFSET(DATA!$A$29,60*($A8-1)+IF(S$4="N",0,30),S$1)&gt;0,1,0)</f>
        <v>0</v>
      </c>
      <c r="T8" s="36">
        <f ca="1">IF(OFFSET(DATA!$A$29,60*($A8-1)+IF(T$4="N",0,30),T$1)&gt;0,1,0)</f>
        <v>0</v>
      </c>
      <c r="U8" s="36">
        <f ca="1">IF(OFFSET(DATA!$A$29,60*($A8-1)+IF(U$4="N",0,30),U$1)&gt;0,1,0)</f>
        <v>0</v>
      </c>
      <c r="V8" s="36">
        <f ca="1">IF(OFFSET(DATA!$A$29,60*($A8-1)+IF(V$4="N",0,30),V$1)&gt;0,1,0)</f>
        <v>0</v>
      </c>
      <c r="W8" s="36">
        <f ca="1">IF(OFFSET(DATA!$A$29,60*($A8-1)+IF(W$4="N",0,30),W$1)&gt;0,1,0)</f>
        <v>0</v>
      </c>
      <c r="X8" s="36">
        <f ca="1">IF(OFFSET(DATA!$A$29,60*($A8-1)+IF(X$4="N",0,30),X$1)&gt;0,1,0)</f>
        <v>0</v>
      </c>
      <c r="Y8" s="36">
        <f ca="1">IF(OFFSET(DATA!$A$29,60*($A8-1)+IF(Y$4="N",0,30),Y$1)&gt;0,1,0)</f>
        <v>0</v>
      </c>
      <c r="Z8" s="36">
        <f ca="1">IF(OFFSET(DATA!$A$29,60*($A8-1)+IF(Z$4="N",0,30),Z$1)&gt;0,1,0)</f>
        <v>0</v>
      </c>
      <c r="AB8" s="148">
        <v>4</v>
      </c>
      <c r="AC8" s="150">
        <v>1</v>
      </c>
      <c r="AD8" s="151">
        <f ca="1">IF(OR($AC8=2,$AC8=3),COUNTA(OFFSET(DATA!$B$5,60*($A8-1),0,24,12)),0)</f>
        <v>0</v>
      </c>
      <c r="AE8" s="151">
        <f ca="1">COUNTA(OFFSET(DATA!$B$5,60*($A8-1),13,24,12))</f>
        <v>72</v>
      </c>
      <c r="AF8" s="151">
        <f ca="1">IF($AC8=2,COUNTA(OFFSET(DATA!$B$5,60*($A8-1)+30,0,24,12)),0)</f>
        <v>0</v>
      </c>
      <c r="AG8" s="151">
        <f ca="1">IF(OR($AC8=1,$AC8=2),COUNTA(OFFSET(DATA!$B$5,60*($A8-1)+30,13,24,12)),0)</f>
        <v>72</v>
      </c>
    </row>
    <row r="9" spans="1:33" x14ac:dyDescent="0.2">
      <c r="A9" s="301">
        <v>5</v>
      </c>
      <c r="B9" s="149" t="str">
        <f ca="1">OFFSET(TITLES!$C$4,'DATA CK'!A9,0)</f>
        <v>WIA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0</v>
      </c>
      <c r="J9" s="36">
        <f ca="1">IF(OFFSET(DATA!$A$29,60*($A9-1)+IF(J$4="N",0,30),J$1)&gt;0,1,0)</f>
        <v>0</v>
      </c>
      <c r="K9" s="36">
        <f ca="1">IF(OFFSET(DATA!$A$29,60*($A9-1)+IF(K$4="N",0,30),K$1)&gt;0,1,0)</f>
        <v>0</v>
      </c>
      <c r="L9" s="36">
        <f ca="1">IF(OFFSET(DATA!$A$29,60*($A9-1)+IF(L$4="N",0,30),L$1)&gt;0,1,0)</f>
        <v>0</v>
      </c>
      <c r="M9" s="36">
        <f ca="1">IF(OFFSET(DATA!$A$29,60*($A9-1)+IF(M$4="N",0,30),M$1)&gt;0,1,0)</f>
        <v>0</v>
      </c>
      <c r="N9" s="36">
        <f ca="1">IF(OFFSET(DATA!$A$29,60*($A9-1)+IF(N$4="N",0,30),N$1)&gt;0,1,0)</f>
        <v>0</v>
      </c>
      <c r="O9" s="36">
        <f ca="1">IF(OFFSET(DATA!$A$29,60*($A9-1)+IF(O$4="N",0,30),O$1)&gt;0,1,0)</f>
        <v>0</v>
      </c>
      <c r="P9" s="36">
        <f ca="1">IF(OFFSET(DATA!$A$29,60*($A9-1)+IF(P$4="N",0,30),P$1)&gt;0,1,0)</f>
        <v>0</v>
      </c>
      <c r="Q9" s="36">
        <f ca="1">IF(OFFSET(DATA!$A$29,60*($A9-1)+IF(Q$4="N",0,30),Q$1)&gt;0,1,0)</f>
        <v>0</v>
      </c>
      <c r="R9" s="36">
        <f ca="1">IF(OFFSET(DATA!$A$29,60*($A9-1)+IF(R$4="N",0,30),R$1)&gt;0,1,0)</f>
        <v>0</v>
      </c>
      <c r="S9" s="36">
        <f ca="1">IF(OFFSET(DATA!$A$29,60*($A9-1)+IF(S$4="N",0,30),S$1)&gt;0,1,0)</f>
        <v>0</v>
      </c>
      <c r="T9" s="36">
        <f ca="1">IF(OFFSET(DATA!$A$29,60*($A9-1)+IF(T$4="N",0,30),T$1)&gt;0,1,0)</f>
        <v>0</v>
      </c>
      <c r="U9" s="36">
        <f ca="1">IF(OFFSET(DATA!$A$29,60*($A9-1)+IF(U$4="N",0,30),U$1)&gt;0,1,0)</f>
        <v>0</v>
      </c>
      <c r="V9" s="36">
        <f ca="1">IF(OFFSET(DATA!$A$29,60*($A9-1)+IF(V$4="N",0,30),V$1)&gt;0,1,0)</f>
        <v>0</v>
      </c>
      <c r="W9" s="36">
        <f ca="1">IF(OFFSET(DATA!$A$29,60*($A9-1)+IF(W$4="N",0,30),W$1)&gt;0,1,0)</f>
        <v>0</v>
      </c>
      <c r="X9" s="36">
        <f ca="1">IF(OFFSET(DATA!$A$29,60*($A9-1)+IF(X$4="N",0,30),X$1)&gt;0,1,0)</f>
        <v>0</v>
      </c>
      <c r="Y9" s="36">
        <f ca="1">IF(OFFSET(DATA!$A$29,60*($A9-1)+IF(Y$4="N",0,30),Y$1)&gt;0,1,0)</f>
        <v>0</v>
      </c>
      <c r="Z9" s="36">
        <f ca="1">IF(OFFSET(DATA!$A$29,60*($A9-1)+IF(Z$4="N",0,30),Z$1)&gt;0,1,0)</f>
        <v>0</v>
      </c>
      <c r="AB9" s="141">
        <v>5</v>
      </c>
      <c r="AC9" s="150">
        <v>2</v>
      </c>
      <c r="AD9" s="151">
        <f ca="1">IF(OR($AC9=2,$AC9=3),COUNTA(OFFSET(DATA!$B$5,60*($A9-1),0,24,12)),0)</f>
        <v>72</v>
      </c>
      <c r="AE9" s="151">
        <f ca="1">COUNTA(OFFSET(DATA!$B$5,60*($A9-1),13,24,12))</f>
        <v>72</v>
      </c>
      <c r="AF9" s="151">
        <f ca="1">IF($AC9=2,COUNTA(OFFSET(DATA!$B$5,60*($A9-1)+30,0,24,12)),0)</f>
        <v>72</v>
      </c>
      <c r="AG9" s="151">
        <f ca="1">IF(OR($AC9=1,$AC9=2),COUNTA(OFFSET(DATA!$B$5,60*($A9-1)+30,13,24,12)),0)</f>
        <v>72</v>
      </c>
    </row>
    <row r="10" spans="1:33" x14ac:dyDescent="0.2">
      <c r="A10" s="301">
        <v>6</v>
      </c>
      <c r="B10" s="149" t="str">
        <f ca="1">OFFSET(TITLES!$C$4,'DATA CK'!A10,0)</f>
        <v>WIA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0</v>
      </c>
      <c r="J10" s="36">
        <f ca="1">IF(OFFSET(DATA!$A$29,60*($A10-1)+IF(J$4="N",0,30),J$1)&gt;0,1,0)</f>
        <v>0</v>
      </c>
      <c r="K10" s="36">
        <f ca="1">IF(OFFSET(DATA!$A$29,60*($A10-1)+IF(K$4="N",0,30),K$1)&gt;0,1,0)</f>
        <v>0</v>
      </c>
      <c r="L10" s="36">
        <f ca="1">IF(OFFSET(DATA!$A$29,60*($A10-1)+IF(L$4="N",0,30),L$1)&gt;0,1,0)</f>
        <v>0</v>
      </c>
      <c r="M10" s="36">
        <f ca="1">IF(OFFSET(DATA!$A$29,60*($A10-1)+IF(M$4="N",0,30),M$1)&gt;0,1,0)</f>
        <v>0</v>
      </c>
      <c r="N10" s="36">
        <f ca="1">IF(OFFSET(DATA!$A$29,60*($A10-1)+IF(N$4="N",0,30),N$1)&gt;0,1,0)</f>
        <v>0</v>
      </c>
      <c r="O10" s="36">
        <f ca="1">IF(OFFSET(DATA!$A$29,60*($A10-1)+IF(O$4="N",0,30),O$1)&gt;0,1,0)</f>
        <v>0</v>
      </c>
      <c r="P10" s="36">
        <f ca="1">IF(OFFSET(DATA!$A$29,60*($A10-1)+IF(P$4="N",0,30),P$1)&gt;0,1,0)</f>
        <v>0</v>
      </c>
      <c r="Q10" s="36">
        <f ca="1">IF(OFFSET(DATA!$A$29,60*($A10-1)+IF(Q$4="N",0,30),Q$1)&gt;0,1,0)</f>
        <v>0</v>
      </c>
      <c r="R10" s="36">
        <f ca="1">IF(OFFSET(DATA!$A$29,60*($A10-1)+IF(R$4="N",0,30),R$1)&gt;0,1,0)</f>
        <v>0</v>
      </c>
      <c r="S10" s="36">
        <f ca="1">IF(OFFSET(DATA!$A$29,60*($A10-1)+IF(S$4="N",0,30),S$1)&gt;0,1,0)</f>
        <v>0</v>
      </c>
      <c r="T10" s="36">
        <f ca="1">IF(OFFSET(DATA!$A$29,60*($A10-1)+IF(T$4="N",0,30),T$1)&gt;0,1,0)</f>
        <v>0</v>
      </c>
      <c r="U10" s="36">
        <f ca="1">IF(OFFSET(DATA!$A$29,60*($A10-1)+IF(U$4="N",0,30),U$1)&gt;0,1,0)</f>
        <v>0</v>
      </c>
      <c r="V10" s="36">
        <f ca="1">IF(OFFSET(DATA!$A$29,60*($A10-1)+IF(V$4="N",0,30),V$1)&gt;0,1,0)</f>
        <v>0</v>
      </c>
      <c r="W10" s="36">
        <f ca="1">IF(OFFSET(DATA!$A$29,60*($A10-1)+IF(W$4="N",0,30),W$1)&gt;0,1,0)</f>
        <v>0</v>
      </c>
      <c r="X10" s="36">
        <f ca="1">IF(OFFSET(DATA!$A$29,60*($A10-1)+IF(X$4="N",0,30),X$1)&gt;0,1,0)</f>
        <v>0</v>
      </c>
      <c r="Y10" s="36">
        <f ca="1">IF(OFFSET(DATA!$A$29,60*($A10-1)+IF(Y$4="N",0,30),Y$1)&gt;0,1,0)</f>
        <v>0</v>
      </c>
      <c r="Z10" s="36">
        <f ca="1">IF(OFFSET(DATA!$A$29,60*($A10-1)+IF(Z$4="N",0,30),Z$1)&gt;0,1,0)</f>
        <v>0</v>
      </c>
      <c r="AB10" s="141">
        <v>6</v>
      </c>
      <c r="AC10" s="150">
        <v>2</v>
      </c>
      <c r="AD10" s="151">
        <f ca="1">IF(OR($AC10=2,$AC10=3),COUNTA(OFFSET(DATA!$B$5,60*($A10-1),0,24,12)),0)</f>
        <v>72</v>
      </c>
      <c r="AE10" s="151">
        <f ca="1">COUNTA(OFFSET(DATA!$B$5,60*($A10-1),13,24,12))</f>
        <v>72</v>
      </c>
      <c r="AF10" s="151">
        <f ca="1">IF($AC10=2,COUNTA(OFFSET(DATA!$B$5,60*($A10-1)+30,0,24,12)),0)</f>
        <v>72</v>
      </c>
      <c r="AG10" s="151">
        <f ca="1">IF(OR($AC10=1,$AC10=2),COUNTA(OFFSET(DATA!$B$5,60*($A10-1)+30,13,24,12)),0)</f>
        <v>72</v>
      </c>
    </row>
    <row r="11" spans="1:33" x14ac:dyDescent="0.2">
      <c r="A11" s="301">
        <v>7</v>
      </c>
      <c r="B11" s="149" t="str">
        <f ca="1">OFFSET(TITLES!$C$4,'DATA CK'!A11,0)</f>
        <v>WIA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0</v>
      </c>
      <c r="J11" s="36">
        <f ca="1">IF(OFFSET(DATA!$A$29,60*($A11-1)+IF(J$4="N",0,30),J$1)&gt;0,1,0)</f>
        <v>0</v>
      </c>
      <c r="K11" s="36">
        <f ca="1">IF(OFFSET(DATA!$A$29,60*($A11-1)+IF(K$4="N",0,30),K$1)&gt;0,1,0)</f>
        <v>0</v>
      </c>
      <c r="L11" s="36">
        <f ca="1">IF(OFFSET(DATA!$A$29,60*($A11-1)+IF(L$4="N",0,30),L$1)&gt;0,1,0)</f>
        <v>0</v>
      </c>
      <c r="M11" s="36">
        <f ca="1">IF(OFFSET(DATA!$A$29,60*($A11-1)+IF(M$4="N",0,30),M$1)&gt;0,1,0)</f>
        <v>0</v>
      </c>
      <c r="N11" s="36">
        <f ca="1">IF(OFFSET(DATA!$A$29,60*($A11-1)+IF(N$4="N",0,30),N$1)&gt;0,1,0)</f>
        <v>0</v>
      </c>
      <c r="O11" s="36">
        <f ca="1">IF(OFFSET(DATA!$A$29,60*($A11-1)+IF(O$4="N",0,30),O$1)&gt;0,1,0)</f>
        <v>0</v>
      </c>
      <c r="P11" s="36">
        <f ca="1">IF(OFFSET(DATA!$A$29,60*($A11-1)+IF(P$4="N",0,30),P$1)&gt;0,1,0)</f>
        <v>0</v>
      </c>
      <c r="Q11" s="36">
        <f ca="1">IF(OFFSET(DATA!$A$29,60*($A11-1)+IF(Q$4="N",0,30),Q$1)&gt;0,1,0)</f>
        <v>0</v>
      </c>
      <c r="R11" s="36">
        <f ca="1">IF(OFFSET(DATA!$A$29,60*($A11-1)+IF(R$4="N",0,30),R$1)&gt;0,1,0)</f>
        <v>0</v>
      </c>
      <c r="S11" s="36">
        <f ca="1">IF(OFFSET(DATA!$A$29,60*($A11-1)+IF(S$4="N",0,30),S$1)&gt;0,1,0)</f>
        <v>0</v>
      </c>
      <c r="T11" s="36">
        <f ca="1">IF(OFFSET(DATA!$A$29,60*($A11-1)+IF(T$4="N",0,30),T$1)&gt;0,1,0)</f>
        <v>0</v>
      </c>
      <c r="U11" s="36">
        <f ca="1">IF(OFFSET(DATA!$A$29,60*($A11-1)+IF(U$4="N",0,30),U$1)&gt;0,1,0)</f>
        <v>0</v>
      </c>
      <c r="V11" s="36">
        <f ca="1">IF(OFFSET(DATA!$A$29,60*($A11-1)+IF(V$4="N",0,30),V$1)&gt;0,1,0)</f>
        <v>0</v>
      </c>
      <c r="W11" s="36">
        <f ca="1">IF(OFFSET(DATA!$A$29,60*($A11-1)+IF(W$4="N",0,30),W$1)&gt;0,1,0)</f>
        <v>0</v>
      </c>
      <c r="X11" s="36">
        <f ca="1">IF(OFFSET(DATA!$A$29,60*($A11-1)+IF(X$4="N",0,30),X$1)&gt;0,1,0)</f>
        <v>0</v>
      </c>
      <c r="Y11" s="36">
        <f ca="1">IF(OFFSET(DATA!$A$29,60*($A11-1)+IF(Y$4="N",0,30),Y$1)&gt;0,1,0)</f>
        <v>0</v>
      </c>
      <c r="Z11" s="36">
        <f ca="1">IF(OFFSET(DATA!$A$29,60*($A11-1)+IF(Z$4="N",0,30),Z$1)&gt;0,1,0)</f>
        <v>0</v>
      </c>
      <c r="AB11" s="141">
        <v>7</v>
      </c>
      <c r="AC11" s="150">
        <v>3</v>
      </c>
      <c r="AD11" s="151">
        <f ca="1">IF(OR($AC11=2,$AC11=3),COUNTA(OFFSET(DATA!$B$5,60*($A11-1),0,24,12)),0)</f>
        <v>72</v>
      </c>
      <c r="AE11" s="151">
        <f ca="1">COUNTA(OFFSET(DATA!$B$5,60*($A11-1),13,24,12))</f>
        <v>72</v>
      </c>
      <c r="AF11" s="151">
        <f ca="1">IF($AC11=2,COUNTA(OFFSET(DATA!$B$5,60*($A11-1)+30,0,24,12)),0)</f>
        <v>0</v>
      </c>
      <c r="AG11" s="151">
        <f ca="1">IF(OR($AC11=1,$AC11=2),COUNTA(OFFSET(DATA!$B$5,60*($A11-1)+30,13,24,12)),0)</f>
        <v>0</v>
      </c>
    </row>
    <row r="12" spans="1:33" x14ac:dyDescent="0.2">
      <c r="A12" s="301">
        <v>8</v>
      </c>
      <c r="B12" s="149" t="str">
        <f ca="1">OFFSET(TITLES!$C$4,'DATA CK'!A12,0)</f>
        <v>WIA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0</v>
      </c>
      <c r="J12" s="36">
        <f ca="1">IF(OFFSET(DATA!$A$29,60*($A12-1)+IF(J$4="N",0,30),J$1)&gt;0,1,0)</f>
        <v>0</v>
      </c>
      <c r="K12" s="36">
        <f ca="1">IF(OFFSET(DATA!$A$29,60*($A12-1)+IF(K$4="N",0,30),K$1)&gt;0,1,0)</f>
        <v>0</v>
      </c>
      <c r="L12" s="36">
        <f ca="1">IF(OFFSET(DATA!$A$29,60*($A12-1)+IF(L$4="N",0,30),L$1)&gt;0,1,0)</f>
        <v>0</v>
      </c>
      <c r="M12" s="36">
        <f ca="1">IF(OFFSET(DATA!$A$29,60*($A12-1)+IF(M$4="N",0,30),M$1)&gt;0,1,0)</f>
        <v>0</v>
      </c>
      <c r="N12" s="36">
        <f ca="1">IF(OFFSET(DATA!$A$29,60*($A12-1)+IF(N$4="N",0,30),N$1)&gt;0,1,0)</f>
        <v>0</v>
      </c>
      <c r="O12" s="36">
        <f ca="1">IF(OFFSET(DATA!$A$29,60*($A12-1)+IF(O$4="N",0,30),O$1)&gt;0,1,0)</f>
        <v>0</v>
      </c>
      <c r="P12" s="36">
        <f ca="1">IF(OFFSET(DATA!$A$29,60*($A12-1)+IF(P$4="N",0,30),P$1)&gt;0,1,0)</f>
        <v>0</v>
      </c>
      <c r="Q12" s="36">
        <f ca="1">IF(OFFSET(DATA!$A$29,60*($A12-1)+IF(Q$4="N",0,30),Q$1)&gt;0,1,0)</f>
        <v>0</v>
      </c>
      <c r="R12" s="36">
        <f ca="1">IF(OFFSET(DATA!$A$29,60*($A12-1)+IF(R$4="N",0,30),R$1)&gt;0,1,0)</f>
        <v>0</v>
      </c>
      <c r="S12" s="36">
        <f ca="1">IF(OFFSET(DATA!$A$29,60*($A12-1)+IF(S$4="N",0,30),S$1)&gt;0,1,0)</f>
        <v>0</v>
      </c>
      <c r="T12" s="36">
        <f ca="1">IF(OFFSET(DATA!$A$29,60*($A12-1)+IF(T$4="N",0,30),T$1)&gt;0,1,0)</f>
        <v>0</v>
      </c>
      <c r="U12" s="36">
        <f ca="1">IF(OFFSET(DATA!$A$29,60*($A12-1)+IF(U$4="N",0,30),U$1)&gt;0,1,0)</f>
        <v>0</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41">
        <v>8</v>
      </c>
      <c r="AC12" s="150">
        <v>2</v>
      </c>
      <c r="AD12" s="151">
        <f ca="1">IF(OR($AC12=2,$AC12=3),COUNTA(OFFSET(DATA!$B$5,60*($A12-1),0,24,12)),0)</f>
        <v>72</v>
      </c>
      <c r="AE12" s="151">
        <f ca="1">COUNTA(OFFSET(DATA!$B$5,60*($A12-1),13,24,12))</f>
        <v>69</v>
      </c>
      <c r="AF12" s="151">
        <f ca="1">IF($AC12=2,COUNTA(OFFSET(DATA!$B$5,60*($A12-1)+30,0,24,12)),0)</f>
        <v>0</v>
      </c>
      <c r="AG12" s="151">
        <f ca="1">IF(OR($AC12=1,$AC12=2),COUNTA(OFFSET(DATA!$B$5,60*($A12-1)+30,13,24,12)),0)</f>
        <v>0</v>
      </c>
    </row>
    <row r="13" spans="1:33" x14ac:dyDescent="0.2">
      <c r="A13" s="301">
        <v>9</v>
      </c>
      <c r="B13" s="149" t="str">
        <f ca="1">OFFSET(TITLES!$C$4,'DATA CK'!A13,0)</f>
        <v>WIA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0</v>
      </c>
      <c r="J13" s="36">
        <f ca="1">IF(OFFSET(DATA!$A$29,60*($A13-1)+IF(J$4="N",0,30),J$1)&gt;0,1,0)</f>
        <v>0</v>
      </c>
      <c r="K13" s="36">
        <f ca="1">IF(OFFSET(DATA!$A$29,60*($A13-1)+IF(K$4="N",0,30),K$1)&gt;0,1,0)</f>
        <v>0</v>
      </c>
      <c r="L13" s="36">
        <f ca="1">IF(OFFSET(DATA!$A$29,60*($A13-1)+IF(L$4="N",0,30),L$1)&gt;0,1,0)</f>
        <v>0</v>
      </c>
      <c r="M13" s="36">
        <f ca="1">IF(OFFSET(DATA!$A$29,60*($A13-1)+IF(M$4="N",0,30),M$1)&gt;0,1,0)</f>
        <v>0</v>
      </c>
      <c r="N13" s="36">
        <f ca="1">IF(OFFSET(DATA!$A$29,60*($A13-1)+IF(N$4="N",0,30),N$1)&gt;0,1,0)</f>
        <v>0</v>
      </c>
      <c r="O13" s="36">
        <f ca="1">IF(OFFSET(DATA!$A$29,60*($A13-1)+IF(O$4="N",0,30),O$1)&gt;0,1,0)</f>
        <v>0</v>
      </c>
      <c r="P13" s="36">
        <f ca="1">IF(OFFSET(DATA!$A$29,60*($A13-1)+IF(P$4="N",0,30),P$1)&gt;0,1,0)</f>
        <v>0</v>
      </c>
      <c r="Q13" s="36">
        <f ca="1">IF(OFFSET(DATA!$A$29,60*($A13-1)+IF(Q$4="N",0,30),Q$1)&gt;0,1,0)</f>
        <v>0</v>
      </c>
      <c r="R13" s="36">
        <f ca="1">IF(OFFSET(DATA!$A$29,60*($A13-1)+IF(R$4="N",0,30),R$1)&gt;0,1,0)</f>
        <v>0</v>
      </c>
      <c r="S13" s="36">
        <f ca="1">IF(OFFSET(DATA!$A$29,60*($A13-1)+IF(S$4="N",0,30),S$1)&gt;0,1,0)</f>
        <v>0</v>
      </c>
      <c r="T13" s="36">
        <f ca="1">IF(OFFSET(DATA!$A$29,60*($A13-1)+IF(T$4="N",0,30),T$1)&gt;0,1,0)</f>
        <v>0</v>
      </c>
      <c r="U13" s="36">
        <f ca="1">IF(OFFSET(DATA!$A$29,60*($A13-1)+IF(U$4="N",0,30),U$1)&gt;0,1,0)</f>
        <v>0</v>
      </c>
      <c r="V13" s="36">
        <f ca="1">IF(OFFSET(DATA!$A$29,60*($A13-1)+IF(V$4="N",0,30),V$1)&gt;0,1,0)</f>
        <v>0</v>
      </c>
      <c r="W13" s="36">
        <f ca="1">IF(OFFSET(DATA!$A$29,60*($A13-1)+IF(W$4="N",0,30),W$1)&gt;0,1,0)</f>
        <v>0</v>
      </c>
      <c r="X13" s="36">
        <f ca="1">IF(OFFSET(DATA!$A$29,60*($A13-1)+IF(X$4="N",0,30),X$1)&gt;0,1,0)</f>
        <v>0</v>
      </c>
      <c r="Y13" s="36">
        <f ca="1">IF(OFFSET(DATA!$A$29,60*($A13-1)+IF(Y$4="N",0,30),Y$1)&gt;0,1,0)</f>
        <v>0</v>
      </c>
      <c r="Z13" s="36">
        <f ca="1">IF(OFFSET(DATA!$A$29,60*($A13-1)+IF(Z$4="N",0,30),Z$1)&gt;0,1,0)</f>
        <v>0</v>
      </c>
      <c r="AB13" s="141">
        <v>9</v>
      </c>
      <c r="AC13" s="150">
        <v>3</v>
      </c>
      <c r="AD13" s="151">
        <f ca="1">IF(OR($AC13=2,$AC13=3),COUNTA(OFFSET(DATA!$B$5,60*($A13-1),0,24,12)),0)</f>
        <v>72</v>
      </c>
      <c r="AE13" s="151">
        <f ca="1">COUNTA(OFFSET(DATA!$B$5,60*($A13-1),13,24,12))</f>
        <v>72</v>
      </c>
      <c r="AF13" s="151">
        <f ca="1">IF($AC13=2,COUNTA(OFFSET(DATA!$B$5,60*($A13-1)+30,0,24,12)),0)</f>
        <v>0</v>
      </c>
      <c r="AG13" s="151">
        <f ca="1">IF(OR($AC13=1,$AC13=2),COUNTA(OFFSET(DATA!$B$5,60*($A13-1)+30,13,24,12)),0)</f>
        <v>0</v>
      </c>
    </row>
    <row r="14" spans="1:33" x14ac:dyDescent="0.2">
      <c r="A14" s="301">
        <v>10</v>
      </c>
      <c r="B14" s="149" t="str">
        <f ca="1">OFFSET(TITLES!$C$4,'DATA CK'!A14,0)</f>
        <v>WIA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0</v>
      </c>
      <c r="J14" s="36">
        <f ca="1">IF(OFFSET(DATA!$A$29,60*($A14-1)+IF(J$4="N",0,30),J$1)&gt;0,1,0)</f>
        <v>0</v>
      </c>
      <c r="K14" s="36">
        <f ca="1">IF(OFFSET(DATA!$A$29,60*($A14-1)+IF(K$4="N",0,30),K$1)&gt;0,1,0)</f>
        <v>0</v>
      </c>
      <c r="L14" s="36">
        <f ca="1">IF(OFFSET(DATA!$A$29,60*($A14-1)+IF(L$4="N",0,30),L$1)&gt;0,1,0)</f>
        <v>0</v>
      </c>
      <c r="M14" s="36">
        <f ca="1">IF(OFFSET(DATA!$A$29,60*($A14-1)+IF(M$4="N",0,30),M$1)&gt;0,1,0)</f>
        <v>0</v>
      </c>
      <c r="N14" s="36">
        <f ca="1">IF(OFFSET(DATA!$A$29,60*($A14-1)+IF(N$4="N",0,30),N$1)&gt;0,1,0)</f>
        <v>0</v>
      </c>
      <c r="O14" s="36">
        <f ca="1">IF(OFFSET(DATA!$A$29,60*($A14-1)+IF(O$4="N",0,30),O$1)&gt;0,1,0)</f>
        <v>0</v>
      </c>
      <c r="P14" s="36">
        <f ca="1">IF(OFFSET(DATA!$A$29,60*($A14-1)+IF(P$4="N",0,30),P$1)&gt;0,1,0)</f>
        <v>0</v>
      </c>
      <c r="Q14" s="36">
        <f ca="1">IF(OFFSET(DATA!$A$29,60*($A14-1)+IF(Q$4="N",0,30),Q$1)&gt;0,1,0)</f>
        <v>0</v>
      </c>
      <c r="R14" s="36">
        <f ca="1">IF(OFFSET(DATA!$A$29,60*($A14-1)+IF(R$4="N",0,30),R$1)&gt;0,1,0)</f>
        <v>0</v>
      </c>
      <c r="S14" s="36">
        <f ca="1">IF(OFFSET(DATA!$A$29,60*($A14-1)+IF(S$4="N",0,30),S$1)&gt;0,1,0)</f>
        <v>0</v>
      </c>
      <c r="T14" s="36">
        <f ca="1">IF(OFFSET(DATA!$A$29,60*($A14-1)+IF(T$4="N",0,30),T$1)&gt;0,1,0)</f>
        <v>0</v>
      </c>
      <c r="U14" s="36">
        <f ca="1">IF(OFFSET(DATA!$A$29,60*($A14-1)+IF(U$4="N",0,30),U$1)&gt;0,1,0)</f>
        <v>0</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41">
        <v>10</v>
      </c>
      <c r="AC14" s="150">
        <v>2</v>
      </c>
      <c r="AD14" s="151">
        <f ca="1">IF(OR($AC14=2,$AC14=3),COUNTA(OFFSET(DATA!$B$5,60*($A14-1),0,24,12)),0)</f>
        <v>64</v>
      </c>
      <c r="AE14" s="151">
        <f ca="1">COUNTA(OFFSET(DATA!$B$5,60*($A14-1),13,24,12))</f>
        <v>59</v>
      </c>
      <c r="AF14" s="151">
        <f ca="1">IF($AC14=2,COUNTA(OFFSET(DATA!$B$5,60*($A14-1)+30,0,24,12)),0)</f>
        <v>0</v>
      </c>
      <c r="AG14" s="151">
        <f ca="1">IF(OR($AC14=1,$AC14=2),COUNTA(OFFSET(DATA!$B$5,60*($A14-1)+30,13,24,12)),0)</f>
        <v>0</v>
      </c>
    </row>
    <row r="15" spans="1:33" x14ac:dyDescent="0.2">
      <c r="A15" s="301">
        <v>11</v>
      </c>
      <c r="B15" s="149" t="str">
        <f ca="1">OFFSET(TITLES!$C$4,'DATA CK'!A15,0)</f>
        <v>WIA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0</v>
      </c>
      <c r="J15" s="36">
        <f ca="1">IF(OFFSET(DATA!$A$29,60*($A15-1)+IF(J$4="N",0,30),J$1)&gt;0,1,0)</f>
        <v>0</v>
      </c>
      <c r="K15" s="36">
        <f ca="1">IF(OFFSET(DATA!$A$29,60*($A15-1)+IF(K$4="N",0,30),K$1)&gt;0,1,0)</f>
        <v>0</v>
      </c>
      <c r="L15" s="36">
        <f ca="1">IF(OFFSET(DATA!$A$29,60*($A15-1)+IF(L$4="N",0,30),L$1)&gt;0,1,0)</f>
        <v>0</v>
      </c>
      <c r="M15" s="36">
        <f ca="1">IF(OFFSET(DATA!$A$29,60*($A15-1)+IF(M$4="N",0,30),M$1)&gt;0,1,0)</f>
        <v>0</v>
      </c>
      <c r="N15" s="36">
        <f ca="1">IF(OFFSET(DATA!$A$29,60*($A15-1)+IF(N$4="N",0,30),N$1)&gt;0,1,0)</f>
        <v>0</v>
      </c>
      <c r="O15" s="36">
        <f ca="1">IF(OFFSET(DATA!$A$29,60*($A15-1)+IF(O$4="N",0,30),O$1)&gt;0,1,0)</f>
        <v>0</v>
      </c>
      <c r="P15" s="36">
        <f ca="1">IF(OFFSET(DATA!$A$29,60*($A15-1)+IF(P$4="N",0,30),P$1)&gt;0,1,0)</f>
        <v>0</v>
      </c>
      <c r="Q15" s="36">
        <f ca="1">IF(OFFSET(DATA!$A$29,60*($A15-1)+IF(Q$4="N",0,30),Q$1)&gt;0,1,0)</f>
        <v>0</v>
      </c>
      <c r="R15" s="36">
        <f ca="1">IF(OFFSET(DATA!$A$29,60*($A15-1)+IF(R$4="N",0,30),R$1)&gt;0,1,0)</f>
        <v>0</v>
      </c>
      <c r="S15" s="36">
        <f ca="1">IF(OFFSET(DATA!$A$29,60*($A15-1)+IF(S$4="N",0,30),S$1)&gt;0,1,0)</f>
        <v>0</v>
      </c>
      <c r="T15" s="36">
        <f ca="1">IF(OFFSET(DATA!$A$29,60*($A15-1)+IF(T$4="N",0,30),T$1)&gt;0,1,0)</f>
        <v>0</v>
      </c>
      <c r="U15" s="36">
        <f ca="1">IF(OFFSET(DATA!$A$29,60*($A15-1)+IF(U$4="N",0,30),U$1)&gt;0,1,0)</f>
        <v>0</v>
      </c>
      <c r="V15" s="36">
        <f ca="1">IF(OFFSET(DATA!$A$29,60*($A15-1)+IF(V$4="N",0,30),V$1)&gt;0,1,0)</f>
        <v>0</v>
      </c>
      <c r="W15" s="36">
        <f ca="1">IF(OFFSET(DATA!$A$29,60*($A15-1)+IF(W$4="N",0,30),W$1)&gt;0,1,0)</f>
        <v>0</v>
      </c>
      <c r="X15" s="36">
        <f ca="1">IF(OFFSET(DATA!$A$29,60*($A15-1)+IF(X$4="N",0,30),X$1)&gt;0,1,0)</f>
        <v>0</v>
      </c>
      <c r="Y15" s="36">
        <f ca="1">IF(OFFSET(DATA!$A$29,60*($A15-1)+IF(Y$4="N",0,30),Y$1)&gt;0,1,0)</f>
        <v>0</v>
      </c>
      <c r="Z15" s="36">
        <f ca="1">IF(OFFSET(DATA!$A$29,60*($A15-1)+IF(Z$4="N",0,30),Z$1)&gt;0,1,0)</f>
        <v>0</v>
      </c>
      <c r="AB15" s="145">
        <v>11</v>
      </c>
      <c r="AC15" s="150">
        <v>2</v>
      </c>
      <c r="AD15" s="151">
        <f ca="1">IF(OR($AC15=2,$AC15=3),COUNTA(OFFSET(DATA!$B$5,60*($A15-1),0,24,12)),0)</f>
        <v>72</v>
      </c>
      <c r="AE15" s="151">
        <f ca="1">COUNTA(OFFSET(DATA!$B$5,60*($A15-1),13,24,12))</f>
        <v>72</v>
      </c>
      <c r="AF15" s="151">
        <f ca="1">IF($AC15=2,COUNTA(OFFSET(DATA!$B$5,60*($A15-1)+30,0,24,12)),0)</f>
        <v>72</v>
      </c>
      <c r="AG15" s="151">
        <f ca="1">IF(OR($AC15=1,$AC15=2),COUNTA(OFFSET(DATA!$B$5,60*($A15-1)+30,13,24,12)),0)</f>
        <v>72</v>
      </c>
    </row>
    <row r="16" spans="1:33" x14ac:dyDescent="0.2">
      <c r="A16" s="301">
        <v>12</v>
      </c>
      <c r="B16" s="149" t="str">
        <f ca="1">OFFSET(TITLES!$C$4,'DATA CK'!A16,0)</f>
        <v>WIA In-School Youth Outcome Rate</v>
      </c>
      <c r="C16" s="36">
        <f ca="1">IF(OFFSET(DATA!$A$29,60*($A16-1)+IF(C$4="N",0,30),C$1)&gt;0,1,0)</f>
        <v>1</v>
      </c>
      <c r="D16" s="36">
        <f ca="1">IF(OFFSET(DATA!$A$29,60*($A16-1)+IF(D$4="N",0,30),D$1)&gt;0,1,0)</f>
        <v>1</v>
      </c>
      <c r="E16" s="36">
        <f ca="1">IF(OFFSET(DATA!$A$29,60*($A16-1)+IF(E$4="N",0,30),E$1)&gt;0,1,0)</f>
        <v>1</v>
      </c>
      <c r="F16" s="36">
        <f ca="1">IF(OFFSET(DATA!$A$29,60*($A16-1)+IF(F$4="N",0,30),F$1)&gt;0,1,0)</f>
        <v>1</v>
      </c>
      <c r="G16" s="36">
        <f ca="1">IF(OFFSET(DATA!$A$29,60*($A16-1)+IF(G$4="N",0,30),G$1)&gt;0,1,0)</f>
        <v>1</v>
      </c>
      <c r="H16" s="36">
        <f ca="1">IF(OFFSET(DATA!$A$29,60*($A16-1)+IF(H$4="N",0,30),H$1)&gt;0,1,0)</f>
        <v>1</v>
      </c>
      <c r="I16" s="36">
        <f ca="1">IF(OFFSET(DATA!$A$29,60*($A16-1)+IF(I$4="N",0,30),I$1)&gt;0,1,0)</f>
        <v>0</v>
      </c>
      <c r="J16" s="36">
        <f ca="1">IF(OFFSET(DATA!$A$29,60*($A16-1)+IF(J$4="N",0,30),J$1)&gt;0,1,0)</f>
        <v>0</v>
      </c>
      <c r="K16" s="36">
        <f ca="1">IF(OFFSET(DATA!$A$29,60*($A16-1)+IF(K$4="N",0,30),K$1)&gt;0,1,0)</f>
        <v>0</v>
      </c>
      <c r="L16" s="36">
        <f ca="1">IF(OFFSET(DATA!$A$29,60*($A16-1)+IF(L$4="N",0,30),L$1)&gt;0,1,0)</f>
        <v>0</v>
      </c>
      <c r="M16" s="36">
        <f ca="1">IF(OFFSET(DATA!$A$29,60*($A16-1)+IF(M$4="N",0,30),M$1)&gt;0,1,0)</f>
        <v>0</v>
      </c>
      <c r="N16" s="36">
        <f ca="1">IF(OFFSET(DATA!$A$29,60*($A16-1)+IF(N$4="N",0,30),N$1)&gt;0,1,0)</f>
        <v>0</v>
      </c>
      <c r="O16" s="36">
        <f ca="1">IF(OFFSET(DATA!$A$29,60*($A16-1)+IF(O$4="N",0,30),O$1)&gt;0,1,0)</f>
        <v>0</v>
      </c>
      <c r="P16" s="36">
        <f ca="1">IF(OFFSET(DATA!$A$29,60*($A16-1)+IF(P$4="N",0,30),P$1)&gt;0,1,0)</f>
        <v>0</v>
      </c>
      <c r="Q16" s="36">
        <f ca="1">IF(OFFSET(DATA!$A$29,60*($A16-1)+IF(Q$4="N",0,30),Q$1)&gt;0,1,0)</f>
        <v>0</v>
      </c>
      <c r="R16" s="36">
        <f ca="1">IF(OFFSET(DATA!$A$29,60*($A16-1)+IF(R$4="N",0,30),R$1)&gt;0,1,0)</f>
        <v>0</v>
      </c>
      <c r="S16" s="36">
        <f ca="1">IF(OFFSET(DATA!$A$29,60*($A16-1)+IF(S$4="N",0,30),S$1)&gt;0,1,0)</f>
        <v>0</v>
      </c>
      <c r="T16" s="36">
        <f ca="1">IF(OFFSET(DATA!$A$29,60*($A16-1)+IF(T$4="N",0,30),T$1)&gt;0,1,0)</f>
        <v>0</v>
      </c>
      <c r="U16" s="36">
        <f ca="1">IF(OFFSET(DATA!$A$29,60*($A16-1)+IF(U$4="N",0,30),U$1)&gt;0,1,0)</f>
        <v>0</v>
      </c>
      <c r="V16" s="36">
        <f ca="1">IF(OFFSET(DATA!$A$29,60*($A16-1)+IF(V$4="N",0,30),V$1)&gt;0,1,0)</f>
        <v>0</v>
      </c>
      <c r="W16" s="36">
        <f ca="1">IF(OFFSET(DATA!$A$29,60*($A16-1)+IF(W$4="N",0,30),W$1)&gt;0,1,0)</f>
        <v>0</v>
      </c>
      <c r="X16" s="36">
        <f ca="1">IF(OFFSET(DATA!$A$29,60*($A16-1)+IF(X$4="N",0,30),X$1)&gt;0,1,0)</f>
        <v>0</v>
      </c>
      <c r="Y16" s="36">
        <f ca="1">IF(OFFSET(DATA!$A$29,60*($A16-1)+IF(Y$4="N",0,30),Y$1)&gt;0,1,0)</f>
        <v>0</v>
      </c>
      <c r="Z16" s="36">
        <f ca="1">IF(OFFSET(DATA!$A$29,60*($A16-1)+IF(Z$4="N",0,30),Z$1)&gt;0,1,0)</f>
        <v>0</v>
      </c>
      <c r="AB16" s="145">
        <v>12</v>
      </c>
      <c r="AC16" s="150">
        <v>2</v>
      </c>
      <c r="AD16" s="151">
        <f ca="1">IF(OR($AC16=2,$AC16=3),COUNTA(OFFSET(DATA!$B$5,60*($A16-1),0,24,12)),0)</f>
        <v>72</v>
      </c>
      <c r="AE16" s="151">
        <f ca="1">COUNTA(OFFSET(DATA!$B$5,60*($A16-1),13,24,12))</f>
        <v>72</v>
      </c>
      <c r="AF16" s="151">
        <f ca="1">IF($AC16=2,COUNTA(OFFSET(DATA!$B$5,60*($A16-1)+30,0,24,12)),0)</f>
        <v>72</v>
      </c>
      <c r="AG16" s="151">
        <f ca="1">IF(OR($AC16=1,$AC16=2),COUNTA(OFFSET(DATA!$B$5,60*($A16-1)+30,13,24,12)),0)</f>
        <v>72</v>
      </c>
    </row>
    <row r="17" spans="1:33" x14ac:dyDescent="0.2">
      <c r="A17" s="301">
        <v>13</v>
      </c>
      <c r="B17" s="149" t="str">
        <f ca="1">OFFSET(TITLES!$C$4,'DATA CK'!A17,0)</f>
        <v>WIA Out-Of-School Youth Outcome Rate</v>
      </c>
      <c r="C17" s="36">
        <f ca="1">IF(OFFSET(DATA!$A$29,60*($A17-1)+IF(C$4="N",0,30),C$1)&gt;0,1,0)</f>
        <v>1</v>
      </c>
      <c r="D17" s="36">
        <f ca="1">IF(OFFSET(DATA!$A$29,60*($A17-1)+IF(D$4="N",0,30),D$1)&gt;0,1,0)</f>
        <v>1</v>
      </c>
      <c r="E17" s="36">
        <f ca="1">IF(OFFSET(DATA!$A$29,60*($A17-1)+IF(E$4="N",0,30),E$1)&gt;0,1,0)</f>
        <v>1</v>
      </c>
      <c r="F17" s="36">
        <f ca="1">IF(OFFSET(DATA!$A$29,60*($A17-1)+IF(F$4="N",0,30),F$1)&gt;0,1,0)</f>
        <v>1</v>
      </c>
      <c r="G17" s="36">
        <f ca="1">IF(OFFSET(DATA!$A$29,60*($A17-1)+IF(G$4="N",0,30),G$1)&gt;0,1,0)</f>
        <v>1</v>
      </c>
      <c r="H17" s="36">
        <f ca="1">IF(OFFSET(DATA!$A$29,60*($A17-1)+IF(H$4="N",0,30),H$1)&gt;0,1,0)</f>
        <v>1</v>
      </c>
      <c r="I17" s="36">
        <f ca="1">IF(OFFSET(DATA!$A$29,60*($A17-1)+IF(I$4="N",0,30),I$1)&gt;0,1,0)</f>
        <v>0</v>
      </c>
      <c r="J17" s="36">
        <f ca="1">IF(OFFSET(DATA!$A$29,60*($A17-1)+IF(J$4="N",0,30),J$1)&gt;0,1,0)</f>
        <v>0</v>
      </c>
      <c r="K17" s="36">
        <f ca="1">IF(OFFSET(DATA!$A$29,60*($A17-1)+IF(K$4="N",0,30),K$1)&gt;0,1,0)</f>
        <v>0</v>
      </c>
      <c r="L17" s="36">
        <f ca="1">IF(OFFSET(DATA!$A$29,60*($A17-1)+IF(L$4="N",0,30),L$1)&gt;0,1,0)</f>
        <v>0</v>
      </c>
      <c r="M17" s="36">
        <f ca="1">IF(OFFSET(DATA!$A$29,60*($A17-1)+IF(M$4="N",0,30),M$1)&gt;0,1,0)</f>
        <v>0</v>
      </c>
      <c r="N17" s="36">
        <f ca="1">IF(OFFSET(DATA!$A$29,60*($A17-1)+IF(N$4="N",0,30),N$1)&gt;0,1,0)</f>
        <v>0</v>
      </c>
      <c r="O17" s="36">
        <f ca="1">IF(OFFSET(DATA!$A$29,60*($A17-1)+IF(O$4="N",0,30),O$1)&gt;0,1,0)</f>
        <v>0</v>
      </c>
      <c r="P17" s="36">
        <f ca="1">IF(OFFSET(DATA!$A$29,60*($A17-1)+IF(P$4="N",0,30),P$1)&gt;0,1,0)</f>
        <v>0</v>
      </c>
      <c r="Q17" s="36">
        <f ca="1">IF(OFFSET(DATA!$A$29,60*($A17-1)+IF(Q$4="N",0,30),Q$1)&gt;0,1,0)</f>
        <v>0</v>
      </c>
      <c r="R17" s="36">
        <f ca="1">IF(OFFSET(DATA!$A$29,60*($A17-1)+IF(R$4="N",0,30),R$1)&gt;0,1,0)</f>
        <v>0</v>
      </c>
      <c r="S17" s="36">
        <f ca="1">IF(OFFSET(DATA!$A$29,60*($A17-1)+IF(S$4="N",0,30),S$1)&gt;0,1,0)</f>
        <v>0</v>
      </c>
      <c r="T17" s="36">
        <f ca="1">IF(OFFSET(DATA!$A$29,60*($A17-1)+IF(T$4="N",0,30),T$1)&gt;0,1,0)</f>
        <v>0</v>
      </c>
      <c r="U17" s="36">
        <f ca="1">IF(OFFSET(DATA!$A$29,60*($A17-1)+IF(U$4="N",0,30),U$1)&gt;0,1,0)</f>
        <v>0</v>
      </c>
      <c r="V17" s="36">
        <f ca="1">IF(OFFSET(DATA!$A$29,60*($A17-1)+IF(V$4="N",0,30),V$1)&gt;0,1,0)</f>
        <v>0</v>
      </c>
      <c r="W17" s="36">
        <f ca="1">IF(OFFSET(DATA!$A$29,60*($A17-1)+IF(W$4="N",0,30),W$1)&gt;0,1,0)</f>
        <v>0</v>
      </c>
      <c r="X17" s="36">
        <f ca="1">IF(OFFSET(DATA!$A$29,60*($A17-1)+IF(X$4="N",0,30),X$1)&gt;0,1,0)</f>
        <v>0</v>
      </c>
      <c r="Y17" s="36">
        <f ca="1">IF(OFFSET(DATA!$A$29,60*($A17-1)+IF(Y$4="N",0,30),Y$1)&gt;0,1,0)</f>
        <v>0</v>
      </c>
      <c r="Z17" s="36">
        <f ca="1">IF(OFFSET(DATA!$A$29,60*($A17-1)+IF(Z$4="N",0,30),Z$1)&gt;0,1,0)</f>
        <v>0</v>
      </c>
      <c r="AB17" s="145">
        <v>13</v>
      </c>
      <c r="AC17" s="150">
        <v>2</v>
      </c>
      <c r="AD17" s="151">
        <f ca="1">IF(OR($AC17=2,$AC17=3),COUNTA(OFFSET(DATA!$B$5,60*($A17-1),0,24,12)),0)</f>
        <v>72</v>
      </c>
      <c r="AE17" s="151">
        <f ca="1">COUNTA(OFFSET(DATA!$B$5,60*($A17-1),13,24,12))</f>
        <v>72</v>
      </c>
      <c r="AF17" s="151">
        <f ca="1">IF($AC17=2,COUNTA(OFFSET(DATA!$B$5,60*($A17-1)+30,0,24,12)),0)</f>
        <v>72</v>
      </c>
      <c r="AG17" s="151">
        <f ca="1">IF(OR($AC17=1,$AC17=2),COUNTA(OFFSET(DATA!$B$5,60*($A17-1)+30,13,24,12)),0)</f>
        <v>72</v>
      </c>
    </row>
    <row r="18" spans="1:33" x14ac:dyDescent="0.2">
      <c r="A18" s="301">
        <v>14</v>
      </c>
      <c r="B18" s="149" t="str">
        <f ca="1">OFFSET(TITLES!$C$4,'DATA CK'!A18,0)</f>
        <v>WIA Younger Youth Skill Attainment Rate</v>
      </c>
      <c r="C18" s="36">
        <f ca="1">IF(OFFSET(DATA!$A$29,60*($A18-1)+IF(C$4="N",0,30),C$1)&gt;0,1,0)</f>
        <v>1</v>
      </c>
      <c r="D18" s="36">
        <f ca="1">IF(OFFSET(DATA!$A$29,60*($A18-1)+IF(D$4="N",0,30),D$1)&gt;0,1,0)</f>
        <v>1</v>
      </c>
      <c r="E18" s="36">
        <f ca="1">IF(OFFSET(DATA!$A$29,60*($A18-1)+IF(E$4="N",0,30),E$1)&gt;0,1,0)</f>
        <v>1</v>
      </c>
      <c r="F18" s="36">
        <f ca="1">IF(OFFSET(DATA!$A$29,60*($A18-1)+IF(F$4="N",0,30),F$1)&gt;0,1,0)</f>
        <v>1</v>
      </c>
      <c r="G18" s="36">
        <f ca="1">IF(OFFSET(DATA!$A$29,60*($A18-1)+IF(G$4="N",0,30),G$1)&gt;0,1,0)</f>
        <v>1</v>
      </c>
      <c r="H18" s="36">
        <f ca="1">IF(OFFSET(DATA!$A$29,60*($A18-1)+IF(H$4="N",0,30),H$1)&gt;0,1,0)</f>
        <v>1</v>
      </c>
      <c r="I18" s="36">
        <f ca="1">IF(OFFSET(DATA!$A$29,60*($A18-1)+IF(I$4="N",0,30),I$1)&gt;0,1,0)</f>
        <v>0</v>
      </c>
      <c r="J18" s="36">
        <f ca="1">IF(OFFSET(DATA!$A$29,60*($A18-1)+IF(J$4="N",0,30),J$1)&gt;0,1,0)</f>
        <v>0</v>
      </c>
      <c r="K18" s="36">
        <f ca="1">IF(OFFSET(DATA!$A$29,60*($A18-1)+IF(K$4="N",0,30),K$1)&gt;0,1,0)</f>
        <v>0</v>
      </c>
      <c r="L18" s="36">
        <f ca="1">IF(OFFSET(DATA!$A$29,60*($A18-1)+IF(L$4="N",0,30),L$1)&gt;0,1,0)</f>
        <v>0</v>
      </c>
      <c r="M18" s="36">
        <f ca="1">IF(OFFSET(DATA!$A$29,60*($A18-1)+IF(M$4="N",0,30),M$1)&gt;0,1,0)</f>
        <v>0</v>
      </c>
      <c r="N18" s="36">
        <f ca="1">IF(OFFSET(DATA!$A$29,60*($A18-1)+IF(N$4="N",0,30),N$1)&gt;0,1,0)</f>
        <v>0</v>
      </c>
      <c r="O18" s="36">
        <f ca="1">IF(OFFSET(DATA!$A$29,60*($A18-1)+IF(O$4="N",0,30),O$1)&gt;0,1,0)</f>
        <v>0</v>
      </c>
      <c r="P18" s="36">
        <f ca="1">IF(OFFSET(DATA!$A$29,60*($A18-1)+IF(P$4="N",0,30),P$1)&gt;0,1,0)</f>
        <v>0</v>
      </c>
      <c r="Q18" s="36">
        <f ca="1">IF(OFFSET(DATA!$A$29,60*($A18-1)+IF(Q$4="N",0,30),Q$1)&gt;0,1,0)</f>
        <v>0</v>
      </c>
      <c r="R18" s="36">
        <f ca="1">IF(OFFSET(DATA!$A$29,60*($A18-1)+IF(R$4="N",0,30),R$1)&gt;0,1,0)</f>
        <v>0</v>
      </c>
      <c r="S18" s="36">
        <f ca="1">IF(OFFSET(DATA!$A$29,60*($A18-1)+IF(S$4="N",0,30),S$1)&gt;0,1,0)</f>
        <v>0</v>
      </c>
      <c r="T18" s="36">
        <f ca="1">IF(OFFSET(DATA!$A$29,60*($A18-1)+IF(T$4="N",0,30),T$1)&gt;0,1,0)</f>
        <v>0</v>
      </c>
      <c r="U18" s="36">
        <f ca="1">IF(OFFSET(DATA!$A$29,60*($A18-1)+IF(U$4="N",0,30),U$1)&gt;0,1,0)</f>
        <v>0</v>
      </c>
      <c r="V18" s="36">
        <f ca="1">IF(OFFSET(DATA!$A$29,60*($A18-1)+IF(V$4="N",0,30),V$1)&gt;0,1,0)</f>
        <v>0</v>
      </c>
      <c r="W18" s="36">
        <f ca="1">IF(OFFSET(DATA!$A$29,60*($A18-1)+IF(W$4="N",0,30),W$1)&gt;0,1,0)</f>
        <v>0</v>
      </c>
      <c r="X18" s="36">
        <f ca="1">IF(OFFSET(DATA!$A$29,60*($A18-1)+IF(X$4="N",0,30),X$1)&gt;0,1,0)</f>
        <v>0</v>
      </c>
      <c r="Y18" s="36">
        <f ca="1">IF(OFFSET(DATA!$A$29,60*($A18-1)+IF(Y$4="N",0,30),Y$1)&gt;0,1,0)</f>
        <v>0</v>
      </c>
      <c r="Z18" s="36">
        <f ca="1">IF(OFFSET(DATA!$A$29,60*($A18-1)+IF(Z$4="N",0,30),Z$1)&gt;0,1,0)</f>
        <v>0</v>
      </c>
      <c r="AB18" s="145">
        <v>14</v>
      </c>
      <c r="AC18" s="150">
        <v>2</v>
      </c>
      <c r="AD18" s="151">
        <f ca="1">IF(OR($AC18=2,$AC18=3),COUNTA(OFFSET(DATA!$B$5,60*($A18-1),0,24,12)),0)</f>
        <v>72</v>
      </c>
      <c r="AE18" s="151">
        <f ca="1">COUNTA(OFFSET(DATA!$B$5,60*($A18-1),13,24,12))</f>
        <v>72</v>
      </c>
      <c r="AF18" s="151">
        <f ca="1">IF($AC18=2,COUNTA(OFFSET(DATA!$B$5,60*($A18-1)+30,0,24,12)),0)</f>
        <v>72</v>
      </c>
      <c r="AG18" s="151">
        <f ca="1">IF(OR($AC18=1,$AC18=2),COUNTA(OFFSET(DATA!$B$5,60*($A18-1)+30,13,24,12)),0)</f>
        <v>72</v>
      </c>
    </row>
    <row r="19" spans="1:33" x14ac:dyDescent="0.2">
      <c r="A19" s="301">
        <v>15</v>
      </c>
      <c r="B19" s="149" t="str">
        <f ca="1">OFFSET(TITLES!$C$4,'DATA CK'!A19,0)</f>
        <v>WIA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0</v>
      </c>
      <c r="J19" s="36">
        <f ca="1">IF(OFFSET(DATA!$A$29,60*($A19-1)+IF(J$4="N",0,30),J$1)&gt;0,1,0)</f>
        <v>0</v>
      </c>
      <c r="K19" s="36">
        <f ca="1">IF(OFFSET(DATA!$A$29,60*($A19-1)+IF(K$4="N",0,30),K$1)&gt;0,1,0)</f>
        <v>0</v>
      </c>
      <c r="L19" s="36">
        <f ca="1">IF(OFFSET(DATA!$A$29,60*($A19-1)+IF(L$4="N",0,30),L$1)&gt;0,1,0)</f>
        <v>0</v>
      </c>
      <c r="M19" s="36">
        <f ca="1">IF(OFFSET(DATA!$A$29,60*($A19-1)+IF(M$4="N",0,30),M$1)&gt;0,1,0)</f>
        <v>0</v>
      </c>
      <c r="N19" s="36">
        <f ca="1">IF(OFFSET(DATA!$A$29,60*($A19-1)+IF(N$4="N",0,30),N$1)&gt;0,1,0)</f>
        <v>0</v>
      </c>
      <c r="O19" s="36">
        <f ca="1">IF(OFFSET(DATA!$A$29,60*($A19-1)+IF(O$4="N",0,30),O$1)&gt;0,1,0)</f>
        <v>0</v>
      </c>
      <c r="P19" s="36">
        <f ca="1">IF(OFFSET(DATA!$A$29,60*($A19-1)+IF(P$4="N",0,30),P$1)&gt;0,1,0)</f>
        <v>0</v>
      </c>
      <c r="Q19" s="36">
        <f ca="1">IF(OFFSET(DATA!$A$29,60*($A19-1)+IF(Q$4="N",0,30),Q$1)&gt;0,1,0)</f>
        <v>0</v>
      </c>
      <c r="R19" s="36">
        <f ca="1">IF(OFFSET(DATA!$A$29,60*($A19-1)+IF(R$4="N",0,30),R$1)&gt;0,1,0)</f>
        <v>0</v>
      </c>
      <c r="S19" s="36">
        <f ca="1">IF(OFFSET(DATA!$A$29,60*($A19-1)+IF(S$4="N",0,30),S$1)&gt;0,1,0)</f>
        <v>0</v>
      </c>
      <c r="T19" s="36">
        <f ca="1">IF(OFFSET(DATA!$A$29,60*($A19-1)+IF(T$4="N",0,30),T$1)&gt;0,1,0)</f>
        <v>0</v>
      </c>
      <c r="U19" s="36">
        <f ca="1">IF(OFFSET(DATA!$A$29,60*($A19-1)+IF(U$4="N",0,30),U$1)&gt;0,1,0)</f>
        <v>0</v>
      </c>
      <c r="V19" s="36">
        <f ca="1">IF(OFFSET(DATA!$A$29,60*($A19-1)+IF(V$4="N",0,30),V$1)&gt;0,1,0)</f>
        <v>0</v>
      </c>
      <c r="W19" s="36">
        <f ca="1">IF(OFFSET(DATA!$A$29,60*($A19-1)+IF(W$4="N",0,30),W$1)&gt;0,1,0)</f>
        <v>0</v>
      </c>
      <c r="X19" s="36">
        <f ca="1">IF(OFFSET(DATA!$A$29,60*($A19-1)+IF(X$4="N",0,30),X$1)&gt;0,1,0)</f>
        <v>0</v>
      </c>
      <c r="Y19" s="36">
        <f ca="1">IF(OFFSET(DATA!$A$29,60*($A19-1)+IF(Y$4="N",0,30),Y$1)&gt;0,1,0)</f>
        <v>0</v>
      </c>
      <c r="Z19" s="36">
        <f ca="1">IF(OFFSET(DATA!$A$29,60*($A19-1)+IF(Z$4="N",0,30),Z$1)&gt;0,1,0)</f>
        <v>0</v>
      </c>
      <c r="AB19" s="152">
        <v>15</v>
      </c>
      <c r="AC19" s="150">
        <v>2</v>
      </c>
      <c r="AD19" s="151">
        <f ca="1">IF(OR($AC19=2,$AC19=3),COUNTA(OFFSET(DATA!$B$5,60*($A19-1),0,24,12)),0)</f>
        <v>72</v>
      </c>
      <c r="AE19" s="151">
        <f ca="1">COUNTA(OFFSET(DATA!$B$5,60*($A19-1),13,24,12))</f>
        <v>72</v>
      </c>
      <c r="AF19" s="151">
        <f ca="1">IF($AC19=2,COUNTA(OFFSET(DATA!$B$5,60*($A19-1)+30,0,24,12)),0)</f>
        <v>72</v>
      </c>
      <c r="AG19" s="151">
        <f ca="1">IF(OR($AC19=1,$AC19=2),COUNTA(OFFSET(DATA!$B$5,60*($A19-1)+30,13,24,12)),0)</f>
        <v>72</v>
      </c>
    </row>
    <row r="20" spans="1:33" x14ac:dyDescent="0.2">
      <c r="A20" s="301">
        <v>16</v>
      </c>
      <c r="B20" s="149" t="str">
        <f ca="1">OFFSET(TITLES!$C$4,'DATA CK'!A20,0)</f>
        <v>Timeliness of Data Input For WIA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0</v>
      </c>
      <c r="J20" s="36">
        <f ca="1">IF(OFFSET(DATA!$A$29,60*($A20-1)+IF(J$4="N",0,30),J$1)&gt;0,1,0)</f>
        <v>0</v>
      </c>
      <c r="K20" s="36">
        <f ca="1">IF(OFFSET(DATA!$A$29,60*($A20-1)+IF(K$4="N",0,30),K$1)&gt;0,1,0)</f>
        <v>0</v>
      </c>
      <c r="L20" s="36">
        <f ca="1">IF(OFFSET(DATA!$A$29,60*($A20-1)+IF(L$4="N",0,30),L$1)&gt;0,1,0)</f>
        <v>0</v>
      </c>
      <c r="M20" s="36">
        <f ca="1">IF(OFFSET(DATA!$A$29,60*($A20-1)+IF(M$4="N",0,30),M$1)&gt;0,1,0)</f>
        <v>0</v>
      </c>
      <c r="N20" s="36">
        <f ca="1">IF(OFFSET(DATA!$A$29,60*($A20-1)+IF(N$4="N",0,30),N$1)&gt;0,1,0)</f>
        <v>0</v>
      </c>
      <c r="O20" s="36">
        <f ca="1">IF(OFFSET(DATA!$A$29,60*($A20-1)+IF(O$4="N",0,30),O$1)&gt;0,1,0)</f>
        <v>0</v>
      </c>
      <c r="P20" s="36">
        <f ca="1">IF(OFFSET(DATA!$A$29,60*($A20-1)+IF(P$4="N",0,30),P$1)&gt;0,1,0)</f>
        <v>0</v>
      </c>
      <c r="Q20" s="36">
        <f ca="1">IF(OFFSET(DATA!$A$29,60*($A20-1)+IF(Q$4="N",0,30),Q$1)&gt;0,1,0)</f>
        <v>0</v>
      </c>
      <c r="R20" s="36">
        <f ca="1">IF(OFFSET(DATA!$A$29,60*($A20-1)+IF(R$4="N",0,30),R$1)&gt;0,1,0)</f>
        <v>0</v>
      </c>
      <c r="S20" s="36">
        <f ca="1">IF(OFFSET(DATA!$A$29,60*($A20-1)+IF(S$4="N",0,30),S$1)&gt;0,1,0)</f>
        <v>0</v>
      </c>
      <c r="T20" s="36">
        <f ca="1">IF(OFFSET(DATA!$A$29,60*($A20-1)+IF(T$4="N",0,30),T$1)&gt;0,1,0)</f>
        <v>0</v>
      </c>
      <c r="U20" s="36">
        <f ca="1">IF(OFFSET(DATA!$A$29,60*($A20-1)+IF(U$4="N",0,30),U$1)&gt;0,1,0)</f>
        <v>0</v>
      </c>
      <c r="V20" s="36">
        <f ca="1">IF(OFFSET(DATA!$A$29,60*($A20-1)+IF(V$4="N",0,30),V$1)&gt;0,1,0)</f>
        <v>0</v>
      </c>
      <c r="W20" s="36">
        <f ca="1">IF(OFFSET(DATA!$A$29,60*($A20-1)+IF(W$4="N",0,30),W$1)&gt;0,1,0)</f>
        <v>0</v>
      </c>
      <c r="X20" s="36">
        <f ca="1">IF(OFFSET(DATA!$A$29,60*($A20-1)+IF(X$4="N",0,30),X$1)&gt;0,1,0)</f>
        <v>0</v>
      </c>
      <c r="Y20" s="36">
        <f ca="1">IF(OFFSET(DATA!$A$29,60*($A20-1)+IF(Y$4="N",0,30),Y$1)&gt;0,1,0)</f>
        <v>0</v>
      </c>
      <c r="Z20" s="36">
        <f ca="1">IF(OFFSET(DATA!$A$29,60*($A20-1)+IF(Z$4="N",0,30),Z$1)&gt;0,1,0)</f>
        <v>0</v>
      </c>
      <c r="AB20" s="152">
        <v>16</v>
      </c>
      <c r="AC20" s="150">
        <v>2</v>
      </c>
      <c r="AD20" s="151">
        <f ca="1">IF(OR($AC20=2,$AC20=3),COUNTA(OFFSET(DATA!$B$5,60*($A20-1),0,24,12)),0)</f>
        <v>72</v>
      </c>
      <c r="AE20" s="151">
        <f ca="1">COUNTA(OFFSET(DATA!$B$5,60*($A20-1),13,24,12))</f>
        <v>72</v>
      </c>
      <c r="AF20" s="151">
        <f ca="1">IF($AC20=2,COUNTA(OFFSET(DATA!$B$5,60*($A20-1)+30,0,24,12)),0)</f>
        <v>72</v>
      </c>
      <c r="AG20" s="151">
        <f ca="1">IF(OR($AC20=1,$AC20=2),COUNTA(OFFSET(DATA!$B$5,60*($A20-1)+30,13,24,12)),0)</f>
        <v>72</v>
      </c>
    </row>
    <row r="21" spans="1:33" x14ac:dyDescent="0.2">
      <c r="A21" s="301">
        <v>17</v>
      </c>
      <c r="B21" s="149" t="str">
        <f ca="1">OFFSET(TITLES!$C$4,'DATA CK'!A21,0)</f>
        <v>Timeliness of Data Input For WIA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0</v>
      </c>
      <c r="J21" s="36">
        <f ca="1">IF(OFFSET(DATA!$A$29,60*($A21-1)+IF(J$4="N",0,30),J$1)&gt;0,1,0)</f>
        <v>0</v>
      </c>
      <c r="K21" s="36">
        <f ca="1">IF(OFFSET(DATA!$A$29,60*($A21-1)+IF(K$4="N",0,30),K$1)&gt;0,1,0)</f>
        <v>0</v>
      </c>
      <c r="L21" s="36">
        <f ca="1">IF(OFFSET(DATA!$A$29,60*($A21-1)+IF(L$4="N",0,30),L$1)&gt;0,1,0)</f>
        <v>0</v>
      </c>
      <c r="M21" s="36">
        <f ca="1">IF(OFFSET(DATA!$A$29,60*($A21-1)+IF(M$4="N",0,30),M$1)&gt;0,1,0)</f>
        <v>0</v>
      </c>
      <c r="N21" s="36">
        <f ca="1">IF(OFFSET(DATA!$A$29,60*($A21-1)+IF(N$4="N",0,30),N$1)&gt;0,1,0)</f>
        <v>0</v>
      </c>
      <c r="O21" s="36">
        <f ca="1">IF(OFFSET(DATA!$A$29,60*($A21-1)+IF(O$4="N",0,30),O$1)&gt;0,1,0)</f>
        <v>0</v>
      </c>
      <c r="P21" s="36">
        <f ca="1">IF(OFFSET(DATA!$A$29,60*($A21-1)+IF(P$4="N",0,30),P$1)&gt;0,1,0)</f>
        <v>0</v>
      </c>
      <c r="Q21" s="36">
        <f ca="1">IF(OFFSET(DATA!$A$29,60*($A21-1)+IF(Q$4="N",0,30),Q$1)&gt;0,1,0)</f>
        <v>0</v>
      </c>
      <c r="R21" s="36">
        <f ca="1">IF(OFFSET(DATA!$A$29,60*($A21-1)+IF(R$4="N",0,30),R$1)&gt;0,1,0)</f>
        <v>0</v>
      </c>
      <c r="S21" s="36">
        <f ca="1">IF(OFFSET(DATA!$A$29,60*($A21-1)+IF(S$4="N",0,30),S$1)&gt;0,1,0)</f>
        <v>0</v>
      </c>
      <c r="T21" s="36">
        <f ca="1">IF(OFFSET(DATA!$A$29,60*($A21-1)+IF(T$4="N",0,30),T$1)&gt;0,1,0)</f>
        <v>0</v>
      </c>
      <c r="U21" s="36">
        <f ca="1">IF(OFFSET(DATA!$A$29,60*($A21-1)+IF(U$4="N",0,30),U$1)&gt;0,1,0)</f>
        <v>0</v>
      </c>
      <c r="V21" s="36">
        <f ca="1">IF(OFFSET(DATA!$A$29,60*($A21-1)+IF(V$4="N",0,30),V$1)&gt;0,1,0)</f>
        <v>0</v>
      </c>
      <c r="W21" s="36">
        <f ca="1">IF(OFFSET(DATA!$A$29,60*($A21-1)+IF(W$4="N",0,30),W$1)&gt;0,1,0)</f>
        <v>0</v>
      </c>
      <c r="X21" s="36">
        <f ca="1">IF(OFFSET(DATA!$A$29,60*($A21-1)+IF(X$4="N",0,30),X$1)&gt;0,1,0)</f>
        <v>0</v>
      </c>
      <c r="Y21" s="36">
        <f ca="1">IF(OFFSET(DATA!$A$29,60*($A21-1)+IF(Y$4="N",0,30),Y$1)&gt;0,1,0)</f>
        <v>0</v>
      </c>
      <c r="Z21" s="36">
        <f ca="1">IF(OFFSET(DATA!$A$29,60*($A21-1)+IF(Z$4="N",0,30),Z$1)&gt;0,1,0)</f>
        <v>0</v>
      </c>
      <c r="AB21" s="143">
        <v>17</v>
      </c>
      <c r="AC21" s="150">
        <v>2</v>
      </c>
      <c r="AD21" s="151">
        <f ca="1">IF(OR($AC21=2,$AC21=3),COUNTA(OFFSET(DATA!$B$5,60*($A21-1),0,24,12)),0)</f>
        <v>72</v>
      </c>
      <c r="AE21" s="151">
        <f ca="1">COUNTA(OFFSET(DATA!$B$5,60*($A21-1),13,24,12))</f>
        <v>72</v>
      </c>
      <c r="AF21" s="151">
        <f ca="1">IF($AC21=2,COUNTA(OFFSET(DATA!$B$5,60*($A21-1)+30,0,24,12)),0)</f>
        <v>72</v>
      </c>
      <c r="AG21" s="151">
        <f ca="1">IF(OR($AC21=1,$AC21=2),COUNTA(OFFSET(DATA!$B$5,60*($A21-1)+30,13,24,12)),0)</f>
        <v>72</v>
      </c>
    </row>
    <row r="22" spans="1:33" x14ac:dyDescent="0.2">
      <c r="A22" s="150">
        <v>18</v>
      </c>
      <c r="B22" s="149"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1</v>
      </c>
      <c r="J22" s="36">
        <f ca="1">IF(OFFSET(DATA!$A$29,60*($A22-1)+IF(J$4="N",0,30),J$1)&gt;0,1,0)</f>
        <v>0</v>
      </c>
      <c r="K22" s="36">
        <f ca="1">IF(OFFSET(DATA!$A$29,60*($A22-1)+IF(K$4="N",0,30),K$1)&gt;0,1,0)</f>
        <v>0</v>
      </c>
      <c r="L22" s="36">
        <f ca="1">IF(OFFSET(DATA!$A$29,60*($A22-1)+IF(L$4="N",0,30),L$1)&gt;0,1,0)</f>
        <v>0</v>
      </c>
      <c r="M22" s="36">
        <f ca="1">IF(OFFSET(DATA!$A$29,60*($A22-1)+IF(M$4="N",0,30),M$1)&gt;0,1,0)</f>
        <v>0</v>
      </c>
      <c r="N22" s="36">
        <f ca="1">IF(OFFSET(DATA!$A$29,60*($A22-1)+IF(N$4="N",0,30),N$1)&gt;0,1,0)</f>
        <v>0</v>
      </c>
      <c r="O22" s="36">
        <f ca="1">IF(OFFSET(DATA!$A$29,60*($A22-1)+IF(O$4="N",0,30),O$1)&gt;0,1,0)</f>
        <v>0</v>
      </c>
      <c r="P22" s="36">
        <f ca="1">IF(OFFSET(DATA!$A$29,60*($A22-1)+IF(P$4="N",0,30),P$1)&gt;0,1,0)</f>
        <v>0</v>
      </c>
      <c r="Q22" s="36">
        <f ca="1">IF(OFFSET(DATA!$A$29,60*($A22-1)+IF(Q$4="N",0,30),Q$1)&gt;0,1,0)</f>
        <v>0</v>
      </c>
      <c r="R22" s="36">
        <f ca="1">IF(OFFSET(DATA!$A$29,60*($A22-1)+IF(R$4="N",0,30),R$1)&gt;0,1,0)</f>
        <v>0</v>
      </c>
      <c r="S22" s="36">
        <f ca="1">IF(OFFSET(DATA!$A$29,60*($A22-1)+IF(S$4="N",0,30),S$1)&gt;0,1,0)</f>
        <v>0</v>
      </c>
      <c r="T22" s="36">
        <f ca="1">IF(OFFSET(DATA!$A$29,60*($A22-1)+IF(T$4="N",0,30),T$1)&gt;0,1,0)</f>
        <v>0</v>
      </c>
      <c r="U22" s="36">
        <f ca="1">IF(OFFSET(DATA!$A$29,60*($A22-1)+IF(U$4="N",0,30),U$1)&gt;0,1,0)</f>
        <v>0</v>
      </c>
      <c r="V22" s="36">
        <f ca="1">IF(OFFSET(DATA!$A$29,60*($A22-1)+IF(V$4="N",0,30),V$1)&gt;0,1,0)</f>
        <v>0</v>
      </c>
      <c r="W22" s="36">
        <f ca="1">IF(OFFSET(DATA!$A$29,60*($A22-1)+IF(W$4="N",0,30),W$1)&gt;0,1,0)</f>
        <v>0</v>
      </c>
      <c r="X22" s="36">
        <f ca="1">IF(OFFSET(DATA!$A$29,60*($A22-1)+IF(X$4="N",0,30),X$1)&gt;0,1,0)</f>
        <v>0</v>
      </c>
      <c r="Y22" s="36">
        <f ca="1">IF(OFFSET(DATA!$A$29,60*($A22-1)+IF(Y$4="N",0,30),Y$1)&gt;0,1,0)</f>
        <v>0</v>
      </c>
      <c r="Z22" s="36">
        <f ca="1">IF(OFFSET(DATA!$A$29,60*($A22-1)+IF(Z$4="N",0,30),Z$1)&gt;0,1,0)</f>
        <v>0</v>
      </c>
      <c r="AB22" s="143">
        <v>18</v>
      </c>
      <c r="AC22" s="150">
        <v>2</v>
      </c>
      <c r="AD22" s="151">
        <f ca="1">IF(OR($AC22=2,$AC22=3),COUNTA(OFFSET(DATA!$B$5,60*($A22-1),0,24,12)),0)</f>
        <v>288</v>
      </c>
      <c r="AE22" s="151">
        <f ca="1">COUNTA(OFFSET(DATA!$B$5,60*($A22-1),13,24,12))</f>
        <v>72</v>
      </c>
      <c r="AF22" s="151">
        <f ca="1">IF($AC22=2,COUNTA(OFFSET(DATA!$B$5,60*($A22-1)+30,0,24,12)),0)</f>
        <v>288</v>
      </c>
      <c r="AG22" s="151">
        <f ca="1">IF(OR($AC22=1,$AC22=2),COUNTA(OFFSET(DATA!$B$5,60*($A22-1)+30,13,24,12)),0)</f>
        <v>72</v>
      </c>
    </row>
    <row r="23" spans="1:33" x14ac:dyDescent="0.2">
      <c r="A23" s="150">
        <v>19</v>
      </c>
      <c r="B23" s="149"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0</v>
      </c>
      <c r="J23" s="36">
        <f ca="1">IF(OFFSET(DATA!$A$29,60*($A23-1)+IF(J$4="N",0,30),J$1)&gt;0,1,0)</f>
        <v>0</v>
      </c>
      <c r="K23" s="36">
        <f ca="1">IF(OFFSET(DATA!$A$29,60*($A23-1)+IF(K$4="N",0,30),K$1)&gt;0,1,0)</f>
        <v>0</v>
      </c>
      <c r="L23" s="36">
        <f ca="1">IF(OFFSET(DATA!$A$29,60*($A23-1)+IF(L$4="N",0,30),L$1)&gt;0,1,0)</f>
        <v>0</v>
      </c>
      <c r="M23" s="36">
        <f ca="1">IF(OFFSET(DATA!$A$29,60*($A23-1)+IF(M$4="N",0,30),M$1)&gt;0,1,0)</f>
        <v>0</v>
      </c>
      <c r="N23" s="36">
        <f ca="1">IF(OFFSET(DATA!$A$29,60*($A23-1)+IF(N$4="N",0,30),N$1)&gt;0,1,0)</f>
        <v>0</v>
      </c>
      <c r="O23" s="36">
        <f ca="1">IF(OFFSET(DATA!$A$29,60*($A23-1)+IF(O$4="N",0,30),O$1)&gt;0,1,0)</f>
        <v>0</v>
      </c>
      <c r="P23" s="36">
        <f ca="1">IF(OFFSET(DATA!$A$29,60*($A23-1)+IF(P$4="N",0,30),P$1)&gt;0,1,0)</f>
        <v>0</v>
      </c>
      <c r="Q23" s="36">
        <f ca="1">IF(OFFSET(DATA!$A$29,60*($A23-1)+IF(Q$4="N",0,30),Q$1)&gt;0,1,0)</f>
        <v>0</v>
      </c>
      <c r="R23" s="36">
        <f ca="1">IF(OFFSET(DATA!$A$29,60*($A23-1)+IF(R$4="N",0,30),R$1)&gt;0,1,0)</f>
        <v>0</v>
      </c>
      <c r="S23" s="36">
        <f ca="1">IF(OFFSET(DATA!$A$29,60*($A23-1)+IF(S$4="N",0,30),S$1)&gt;0,1,0)</f>
        <v>0</v>
      </c>
      <c r="T23" s="36">
        <f ca="1">IF(OFFSET(DATA!$A$29,60*($A23-1)+IF(T$4="N",0,30),T$1)&gt;0,1,0)</f>
        <v>0</v>
      </c>
      <c r="U23" s="36">
        <f ca="1">IF(OFFSET(DATA!$A$29,60*($A23-1)+IF(U$4="N",0,30),U$1)&gt;0,1,0)</f>
        <v>0</v>
      </c>
      <c r="V23" s="36">
        <f ca="1">IF(OFFSET(DATA!$A$29,60*($A23-1)+IF(V$4="N",0,30),V$1)&gt;0,1,0)</f>
        <v>0</v>
      </c>
      <c r="W23" s="36">
        <f ca="1">IF(OFFSET(DATA!$A$29,60*($A23-1)+IF(W$4="N",0,30),W$1)&gt;0,1,0)</f>
        <v>0</v>
      </c>
      <c r="X23" s="36">
        <f ca="1">IF(OFFSET(DATA!$A$29,60*($A23-1)+IF(X$4="N",0,30),X$1)&gt;0,1,0)</f>
        <v>0</v>
      </c>
      <c r="Y23" s="36">
        <f ca="1">IF(OFFSET(DATA!$A$29,60*($A23-1)+IF(Y$4="N",0,30),Y$1)&gt;0,1,0)</f>
        <v>0</v>
      </c>
      <c r="Z23" s="36">
        <f ca="1">IF(OFFSET(DATA!$A$29,60*($A23-1)+IF(Z$4="N",0,30),Z$1)&gt;0,1,0)</f>
        <v>0</v>
      </c>
      <c r="AB23" s="143">
        <v>19</v>
      </c>
      <c r="AC23" s="150">
        <v>2</v>
      </c>
      <c r="AD23" s="151">
        <f ca="1">IF(OR($AC23=2,$AC23=3),COUNTA(OFFSET(DATA!$B$5,60*($A23-1),0,24,12)),0)</f>
        <v>288</v>
      </c>
      <c r="AE23" s="151">
        <f ca="1">COUNTA(OFFSET(DATA!$B$5,60*($A23-1),13,24,12))</f>
        <v>72</v>
      </c>
      <c r="AF23" s="151">
        <f ca="1">IF($AC23=2,COUNTA(OFFSET(DATA!$B$5,60*($A23-1)+30,0,24,12)),0)</f>
        <v>288</v>
      </c>
      <c r="AG23" s="151">
        <f ca="1">IF(OR($AC23=1,$AC23=2),COUNTA(OFFSET(DATA!$B$5,60*($A23-1)+30,13,24,12)),0)</f>
        <v>72</v>
      </c>
    </row>
    <row r="24" spans="1:33" x14ac:dyDescent="0.2">
      <c r="A24" s="150">
        <v>20</v>
      </c>
      <c r="B24" s="149"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0</v>
      </c>
      <c r="J24" s="36">
        <f ca="1">IF(OFFSET(DATA!$A$29,60*($A24-1)+IF(J$4="N",0,30),J$1)&gt;0,1,0)</f>
        <v>0</v>
      </c>
      <c r="K24" s="36">
        <f ca="1">IF(OFFSET(DATA!$A$29,60*($A24-1)+IF(K$4="N",0,30),K$1)&gt;0,1,0)</f>
        <v>0</v>
      </c>
      <c r="L24" s="36">
        <f ca="1">IF(OFFSET(DATA!$A$29,60*($A24-1)+IF(L$4="N",0,30),L$1)&gt;0,1,0)</f>
        <v>0</v>
      </c>
      <c r="M24" s="36">
        <f ca="1">IF(OFFSET(DATA!$A$29,60*($A24-1)+IF(M$4="N",0,30),M$1)&gt;0,1,0)</f>
        <v>0</v>
      </c>
      <c r="N24" s="36">
        <f ca="1">IF(OFFSET(DATA!$A$29,60*($A24-1)+IF(N$4="N",0,30),N$1)&gt;0,1,0)</f>
        <v>0</v>
      </c>
      <c r="O24" s="36">
        <f ca="1">IF(OFFSET(DATA!$A$29,60*($A24-1)+IF(O$4="N",0,30),O$1)&gt;0,1,0)</f>
        <v>0</v>
      </c>
      <c r="P24" s="36">
        <f ca="1">IF(OFFSET(DATA!$A$29,60*($A24-1)+IF(P$4="N",0,30),P$1)&gt;0,1,0)</f>
        <v>0</v>
      </c>
      <c r="Q24" s="36">
        <f ca="1">IF(OFFSET(DATA!$A$29,60*($A24-1)+IF(Q$4="N",0,30),Q$1)&gt;0,1,0)</f>
        <v>0</v>
      </c>
      <c r="R24" s="36">
        <f ca="1">IF(OFFSET(DATA!$A$29,60*($A24-1)+IF(R$4="N",0,30),R$1)&gt;0,1,0)</f>
        <v>0</v>
      </c>
      <c r="S24" s="36">
        <f ca="1">IF(OFFSET(DATA!$A$29,60*($A24-1)+IF(S$4="N",0,30),S$1)&gt;0,1,0)</f>
        <v>0</v>
      </c>
      <c r="T24" s="36">
        <f ca="1">IF(OFFSET(DATA!$A$29,60*($A24-1)+IF(T$4="N",0,30),T$1)&gt;0,1,0)</f>
        <v>0</v>
      </c>
      <c r="U24" s="36">
        <f ca="1">IF(OFFSET(DATA!$A$29,60*($A24-1)+IF(U$4="N",0,30),U$1)&gt;0,1,0)</f>
        <v>0</v>
      </c>
      <c r="V24" s="36">
        <f ca="1">IF(OFFSET(DATA!$A$29,60*($A24-1)+IF(V$4="N",0,30),V$1)&gt;0,1,0)</f>
        <v>0</v>
      </c>
      <c r="W24" s="36">
        <f ca="1">IF(OFFSET(DATA!$A$29,60*($A24-1)+IF(W$4="N",0,30),W$1)&gt;0,1,0)</f>
        <v>0</v>
      </c>
      <c r="X24" s="36">
        <f ca="1">IF(OFFSET(DATA!$A$29,60*($A24-1)+IF(X$4="N",0,30),X$1)&gt;0,1,0)</f>
        <v>0</v>
      </c>
      <c r="Y24" s="36">
        <f ca="1">IF(OFFSET(DATA!$A$29,60*($A24-1)+IF(Y$4="N",0,30),Y$1)&gt;0,1,0)</f>
        <v>0</v>
      </c>
      <c r="Z24" s="36">
        <f ca="1">IF(OFFSET(DATA!$A$29,60*($A24-1)+IF(Z$4="N",0,30),Z$1)&gt;0,1,0)</f>
        <v>0</v>
      </c>
      <c r="AB24" s="143">
        <v>20</v>
      </c>
      <c r="AC24" s="150">
        <v>2</v>
      </c>
      <c r="AD24" s="151">
        <f ca="1">IF(OR($AC24=2,$AC24=3),COUNTA(OFFSET(DATA!$B$5,60*($A24-1),0,24,12)),0)</f>
        <v>288</v>
      </c>
      <c r="AE24" s="151">
        <f ca="1">COUNTA(OFFSET(DATA!$B$5,60*($A24-1),13,24,12))</f>
        <v>72</v>
      </c>
      <c r="AF24" s="151">
        <f ca="1">IF($AC24=2,COUNTA(OFFSET(DATA!$B$5,60*($A24-1)+30,0,24,12)),0)</f>
        <v>288</v>
      </c>
      <c r="AG24" s="151">
        <f ca="1">IF(OR($AC24=1,$AC24=2),COUNTA(OFFSET(DATA!$B$5,60*($A24-1)+30,13,24,12)),0)</f>
        <v>72</v>
      </c>
    </row>
    <row r="25" spans="1:33" x14ac:dyDescent="0.2">
      <c r="A25" s="150">
        <v>21</v>
      </c>
      <c r="B25" s="149"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0</v>
      </c>
      <c r="J25" s="36">
        <f ca="1">IF(OFFSET(DATA!$A$29,60*($A25-1)+IF(J$4="N",0,30),J$1)&gt;0,1,0)</f>
        <v>0</v>
      </c>
      <c r="K25" s="36">
        <f ca="1">IF(OFFSET(DATA!$A$29,60*($A25-1)+IF(K$4="N",0,30),K$1)&gt;0,1,0)</f>
        <v>0</v>
      </c>
      <c r="L25" s="36">
        <f ca="1">IF(OFFSET(DATA!$A$29,60*($A25-1)+IF(L$4="N",0,30),L$1)&gt;0,1,0)</f>
        <v>0</v>
      </c>
      <c r="M25" s="36">
        <f ca="1">IF(OFFSET(DATA!$A$29,60*($A25-1)+IF(M$4="N",0,30),M$1)&gt;0,1,0)</f>
        <v>0</v>
      </c>
      <c r="N25" s="36">
        <f ca="1">IF(OFFSET(DATA!$A$29,60*($A25-1)+IF(N$4="N",0,30),N$1)&gt;0,1,0)</f>
        <v>0</v>
      </c>
      <c r="O25" s="36">
        <f ca="1">IF(OFFSET(DATA!$A$29,60*($A25-1)+IF(O$4="N",0,30),O$1)&gt;0,1,0)</f>
        <v>0</v>
      </c>
      <c r="P25" s="36">
        <f ca="1">IF(OFFSET(DATA!$A$29,60*($A25-1)+IF(P$4="N",0,30),P$1)&gt;0,1,0)</f>
        <v>0</v>
      </c>
      <c r="Q25" s="36">
        <f ca="1">IF(OFFSET(DATA!$A$29,60*($A25-1)+IF(Q$4="N",0,30),Q$1)&gt;0,1,0)</f>
        <v>0</v>
      </c>
      <c r="R25" s="36">
        <f ca="1">IF(OFFSET(DATA!$A$29,60*($A25-1)+IF(R$4="N",0,30),R$1)&gt;0,1,0)</f>
        <v>0</v>
      </c>
      <c r="S25" s="36">
        <f ca="1">IF(OFFSET(DATA!$A$29,60*($A25-1)+IF(S$4="N",0,30),S$1)&gt;0,1,0)</f>
        <v>0</v>
      </c>
      <c r="T25" s="36">
        <f ca="1">IF(OFFSET(DATA!$A$29,60*($A25-1)+IF(T$4="N",0,30),T$1)&gt;0,1,0)</f>
        <v>0</v>
      </c>
      <c r="U25" s="36">
        <f ca="1">IF(OFFSET(DATA!$A$29,60*($A25-1)+IF(U$4="N",0,30),U$1)&gt;0,1,0)</f>
        <v>0</v>
      </c>
      <c r="V25" s="36">
        <f ca="1">IF(OFFSET(DATA!$A$29,60*($A25-1)+IF(V$4="N",0,30),V$1)&gt;0,1,0)</f>
        <v>0</v>
      </c>
      <c r="W25" s="36">
        <f ca="1">IF(OFFSET(DATA!$A$29,60*($A25-1)+IF(W$4="N",0,30),W$1)&gt;0,1,0)</f>
        <v>0</v>
      </c>
      <c r="X25" s="36">
        <f ca="1">IF(OFFSET(DATA!$A$29,60*($A25-1)+IF(X$4="N",0,30),X$1)&gt;0,1,0)</f>
        <v>0</v>
      </c>
      <c r="Y25" s="36">
        <f ca="1">IF(OFFSET(DATA!$A$29,60*($A25-1)+IF(Y$4="N",0,30),Y$1)&gt;0,1,0)</f>
        <v>0</v>
      </c>
      <c r="Z25" s="36">
        <f ca="1">IF(OFFSET(DATA!$A$29,60*($A25-1)+IF(Z$4="N",0,30),Z$1)&gt;0,1,0)</f>
        <v>0</v>
      </c>
      <c r="AB25" s="150">
        <v>21</v>
      </c>
      <c r="AC25" s="150">
        <v>3</v>
      </c>
      <c r="AD25" s="151">
        <f ca="1">IF(OR($AC25=2,$AC25=3),COUNTA(OFFSET(DATA!$B$5,60*($A25-1),0,24,12)),0)</f>
        <v>288</v>
      </c>
      <c r="AE25" s="151">
        <f ca="1">COUNTA(OFFSET(DATA!$B$5,60*($A25-1),13,24,12))</f>
        <v>72</v>
      </c>
      <c r="AF25" s="151">
        <f ca="1">IF($AC25=2,COUNTA(OFFSET(DATA!$B$5,60*($A25-1)+30,0,24,12)),0)</f>
        <v>0</v>
      </c>
      <c r="AG25" s="151">
        <f ca="1">IF(OR($AC25=1,$AC25=2),COUNTA(OFFSET(DATA!$B$5,60*($A25-1)+30,13,24,12)),0)</f>
        <v>0</v>
      </c>
    </row>
    <row r="26" spans="1:33" x14ac:dyDescent="0.2">
      <c r="A26" s="150">
        <v>22</v>
      </c>
      <c r="B26" s="149"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0</v>
      </c>
      <c r="J26" s="36">
        <f ca="1">IF(OFFSET(DATA!$A$29,60*($A26-1)+IF(J$4="N",0,30),J$1)&gt;0,1,0)</f>
        <v>0</v>
      </c>
      <c r="K26" s="36">
        <f ca="1">IF(OFFSET(DATA!$A$29,60*($A26-1)+IF(K$4="N",0,30),K$1)&gt;0,1,0)</f>
        <v>0</v>
      </c>
      <c r="L26" s="36">
        <f ca="1">IF(OFFSET(DATA!$A$29,60*($A26-1)+IF(L$4="N",0,30),L$1)&gt;0,1,0)</f>
        <v>0</v>
      </c>
      <c r="M26" s="36">
        <f ca="1">IF(OFFSET(DATA!$A$29,60*($A26-1)+IF(M$4="N",0,30),M$1)&gt;0,1,0)</f>
        <v>0</v>
      </c>
      <c r="N26" s="36">
        <f ca="1">IF(OFFSET(DATA!$A$29,60*($A26-1)+IF(N$4="N",0,30),N$1)&gt;0,1,0)</f>
        <v>0</v>
      </c>
      <c r="O26" s="36">
        <f ca="1">IF(OFFSET(DATA!$A$29,60*($A26-1)+IF(O$4="N",0,30),O$1)&gt;0,1,0)</f>
        <v>0</v>
      </c>
      <c r="P26" s="36">
        <f ca="1">IF(OFFSET(DATA!$A$29,60*($A26-1)+IF(P$4="N",0,30),P$1)&gt;0,1,0)</f>
        <v>0</v>
      </c>
      <c r="Q26" s="36">
        <f ca="1">IF(OFFSET(DATA!$A$29,60*($A26-1)+IF(Q$4="N",0,30),Q$1)&gt;0,1,0)</f>
        <v>0</v>
      </c>
      <c r="R26" s="36">
        <f ca="1">IF(OFFSET(DATA!$A$29,60*($A26-1)+IF(R$4="N",0,30),R$1)&gt;0,1,0)</f>
        <v>0</v>
      </c>
      <c r="S26" s="36">
        <f ca="1">IF(OFFSET(DATA!$A$29,60*($A26-1)+IF(S$4="N",0,30),S$1)&gt;0,1,0)</f>
        <v>0</v>
      </c>
      <c r="T26" s="36">
        <f ca="1">IF(OFFSET(DATA!$A$29,60*($A26-1)+IF(T$4="N",0,30),T$1)&gt;0,1,0)</f>
        <v>0</v>
      </c>
      <c r="U26" s="36">
        <f ca="1">IF(OFFSET(DATA!$A$29,60*($A26-1)+IF(U$4="N",0,30),U$1)&gt;0,1,0)</f>
        <v>0</v>
      </c>
      <c r="V26" s="36">
        <f ca="1">IF(OFFSET(DATA!$A$29,60*($A26-1)+IF(V$4="N",0,30),V$1)&gt;0,1,0)</f>
        <v>0</v>
      </c>
      <c r="W26" s="36">
        <f ca="1">IF(OFFSET(DATA!$A$29,60*($A26-1)+IF(W$4="N",0,30),W$1)&gt;0,1,0)</f>
        <v>0</v>
      </c>
      <c r="X26" s="36">
        <f ca="1">IF(OFFSET(DATA!$A$29,60*($A26-1)+IF(X$4="N",0,30),X$1)&gt;0,1,0)</f>
        <v>0</v>
      </c>
      <c r="Y26" s="36">
        <f ca="1">IF(OFFSET(DATA!$A$29,60*($A26-1)+IF(Y$4="N",0,30),Y$1)&gt;0,1,0)</f>
        <v>0</v>
      </c>
      <c r="Z26" s="36">
        <f ca="1">IF(OFFSET(DATA!$A$29,60*($A26-1)+IF(Z$4="N",0,30),Z$1)&gt;0,1,0)</f>
        <v>0</v>
      </c>
      <c r="AB26" s="150">
        <v>22</v>
      </c>
      <c r="AC26" s="150">
        <v>3</v>
      </c>
      <c r="AD26" s="151">
        <f ca="1">IF(OR($AC26=2,$AC26=3),COUNTA(OFFSET(DATA!$B$5,60*($A26-1),0,24,12)),0)</f>
        <v>288</v>
      </c>
      <c r="AE26" s="151">
        <f ca="1">COUNTA(OFFSET(DATA!$B$5,60*($A26-1),13,24,12))</f>
        <v>72</v>
      </c>
      <c r="AF26" s="151">
        <f ca="1">IF($AC26=2,COUNTA(OFFSET(DATA!$B$5,60*($A26-1)+30,0,24,12)),0)</f>
        <v>0</v>
      </c>
      <c r="AG26" s="151">
        <f ca="1">IF(OR($AC26=1,$AC26=2),COUNTA(OFFSET(DATA!$B$5,60*($A26-1)+30,13,24,12)),0)</f>
        <v>0</v>
      </c>
    </row>
    <row r="27" spans="1:33" x14ac:dyDescent="0.2">
      <c r="A27" s="150">
        <v>23</v>
      </c>
      <c r="B27" s="149"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0</v>
      </c>
      <c r="J27" s="36">
        <f ca="1">IF(OFFSET(DATA!$A$29,60*($A27-1)+IF(J$4="N",0,30),J$1)&gt;0,1,0)</f>
        <v>0</v>
      </c>
      <c r="K27" s="36">
        <f ca="1">IF(OFFSET(DATA!$A$29,60*($A27-1)+IF(K$4="N",0,30),K$1)&gt;0,1,0)</f>
        <v>0</v>
      </c>
      <c r="L27" s="36">
        <f ca="1">IF(OFFSET(DATA!$A$29,60*($A27-1)+IF(L$4="N",0,30),L$1)&gt;0,1,0)</f>
        <v>0</v>
      </c>
      <c r="M27" s="36">
        <f ca="1">IF(OFFSET(DATA!$A$29,60*($A27-1)+IF(M$4="N",0,30),M$1)&gt;0,1,0)</f>
        <v>0</v>
      </c>
      <c r="N27" s="36">
        <f ca="1">IF(OFFSET(DATA!$A$29,60*($A27-1)+IF(N$4="N",0,30),N$1)&gt;0,1,0)</f>
        <v>0</v>
      </c>
      <c r="O27" s="36">
        <f ca="1">IF(OFFSET(DATA!$A$29,60*($A27-1)+IF(O$4="N",0,30),O$1)&gt;0,1,0)</f>
        <v>0</v>
      </c>
      <c r="P27" s="36">
        <f ca="1">IF(OFFSET(DATA!$A$29,60*($A27-1)+IF(P$4="N",0,30),P$1)&gt;0,1,0)</f>
        <v>0</v>
      </c>
      <c r="Q27" s="36">
        <f ca="1">IF(OFFSET(DATA!$A$29,60*($A27-1)+IF(Q$4="N",0,30),Q$1)&gt;0,1,0)</f>
        <v>0</v>
      </c>
      <c r="R27" s="36">
        <f ca="1">IF(OFFSET(DATA!$A$29,60*($A27-1)+IF(R$4="N",0,30),R$1)&gt;0,1,0)</f>
        <v>0</v>
      </c>
      <c r="S27" s="36">
        <f ca="1">IF(OFFSET(DATA!$A$29,60*($A27-1)+IF(S$4="N",0,30),S$1)&gt;0,1,0)</f>
        <v>0</v>
      </c>
      <c r="T27" s="36">
        <f ca="1">IF(OFFSET(DATA!$A$29,60*($A27-1)+IF(T$4="N",0,30),T$1)&gt;0,1,0)</f>
        <v>0</v>
      </c>
      <c r="U27" s="36">
        <f ca="1">IF(OFFSET(DATA!$A$29,60*($A27-1)+IF(U$4="N",0,30),U$1)&gt;0,1,0)</f>
        <v>0</v>
      </c>
      <c r="V27" s="36">
        <f ca="1">IF(OFFSET(DATA!$A$29,60*($A27-1)+IF(V$4="N",0,30),V$1)&gt;0,1,0)</f>
        <v>0</v>
      </c>
      <c r="W27" s="36">
        <f ca="1">IF(OFFSET(DATA!$A$29,60*($A27-1)+IF(W$4="N",0,30),W$1)&gt;0,1,0)</f>
        <v>0</v>
      </c>
      <c r="X27" s="36">
        <f ca="1">IF(OFFSET(DATA!$A$29,60*($A27-1)+IF(X$4="N",0,30),X$1)&gt;0,1,0)</f>
        <v>0</v>
      </c>
      <c r="Y27" s="36">
        <f ca="1">IF(OFFSET(DATA!$A$29,60*($A27-1)+IF(Y$4="N",0,30),Y$1)&gt;0,1,0)</f>
        <v>0</v>
      </c>
      <c r="Z27" s="36">
        <f ca="1">IF(OFFSET(DATA!$A$29,60*($A27-1)+IF(Z$4="N",0,30),Z$1)&gt;0,1,0)</f>
        <v>0</v>
      </c>
      <c r="AB27" s="150">
        <v>23</v>
      </c>
      <c r="AC27" s="150">
        <v>3</v>
      </c>
      <c r="AD27" s="151">
        <f ca="1">IF(OR($AC27=2,$AC27=3),COUNTA(OFFSET(DATA!$B$5,60*($A27-1),0,24,12)),0)</f>
        <v>288</v>
      </c>
      <c r="AE27" s="151">
        <f ca="1">COUNTA(OFFSET(DATA!$B$5,60*($A27-1),13,24,12))</f>
        <v>72</v>
      </c>
      <c r="AF27" s="151">
        <f ca="1">IF($AC27=2,COUNTA(OFFSET(DATA!$B$5,60*($A27-1)+30,0,24,12)),0)</f>
        <v>0</v>
      </c>
      <c r="AG27" s="151">
        <f ca="1">IF(OR($AC27=1,$AC27=2),COUNTA(OFFSET(DATA!$B$5,60*($A27-1)+30,13,24,12)),0)</f>
        <v>0</v>
      </c>
    </row>
    <row r="28" spans="1:33" x14ac:dyDescent="0.2">
      <c r="A28" s="150">
        <v>24</v>
      </c>
      <c r="B28" s="149"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0</v>
      </c>
      <c r="J28" s="36">
        <f ca="1">IF(OFFSET(DATA!$A$29,60*($A28-1)+IF(J$4="N",0,30),J$1)&gt;0,1,0)</f>
        <v>0</v>
      </c>
      <c r="K28" s="36">
        <f ca="1">IF(OFFSET(DATA!$A$29,60*($A28-1)+IF(K$4="N",0,30),K$1)&gt;0,1,0)</f>
        <v>0</v>
      </c>
      <c r="L28" s="36">
        <f ca="1">IF(OFFSET(DATA!$A$29,60*($A28-1)+IF(L$4="N",0,30),L$1)&gt;0,1,0)</f>
        <v>0</v>
      </c>
      <c r="M28" s="36">
        <f ca="1">IF(OFFSET(DATA!$A$29,60*($A28-1)+IF(M$4="N",0,30),M$1)&gt;0,1,0)</f>
        <v>0</v>
      </c>
      <c r="N28" s="36">
        <f ca="1">IF(OFFSET(DATA!$A$29,60*($A28-1)+IF(N$4="N",0,30),N$1)&gt;0,1,0)</f>
        <v>0</v>
      </c>
      <c r="O28" s="36">
        <f ca="1">IF(OFFSET(DATA!$A$29,60*($A28-1)+IF(O$4="N",0,30),O$1)&gt;0,1,0)</f>
        <v>0</v>
      </c>
      <c r="P28" s="36">
        <f ca="1">IF(OFFSET(DATA!$A$29,60*($A28-1)+IF(P$4="N",0,30),P$1)&gt;0,1,0)</f>
        <v>0</v>
      </c>
      <c r="Q28" s="36">
        <f ca="1">IF(OFFSET(DATA!$A$29,60*($A28-1)+IF(Q$4="N",0,30),Q$1)&gt;0,1,0)</f>
        <v>0</v>
      </c>
      <c r="R28" s="36">
        <f ca="1">IF(OFFSET(DATA!$A$29,60*($A28-1)+IF(R$4="N",0,30),R$1)&gt;0,1,0)</f>
        <v>0</v>
      </c>
      <c r="S28" s="36">
        <f ca="1">IF(OFFSET(DATA!$A$29,60*($A28-1)+IF(S$4="N",0,30),S$1)&gt;0,1,0)</f>
        <v>0</v>
      </c>
      <c r="T28" s="36">
        <f ca="1">IF(OFFSET(DATA!$A$29,60*($A28-1)+IF(T$4="N",0,30),T$1)&gt;0,1,0)</f>
        <v>0</v>
      </c>
      <c r="U28" s="36">
        <f ca="1">IF(OFFSET(DATA!$A$29,60*($A28-1)+IF(U$4="N",0,30),U$1)&gt;0,1,0)</f>
        <v>0</v>
      </c>
      <c r="V28" s="36">
        <f ca="1">IF(OFFSET(DATA!$A$29,60*($A28-1)+IF(V$4="N",0,30),V$1)&gt;0,1,0)</f>
        <v>0</v>
      </c>
      <c r="W28" s="36">
        <f ca="1">IF(OFFSET(DATA!$A$29,60*($A28-1)+IF(W$4="N",0,30),W$1)&gt;0,1,0)</f>
        <v>0</v>
      </c>
      <c r="X28" s="36">
        <f ca="1">IF(OFFSET(DATA!$A$29,60*($A28-1)+IF(X$4="N",0,30),X$1)&gt;0,1,0)</f>
        <v>0</v>
      </c>
      <c r="Y28" s="36">
        <f ca="1">IF(OFFSET(DATA!$A$29,60*($A28-1)+IF(Y$4="N",0,30),Y$1)&gt;0,1,0)</f>
        <v>0</v>
      </c>
      <c r="Z28" s="36">
        <f ca="1">IF(OFFSET(DATA!$A$29,60*($A28-1)+IF(Z$4="N",0,30),Z$1)&gt;0,1,0)</f>
        <v>0</v>
      </c>
      <c r="AB28" s="150">
        <v>24</v>
      </c>
      <c r="AC28" s="150">
        <v>2</v>
      </c>
      <c r="AD28" s="151">
        <f ca="1">IF(OR($AC28=2,$AC28=3),COUNTA(OFFSET(DATA!$B$5,60*($A28-1),0,24,12)),0)</f>
        <v>72</v>
      </c>
      <c r="AE28" s="151">
        <f ca="1">COUNTA(OFFSET(DATA!$B$5,60*($A28-1),13,24,12))</f>
        <v>72</v>
      </c>
      <c r="AF28" s="151">
        <f ca="1">IF($AC28=2,COUNTA(OFFSET(DATA!$B$5,60*($A28-1)+30,0,24,12)),0)</f>
        <v>0</v>
      </c>
      <c r="AG28" s="151">
        <f ca="1">IF(OR($AC28=1,$AC28=2),COUNTA(OFFSET(DATA!$B$5,60*($A28-1)+30,13,24,12)),0)</f>
        <v>0</v>
      </c>
    </row>
    <row r="29" spans="1:33" x14ac:dyDescent="0.2">
      <c r="A29" s="150">
        <v>25</v>
      </c>
      <c r="B29" s="149"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0</v>
      </c>
      <c r="J29" s="36">
        <f ca="1">IF(OFFSET(DATA!$A$29,60*($A29-1)+IF(J$4="N",0,30),J$1)&gt;0,1,0)</f>
        <v>0</v>
      </c>
      <c r="K29" s="36">
        <f ca="1">IF(OFFSET(DATA!$A$29,60*($A29-1)+IF(K$4="N",0,30),K$1)&gt;0,1,0)</f>
        <v>0</v>
      </c>
      <c r="L29" s="36">
        <f ca="1">IF(OFFSET(DATA!$A$29,60*($A29-1)+IF(L$4="N",0,30),L$1)&gt;0,1,0)</f>
        <v>0</v>
      </c>
      <c r="M29" s="36">
        <f ca="1">IF(OFFSET(DATA!$A$29,60*($A29-1)+IF(M$4="N",0,30),M$1)&gt;0,1,0)</f>
        <v>0</v>
      </c>
      <c r="N29" s="36">
        <f ca="1">IF(OFFSET(DATA!$A$29,60*($A29-1)+IF(N$4="N",0,30),N$1)&gt;0,1,0)</f>
        <v>0</v>
      </c>
      <c r="O29" s="36">
        <f ca="1">IF(OFFSET(DATA!$A$29,60*($A29-1)+IF(O$4="N",0,30),O$1)&gt;0,1,0)</f>
        <v>0</v>
      </c>
      <c r="P29" s="36">
        <f ca="1">IF(OFFSET(DATA!$A$29,60*($A29-1)+IF(P$4="N",0,30),P$1)&gt;0,1,0)</f>
        <v>0</v>
      </c>
      <c r="Q29" s="36">
        <f ca="1">IF(OFFSET(DATA!$A$29,60*($A29-1)+IF(Q$4="N",0,30),Q$1)&gt;0,1,0)</f>
        <v>0</v>
      </c>
      <c r="R29" s="36">
        <f ca="1">IF(OFFSET(DATA!$A$29,60*($A29-1)+IF(R$4="N",0,30),R$1)&gt;0,1,0)</f>
        <v>0</v>
      </c>
      <c r="S29" s="36">
        <f ca="1">IF(OFFSET(DATA!$A$29,60*($A29-1)+IF(S$4="N",0,30),S$1)&gt;0,1,0)</f>
        <v>0</v>
      </c>
      <c r="T29" s="36">
        <f ca="1">IF(OFFSET(DATA!$A$29,60*($A29-1)+IF(T$4="N",0,30),T$1)&gt;0,1,0)</f>
        <v>0</v>
      </c>
      <c r="U29" s="36">
        <f ca="1">IF(OFFSET(DATA!$A$29,60*($A29-1)+IF(U$4="N",0,30),U$1)&gt;0,1,0)</f>
        <v>0</v>
      </c>
      <c r="V29" s="36">
        <f ca="1">IF(OFFSET(DATA!$A$29,60*($A29-1)+IF(V$4="N",0,30),V$1)&gt;0,1,0)</f>
        <v>0</v>
      </c>
      <c r="W29" s="36">
        <f ca="1">IF(OFFSET(DATA!$A$29,60*($A29-1)+IF(W$4="N",0,30),W$1)&gt;0,1,0)</f>
        <v>0</v>
      </c>
      <c r="X29" s="36">
        <f ca="1">IF(OFFSET(DATA!$A$29,60*($A29-1)+IF(X$4="N",0,30),X$1)&gt;0,1,0)</f>
        <v>0</v>
      </c>
      <c r="Y29" s="36">
        <f ca="1">IF(OFFSET(DATA!$A$29,60*($A29-1)+IF(Y$4="N",0,30),Y$1)&gt;0,1,0)</f>
        <v>0</v>
      </c>
      <c r="Z29" s="36">
        <f ca="1">IF(OFFSET(DATA!$A$29,60*($A29-1)+IF(Z$4="N",0,30),Z$1)&gt;0,1,0)</f>
        <v>0</v>
      </c>
      <c r="AB29" s="150">
        <v>25</v>
      </c>
      <c r="AC29" s="150">
        <v>1</v>
      </c>
      <c r="AD29" s="151">
        <f ca="1">IF(OR($AC29=2,$AC29=3),COUNTA(OFFSET(DATA!$B$5,60*($A29-1),0,24,12)),0)</f>
        <v>0</v>
      </c>
      <c r="AE29" s="151">
        <f ca="1">COUNTA(OFFSET(DATA!$B$5,60*($A29-1),13,24,12))</f>
        <v>72</v>
      </c>
      <c r="AF29" s="151">
        <f ca="1">IF($AC29=2,COUNTA(OFFSET(DATA!$B$5,60*($A29-1)+30,0,24,12)),0)</f>
        <v>0</v>
      </c>
      <c r="AG29" s="151">
        <f ca="1">IF(OR($AC29=1,$AC29=2),COUNTA(OFFSET(DATA!$B$5,60*($A29-1)+30,13,24,12)),0)</f>
        <v>72</v>
      </c>
    </row>
    <row r="30" spans="1:33" x14ac:dyDescent="0.2">
      <c r="A30" s="150">
        <v>26</v>
      </c>
      <c r="B30" s="149"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0</v>
      </c>
      <c r="J30" s="36">
        <f ca="1">IF(OFFSET(DATA!$A$29,60*($A30-1)+IF(J$4="N",0,30),J$1)&gt;0,1,0)</f>
        <v>0</v>
      </c>
      <c r="K30" s="36">
        <f ca="1">IF(OFFSET(DATA!$A$29,60*($A30-1)+IF(K$4="N",0,30),K$1)&gt;0,1,0)</f>
        <v>0</v>
      </c>
      <c r="L30" s="36">
        <f ca="1">IF(OFFSET(DATA!$A$29,60*($A30-1)+IF(L$4="N",0,30),L$1)&gt;0,1,0)</f>
        <v>0</v>
      </c>
      <c r="M30" s="36">
        <f ca="1">IF(OFFSET(DATA!$A$29,60*($A30-1)+IF(M$4="N",0,30),M$1)&gt;0,1,0)</f>
        <v>0</v>
      </c>
      <c r="N30" s="36">
        <f ca="1">IF(OFFSET(DATA!$A$29,60*($A30-1)+IF(N$4="N",0,30),N$1)&gt;0,1,0)</f>
        <v>0</v>
      </c>
      <c r="O30" s="36">
        <f ca="1">IF(OFFSET(DATA!$A$29,60*($A30-1)+IF(O$4="N",0,30),O$1)&gt;0,1,0)</f>
        <v>0</v>
      </c>
      <c r="P30" s="36">
        <f ca="1">IF(OFFSET(DATA!$A$29,60*($A30-1)+IF(P$4="N",0,30),P$1)&gt;0,1,0)</f>
        <v>0</v>
      </c>
      <c r="Q30" s="36">
        <f ca="1">IF(OFFSET(DATA!$A$29,60*($A30-1)+IF(Q$4="N",0,30),Q$1)&gt;0,1,0)</f>
        <v>0</v>
      </c>
      <c r="R30" s="36">
        <f ca="1">IF(OFFSET(DATA!$A$29,60*($A30-1)+IF(R$4="N",0,30),R$1)&gt;0,1,0)</f>
        <v>0</v>
      </c>
      <c r="S30" s="36">
        <f ca="1">IF(OFFSET(DATA!$A$29,60*($A30-1)+IF(S$4="N",0,30),S$1)&gt;0,1,0)</f>
        <v>0</v>
      </c>
      <c r="T30" s="36">
        <f ca="1">IF(OFFSET(DATA!$A$29,60*($A30-1)+IF(T$4="N",0,30),T$1)&gt;0,1,0)</f>
        <v>0</v>
      </c>
      <c r="U30" s="36">
        <f ca="1">IF(OFFSET(DATA!$A$29,60*($A30-1)+IF(U$4="N",0,30),U$1)&gt;0,1,0)</f>
        <v>0</v>
      </c>
      <c r="V30" s="36">
        <f ca="1">IF(OFFSET(DATA!$A$29,60*($A30-1)+IF(V$4="N",0,30),V$1)&gt;0,1,0)</f>
        <v>0</v>
      </c>
      <c r="W30" s="36">
        <f ca="1">IF(OFFSET(DATA!$A$29,60*($A30-1)+IF(W$4="N",0,30),W$1)&gt;0,1,0)</f>
        <v>0</v>
      </c>
      <c r="X30" s="36">
        <f ca="1">IF(OFFSET(DATA!$A$29,60*($A30-1)+IF(X$4="N",0,30),X$1)&gt;0,1,0)</f>
        <v>0</v>
      </c>
      <c r="Y30" s="36">
        <f ca="1">IF(OFFSET(DATA!$A$29,60*($A30-1)+IF(Y$4="N",0,30),Y$1)&gt;0,1,0)</f>
        <v>0</v>
      </c>
      <c r="Z30" s="36">
        <f ca="1">IF(OFFSET(DATA!$A$29,60*($A30-1)+IF(Z$4="N",0,30),Z$1)&gt;0,1,0)</f>
        <v>0</v>
      </c>
      <c r="AB30" s="150">
        <v>26</v>
      </c>
      <c r="AC30" s="150">
        <v>1</v>
      </c>
      <c r="AD30" s="151">
        <f ca="1">IF(OR($AC30=2,$AC30=3),COUNTA(OFFSET(DATA!$B$5,60*($A30-1),0,24,12)),0)</f>
        <v>0</v>
      </c>
      <c r="AE30" s="151">
        <f ca="1">COUNTA(OFFSET(DATA!$B$5,60*($A30-1),13,24,12))</f>
        <v>72</v>
      </c>
      <c r="AF30" s="151">
        <f ca="1">IF($AC30=2,COUNTA(OFFSET(DATA!$B$5,60*($A30-1)+30,0,24,12)),0)</f>
        <v>0</v>
      </c>
      <c r="AG30" s="151">
        <f ca="1">IF(OR($AC30=1,$AC30=2),COUNTA(OFFSET(DATA!$B$5,60*($A30-1)+30,13,24,12)),0)</f>
        <v>72</v>
      </c>
    </row>
    <row r="31" spans="1:33" x14ac:dyDescent="0.2">
      <c r="A31" s="150">
        <v>27</v>
      </c>
      <c r="B31" s="149" t="str">
        <f ca="1">OFFSET(TITLES!$C$4,'DATA CK'!A31,0)</f>
        <v>REA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1</v>
      </c>
      <c r="I31" s="36">
        <f ca="1">IF(OFFSET(DATA!$A$29,60*($A31-1)+IF(I$4="N",0,30),I$1)&gt;0,1,0)</f>
        <v>0</v>
      </c>
      <c r="J31" s="36">
        <f ca="1">IF(OFFSET(DATA!$A$29,60*($A31-1)+IF(J$4="N",0,30),J$1)&gt;0,1,0)</f>
        <v>0</v>
      </c>
      <c r="K31" s="36">
        <f ca="1">IF(OFFSET(DATA!$A$29,60*($A31-1)+IF(K$4="N",0,30),K$1)&gt;0,1,0)</f>
        <v>0</v>
      </c>
      <c r="L31" s="36">
        <f ca="1">IF(OFFSET(DATA!$A$29,60*($A31-1)+IF(L$4="N",0,30),L$1)&gt;0,1,0)</f>
        <v>0</v>
      </c>
      <c r="M31" s="36">
        <f ca="1">IF(OFFSET(DATA!$A$29,60*($A31-1)+IF(M$4="N",0,30),M$1)&gt;0,1,0)</f>
        <v>0</v>
      </c>
      <c r="N31" s="36">
        <f ca="1">IF(OFFSET(DATA!$A$29,60*($A31-1)+IF(N$4="N",0,30),N$1)&gt;0,1,0)</f>
        <v>0</v>
      </c>
      <c r="O31" s="36">
        <f ca="1">IF(OFFSET(DATA!$A$29,60*($A31-1)+IF(O$4="N",0,30),O$1)&gt;0,1,0)</f>
        <v>0</v>
      </c>
      <c r="P31" s="36">
        <f ca="1">IF(OFFSET(DATA!$A$29,60*($A31-1)+IF(P$4="N",0,30),P$1)&gt;0,1,0)</f>
        <v>0</v>
      </c>
      <c r="Q31" s="36">
        <f ca="1">IF(OFFSET(DATA!$A$29,60*($A31-1)+IF(Q$4="N",0,30),Q$1)&gt;0,1,0)</f>
        <v>0</v>
      </c>
      <c r="R31" s="36">
        <f ca="1">IF(OFFSET(DATA!$A$29,60*($A31-1)+IF(R$4="N",0,30),R$1)&gt;0,1,0)</f>
        <v>0</v>
      </c>
      <c r="S31" s="36">
        <f ca="1">IF(OFFSET(DATA!$A$29,60*($A31-1)+IF(S$4="N",0,30),S$1)&gt;0,1,0)</f>
        <v>0</v>
      </c>
      <c r="T31" s="36">
        <f ca="1">IF(OFFSET(DATA!$A$29,60*($A31-1)+IF(T$4="N",0,30),T$1)&gt;0,1,0)</f>
        <v>0</v>
      </c>
      <c r="U31" s="36">
        <f ca="1">IF(OFFSET(DATA!$A$29,60*($A31-1)+IF(U$4="N",0,30),U$1)&gt;0,1,0)</f>
        <v>0</v>
      </c>
      <c r="V31" s="36">
        <f ca="1">IF(OFFSET(DATA!$A$29,60*($A31-1)+IF(V$4="N",0,30),V$1)&gt;0,1,0)</f>
        <v>0</v>
      </c>
      <c r="W31" s="36">
        <f ca="1">IF(OFFSET(DATA!$A$29,60*($A31-1)+IF(W$4="N",0,30),W$1)&gt;0,1,0)</f>
        <v>0</v>
      </c>
      <c r="X31" s="36">
        <f ca="1">IF(OFFSET(DATA!$A$29,60*($A31-1)+IF(X$4="N",0,30),X$1)&gt;0,1,0)</f>
        <v>0</v>
      </c>
      <c r="Y31" s="36">
        <f ca="1">IF(OFFSET(DATA!$A$29,60*($A31-1)+IF(Y$4="N",0,30),Y$1)&gt;0,1,0)</f>
        <v>0</v>
      </c>
      <c r="Z31" s="36">
        <f ca="1">IF(OFFSET(DATA!$A$29,60*($A31-1)+IF(Z$4="N",0,30),Z$1)&gt;0,1,0)</f>
        <v>0</v>
      </c>
      <c r="AB31" s="150">
        <v>27</v>
      </c>
      <c r="AC31" s="150">
        <v>2</v>
      </c>
      <c r="AD31" s="151">
        <f ca="1">IF(OR($AC31=2,$AC31=3),COUNTA(OFFSET(DATA!$B$5,60*($A31-1),0,24,12)),0)</f>
        <v>72</v>
      </c>
      <c r="AE31" s="151">
        <f ca="1">COUNTA(OFFSET(DATA!$B$5,60*($A31-1),13,24,12))</f>
        <v>72</v>
      </c>
      <c r="AF31" s="151">
        <f ca="1">IF($AC31=2,COUNTA(OFFSET(DATA!$B$5,60*($A31-1)+30,0,24,12)),0)</f>
        <v>72</v>
      </c>
      <c r="AG31" s="151">
        <f ca="1">IF(OR($AC31=1,$AC31=2),COUNTA(OFFSET(DATA!$B$5,60*($A31-1)+30,13,24,12)),0)</f>
        <v>72</v>
      </c>
    </row>
    <row r="32" spans="1:33" x14ac:dyDescent="0.2">
      <c r="A32" s="150">
        <v>28</v>
      </c>
      <c r="B32" s="149" t="str">
        <f ca="1">OFFSET(TITLES!$C$4,'DATA CK'!A32,0)</f>
        <v>REA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0</v>
      </c>
      <c r="J32" s="36">
        <f ca="1">IF(OFFSET(DATA!$A$29,60*($A32-1)+IF(J$4="N",0,30),J$1)&gt;0,1,0)</f>
        <v>0</v>
      </c>
      <c r="K32" s="36">
        <f ca="1">IF(OFFSET(DATA!$A$29,60*($A32-1)+IF(K$4="N",0,30),K$1)&gt;0,1,0)</f>
        <v>0</v>
      </c>
      <c r="L32" s="36">
        <f ca="1">IF(OFFSET(DATA!$A$29,60*($A32-1)+IF(L$4="N",0,30),L$1)&gt;0,1,0)</f>
        <v>0</v>
      </c>
      <c r="M32" s="36">
        <f ca="1">IF(OFFSET(DATA!$A$29,60*($A32-1)+IF(M$4="N",0,30),M$1)&gt;0,1,0)</f>
        <v>0</v>
      </c>
      <c r="N32" s="36">
        <f ca="1">IF(OFFSET(DATA!$A$29,60*($A32-1)+IF(N$4="N",0,30),N$1)&gt;0,1,0)</f>
        <v>0</v>
      </c>
      <c r="O32" s="36">
        <f ca="1">IF(OFFSET(DATA!$A$29,60*($A32-1)+IF(O$4="N",0,30),O$1)&gt;0,1,0)</f>
        <v>0</v>
      </c>
      <c r="P32" s="36">
        <f ca="1">IF(OFFSET(DATA!$A$29,60*($A32-1)+IF(P$4="N",0,30),P$1)&gt;0,1,0)</f>
        <v>0</v>
      </c>
      <c r="Q32" s="36">
        <f ca="1">IF(OFFSET(DATA!$A$29,60*($A32-1)+IF(Q$4="N",0,30),Q$1)&gt;0,1,0)</f>
        <v>0</v>
      </c>
      <c r="R32" s="36">
        <f ca="1">IF(OFFSET(DATA!$A$29,60*($A32-1)+IF(R$4="N",0,30),R$1)&gt;0,1,0)</f>
        <v>0</v>
      </c>
      <c r="S32" s="36">
        <f ca="1">IF(OFFSET(DATA!$A$29,60*($A32-1)+IF(S$4="N",0,30),S$1)&gt;0,1,0)</f>
        <v>0</v>
      </c>
      <c r="T32" s="36">
        <f ca="1">IF(OFFSET(DATA!$A$29,60*($A32-1)+IF(T$4="N",0,30),T$1)&gt;0,1,0)</f>
        <v>0</v>
      </c>
      <c r="U32" s="36">
        <f ca="1">IF(OFFSET(DATA!$A$29,60*($A32-1)+IF(U$4="N",0,30),U$1)&gt;0,1,0)</f>
        <v>0</v>
      </c>
      <c r="V32" s="36">
        <f ca="1">IF(OFFSET(DATA!$A$29,60*($A32-1)+IF(V$4="N",0,30),V$1)&gt;0,1,0)</f>
        <v>0</v>
      </c>
      <c r="W32" s="36">
        <f ca="1">IF(OFFSET(DATA!$A$29,60*($A32-1)+IF(W$4="N",0,30),W$1)&gt;0,1,0)</f>
        <v>0</v>
      </c>
      <c r="X32" s="36">
        <f ca="1">IF(OFFSET(DATA!$A$29,60*($A32-1)+IF(X$4="N",0,30),X$1)&gt;0,1,0)</f>
        <v>0</v>
      </c>
      <c r="Y32" s="36">
        <f ca="1">IF(OFFSET(DATA!$A$29,60*($A32-1)+IF(Y$4="N",0,30),Y$1)&gt;0,1,0)</f>
        <v>0</v>
      </c>
      <c r="Z32" s="36">
        <f ca="1">IF(OFFSET(DATA!$A$29,60*($A32-1)+IF(Z$4="N",0,30),Z$1)&gt;0,1,0)</f>
        <v>0</v>
      </c>
      <c r="AB32" s="150">
        <v>28</v>
      </c>
      <c r="AC32" s="150">
        <v>2</v>
      </c>
      <c r="AD32" s="151">
        <f ca="1">IF(OR($AC32=2,$AC32=3),COUNTA(OFFSET(DATA!$B$5,60*($A32-1),0,24,12)),0)</f>
        <v>72</v>
      </c>
      <c r="AE32" s="151">
        <f ca="1">COUNTA(OFFSET(DATA!$B$5,60*($A32-1),13,24,12))</f>
        <v>72</v>
      </c>
      <c r="AF32" s="151">
        <f ca="1">IF($AC32=2,COUNTA(OFFSET(DATA!$B$5,60*($A32-1)+30,0,24,12)),0)</f>
        <v>0</v>
      </c>
      <c r="AG32" s="151">
        <f ca="1">IF(OR($AC32=1,$AC32=2),COUNTA(OFFSET(DATA!$B$5,60*($A32-1)+30,13,24,12)),0)</f>
        <v>0</v>
      </c>
    </row>
    <row r="33" spans="1:34" x14ac:dyDescent="0.2">
      <c r="A33" s="150">
        <v>29</v>
      </c>
      <c r="B33" s="149"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0</v>
      </c>
      <c r="J33" s="36">
        <f ca="1">IF(OFFSET(DATA!$A$29,60*($A33-1)+IF(J$4="N",0,30),J$1)&gt;0,1,0)</f>
        <v>0</v>
      </c>
      <c r="K33" s="36">
        <f ca="1">IF(OFFSET(DATA!$A$29,60*($A33-1)+IF(K$4="N",0,30),K$1)&gt;0,1,0)</f>
        <v>0</v>
      </c>
      <c r="L33" s="36">
        <f ca="1">IF(OFFSET(DATA!$A$29,60*($A33-1)+IF(L$4="N",0,30),L$1)&gt;0,1,0)</f>
        <v>0</v>
      </c>
      <c r="M33" s="36">
        <f ca="1">IF(OFFSET(DATA!$A$29,60*($A33-1)+IF(M$4="N",0,30),M$1)&gt;0,1,0)</f>
        <v>0</v>
      </c>
      <c r="N33" s="36">
        <f ca="1">IF(OFFSET(DATA!$A$29,60*($A33-1)+IF(N$4="N",0,30),N$1)&gt;0,1,0)</f>
        <v>0</v>
      </c>
      <c r="O33" s="36">
        <f ca="1">IF(OFFSET(DATA!$A$29,60*($A33-1)+IF(O$4="N",0,30),O$1)&gt;0,1,0)</f>
        <v>0</v>
      </c>
      <c r="P33" s="36">
        <f ca="1">IF(OFFSET(DATA!$A$29,60*($A33-1)+IF(P$4="N",0,30),P$1)&gt;0,1,0)</f>
        <v>0</v>
      </c>
      <c r="Q33" s="36">
        <f ca="1">IF(OFFSET(DATA!$A$29,60*($A33-1)+IF(Q$4="N",0,30),Q$1)&gt;0,1,0)</f>
        <v>0</v>
      </c>
      <c r="R33" s="36">
        <f ca="1">IF(OFFSET(DATA!$A$29,60*($A33-1)+IF(R$4="N",0,30),R$1)&gt;0,1,0)</f>
        <v>0</v>
      </c>
      <c r="S33" s="36">
        <f ca="1">IF(OFFSET(DATA!$A$29,60*($A33-1)+IF(S$4="N",0,30),S$1)&gt;0,1,0)</f>
        <v>0</v>
      </c>
      <c r="T33" s="36">
        <f ca="1">IF(OFFSET(DATA!$A$29,60*($A33-1)+IF(T$4="N",0,30),T$1)&gt;0,1,0)</f>
        <v>0</v>
      </c>
      <c r="U33" s="36">
        <f ca="1">IF(OFFSET(DATA!$A$29,60*($A33-1)+IF(U$4="N",0,30),U$1)&gt;0,1,0)</f>
        <v>0</v>
      </c>
      <c r="V33" s="36">
        <f ca="1">IF(OFFSET(DATA!$A$29,60*($A33-1)+IF(V$4="N",0,30),V$1)&gt;0,1,0)</f>
        <v>0</v>
      </c>
      <c r="W33" s="36">
        <f ca="1">IF(OFFSET(DATA!$A$29,60*($A33-1)+IF(W$4="N",0,30),W$1)&gt;0,1,0)</f>
        <v>0</v>
      </c>
      <c r="X33" s="36">
        <f ca="1">IF(OFFSET(DATA!$A$29,60*($A33-1)+IF(X$4="N",0,30),X$1)&gt;0,1,0)</f>
        <v>0</v>
      </c>
      <c r="Y33" s="36">
        <f ca="1">IF(OFFSET(DATA!$A$29,60*($A33-1)+IF(Y$4="N",0,30),Y$1)&gt;0,1,0)</f>
        <v>0</v>
      </c>
      <c r="Z33" s="36">
        <f ca="1">IF(OFFSET(DATA!$A$29,60*($A33-1)+IF(Z$4="N",0,30),Z$1)&gt;0,1,0)</f>
        <v>0</v>
      </c>
      <c r="AB33" s="150">
        <v>29</v>
      </c>
      <c r="AC33" s="150">
        <v>2</v>
      </c>
      <c r="AD33" s="151">
        <f ca="1">IF(OR($AC33=2,$AC33=3),COUNTA(OFFSET(DATA!$B$5,60*($A33-1),0,24,12)),0)</f>
        <v>72</v>
      </c>
      <c r="AE33" s="151">
        <f ca="1">COUNTA(OFFSET(DATA!$B$5,60*($A33-1),13,24,12))</f>
        <v>72</v>
      </c>
      <c r="AF33" s="151">
        <f ca="1">IF($AC33=2,COUNTA(OFFSET(DATA!$B$5,60*($A33-1)+30,0,24,12)),0)</f>
        <v>72</v>
      </c>
      <c r="AG33" s="151">
        <f ca="1">IF(OR($AC33=1,$AC33=2),COUNTA(OFFSET(DATA!$B$5,60*($A33-1)+30,13,24,12)),0)</f>
        <v>72</v>
      </c>
      <c r="AH33">
        <v>6</v>
      </c>
    </row>
    <row r="34" spans="1:34" x14ac:dyDescent="0.2">
      <c r="A34" s="150">
        <v>30</v>
      </c>
      <c r="B34" s="149"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0</v>
      </c>
      <c r="J34" s="36">
        <f ca="1">IF(OFFSET(DATA!$A$29,60*($A34-1)+IF(J$4="N",0,30),J$1)&gt;0,1,0)</f>
        <v>0</v>
      </c>
      <c r="K34" s="36">
        <f ca="1">IF(OFFSET(DATA!$A$29,60*($A34-1)+IF(K$4="N",0,30),K$1)&gt;0,1,0)</f>
        <v>0</v>
      </c>
      <c r="L34" s="36">
        <f ca="1">IF(OFFSET(DATA!$A$29,60*($A34-1)+IF(L$4="N",0,30),L$1)&gt;0,1,0)</f>
        <v>0</v>
      </c>
      <c r="M34" s="36">
        <f ca="1">IF(OFFSET(DATA!$A$29,60*($A34-1)+IF(M$4="N",0,30),M$1)&gt;0,1,0)</f>
        <v>0</v>
      </c>
      <c r="N34" s="36">
        <f ca="1">IF(OFFSET(DATA!$A$29,60*($A34-1)+IF(N$4="N",0,30),N$1)&gt;0,1,0)</f>
        <v>0</v>
      </c>
      <c r="O34" s="36">
        <f ca="1">IF(OFFSET(DATA!$A$29,60*($A34-1)+IF(O$4="N",0,30),O$1)&gt;0,1,0)</f>
        <v>0</v>
      </c>
      <c r="P34" s="36">
        <f ca="1">IF(OFFSET(DATA!$A$29,60*($A34-1)+IF(P$4="N",0,30),P$1)&gt;0,1,0)</f>
        <v>0</v>
      </c>
      <c r="Q34" s="36">
        <f ca="1">IF(OFFSET(DATA!$A$29,60*($A34-1)+IF(Q$4="N",0,30),Q$1)&gt;0,1,0)</f>
        <v>0</v>
      </c>
      <c r="R34" s="36">
        <f ca="1">IF(OFFSET(DATA!$A$29,60*($A34-1)+IF(R$4="N",0,30),R$1)&gt;0,1,0)</f>
        <v>0</v>
      </c>
      <c r="S34" s="36">
        <f ca="1">IF(OFFSET(DATA!$A$29,60*($A34-1)+IF(S$4="N",0,30),S$1)&gt;0,1,0)</f>
        <v>0</v>
      </c>
      <c r="T34" s="36">
        <f ca="1">IF(OFFSET(DATA!$A$29,60*($A34-1)+IF(T$4="N",0,30),T$1)&gt;0,1,0)</f>
        <v>0</v>
      </c>
      <c r="U34" s="36">
        <f ca="1">IF(OFFSET(DATA!$A$29,60*($A34-1)+IF(U$4="N",0,30),U$1)&gt;0,1,0)</f>
        <v>0</v>
      </c>
      <c r="V34" s="36">
        <f ca="1">IF(OFFSET(DATA!$A$29,60*($A34-1)+IF(V$4="N",0,30),V$1)&gt;0,1,0)</f>
        <v>0</v>
      </c>
      <c r="W34" s="36">
        <f ca="1">IF(OFFSET(DATA!$A$29,60*($A34-1)+IF(W$4="N",0,30),W$1)&gt;0,1,0)</f>
        <v>0</v>
      </c>
      <c r="X34" s="36">
        <f ca="1">IF(OFFSET(DATA!$A$29,60*($A34-1)+IF(X$4="N",0,30),X$1)&gt;0,1,0)</f>
        <v>0</v>
      </c>
      <c r="Y34" s="36">
        <f ca="1">IF(OFFSET(DATA!$A$29,60*($A34-1)+IF(Y$4="N",0,30),Y$1)&gt;0,1,0)</f>
        <v>0</v>
      </c>
      <c r="Z34" s="36">
        <f ca="1">IF(OFFSET(DATA!$A$29,60*($A34-1)+IF(Z$4="N",0,30),Z$1)&gt;0,1,0)</f>
        <v>0</v>
      </c>
      <c r="AB34" s="150">
        <v>30</v>
      </c>
      <c r="AC34" s="150">
        <v>2</v>
      </c>
      <c r="AD34" s="151">
        <f ca="1">IF(OR($AC34=2,$AC34=3),COUNTA(OFFSET(DATA!$B$5,60*($A34-1),0,24,12)),0)</f>
        <v>72</v>
      </c>
      <c r="AE34" s="151">
        <f ca="1">COUNTA(OFFSET(DATA!$B$5,60*($A34-1),13,24,12))</f>
        <v>72</v>
      </c>
      <c r="AF34" s="151">
        <f ca="1">IF($AC34=2,COUNTA(OFFSET(DATA!$B$5,60*($A34-1)+30,0,24,12)),0)</f>
        <v>72</v>
      </c>
      <c r="AG34" s="151">
        <f ca="1">IF(OR($AC34=1,$AC34=2),COUNTA(OFFSET(DATA!$B$5,60*($A34-1)+30,13,24,12)),0)</f>
        <v>72</v>
      </c>
    </row>
    <row r="35" spans="1:34" x14ac:dyDescent="0.2">
      <c r="A35" s="150">
        <v>31</v>
      </c>
      <c r="B35" s="149"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1</v>
      </c>
      <c r="H35" s="36">
        <f ca="1">IF(OFFSET(DATA!$A$29,60*($A35-1)+IF(H$4="N",0,30),H$1)&gt;0,1,0)</f>
        <v>1</v>
      </c>
      <c r="I35" s="36">
        <f ca="1">IF(OFFSET(DATA!$A$29,60*($A35-1)+IF(I$4="N",0,30),I$1)&gt;0,1,0)</f>
        <v>0</v>
      </c>
      <c r="J35" s="36">
        <f ca="1">IF(OFFSET(DATA!$A$29,60*($A35-1)+IF(J$4="N",0,30),J$1)&gt;0,1,0)</f>
        <v>0</v>
      </c>
      <c r="K35" s="36">
        <f ca="1">IF(OFFSET(DATA!$A$29,60*($A35-1)+IF(K$4="N",0,30),K$1)&gt;0,1,0)</f>
        <v>0</v>
      </c>
      <c r="L35" s="36">
        <f ca="1">IF(OFFSET(DATA!$A$29,60*($A35-1)+IF(L$4="N",0,30),L$1)&gt;0,1,0)</f>
        <v>0</v>
      </c>
      <c r="M35" s="36">
        <f ca="1">IF(OFFSET(DATA!$A$29,60*($A35-1)+IF(M$4="N",0,30),M$1)&gt;0,1,0)</f>
        <v>0</v>
      </c>
      <c r="N35" s="36">
        <f ca="1">IF(OFFSET(DATA!$A$29,60*($A35-1)+IF(N$4="N",0,30),N$1)&gt;0,1,0)</f>
        <v>0</v>
      </c>
      <c r="O35" s="36">
        <f ca="1">IF(OFFSET(DATA!$A$29,60*($A35-1)+IF(O$4="N",0,30),O$1)&gt;0,1,0)</f>
        <v>0</v>
      </c>
      <c r="P35" s="36">
        <f ca="1">IF(OFFSET(DATA!$A$29,60*($A35-1)+IF(P$4="N",0,30),P$1)&gt;0,1,0)</f>
        <v>0</v>
      </c>
      <c r="Q35" s="36">
        <f ca="1">IF(OFFSET(DATA!$A$29,60*($A35-1)+IF(Q$4="N",0,30),Q$1)&gt;0,1,0)</f>
        <v>0</v>
      </c>
      <c r="R35" s="36">
        <f ca="1">IF(OFFSET(DATA!$A$29,60*($A35-1)+IF(R$4="N",0,30),R$1)&gt;0,1,0)</f>
        <v>0</v>
      </c>
      <c r="S35" s="36">
        <f ca="1">IF(OFFSET(DATA!$A$29,60*($A35-1)+IF(S$4="N",0,30),S$1)&gt;0,1,0)</f>
        <v>0</v>
      </c>
      <c r="T35" s="36">
        <f ca="1">IF(OFFSET(DATA!$A$29,60*($A35-1)+IF(T$4="N",0,30),T$1)&gt;0,1,0)</f>
        <v>0</v>
      </c>
      <c r="U35" s="36">
        <f ca="1">IF(OFFSET(DATA!$A$29,60*($A35-1)+IF(U$4="N",0,30),U$1)&gt;0,1,0)</f>
        <v>0</v>
      </c>
      <c r="V35" s="36">
        <f ca="1">IF(OFFSET(DATA!$A$29,60*($A35-1)+IF(V$4="N",0,30),V$1)&gt;0,1,0)</f>
        <v>0</v>
      </c>
      <c r="W35" s="36">
        <f ca="1">IF(OFFSET(DATA!$A$29,60*($A35-1)+IF(W$4="N",0,30),W$1)&gt;0,1,0)</f>
        <v>0</v>
      </c>
      <c r="X35" s="36">
        <f ca="1">IF(OFFSET(DATA!$A$29,60*($A35-1)+IF(X$4="N",0,30),X$1)&gt;0,1,0)</f>
        <v>0</v>
      </c>
      <c r="Y35" s="36">
        <f ca="1">IF(OFFSET(DATA!$A$29,60*($A35-1)+IF(Y$4="N",0,30),Y$1)&gt;0,1,0)</f>
        <v>0</v>
      </c>
      <c r="Z35" s="36">
        <f ca="1">IF(OFFSET(DATA!$A$29,60*($A35-1)+IF(Z$4="N",0,30),Z$1)&gt;0,1,0)</f>
        <v>0</v>
      </c>
      <c r="AB35" s="150">
        <v>31</v>
      </c>
      <c r="AC35" s="150">
        <v>2</v>
      </c>
      <c r="AD35" s="151">
        <f ca="1">IF(OR($AC35=2,$AC35=3),COUNTA(OFFSET(DATA!$B$5,60*($A35-1),0,24,12)),0)</f>
        <v>72</v>
      </c>
      <c r="AE35" s="151">
        <f ca="1">COUNTA(OFFSET(DATA!$B$5,60*($A35-1),13,24,12))</f>
        <v>72</v>
      </c>
      <c r="AF35" s="151">
        <f ca="1">IF($AC35=2,COUNTA(OFFSET(DATA!$B$5,60*($A35-1)+30,0,24,12)),0)</f>
        <v>72</v>
      </c>
      <c r="AG35" s="151">
        <f ca="1">IF(OR($AC35=1,$AC35=2),COUNTA(OFFSET(DATA!$B$5,60*($A35-1)+30,13,24,12)),0)</f>
        <v>72</v>
      </c>
    </row>
    <row r="36" spans="1:34" x14ac:dyDescent="0.2">
      <c r="A36" s="150">
        <v>32</v>
      </c>
      <c r="B36" s="149"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0</v>
      </c>
      <c r="J36" s="36">
        <f ca="1">IF(OFFSET(DATA!$A$29,60*($A36-1)+IF(J$4="N",0,30),J$1)&gt;0,1,0)</f>
        <v>0</v>
      </c>
      <c r="K36" s="36">
        <f ca="1">IF(OFFSET(DATA!$A$29,60*($A36-1)+IF(K$4="N",0,30),K$1)&gt;0,1,0)</f>
        <v>0</v>
      </c>
      <c r="L36" s="36">
        <f ca="1">IF(OFFSET(DATA!$A$29,60*($A36-1)+IF(L$4="N",0,30),L$1)&gt;0,1,0)</f>
        <v>0</v>
      </c>
      <c r="M36" s="36">
        <f ca="1">IF(OFFSET(DATA!$A$29,60*($A36-1)+IF(M$4="N",0,30),M$1)&gt;0,1,0)</f>
        <v>0</v>
      </c>
      <c r="N36" s="36">
        <f ca="1">IF(OFFSET(DATA!$A$29,60*($A36-1)+IF(N$4="N",0,30),N$1)&gt;0,1,0)</f>
        <v>0</v>
      </c>
      <c r="O36" s="36">
        <f ca="1">IF(OFFSET(DATA!$A$29,60*($A36-1)+IF(O$4="N",0,30),O$1)&gt;0,1,0)</f>
        <v>0</v>
      </c>
      <c r="P36" s="36">
        <f ca="1">IF(OFFSET(DATA!$A$29,60*($A36-1)+IF(P$4="N",0,30),P$1)&gt;0,1,0)</f>
        <v>0</v>
      </c>
      <c r="Q36" s="36">
        <f ca="1">IF(OFFSET(DATA!$A$29,60*($A36-1)+IF(Q$4="N",0,30),Q$1)&gt;0,1,0)</f>
        <v>0</v>
      </c>
      <c r="R36" s="36">
        <f ca="1">IF(OFFSET(DATA!$A$29,60*($A36-1)+IF(R$4="N",0,30),R$1)&gt;0,1,0)</f>
        <v>0</v>
      </c>
      <c r="S36" s="36">
        <f ca="1">IF(OFFSET(DATA!$A$29,60*($A36-1)+IF(S$4="N",0,30),S$1)&gt;0,1,0)</f>
        <v>0</v>
      </c>
      <c r="T36" s="36">
        <f ca="1">IF(OFFSET(DATA!$A$29,60*($A36-1)+IF(T$4="N",0,30),T$1)&gt;0,1,0)</f>
        <v>0</v>
      </c>
      <c r="U36" s="36">
        <f ca="1">IF(OFFSET(DATA!$A$29,60*($A36-1)+IF(U$4="N",0,30),U$1)&gt;0,1,0)</f>
        <v>0</v>
      </c>
      <c r="V36" s="36">
        <f ca="1">IF(OFFSET(DATA!$A$29,60*($A36-1)+IF(V$4="N",0,30),V$1)&gt;0,1,0)</f>
        <v>0</v>
      </c>
      <c r="W36" s="36">
        <f ca="1">IF(OFFSET(DATA!$A$29,60*($A36-1)+IF(W$4="N",0,30),W$1)&gt;0,1,0)</f>
        <v>0</v>
      </c>
      <c r="X36" s="36">
        <f ca="1">IF(OFFSET(DATA!$A$29,60*($A36-1)+IF(X$4="N",0,30),X$1)&gt;0,1,0)</f>
        <v>0</v>
      </c>
      <c r="Y36" s="36">
        <f ca="1">IF(OFFSET(DATA!$A$29,60*($A36-1)+IF(Y$4="N",0,30),Y$1)&gt;0,1,0)</f>
        <v>0</v>
      </c>
      <c r="Z36" s="36">
        <f ca="1">IF(OFFSET(DATA!$A$29,60*($A36-1)+IF(Z$4="N",0,30),Z$1)&gt;0,1,0)</f>
        <v>0</v>
      </c>
      <c r="AB36" s="150">
        <v>32</v>
      </c>
      <c r="AC36" s="150">
        <v>2</v>
      </c>
      <c r="AD36" s="151">
        <f ca="1">IF(OR($AC36=2,$AC36=3),COUNTA(OFFSET(DATA!$B$5,60*($A36-1),0,24,12)),0)</f>
        <v>72</v>
      </c>
      <c r="AE36" s="151">
        <f ca="1">COUNTA(OFFSET(DATA!$B$5,60*($A36-1),13,24,12))</f>
        <v>72</v>
      </c>
      <c r="AF36" s="151">
        <f ca="1">IF($AC36=2,COUNTA(OFFSET(DATA!$B$5,60*($A36-1)+30,0,24,12)),0)</f>
        <v>72</v>
      </c>
      <c r="AG36" s="151">
        <f ca="1">IF(OR($AC36=1,$AC36=2),COUNTA(OFFSET(DATA!$B$5,60*($A36-1)+30,13,24,12)),0)</f>
        <v>72</v>
      </c>
    </row>
    <row r="37" spans="1:34" x14ac:dyDescent="0.2">
      <c r="A37" s="150">
        <v>33</v>
      </c>
      <c r="B37" s="149"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0</v>
      </c>
      <c r="J37" s="36">
        <f ca="1">IF(OFFSET(DATA!$A$29,60*($A37-1)+IF(J$4="N",0,30),J$1)&gt;0,1,0)</f>
        <v>0</v>
      </c>
      <c r="K37" s="36">
        <f ca="1">IF(OFFSET(DATA!$A$29,60*($A37-1)+IF(K$4="N",0,30),K$1)&gt;0,1,0)</f>
        <v>0</v>
      </c>
      <c r="L37" s="36">
        <f ca="1">IF(OFFSET(DATA!$A$29,60*($A37-1)+IF(L$4="N",0,30),L$1)&gt;0,1,0)</f>
        <v>0</v>
      </c>
      <c r="M37" s="36">
        <f ca="1">IF(OFFSET(DATA!$A$29,60*($A37-1)+IF(M$4="N",0,30),M$1)&gt;0,1,0)</f>
        <v>0</v>
      </c>
      <c r="N37" s="36">
        <f ca="1">IF(OFFSET(DATA!$A$29,60*($A37-1)+IF(N$4="N",0,30),N$1)&gt;0,1,0)</f>
        <v>0</v>
      </c>
      <c r="O37" s="36">
        <f ca="1">IF(OFFSET(DATA!$A$29,60*($A37-1)+IF(O$4="N",0,30),O$1)&gt;0,1,0)</f>
        <v>0</v>
      </c>
      <c r="P37" s="36">
        <f ca="1">IF(OFFSET(DATA!$A$29,60*($A37-1)+IF(P$4="N",0,30),P$1)&gt;0,1,0)</f>
        <v>0</v>
      </c>
      <c r="Q37" s="36">
        <f ca="1">IF(OFFSET(DATA!$A$29,60*($A37-1)+IF(Q$4="N",0,30),Q$1)&gt;0,1,0)</f>
        <v>0</v>
      </c>
      <c r="R37" s="36">
        <f ca="1">IF(OFFSET(DATA!$A$29,60*($A37-1)+IF(R$4="N",0,30),R$1)&gt;0,1,0)</f>
        <v>0</v>
      </c>
      <c r="S37" s="36">
        <f ca="1">IF(OFFSET(DATA!$A$29,60*($A37-1)+IF(S$4="N",0,30),S$1)&gt;0,1,0)</f>
        <v>0</v>
      </c>
      <c r="T37" s="36">
        <f ca="1">IF(OFFSET(DATA!$A$29,60*($A37-1)+IF(T$4="N",0,30),T$1)&gt;0,1,0)</f>
        <v>0</v>
      </c>
      <c r="U37" s="36">
        <f ca="1">IF(OFFSET(DATA!$A$29,60*($A37-1)+IF(U$4="N",0,30),U$1)&gt;0,1,0)</f>
        <v>0</v>
      </c>
      <c r="V37" s="36">
        <f ca="1">IF(OFFSET(DATA!$A$29,60*($A37-1)+IF(V$4="N",0,30),V$1)&gt;0,1,0)</f>
        <v>0</v>
      </c>
      <c r="W37" s="36">
        <f ca="1">IF(OFFSET(DATA!$A$29,60*($A37-1)+IF(W$4="N",0,30),W$1)&gt;0,1,0)</f>
        <v>0</v>
      </c>
      <c r="X37" s="36">
        <f ca="1">IF(OFFSET(DATA!$A$29,60*($A37-1)+IF(X$4="N",0,30),X$1)&gt;0,1,0)</f>
        <v>0</v>
      </c>
      <c r="Y37" s="36">
        <f ca="1">IF(OFFSET(DATA!$A$29,60*($A37-1)+IF(Y$4="N",0,30),Y$1)&gt;0,1,0)</f>
        <v>0</v>
      </c>
      <c r="Z37" s="36">
        <f ca="1">IF(OFFSET(DATA!$A$29,60*($A37-1)+IF(Z$4="N",0,30),Z$1)&gt;0,1,0)</f>
        <v>0</v>
      </c>
      <c r="AB37" s="150">
        <v>33</v>
      </c>
      <c r="AC37" s="150">
        <v>2</v>
      </c>
      <c r="AD37" s="151">
        <f ca="1">IF(OR($AC37=2,$AC37=3),COUNTA(OFFSET(DATA!$B$5,60*($A37-1),0,24,12)),0)</f>
        <v>72</v>
      </c>
      <c r="AE37" s="151">
        <f ca="1">COUNTA(OFFSET(DATA!$B$5,60*($A37-1),13,24,12))</f>
        <v>72</v>
      </c>
      <c r="AF37" s="151">
        <f ca="1">IF($AC37=2,COUNTA(OFFSET(DATA!$B$5,60*($A37-1)+30,0,24,12)),0)</f>
        <v>72</v>
      </c>
      <c r="AG37" s="151">
        <f ca="1">IF(OR($AC37=1,$AC37=2),COUNTA(OFFSET(DATA!$B$5,60*($A37-1)+30,13,24,12)),0)</f>
        <v>72</v>
      </c>
    </row>
    <row r="38" spans="1:34" x14ac:dyDescent="0.2">
      <c r="A38" s="150">
        <v>34</v>
      </c>
      <c r="B38" s="149"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0</v>
      </c>
      <c r="J38" s="36">
        <f ca="1">IF(OFFSET(DATA!$A$29,60*($A38-1)+IF(J$4="N",0,30),J$1)&gt;0,1,0)</f>
        <v>0</v>
      </c>
      <c r="K38" s="36">
        <f ca="1">IF(OFFSET(DATA!$A$29,60*($A38-1)+IF(K$4="N",0,30),K$1)&gt;0,1,0)</f>
        <v>0</v>
      </c>
      <c r="L38" s="36">
        <f ca="1">IF(OFFSET(DATA!$A$29,60*($A38-1)+IF(L$4="N",0,30),L$1)&gt;0,1,0)</f>
        <v>0</v>
      </c>
      <c r="M38" s="36">
        <f ca="1">IF(OFFSET(DATA!$A$29,60*($A38-1)+IF(M$4="N",0,30),M$1)&gt;0,1,0)</f>
        <v>0</v>
      </c>
      <c r="N38" s="36">
        <f ca="1">IF(OFFSET(DATA!$A$29,60*($A38-1)+IF(N$4="N",0,30),N$1)&gt;0,1,0)</f>
        <v>0</v>
      </c>
      <c r="O38" s="36">
        <f ca="1">IF(OFFSET(DATA!$A$29,60*($A38-1)+IF(O$4="N",0,30),O$1)&gt;0,1,0)</f>
        <v>0</v>
      </c>
      <c r="P38" s="36">
        <f ca="1">IF(OFFSET(DATA!$A$29,60*($A38-1)+IF(P$4="N",0,30),P$1)&gt;0,1,0)</f>
        <v>0</v>
      </c>
      <c r="Q38" s="36">
        <f ca="1">IF(OFFSET(DATA!$A$29,60*($A38-1)+IF(Q$4="N",0,30),Q$1)&gt;0,1,0)</f>
        <v>0</v>
      </c>
      <c r="R38" s="36">
        <f ca="1">IF(OFFSET(DATA!$A$29,60*($A38-1)+IF(R$4="N",0,30),R$1)&gt;0,1,0)</f>
        <v>0</v>
      </c>
      <c r="S38" s="36">
        <f ca="1">IF(OFFSET(DATA!$A$29,60*($A38-1)+IF(S$4="N",0,30),S$1)&gt;0,1,0)</f>
        <v>0</v>
      </c>
      <c r="T38" s="36">
        <f ca="1">IF(OFFSET(DATA!$A$29,60*($A38-1)+IF(T$4="N",0,30),T$1)&gt;0,1,0)</f>
        <v>0</v>
      </c>
      <c r="U38" s="36">
        <f ca="1">IF(OFFSET(DATA!$A$29,60*($A38-1)+IF(U$4="N",0,30),U$1)&gt;0,1,0)</f>
        <v>0</v>
      </c>
      <c r="V38" s="36">
        <f ca="1">IF(OFFSET(DATA!$A$29,60*($A38-1)+IF(V$4="N",0,30),V$1)&gt;0,1,0)</f>
        <v>0</v>
      </c>
      <c r="W38" s="36">
        <f ca="1">IF(OFFSET(DATA!$A$29,60*($A38-1)+IF(W$4="N",0,30),W$1)&gt;0,1,0)</f>
        <v>0</v>
      </c>
      <c r="X38" s="36">
        <f ca="1">IF(OFFSET(DATA!$A$29,60*($A38-1)+IF(X$4="N",0,30),X$1)&gt;0,1,0)</f>
        <v>0</v>
      </c>
      <c r="Y38" s="36">
        <f ca="1">IF(OFFSET(DATA!$A$29,60*($A38-1)+IF(Y$4="N",0,30),Y$1)&gt;0,1,0)</f>
        <v>0</v>
      </c>
      <c r="Z38" s="36">
        <f ca="1">IF(OFFSET(DATA!$A$29,60*($A38-1)+IF(Z$4="N",0,30),Z$1)&gt;0,1,0)</f>
        <v>0</v>
      </c>
      <c r="AB38" s="150">
        <v>34</v>
      </c>
      <c r="AC38" s="150">
        <v>2</v>
      </c>
      <c r="AD38" s="151">
        <f ca="1">IF(OR($AC38=2,$AC38=3),COUNTA(OFFSET(DATA!$B$5,60*($A38-1),0,24,12)),0)</f>
        <v>72</v>
      </c>
      <c r="AE38" s="151">
        <f ca="1">COUNTA(OFFSET(DATA!$B$5,60*($A38-1),13,24,12))</f>
        <v>72</v>
      </c>
      <c r="AF38" s="151">
        <f ca="1">IF($AC38=2,COUNTA(OFFSET(DATA!$B$5,60*($A38-1)+30,0,24,12)),0)</f>
        <v>72</v>
      </c>
      <c r="AG38" s="151">
        <f ca="1">IF(OR($AC38=1,$AC38=2),COUNTA(OFFSET(DATA!$B$5,60*($A38-1)+30,13,24,12)),0)</f>
        <v>72</v>
      </c>
    </row>
    <row r="39" spans="1:34" x14ac:dyDescent="0.2">
      <c r="C39" s="153"/>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
      <c r="A40" s="148">
        <v>4</v>
      </c>
      <c r="B40" s="154" t="s">
        <v>247</v>
      </c>
    </row>
    <row r="41" spans="1:34" x14ac:dyDescent="0.2">
      <c r="A41" s="141">
        <v>13</v>
      </c>
      <c r="B41" s="155" t="s">
        <v>248</v>
      </c>
    </row>
    <row r="42" spans="1:34" x14ac:dyDescent="0.2">
      <c r="A42" s="150">
        <v>16</v>
      </c>
      <c r="B42" s="156" t="s">
        <v>250</v>
      </c>
    </row>
  </sheetData>
  <mergeCells count="26">
    <mergeCell ref="A1:B4"/>
    <mergeCell ref="S3:T3"/>
    <mergeCell ref="U3:V3"/>
    <mergeCell ref="W3:X3"/>
    <mergeCell ref="C3:D3"/>
    <mergeCell ref="E3:F3"/>
    <mergeCell ref="G3:H3"/>
    <mergeCell ref="M3:N3"/>
    <mergeCell ref="Q3:R3"/>
    <mergeCell ref="I3:J3"/>
    <mergeCell ref="S2:T2"/>
    <mergeCell ref="K2:L2"/>
    <mergeCell ref="M2:N2"/>
    <mergeCell ref="O3:P3"/>
    <mergeCell ref="AB3:AG3"/>
    <mergeCell ref="O2:P2"/>
    <mergeCell ref="Q2:R2"/>
    <mergeCell ref="C2:D2"/>
    <mergeCell ref="E2:F2"/>
    <mergeCell ref="G2:H2"/>
    <mergeCell ref="I2:J2"/>
    <mergeCell ref="U2:V2"/>
    <mergeCell ref="Y3:Z3"/>
    <mergeCell ref="K3:L3"/>
    <mergeCell ref="W2:X2"/>
    <mergeCell ref="Y2:Z2"/>
  </mergeCells>
  <phoneticPr fontId="0" type="noConversion"/>
  <conditionalFormatting sqref="C35:C39 C5:Z38">
    <cfRule type="cellIs" dxfId="7710" priority="1" stopIfTrue="1" operator="equal">
      <formula>1</formula>
    </cfRule>
    <cfRule type="cellIs" dxfId="7709" priority="2" stopIfTrue="1" operator="equal">
      <formula>0</formula>
    </cfRule>
  </conditionalFormatting>
  <conditionalFormatting sqref="AD5:AG38">
    <cfRule type="cellIs" dxfId="7708" priority="3" stopIfTrue="1" operator="equal">
      <formula>0</formula>
    </cfRule>
    <cfRule type="expression" dxfId="7707" priority="4" stopIfTrue="1">
      <formula>AD5=MAX($AD$5:$AG$25)</formula>
    </cfRule>
    <cfRule type="expression" dxfId="7706"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V2048"/>
  <sheetViews>
    <sheetView zoomScale="115" zoomScaleNormal="115" workbookViewId="0">
      <pane xSplit="1" ySplit="3" topLeftCell="B4" activePane="bottomRight" state="frozen"/>
      <selection pane="topRight" activeCell="B1" sqref="B1"/>
      <selection pane="bottomLeft" activeCell="A4" sqref="A4"/>
      <selection pane="bottomRight" activeCell="C1" sqref="C1"/>
    </sheetView>
  </sheetViews>
  <sheetFormatPr defaultColWidth="9.140625" defaultRowHeight="12.75" x14ac:dyDescent="0.2"/>
  <cols>
    <col min="1" max="1" width="4.7109375" style="15" customWidth="1"/>
    <col min="2" max="2" width="10.7109375" style="15" customWidth="1"/>
    <col min="3" max="3" width="10.28515625" style="15" bestFit="1" customWidth="1"/>
    <col min="4" max="4" width="10.85546875" style="15" customWidth="1"/>
    <col min="5" max="5" width="11.140625" style="15" bestFit="1" customWidth="1"/>
    <col min="6" max="6" width="6.5703125" style="15" bestFit="1" customWidth="1"/>
    <col min="7" max="7" width="6.85546875" style="15" bestFit="1" customWidth="1"/>
    <col min="8" max="8" width="6.42578125" style="15" bestFit="1" customWidth="1"/>
    <col min="9" max="10" width="6.7109375" style="15" bestFit="1" customWidth="1"/>
    <col min="11" max="11" width="6.42578125" style="15" bestFit="1" customWidth="1"/>
    <col min="12" max="12" width="7.140625" style="15" bestFit="1" customWidth="1"/>
    <col min="13" max="13" width="6.42578125" style="15" bestFit="1" customWidth="1"/>
    <col min="14" max="14" width="4.28515625" style="15" bestFit="1" customWidth="1"/>
    <col min="15" max="17" width="10.7109375" style="15" customWidth="1"/>
    <col min="18" max="18" width="9.85546875" style="15" bestFit="1" customWidth="1"/>
    <col min="19" max="19" width="10.7109375" style="15" customWidth="1"/>
    <col min="20" max="20" width="10.5703125" style="15" customWidth="1"/>
    <col min="21" max="25" width="10.7109375" style="15" customWidth="1"/>
    <col min="26" max="26" width="7.42578125" style="15" bestFit="1" customWidth="1"/>
    <col min="27" max="27" width="4.7109375" style="15" customWidth="1"/>
    <col min="28" max="16384" width="9.140625" style="15"/>
  </cols>
  <sheetData>
    <row r="1" spans="1:30" x14ac:dyDescent="0.2">
      <c r="B1" s="41" t="s">
        <v>245</v>
      </c>
      <c r="C1" s="42">
        <v>42296</v>
      </c>
      <c r="D1" s="43" t="s">
        <v>386</v>
      </c>
      <c r="E1" s="43" t="s">
        <v>256</v>
      </c>
      <c r="I1" s="44"/>
      <c r="J1" s="298"/>
    </row>
    <row r="2" spans="1:30" x14ac:dyDescent="0.2">
      <c r="A2" s="45"/>
      <c r="B2" s="46" t="s">
        <v>211</v>
      </c>
      <c r="C2" s="47"/>
      <c r="D2" s="47"/>
      <c r="E2" s="47"/>
      <c r="F2" s="47"/>
      <c r="G2" s="47"/>
      <c r="H2" s="47"/>
      <c r="I2" s="47"/>
      <c r="J2" s="47"/>
      <c r="K2" s="47"/>
      <c r="L2" s="47"/>
      <c r="M2" s="48"/>
      <c r="N2" s="45"/>
      <c r="O2" s="49" t="s">
        <v>210</v>
      </c>
      <c r="P2" s="50"/>
      <c r="Q2" s="50"/>
      <c r="R2" s="50"/>
      <c r="S2" s="50"/>
      <c r="T2" s="50"/>
      <c r="U2" s="50"/>
      <c r="V2" s="50"/>
      <c r="W2" s="50"/>
      <c r="X2" s="50"/>
      <c r="Y2" s="50"/>
      <c r="Z2" s="51"/>
      <c r="AA2" s="45"/>
    </row>
    <row r="3" spans="1:30" x14ac:dyDescent="0.2">
      <c r="B3" s="52">
        <v>42194</v>
      </c>
      <c r="C3" s="52">
        <v>42225</v>
      </c>
      <c r="D3" s="52">
        <v>42256</v>
      </c>
      <c r="E3" s="52">
        <v>42286</v>
      </c>
      <c r="F3" s="52">
        <v>42317</v>
      </c>
      <c r="G3" s="52">
        <v>42347</v>
      </c>
      <c r="H3" s="52">
        <v>42378</v>
      </c>
      <c r="I3" s="52">
        <v>42409</v>
      </c>
      <c r="J3" s="52">
        <v>42438</v>
      </c>
      <c r="K3" s="52">
        <v>42469</v>
      </c>
      <c r="L3" s="52">
        <v>42499</v>
      </c>
      <c r="M3" s="52">
        <v>42530</v>
      </c>
      <c r="O3" s="52">
        <v>42194</v>
      </c>
      <c r="P3" s="52">
        <v>42225</v>
      </c>
      <c r="Q3" s="52">
        <v>42256</v>
      </c>
      <c r="R3" s="52">
        <v>42286</v>
      </c>
      <c r="S3" s="52">
        <v>42317</v>
      </c>
      <c r="T3" s="52">
        <v>42347</v>
      </c>
      <c r="U3" s="52">
        <v>42378</v>
      </c>
      <c r="V3" s="52">
        <v>42409</v>
      </c>
      <c r="W3" s="52">
        <v>42438</v>
      </c>
      <c r="X3" s="52">
        <v>42469</v>
      </c>
      <c r="Y3" s="52">
        <v>42499</v>
      </c>
      <c r="Z3" s="52">
        <v>42530</v>
      </c>
    </row>
    <row r="4" spans="1:30" x14ac:dyDescent="0.2">
      <c r="A4" s="41" t="s">
        <v>5</v>
      </c>
      <c r="B4" s="53" t="s">
        <v>214</v>
      </c>
      <c r="C4" s="54"/>
      <c r="D4" s="54"/>
      <c r="E4" s="54"/>
      <c r="F4" s="54"/>
      <c r="G4" s="54"/>
      <c r="H4" s="54"/>
      <c r="I4" s="54"/>
      <c r="J4" s="54"/>
      <c r="K4" s="54"/>
      <c r="L4" s="54"/>
      <c r="M4" s="54"/>
      <c r="N4" s="41" t="s">
        <v>5</v>
      </c>
      <c r="O4" s="55" t="s">
        <v>214</v>
      </c>
      <c r="P4" s="55"/>
      <c r="Q4" s="55"/>
      <c r="R4" s="55"/>
      <c r="S4" s="55"/>
      <c r="T4" s="55"/>
      <c r="U4" s="55"/>
      <c r="V4" s="55"/>
      <c r="W4" s="55"/>
      <c r="X4" s="55"/>
      <c r="Y4" s="55"/>
      <c r="Z4" s="55"/>
      <c r="AA4" s="41" t="s">
        <v>5</v>
      </c>
    </row>
    <row r="5" spans="1:30" x14ac:dyDescent="0.2">
      <c r="A5" s="56">
        <v>1</v>
      </c>
      <c r="B5" s="57">
        <f>IF(O$29&gt;0,SUM($O5:O5),"")</f>
        <v>29</v>
      </c>
      <c r="C5" s="57">
        <f>IF(P$29&gt;0,SUM($O5:P5),"")</f>
        <v>53</v>
      </c>
      <c r="D5" s="57">
        <f>IF(Q$29&gt;0,SUM($O5:Q5),"")</f>
        <v>86</v>
      </c>
      <c r="E5" s="396" t="str">
        <f>IF(R$29&gt;0,SUM($O5:R5),"")</f>
        <v/>
      </c>
      <c r="F5" s="57" t="str">
        <f>IF(S$29&gt;0,SUM($O5:S5),"")</f>
        <v/>
      </c>
      <c r="G5" s="376" t="str">
        <f>IF(T$29&gt;0,SUM($O5:T5),"")</f>
        <v/>
      </c>
      <c r="H5" s="57" t="str">
        <f>IF(U$29&gt;0,SUM($O5:U5),"")</f>
        <v/>
      </c>
      <c r="I5" s="57" t="str">
        <f>IF(V$29&gt;0,SUM($O5:V5),"")</f>
        <v/>
      </c>
      <c r="J5" s="57" t="str">
        <f>IF(W$29&gt;0,SUM($O5:W5),"")</f>
        <v/>
      </c>
      <c r="K5" s="57" t="str">
        <f>IF(X$29&gt;0,SUM($O5:X5),"")</f>
        <v/>
      </c>
      <c r="L5" s="57" t="str">
        <f>IF(Y$29&gt;0,SUM($O5:Y5),"")</f>
        <v/>
      </c>
      <c r="M5" s="57" t="str">
        <f>IF(Z$29&gt;0,SUM($O5:Z5),"")</f>
        <v/>
      </c>
      <c r="N5" s="56">
        <v>1</v>
      </c>
      <c r="O5" s="58">
        <v>29</v>
      </c>
      <c r="P5" s="58">
        <v>24</v>
      </c>
      <c r="Q5" s="71">
        <v>33</v>
      </c>
      <c r="R5" s="58"/>
      <c r="S5" s="58"/>
      <c r="T5" s="338"/>
      <c r="U5" s="361"/>
      <c r="V5" s="58"/>
      <c r="W5" s="58"/>
      <c r="X5" s="58"/>
      <c r="Y5" s="377"/>
      <c r="Z5" s="377"/>
      <c r="AA5" s="56">
        <v>1</v>
      </c>
      <c r="AB5" s="59"/>
      <c r="AC5" s="15">
        <v>33</v>
      </c>
      <c r="AD5" s="15">
        <v>111</v>
      </c>
    </row>
    <row r="6" spans="1:30" x14ac:dyDescent="0.2">
      <c r="A6" s="56">
        <v>2</v>
      </c>
      <c r="B6" s="57">
        <f>IF(O$29&gt;0,SUM($O6:O6),"")</f>
        <v>7</v>
      </c>
      <c r="C6" s="57">
        <f>IF(P$29&gt;0,SUM($O6:P6),"")</f>
        <v>15</v>
      </c>
      <c r="D6" s="57">
        <f>IF(Q$29&gt;0,SUM($O6:Q6),"")</f>
        <v>27</v>
      </c>
      <c r="E6" s="396" t="str">
        <f>IF(R$29&gt;0,SUM($O6:R6),"")</f>
        <v/>
      </c>
      <c r="F6" s="57" t="str">
        <f>IF(S$29&gt;0,SUM($O6:S6),"")</f>
        <v/>
      </c>
      <c r="G6" s="376" t="str">
        <f>IF(T$29&gt;0,SUM($O6:T6),"")</f>
        <v/>
      </c>
      <c r="H6" s="57" t="str">
        <f>IF(U$29&gt;0,SUM($O6:U6),"")</f>
        <v/>
      </c>
      <c r="I6" s="57" t="str">
        <f>IF(V$29&gt;0,SUM($O6:V6),"")</f>
        <v/>
      </c>
      <c r="J6" s="57" t="str">
        <f>IF(W$29&gt;0,SUM($O6:W6),"")</f>
        <v/>
      </c>
      <c r="K6" s="57" t="str">
        <f>IF(X$29&gt;0,SUM($O6:X6),"")</f>
        <v/>
      </c>
      <c r="L6" s="57" t="str">
        <f>IF(Y$29&gt;0,SUM($O6:Y6),"")</f>
        <v/>
      </c>
      <c r="M6" s="57" t="str">
        <f>IF(Z$29&gt;0,SUM($O6:Z6),"")</f>
        <v/>
      </c>
      <c r="N6" s="56">
        <v>2</v>
      </c>
      <c r="O6" s="58">
        <v>7</v>
      </c>
      <c r="P6" s="58">
        <v>8</v>
      </c>
      <c r="Q6" s="71">
        <v>12</v>
      </c>
      <c r="R6" s="58"/>
      <c r="S6" s="58"/>
      <c r="T6" s="338"/>
      <c r="U6" s="58"/>
      <c r="V6" s="58"/>
      <c r="W6" s="58"/>
      <c r="X6" s="58"/>
      <c r="Y6" s="58"/>
      <c r="Z6" s="377"/>
      <c r="AA6" s="56">
        <v>2</v>
      </c>
      <c r="AB6" s="59"/>
      <c r="AC6" s="15">
        <v>12</v>
      </c>
      <c r="AD6" s="15">
        <v>35</v>
      </c>
    </row>
    <row r="7" spans="1:30" x14ac:dyDescent="0.2">
      <c r="A7" s="56">
        <v>3</v>
      </c>
      <c r="B7" s="57">
        <f>IF(O$29&gt;0,SUM($O7:O7),"")</f>
        <v>3</v>
      </c>
      <c r="C7" s="57">
        <f>IF(P$29&gt;0,SUM($O7:P7),"")</f>
        <v>6</v>
      </c>
      <c r="D7" s="57">
        <f>IF(Q$29&gt;0,SUM($O7:Q7),"")</f>
        <v>9</v>
      </c>
      <c r="E7" s="396" t="str">
        <f>IF(R$29&gt;0,SUM($O7:R7),"")</f>
        <v/>
      </c>
      <c r="F7" s="57" t="str">
        <f>IF(S$29&gt;0,SUM($O7:S7),"")</f>
        <v/>
      </c>
      <c r="G7" s="376" t="str">
        <f>IF(T$29&gt;0,SUM($O7:T7),"")</f>
        <v/>
      </c>
      <c r="H7" s="57" t="str">
        <f>IF(U$29&gt;0,SUM($O7:U7),"")</f>
        <v/>
      </c>
      <c r="I7" s="57" t="str">
        <f>IF(V$29&gt;0,SUM($O7:V7),"")</f>
        <v/>
      </c>
      <c r="J7" s="57" t="str">
        <f>IF(W$29&gt;0,SUM($O7:W7),"")</f>
        <v/>
      </c>
      <c r="K7" s="57" t="str">
        <f>IF(X$29&gt;0,SUM($O7:X7),"")</f>
        <v/>
      </c>
      <c r="L7" s="57" t="str">
        <f>IF(Y$29&gt;0,SUM($O7:Y7),"")</f>
        <v/>
      </c>
      <c r="M7" s="57" t="str">
        <f>IF(Z$29&gt;0,SUM($O7:Z7),"")</f>
        <v/>
      </c>
      <c r="N7" s="56">
        <v>3</v>
      </c>
      <c r="O7" s="58">
        <v>3</v>
      </c>
      <c r="P7" s="58">
        <v>3</v>
      </c>
      <c r="Q7" s="71">
        <v>3</v>
      </c>
      <c r="R7" s="58"/>
      <c r="S7" s="58"/>
      <c r="T7" s="338"/>
      <c r="U7" s="58"/>
      <c r="V7" s="58"/>
      <c r="W7" s="58"/>
      <c r="X7" s="58"/>
      <c r="Y7" s="58"/>
      <c r="Z7" s="58"/>
      <c r="AA7" s="56">
        <v>3</v>
      </c>
      <c r="AB7" s="59"/>
      <c r="AC7" s="15">
        <v>3</v>
      </c>
      <c r="AD7" s="15">
        <v>15</v>
      </c>
    </row>
    <row r="8" spans="1:30" x14ac:dyDescent="0.2">
      <c r="A8" s="56">
        <v>4</v>
      </c>
      <c r="B8" s="57">
        <f>IF(O$29&gt;0,SUM($O8:O8),"")</f>
        <v>7</v>
      </c>
      <c r="C8" s="57">
        <f>IF(P$29&gt;0,SUM($O8:P8),"")</f>
        <v>14</v>
      </c>
      <c r="D8" s="57">
        <f>IF(Q$29&gt;0,SUM($O8:Q8),"")</f>
        <v>26</v>
      </c>
      <c r="E8" s="396" t="str">
        <f>IF(R$29&gt;0,SUM($O8:R8),"")</f>
        <v/>
      </c>
      <c r="F8" s="57" t="str">
        <f>IF(S$29&gt;0,SUM($O8:S8),"")</f>
        <v/>
      </c>
      <c r="G8" s="376" t="str">
        <f>IF(T$29&gt;0,SUM($O8:T8),"")</f>
        <v/>
      </c>
      <c r="H8" s="57" t="str">
        <f>IF(U$29&gt;0,SUM($O8:U8),"")</f>
        <v/>
      </c>
      <c r="I8" s="57" t="str">
        <f>IF(V$29&gt;0,SUM($O8:V8),"")</f>
        <v/>
      </c>
      <c r="J8" s="57" t="str">
        <f>IF(W$29&gt;0,SUM($O8:W8),"")</f>
        <v/>
      </c>
      <c r="K8" s="57" t="str">
        <f>IF(X$29&gt;0,SUM($O8:X8),"")</f>
        <v/>
      </c>
      <c r="L8" s="57" t="str">
        <f>IF(Y$29&gt;0,SUM($O8:Y8),"")</f>
        <v/>
      </c>
      <c r="M8" s="57" t="str">
        <f>IF(Z$29&gt;0,SUM($O8:Z8),"")</f>
        <v/>
      </c>
      <c r="N8" s="56">
        <v>4</v>
      </c>
      <c r="O8" s="58">
        <v>7</v>
      </c>
      <c r="P8" s="361">
        <v>7</v>
      </c>
      <c r="Q8" s="71">
        <v>12</v>
      </c>
      <c r="R8" s="58"/>
      <c r="S8" s="58"/>
      <c r="T8" s="338"/>
      <c r="U8" s="58"/>
      <c r="V8" s="58"/>
      <c r="W8" s="58"/>
      <c r="X8" s="58"/>
      <c r="Y8" s="58"/>
      <c r="Z8" s="58"/>
      <c r="AA8" s="56">
        <v>4</v>
      </c>
      <c r="AB8" s="59"/>
      <c r="AC8" s="15">
        <v>12</v>
      </c>
      <c r="AD8" s="15">
        <v>31</v>
      </c>
    </row>
    <row r="9" spans="1:30" x14ac:dyDescent="0.2">
      <c r="A9" s="56">
        <v>5</v>
      </c>
      <c r="B9" s="57">
        <f>IF(O$29&gt;0,SUM($O9:O9),"")</f>
        <v>15</v>
      </c>
      <c r="C9" s="57">
        <f>IF(P$29&gt;0,SUM($O9:P9),"")</f>
        <v>41</v>
      </c>
      <c r="D9" s="57">
        <f>IF(Q$29&gt;0,SUM($O9:Q9),"")</f>
        <v>63</v>
      </c>
      <c r="E9" s="396" t="str">
        <f>IF(R$29&gt;0,SUM($O9:R9),"")</f>
        <v/>
      </c>
      <c r="F9" s="57" t="str">
        <f>IF(S$29&gt;0,SUM($O9:S9),"")</f>
        <v/>
      </c>
      <c r="G9" s="376" t="str">
        <f>IF(T$29&gt;0,SUM($O9:T9),"")</f>
        <v/>
      </c>
      <c r="H9" s="57" t="str">
        <f>IF(U$29&gt;0,SUM($O9:U9),"")</f>
        <v/>
      </c>
      <c r="I9" s="57" t="str">
        <f>IF(V$29&gt;0,SUM($O9:V9),"")</f>
        <v/>
      </c>
      <c r="J9" s="57" t="str">
        <f>IF(W$29&gt;0,SUM($O9:W9),"")</f>
        <v/>
      </c>
      <c r="K9" s="57" t="str">
        <f>IF(X$29&gt;0,SUM($O9:X9),"")</f>
        <v/>
      </c>
      <c r="L9" s="57" t="str">
        <f>IF(Y$29&gt;0,SUM($O9:Y9),"")</f>
        <v/>
      </c>
      <c r="M9" s="57" t="str">
        <f>IF(Z$29&gt;0,SUM($O9:Z9),"")</f>
        <v/>
      </c>
      <c r="N9" s="56">
        <v>5</v>
      </c>
      <c r="O9" s="58">
        <v>15</v>
      </c>
      <c r="P9" s="58">
        <v>26</v>
      </c>
      <c r="Q9" s="71">
        <v>22</v>
      </c>
      <c r="R9" s="58"/>
      <c r="S9" s="58"/>
      <c r="T9" s="338"/>
      <c r="U9" s="58"/>
      <c r="V9" s="58"/>
      <c r="W9" s="58"/>
      <c r="X9" s="58"/>
      <c r="Y9" s="58"/>
      <c r="Z9" s="58"/>
      <c r="AA9" s="56">
        <v>5</v>
      </c>
      <c r="AB9" s="59"/>
      <c r="AC9" s="15">
        <v>22</v>
      </c>
      <c r="AD9" s="15">
        <v>85</v>
      </c>
    </row>
    <row r="10" spans="1:30" x14ac:dyDescent="0.2">
      <c r="A10" s="56">
        <v>6</v>
      </c>
      <c r="B10" s="57">
        <f>IF(O$29&gt;0,SUM($O10:O10),"")</f>
        <v>6</v>
      </c>
      <c r="C10" s="57">
        <f>IF(P$29&gt;0,SUM($O10:P10),"")</f>
        <v>16</v>
      </c>
      <c r="D10" s="57">
        <f>IF(Q$29&gt;0,SUM($O10:Q10),"")</f>
        <v>18</v>
      </c>
      <c r="E10" s="396" t="str">
        <f>IF(R$29&gt;0,SUM($O10:R10),"")</f>
        <v/>
      </c>
      <c r="F10" s="57" t="str">
        <f>IF(S$29&gt;0,SUM($O10:S10),"")</f>
        <v/>
      </c>
      <c r="G10" s="376" t="str">
        <f>IF(T$29&gt;0,SUM($O10:T10),"")</f>
        <v/>
      </c>
      <c r="H10" s="57" t="str">
        <f>IF(U$29&gt;0,SUM($O10:U10),"")</f>
        <v/>
      </c>
      <c r="I10" s="57" t="str">
        <f>IF(V$29&gt;0,SUM($O10:V10),"")</f>
        <v/>
      </c>
      <c r="J10" s="57" t="str">
        <f>IF(W$29&gt;0,SUM($O10:W10),"")</f>
        <v/>
      </c>
      <c r="K10" s="57" t="str">
        <f>IF(X$29&gt;0,SUM($O10:X10),"")</f>
        <v/>
      </c>
      <c r="L10" s="57" t="str">
        <f>IF(Y$29&gt;0,SUM($O10:Y10),"")</f>
        <v/>
      </c>
      <c r="M10" s="57" t="str">
        <f>IF(Z$29&gt;0,SUM($O10:Z10),"")</f>
        <v/>
      </c>
      <c r="N10" s="56">
        <v>6</v>
      </c>
      <c r="O10" s="58">
        <v>6</v>
      </c>
      <c r="P10" s="58">
        <v>10</v>
      </c>
      <c r="Q10" s="71">
        <v>2</v>
      </c>
      <c r="R10" s="58"/>
      <c r="S10" s="58"/>
      <c r="T10" s="338"/>
      <c r="U10" s="58"/>
      <c r="V10" s="58"/>
      <c r="W10" s="58"/>
      <c r="X10" s="58"/>
      <c r="Y10" s="58"/>
      <c r="Z10" s="58"/>
      <c r="AA10" s="56">
        <v>6</v>
      </c>
      <c r="AB10" s="59"/>
      <c r="AC10" s="15">
        <v>2</v>
      </c>
      <c r="AD10" s="15">
        <v>19</v>
      </c>
    </row>
    <row r="11" spans="1:30" x14ac:dyDescent="0.2">
      <c r="A11" s="56">
        <v>7</v>
      </c>
      <c r="B11" s="57">
        <f>IF(O$29&gt;0,SUM($O11:O11),"")</f>
        <v>1</v>
      </c>
      <c r="C11" s="57">
        <f>IF(P$29&gt;0,SUM($O11:P11),"")</f>
        <v>7</v>
      </c>
      <c r="D11" s="57">
        <f>IF(Q$29&gt;0,SUM($O11:Q11),"")</f>
        <v>13</v>
      </c>
      <c r="E11" s="396" t="str">
        <f>IF(R$29&gt;0,SUM($O11:R11),"")</f>
        <v/>
      </c>
      <c r="F11" s="57" t="str">
        <f>IF(S$29&gt;0,SUM($O11:S11),"")</f>
        <v/>
      </c>
      <c r="G11" s="376" t="str">
        <f>IF(T$29&gt;0,SUM($O11:T11),"")</f>
        <v/>
      </c>
      <c r="H11" s="57" t="str">
        <f>IF(U$29&gt;0,SUM($O11:U11),"")</f>
        <v/>
      </c>
      <c r="I11" s="57" t="str">
        <f>IF(V$29&gt;0,SUM($O11:V11),"")</f>
        <v/>
      </c>
      <c r="J11" s="57" t="str">
        <f>IF(W$29&gt;0,SUM($O11:W11),"")</f>
        <v/>
      </c>
      <c r="K11" s="57" t="str">
        <f>IF(X$29&gt;0,SUM($O11:X11),"")</f>
        <v/>
      </c>
      <c r="L11" s="57" t="str">
        <f>IF(Y$29&gt;0,SUM($O11:Y11),"")</f>
        <v/>
      </c>
      <c r="M11" s="57" t="str">
        <f>IF(Z$29&gt;0,SUM($O11:Z11),"")</f>
        <v/>
      </c>
      <c r="N11" s="56">
        <v>7</v>
      </c>
      <c r="O11" s="58">
        <v>1</v>
      </c>
      <c r="P11" s="58">
        <v>6</v>
      </c>
      <c r="Q11" s="71">
        <v>6</v>
      </c>
      <c r="R11" s="58"/>
      <c r="S11" s="58"/>
      <c r="T11" s="338"/>
      <c r="U11" s="58"/>
      <c r="V11" s="58"/>
      <c r="W11" s="58"/>
      <c r="X11" s="58"/>
      <c r="Y11" s="58"/>
      <c r="Z11" s="58"/>
      <c r="AA11" s="56">
        <v>7</v>
      </c>
      <c r="AB11" s="59"/>
      <c r="AC11" s="15">
        <v>6</v>
      </c>
      <c r="AD11" s="15">
        <v>25</v>
      </c>
    </row>
    <row r="12" spans="1:30" x14ac:dyDescent="0.2">
      <c r="A12" s="56">
        <v>8</v>
      </c>
      <c r="B12" s="57">
        <f>IF(O$29&gt;0,SUM($O12:O12),"")</f>
        <v>120</v>
      </c>
      <c r="C12" s="57">
        <f>IF(P$29&gt;0,SUM($O12:P12),"")</f>
        <v>226</v>
      </c>
      <c r="D12" s="57">
        <f>IF(Q$29&gt;0,SUM($O12:Q12),"")</f>
        <v>344</v>
      </c>
      <c r="E12" s="396" t="str">
        <f>IF(R$29&gt;0,SUM($O12:R12),"")</f>
        <v/>
      </c>
      <c r="F12" s="57" t="str">
        <f>IF(S$29&gt;0,SUM($O12:S12),"")</f>
        <v/>
      </c>
      <c r="G12" s="376" t="str">
        <f>IF(T$29&gt;0,SUM($O12:T12),"")</f>
        <v/>
      </c>
      <c r="H12" s="57" t="str">
        <f>IF(U$29&gt;0,SUM($O12:U12),"")</f>
        <v/>
      </c>
      <c r="I12" s="57" t="str">
        <f>IF(V$29&gt;0,SUM($O12:V12),"")</f>
        <v/>
      </c>
      <c r="J12" s="57" t="str">
        <f>IF(W$29&gt;0,SUM($O12:W12),"")</f>
        <v/>
      </c>
      <c r="K12" s="57" t="str">
        <f>IF(X$29&gt;0,SUM($O12:X12),"")</f>
        <v/>
      </c>
      <c r="L12" s="57" t="str">
        <f>IF(Y$29&gt;0,SUM($O12:Y12),"")</f>
        <v/>
      </c>
      <c r="M12" s="57" t="str">
        <f>IF(Z$29&gt;0,SUM($O12:Z12),"")</f>
        <v/>
      </c>
      <c r="N12" s="56">
        <v>8</v>
      </c>
      <c r="O12" s="58">
        <v>120</v>
      </c>
      <c r="P12" s="58">
        <v>106</v>
      </c>
      <c r="Q12" s="71">
        <v>118</v>
      </c>
      <c r="R12" s="58"/>
      <c r="S12" s="58"/>
      <c r="T12" s="338"/>
      <c r="U12" s="58"/>
      <c r="V12" s="58"/>
      <c r="W12" s="58"/>
      <c r="X12" s="58"/>
      <c r="Y12" s="58"/>
      <c r="Z12" s="58"/>
      <c r="AA12" s="56">
        <v>8</v>
      </c>
      <c r="AB12" s="59"/>
      <c r="AC12" s="15">
        <v>118</v>
      </c>
      <c r="AD12" s="15">
        <v>389</v>
      </c>
    </row>
    <row r="13" spans="1:30" x14ac:dyDescent="0.2">
      <c r="A13" s="56">
        <v>9</v>
      </c>
      <c r="B13" s="57">
        <f>IF(O$29&gt;0,SUM($O13:O13),"")</f>
        <v>25</v>
      </c>
      <c r="C13" s="57">
        <f>IF(P$29&gt;0,SUM($O13:P13),"")</f>
        <v>46</v>
      </c>
      <c r="D13" s="57">
        <f>IF(Q$29&gt;0,SUM($O13:Q13),"")</f>
        <v>66</v>
      </c>
      <c r="E13" s="396" t="str">
        <f>IF(R$29&gt;0,SUM($O13:R13),"")</f>
        <v/>
      </c>
      <c r="F13" s="57" t="str">
        <f>IF(S$29&gt;0,SUM($O13:S13),"")</f>
        <v/>
      </c>
      <c r="G13" s="376" t="str">
        <f>IF(T$29&gt;0,SUM($O13:T13),"")</f>
        <v/>
      </c>
      <c r="H13" s="57" t="str">
        <f>IF(U$29&gt;0,SUM($O13:U13),"")</f>
        <v/>
      </c>
      <c r="I13" s="57" t="str">
        <f>IF(V$29&gt;0,SUM($O13:V13),"")</f>
        <v/>
      </c>
      <c r="J13" s="57" t="str">
        <f>IF(W$29&gt;0,SUM($O13:W13),"")</f>
        <v/>
      </c>
      <c r="K13" s="57" t="str">
        <f>IF(X$29&gt;0,SUM($O13:X13),"")</f>
        <v/>
      </c>
      <c r="L13" s="57" t="str">
        <f>IF(Y$29&gt;0,SUM($O13:Y13),"")</f>
        <v/>
      </c>
      <c r="M13" s="57" t="str">
        <f>IF(Z$29&gt;0,SUM($O13:Z13),"")</f>
        <v/>
      </c>
      <c r="N13" s="56">
        <v>9</v>
      </c>
      <c r="O13" s="58">
        <v>25</v>
      </c>
      <c r="P13" s="58">
        <v>21</v>
      </c>
      <c r="Q13" s="71">
        <v>20</v>
      </c>
      <c r="R13" s="58"/>
      <c r="S13" s="58"/>
      <c r="T13" s="338"/>
      <c r="U13" s="58"/>
      <c r="V13" s="58"/>
      <c r="W13" s="58"/>
      <c r="X13" s="58"/>
      <c r="Y13" s="58"/>
      <c r="Z13" s="58"/>
      <c r="AA13" s="56">
        <v>9</v>
      </c>
      <c r="AB13" s="59"/>
      <c r="AC13" s="15">
        <v>20</v>
      </c>
      <c r="AD13" s="15">
        <v>83</v>
      </c>
    </row>
    <row r="14" spans="1:30" x14ac:dyDescent="0.2">
      <c r="A14" s="56">
        <v>10</v>
      </c>
      <c r="B14" s="57">
        <f>IF(O$29&gt;0,SUM($O14:O14),"")</f>
        <v>20</v>
      </c>
      <c r="C14" s="57">
        <f>IF(P$29&gt;0,SUM($O14:P14),"")</f>
        <v>55</v>
      </c>
      <c r="D14" s="57">
        <f>IF(Q$29&gt;0,SUM($O14:Q14),"")</f>
        <v>87</v>
      </c>
      <c r="E14" s="396" t="str">
        <f>IF(R$29&gt;0,SUM($O14:R14),"")</f>
        <v/>
      </c>
      <c r="F14" s="57" t="str">
        <f>IF(S$29&gt;0,SUM($O14:S14),"")</f>
        <v/>
      </c>
      <c r="G14" s="376" t="str">
        <f>IF(T$29&gt;0,SUM($O14:T14),"")</f>
        <v/>
      </c>
      <c r="H14" s="57" t="str">
        <f>IF(U$29&gt;0,SUM($O14:U14),"")</f>
        <v/>
      </c>
      <c r="I14" s="57" t="str">
        <f>IF(V$29&gt;0,SUM($O14:V14),"")</f>
        <v/>
      </c>
      <c r="J14" s="57" t="str">
        <f>IF(W$29&gt;0,SUM($O14:W14),"")</f>
        <v/>
      </c>
      <c r="K14" s="57" t="str">
        <f>IF(X$29&gt;0,SUM($O14:X14),"")</f>
        <v/>
      </c>
      <c r="L14" s="57" t="str">
        <f>IF(Y$29&gt;0,SUM($O14:Y14),"")</f>
        <v/>
      </c>
      <c r="M14" s="57" t="str">
        <f>IF(Z$29&gt;0,SUM($O14:Z14),"")</f>
        <v/>
      </c>
      <c r="N14" s="56">
        <v>10</v>
      </c>
      <c r="O14" s="58">
        <v>20</v>
      </c>
      <c r="P14" s="58">
        <v>35</v>
      </c>
      <c r="Q14" s="71">
        <v>32</v>
      </c>
      <c r="R14" s="58"/>
      <c r="S14" s="58"/>
      <c r="T14" s="338"/>
      <c r="U14" s="58"/>
      <c r="V14" s="58"/>
      <c r="W14" s="58"/>
      <c r="X14" s="58"/>
      <c r="Y14" s="58"/>
      <c r="Z14" s="58"/>
      <c r="AA14" s="56">
        <v>10</v>
      </c>
      <c r="AB14" s="59"/>
      <c r="AC14" s="15">
        <v>32</v>
      </c>
      <c r="AD14" s="15">
        <v>80</v>
      </c>
    </row>
    <row r="15" spans="1:30" x14ac:dyDescent="0.2">
      <c r="A15" s="56">
        <v>11</v>
      </c>
      <c r="B15" s="57">
        <f>IF(O$29&gt;0,SUM($O15:O15),"")</f>
        <v>62</v>
      </c>
      <c r="C15" s="57">
        <f>IF(P$29&gt;0,SUM($O15:P15),"")</f>
        <v>97</v>
      </c>
      <c r="D15" s="57">
        <f>IF(Q$29&gt;0,SUM($O15:Q15),"")</f>
        <v>140</v>
      </c>
      <c r="E15" s="396" t="str">
        <f>IF(R$29&gt;0,SUM($O15:R15),"")</f>
        <v/>
      </c>
      <c r="F15" s="57" t="str">
        <f>IF(S$29&gt;0,SUM($O15:S15),"")</f>
        <v/>
      </c>
      <c r="G15" s="376" t="str">
        <f>IF(T$29&gt;0,SUM($O15:T15),"")</f>
        <v/>
      </c>
      <c r="H15" s="57" t="str">
        <f>IF(U$29&gt;0,SUM($O15:U15),"")</f>
        <v/>
      </c>
      <c r="I15" s="57" t="str">
        <f>IF(V$29&gt;0,SUM($O15:V15),"")</f>
        <v/>
      </c>
      <c r="J15" s="57" t="str">
        <f>IF(W$29&gt;0,SUM($O15:W15),"")</f>
        <v/>
      </c>
      <c r="K15" s="57" t="str">
        <f>IF(X$29&gt;0,SUM($O15:X15),"")</f>
        <v/>
      </c>
      <c r="L15" s="57" t="str">
        <f>IF(Y$29&gt;0,SUM($O15:Y15),"")</f>
        <v/>
      </c>
      <c r="M15" s="57" t="str">
        <f>IF(Z$29&gt;0,SUM($O15:Z15),"")</f>
        <v/>
      </c>
      <c r="N15" s="56">
        <v>11</v>
      </c>
      <c r="O15" s="58">
        <v>62</v>
      </c>
      <c r="P15" s="58">
        <v>35</v>
      </c>
      <c r="Q15" s="71">
        <v>43</v>
      </c>
      <c r="R15" s="58"/>
      <c r="S15" s="58"/>
      <c r="T15" s="338"/>
      <c r="U15" s="58"/>
      <c r="V15" s="58"/>
      <c r="W15" s="58"/>
      <c r="X15" s="58"/>
      <c r="Y15" s="58"/>
      <c r="Z15" s="58"/>
      <c r="AA15" s="56">
        <v>11</v>
      </c>
      <c r="AB15" s="59"/>
      <c r="AC15" s="15">
        <v>43</v>
      </c>
      <c r="AD15" s="15">
        <v>118</v>
      </c>
    </row>
    <row r="16" spans="1:30" x14ac:dyDescent="0.2">
      <c r="A16" s="56">
        <v>12</v>
      </c>
      <c r="B16" s="57">
        <f>IF(O$29&gt;0,SUM($O16:O16),"")</f>
        <v>141</v>
      </c>
      <c r="C16" s="57">
        <f>IF(P$29&gt;0,SUM($O16:P16),"")</f>
        <v>281</v>
      </c>
      <c r="D16" s="57">
        <f>IF(Q$29&gt;0,SUM($O16:Q16),"")</f>
        <v>427</v>
      </c>
      <c r="E16" s="396" t="str">
        <f>IF(R$29&gt;0,SUM($O16:R16),"")</f>
        <v/>
      </c>
      <c r="F16" s="57" t="str">
        <f>IF(S$29&gt;0,SUM($O16:S16),"")</f>
        <v/>
      </c>
      <c r="G16" s="376" t="str">
        <f>IF(T$29&gt;0,SUM($O16:T16),"")</f>
        <v/>
      </c>
      <c r="H16" s="57" t="str">
        <f>IF(U$29&gt;0,SUM($O16:U16),"")</f>
        <v/>
      </c>
      <c r="I16" s="57" t="str">
        <f>IF(V$29&gt;0,SUM($O16:V16),"")</f>
        <v/>
      </c>
      <c r="J16" s="57" t="str">
        <f>IF(W$29&gt;0,SUM($O16:W16),"")</f>
        <v/>
      </c>
      <c r="K16" s="57" t="str">
        <f>IF(X$29&gt;0,SUM($O16:X16),"")</f>
        <v/>
      </c>
      <c r="L16" s="57" t="str">
        <f>IF(Y$29&gt;0,SUM($O16:Y16),"")</f>
        <v/>
      </c>
      <c r="M16" s="57" t="str">
        <f>IF(Z$29&gt;0,SUM($O16:Z16),"")</f>
        <v/>
      </c>
      <c r="N16" s="56">
        <v>12</v>
      </c>
      <c r="O16" s="361">
        <v>141</v>
      </c>
      <c r="P16" s="361">
        <v>140</v>
      </c>
      <c r="Q16" s="71">
        <v>146</v>
      </c>
      <c r="R16" s="58"/>
      <c r="S16" s="58"/>
      <c r="T16" s="338"/>
      <c r="U16" s="58"/>
      <c r="V16" s="58"/>
      <c r="W16" s="58"/>
      <c r="X16" s="58"/>
      <c r="Y16" s="58"/>
      <c r="Z16" s="58"/>
      <c r="AA16" s="56">
        <v>12</v>
      </c>
      <c r="AB16" s="59"/>
      <c r="AC16" s="15">
        <v>146</v>
      </c>
      <c r="AD16" s="15">
        <v>366</v>
      </c>
    </row>
    <row r="17" spans="1:30" x14ac:dyDescent="0.2">
      <c r="A17" s="56">
        <v>13</v>
      </c>
      <c r="B17" s="57">
        <f>IF(O$29&gt;0,SUM($O17:O17),"")</f>
        <v>25</v>
      </c>
      <c r="C17" s="57">
        <f>IF(P$29&gt;0,SUM($O17:P17),"")</f>
        <v>57</v>
      </c>
      <c r="D17" s="57">
        <f>IF(Q$29&gt;0,SUM($O17:Q17),"")</f>
        <v>87</v>
      </c>
      <c r="E17" s="396" t="str">
        <f>IF(R$29&gt;0,SUM($O17:R17),"")</f>
        <v/>
      </c>
      <c r="F17" s="57" t="str">
        <f>IF(S$29&gt;0,SUM($O17:S17),"")</f>
        <v/>
      </c>
      <c r="G17" s="376" t="str">
        <f>IF(T$29&gt;0,SUM($O17:T17),"")</f>
        <v/>
      </c>
      <c r="H17" s="57" t="str">
        <f>IF(U$29&gt;0,SUM($O17:U17),"")</f>
        <v/>
      </c>
      <c r="I17" s="57" t="str">
        <f>IF(V$29&gt;0,SUM($O17:V17),"")</f>
        <v/>
      </c>
      <c r="J17" s="57" t="str">
        <f>IF(W$29&gt;0,SUM($O17:W17),"")</f>
        <v/>
      </c>
      <c r="K17" s="57" t="str">
        <f>IF(X$29&gt;0,SUM($O17:X17),"")</f>
        <v/>
      </c>
      <c r="L17" s="57" t="str">
        <f>IF(Y$29&gt;0,SUM($O17:Y17),"")</f>
        <v/>
      </c>
      <c r="M17" s="57" t="str">
        <f>IF(Z$29&gt;0,SUM($O17:Z17),"")</f>
        <v/>
      </c>
      <c r="N17" s="56">
        <v>13</v>
      </c>
      <c r="O17" s="58">
        <v>25</v>
      </c>
      <c r="P17" s="58">
        <v>32</v>
      </c>
      <c r="Q17" s="71">
        <v>30</v>
      </c>
      <c r="R17" s="58"/>
      <c r="S17" s="58"/>
      <c r="T17" s="338"/>
      <c r="U17" s="58"/>
      <c r="V17" s="58"/>
      <c r="W17" s="58"/>
      <c r="X17" s="58"/>
      <c r="Y17" s="58"/>
      <c r="Z17" s="58"/>
      <c r="AA17" s="56">
        <v>13</v>
      </c>
      <c r="AB17" s="59"/>
      <c r="AC17" s="15">
        <v>30</v>
      </c>
      <c r="AD17" s="15">
        <v>95</v>
      </c>
    </row>
    <row r="18" spans="1:30" x14ac:dyDescent="0.2">
      <c r="A18" s="56">
        <v>14</v>
      </c>
      <c r="B18" s="57">
        <f>IF(O$29&gt;0,SUM($O18:O18),"")</f>
        <v>69</v>
      </c>
      <c r="C18" s="57">
        <f>IF(P$29&gt;0,SUM($O18:P18),"")</f>
        <v>134</v>
      </c>
      <c r="D18" s="57">
        <f>IF(Q$29&gt;0,SUM($O18:Q18),"")</f>
        <v>180</v>
      </c>
      <c r="E18" s="396" t="str">
        <f>IF(R$29&gt;0,SUM($O18:R18),"")</f>
        <v/>
      </c>
      <c r="F18" s="57" t="str">
        <f>IF(S$29&gt;0,SUM($O18:S18),"")</f>
        <v/>
      </c>
      <c r="G18" s="376" t="str">
        <f>IF(T$29&gt;0,SUM($O18:T18),"")</f>
        <v/>
      </c>
      <c r="H18" s="57" t="str">
        <f>IF(U$29&gt;0,SUM($O18:U18),"")</f>
        <v/>
      </c>
      <c r="I18" s="57" t="str">
        <f>IF(V$29&gt;0,SUM($O18:V18),"")</f>
        <v/>
      </c>
      <c r="J18" s="57" t="str">
        <f>IF(W$29&gt;0,SUM($O18:W18),"")</f>
        <v/>
      </c>
      <c r="K18" s="57" t="str">
        <f>IF(X$29&gt;0,SUM($O18:X18),"")</f>
        <v/>
      </c>
      <c r="L18" s="57" t="str">
        <f>IF(Y$29&gt;0,SUM($O18:Y18),"")</f>
        <v/>
      </c>
      <c r="M18" s="57" t="str">
        <f>IF(Z$29&gt;0,SUM($O18:Z18),"")</f>
        <v/>
      </c>
      <c r="N18" s="56">
        <v>14</v>
      </c>
      <c r="O18" s="58">
        <v>69</v>
      </c>
      <c r="P18" s="58">
        <v>65</v>
      </c>
      <c r="Q18" s="71">
        <v>46</v>
      </c>
      <c r="R18" s="58"/>
      <c r="S18" s="58"/>
      <c r="T18" s="338"/>
      <c r="U18" s="58"/>
      <c r="V18" s="58"/>
      <c r="W18" s="58"/>
      <c r="X18" s="58"/>
      <c r="Y18" s="58"/>
      <c r="Z18" s="58"/>
      <c r="AA18" s="56">
        <v>14</v>
      </c>
      <c r="AB18" s="59"/>
      <c r="AC18" s="15">
        <v>46</v>
      </c>
      <c r="AD18" s="15">
        <v>143</v>
      </c>
    </row>
    <row r="19" spans="1:30" x14ac:dyDescent="0.2">
      <c r="A19" s="56">
        <v>15</v>
      </c>
      <c r="B19" s="57">
        <f>IF(O$29&gt;0,SUM($O19:O19),"")</f>
        <v>58</v>
      </c>
      <c r="C19" s="57">
        <f>IF(P$29&gt;0,SUM($O19:P19),"")</f>
        <v>145</v>
      </c>
      <c r="D19" s="57">
        <f>IF(Q$29&gt;0,SUM($O19:Q19),"")</f>
        <v>238</v>
      </c>
      <c r="E19" s="396" t="str">
        <f>IF(R$29&gt;0,SUM($O19:R19),"")</f>
        <v/>
      </c>
      <c r="F19" s="57" t="str">
        <f>IF(S$29&gt;0,SUM($O19:S19),"")</f>
        <v/>
      </c>
      <c r="G19" s="376" t="str">
        <f>IF(T$29&gt;0,SUM($O19:T19),"")</f>
        <v/>
      </c>
      <c r="H19" s="57" t="str">
        <f>IF(U$29&gt;0,SUM($O19:U19),"")</f>
        <v/>
      </c>
      <c r="I19" s="57" t="str">
        <f>IF(V$29&gt;0,SUM($O19:V19),"")</f>
        <v/>
      </c>
      <c r="J19" s="57" t="str">
        <f>IF(W$29&gt;0,SUM($O19:W19),"")</f>
        <v/>
      </c>
      <c r="K19" s="57" t="str">
        <f>IF(X$29&gt;0,SUM($O19:X19),"")</f>
        <v/>
      </c>
      <c r="L19" s="57" t="str">
        <f>IF(Y$29&gt;0,SUM($O19:Y19),"")</f>
        <v/>
      </c>
      <c r="M19" s="57" t="str">
        <f>IF(Z$29&gt;0,SUM($O19:Z19),"")</f>
        <v/>
      </c>
      <c r="N19" s="56">
        <v>15</v>
      </c>
      <c r="O19" s="58">
        <v>58</v>
      </c>
      <c r="P19" s="361">
        <v>87</v>
      </c>
      <c r="Q19" s="71">
        <v>93</v>
      </c>
      <c r="R19" s="58"/>
      <c r="S19" s="58"/>
      <c r="T19" s="338"/>
      <c r="U19" s="58"/>
      <c r="V19" s="58"/>
      <c r="W19" s="58"/>
      <c r="X19" s="58"/>
      <c r="Y19" s="58"/>
      <c r="Z19" s="58"/>
      <c r="AA19" s="56">
        <v>15</v>
      </c>
      <c r="AB19" s="59"/>
      <c r="AC19" s="15">
        <v>93</v>
      </c>
      <c r="AD19" s="15">
        <v>220</v>
      </c>
    </row>
    <row r="20" spans="1:30" x14ac:dyDescent="0.2">
      <c r="A20" s="56">
        <v>16</v>
      </c>
      <c r="B20" s="57">
        <f>IF(O$29&gt;0,SUM($O20:O20),"")</f>
        <v>35</v>
      </c>
      <c r="C20" s="57">
        <f>IF(P$29&gt;0,SUM($O20:P20),"")</f>
        <v>87</v>
      </c>
      <c r="D20" s="57">
        <f>IF(Q$29&gt;0,SUM($O20:Q20),"")</f>
        <v>111</v>
      </c>
      <c r="E20" s="396" t="str">
        <f>IF(R$29&gt;0,SUM($O20:R20),"")</f>
        <v/>
      </c>
      <c r="F20" s="57" t="str">
        <f>IF(S$29&gt;0,SUM($O20:S20),"")</f>
        <v/>
      </c>
      <c r="G20" s="376" t="str">
        <f>IF(T$29&gt;0,SUM($O20:T20),"")</f>
        <v/>
      </c>
      <c r="H20" s="57" t="str">
        <f>IF(U$29&gt;0,SUM($O20:U20),"")</f>
        <v/>
      </c>
      <c r="I20" s="57" t="str">
        <f>IF(V$29&gt;0,SUM($O20:V20),"")</f>
        <v/>
      </c>
      <c r="J20" s="57" t="str">
        <f>IF(W$29&gt;0,SUM($O20:W20),"")</f>
        <v/>
      </c>
      <c r="K20" s="57" t="str">
        <f>IF(X$29&gt;0,SUM($O20:X20),"")</f>
        <v/>
      </c>
      <c r="L20" s="57" t="str">
        <f>IF(Y$29&gt;0,SUM($O20:Y20),"")</f>
        <v/>
      </c>
      <c r="M20" s="57" t="str">
        <f>IF(Z$29&gt;0,SUM($O20:Z20),"")</f>
        <v/>
      </c>
      <c r="N20" s="56">
        <v>16</v>
      </c>
      <c r="O20" s="58">
        <v>35</v>
      </c>
      <c r="P20" s="58">
        <v>52</v>
      </c>
      <c r="Q20" s="71">
        <v>24</v>
      </c>
      <c r="R20" s="58"/>
      <c r="S20" s="58"/>
      <c r="T20" s="338"/>
      <c r="U20" s="58"/>
      <c r="V20" s="58"/>
      <c r="W20" s="58"/>
      <c r="X20" s="58"/>
      <c r="Y20" s="58"/>
      <c r="Z20" s="58"/>
      <c r="AA20" s="56">
        <v>16</v>
      </c>
      <c r="AB20" s="59"/>
      <c r="AC20" s="15">
        <v>24</v>
      </c>
      <c r="AD20" s="15">
        <v>80</v>
      </c>
    </row>
    <row r="21" spans="1:30" x14ac:dyDescent="0.2">
      <c r="A21" s="56">
        <v>17</v>
      </c>
      <c r="B21" s="57">
        <f>IF(O$29&gt;0,SUM($O21:O21),"")</f>
        <v>42</v>
      </c>
      <c r="C21" s="57">
        <f>IF(P$29&gt;0,SUM($O21:P21),"")</f>
        <v>100</v>
      </c>
      <c r="D21" s="57">
        <f>IF(Q$29&gt;0,SUM($O21:Q21),"")</f>
        <v>146</v>
      </c>
      <c r="E21" s="396" t="str">
        <f>IF(R$29&gt;0,SUM($O21:R21),"")</f>
        <v/>
      </c>
      <c r="F21" s="57" t="str">
        <f>IF(S$29&gt;0,SUM($O21:S21),"")</f>
        <v/>
      </c>
      <c r="G21" s="376" t="str">
        <f>IF(T$29&gt;0,SUM($O21:T21),"")</f>
        <v/>
      </c>
      <c r="H21" s="57" t="str">
        <f>IF(U$29&gt;0,SUM($O21:U21),"")</f>
        <v/>
      </c>
      <c r="I21" s="57" t="str">
        <f>IF(V$29&gt;0,SUM($O21:V21),"")</f>
        <v/>
      </c>
      <c r="J21" s="57" t="str">
        <f>IF(W$29&gt;0,SUM($O21:W21),"")</f>
        <v/>
      </c>
      <c r="K21" s="57" t="str">
        <f>IF(X$29&gt;0,SUM($O21:X21),"")</f>
        <v/>
      </c>
      <c r="L21" s="57" t="str">
        <f>IF(Y$29&gt;0,SUM($O21:Y21),"")</f>
        <v/>
      </c>
      <c r="M21" s="57" t="str">
        <f>IF(Z$29&gt;0,SUM($O21:Z21),"")</f>
        <v/>
      </c>
      <c r="N21" s="56">
        <v>17</v>
      </c>
      <c r="O21" s="58">
        <v>42</v>
      </c>
      <c r="P21" s="58">
        <v>58</v>
      </c>
      <c r="Q21" s="71">
        <v>46</v>
      </c>
      <c r="R21" s="58"/>
      <c r="S21" s="58"/>
      <c r="T21" s="338"/>
      <c r="U21" s="58"/>
      <c r="V21" s="58"/>
      <c r="W21" s="58"/>
      <c r="X21" s="58"/>
      <c r="Y21" s="58"/>
      <c r="Z21" s="58"/>
      <c r="AA21" s="56">
        <v>17</v>
      </c>
      <c r="AB21" s="59"/>
      <c r="AC21" s="15">
        <v>46</v>
      </c>
      <c r="AD21" s="15">
        <v>131</v>
      </c>
    </row>
    <row r="22" spans="1:30" x14ac:dyDescent="0.2">
      <c r="A22" s="56">
        <v>18</v>
      </c>
      <c r="B22" s="57">
        <f>IF(O$29&gt;0,SUM($O22:O22),"")</f>
        <v>40</v>
      </c>
      <c r="C22" s="57">
        <f>IF(P$29&gt;0,SUM($O22:P22),"")</f>
        <v>75</v>
      </c>
      <c r="D22" s="57">
        <f>IF(Q$29&gt;0,SUM($O22:Q22),"")</f>
        <v>113</v>
      </c>
      <c r="E22" s="396" t="str">
        <f>IF(R$29&gt;0,SUM($O22:R22),"")</f>
        <v/>
      </c>
      <c r="F22" s="57" t="str">
        <f>IF(S$29&gt;0,SUM($O22:S22),"")</f>
        <v/>
      </c>
      <c r="G22" s="376" t="str">
        <f>IF(T$29&gt;0,SUM($O22:T22),"")</f>
        <v/>
      </c>
      <c r="H22" s="57" t="str">
        <f>IF(U$29&gt;0,SUM($O22:U22),"")</f>
        <v/>
      </c>
      <c r="I22" s="57" t="str">
        <f>IF(V$29&gt;0,SUM($O22:V22),"")</f>
        <v/>
      </c>
      <c r="J22" s="57" t="str">
        <f>IF(W$29&gt;0,SUM($O22:W22),"")</f>
        <v/>
      </c>
      <c r="K22" s="57" t="str">
        <f>IF(X$29&gt;0,SUM($O22:X22),"")</f>
        <v/>
      </c>
      <c r="L22" s="57" t="str">
        <f>IF(Y$29&gt;0,SUM($O22:Y22),"")</f>
        <v/>
      </c>
      <c r="M22" s="57" t="str">
        <f>IF(Z$29&gt;0,SUM($O22:Z22),"")</f>
        <v/>
      </c>
      <c r="N22" s="56">
        <v>18</v>
      </c>
      <c r="O22" s="58">
        <v>40</v>
      </c>
      <c r="P22" s="58">
        <v>35</v>
      </c>
      <c r="Q22" s="71">
        <v>38</v>
      </c>
      <c r="R22" s="58"/>
      <c r="S22" s="58"/>
      <c r="T22" s="338"/>
      <c r="U22" s="58"/>
      <c r="V22" s="58"/>
      <c r="W22" s="58"/>
      <c r="X22" s="58"/>
      <c r="Y22" s="58"/>
      <c r="Z22" s="58"/>
      <c r="AA22" s="56">
        <v>18</v>
      </c>
      <c r="AB22" s="59"/>
      <c r="AC22" s="15">
        <v>38</v>
      </c>
      <c r="AD22" s="15">
        <v>87</v>
      </c>
    </row>
    <row r="23" spans="1:30" x14ac:dyDescent="0.2">
      <c r="A23" s="56">
        <v>19</v>
      </c>
      <c r="B23" s="57">
        <f>IF(O$29&gt;0,SUM($O23:O23),"")</f>
        <v>5</v>
      </c>
      <c r="C23" s="57">
        <f>IF(P$29&gt;0,SUM($O23:P23),"")</f>
        <v>12</v>
      </c>
      <c r="D23" s="57">
        <f>IF(Q$29&gt;0,SUM($O23:Q23),"")</f>
        <v>20</v>
      </c>
      <c r="E23" s="396" t="str">
        <f>IF(R$29&gt;0,SUM($O23:R23),"")</f>
        <v/>
      </c>
      <c r="F23" s="57" t="str">
        <f>IF(S$29&gt;0,SUM($O23:S23),"")</f>
        <v/>
      </c>
      <c r="G23" s="376" t="str">
        <f>IF(T$29&gt;0,SUM($O23:T23),"")</f>
        <v/>
      </c>
      <c r="H23" s="57" t="str">
        <f>IF(U$29&gt;0,SUM($O23:U23),"")</f>
        <v/>
      </c>
      <c r="I23" s="57" t="str">
        <f>IF(V$29&gt;0,SUM($O23:V23),"")</f>
        <v/>
      </c>
      <c r="J23" s="57" t="str">
        <f>IF(W$29&gt;0,SUM($O23:W23),"")</f>
        <v/>
      </c>
      <c r="K23" s="57" t="str">
        <f>IF(X$29&gt;0,SUM($O23:X23),"")</f>
        <v/>
      </c>
      <c r="L23" s="57" t="str">
        <f>IF(Y$29&gt;0,SUM($O23:Y23),"")</f>
        <v/>
      </c>
      <c r="M23" s="57" t="str">
        <f>IF(Z$29&gt;0,SUM($O23:Z23),"")</f>
        <v/>
      </c>
      <c r="N23" s="56">
        <v>19</v>
      </c>
      <c r="O23" s="58">
        <v>5</v>
      </c>
      <c r="P23" s="58">
        <v>7</v>
      </c>
      <c r="Q23" s="71">
        <v>8</v>
      </c>
      <c r="R23" s="58"/>
      <c r="S23" s="58"/>
      <c r="T23" s="338"/>
      <c r="U23" s="58"/>
      <c r="V23" s="58"/>
      <c r="W23" s="58"/>
      <c r="X23" s="58"/>
      <c r="Y23" s="58"/>
      <c r="Z23" s="58"/>
      <c r="AA23" s="56">
        <v>19</v>
      </c>
      <c r="AB23" s="59"/>
      <c r="AC23" s="15">
        <v>8</v>
      </c>
      <c r="AD23" s="15">
        <v>19</v>
      </c>
    </row>
    <row r="24" spans="1:30" x14ac:dyDescent="0.2">
      <c r="A24" s="56">
        <v>20</v>
      </c>
      <c r="B24" s="57">
        <f>IF(O$29&gt;0,SUM($O24:O24),"")</f>
        <v>7</v>
      </c>
      <c r="C24" s="57">
        <f>IF(P$29&gt;0,SUM($O24:P24),"")</f>
        <v>17</v>
      </c>
      <c r="D24" s="57">
        <f>IF(Q$29&gt;0,SUM($O24:Q24),"")</f>
        <v>30</v>
      </c>
      <c r="E24" s="396" t="str">
        <f>IF(R$29&gt;0,SUM($O24:R24),"")</f>
        <v/>
      </c>
      <c r="F24" s="57" t="str">
        <f>IF(S$29&gt;0,SUM($O24:S24),"")</f>
        <v/>
      </c>
      <c r="G24" s="376" t="str">
        <f>IF(T$29&gt;0,SUM($O24:T24),"")</f>
        <v/>
      </c>
      <c r="H24" s="57" t="str">
        <f>IF(U$29&gt;0,SUM($O24:U24),"")</f>
        <v/>
      </c>
      <c r="I24" s="57" t="str">
        <f>IF(V$29&gt;0,SUM($O24:V24),"")</f>
        <v/>
      </c>
      <c r="J24" s="57" t="str">
        <f>IF(W$29&gt;0,SUM($O24:W24),"")</f>
        <v/>
      </c>
      <c r="K24" s="57" t="str">
        <f>IF(X$29&gt;0,SUM($O24:X24),"")</f>
        <v/>
      </c>
      <c r="L24" s="57" t="str">
        <f>IF(Y$29&gt;0,SUM($O24:Y24),"")</f>
        <v/>
      </c>
      <c r="M24" s="57" t="str">
        <f>IF(Z$29&gt;0,SUM($O24:Z24),"")</f>
        <v/>
      </c>
      <c r="N24" s="56">
        <v>20</v>
      </c>
      <c r="O24" s="58">
        <v>7</v>
      </c>
      <c r="P24" s="58">
        <v>10</v>
      </c>
      <c r="Q24" s="71">
        <v>13</v>
      </c>
      <c r="R24" s="58"/>
      <c r="S24" s="58"/>
      <c r="T24" s="338"/>
      <c r="U24" s="58"/>
      <c r="V24" s="58"/>
      <c r="W24" s="58"/>
      <c r="X24" s="58"/>
      <c r="Y24" s="58"/>
      <c r="Z24" s="58"/>
      <c r="AA24" s="56">
        <v>20</v>
      </c>
      <c r="AB24" s="59"/>
      <c r="AC24" s="15">
        <v>13</v>
      </c>
      <c r="AD24" s="15">
        <v>52</v>
      </c>
    </row>
    <row r="25" spans="1:30" x14ac:dyDescent="0.2">
      <c r="A25" s="56">
        <v>21</v>
      </c>
      <c r="B25" s="57">
        <f>IF(O$29&gt;0,SUM($O25:O25),"")</f>
        <v>32</v>
      </c>
      <c r="C25" s="57">
        <f>IF(P$29&gt;0,SUM($O25:P25),"")</f>
        <v>71</v>
      </c>
      <c r="D25" s="57">
        <f>IF(Q$29&gt;0,SUM($O25:Q25),"")</f>
        <v>107</v>
      </c>
      <c r="E25" s="396" t="str">
        <f>IF(R$29&gt;0,SUM($O25:R25),"")</f>
        <v/>
      </c>
      <c r="F25" s="57" t="str">
        <f>IF(S$29&gt;0,SUM($O25:S25),"")</f>
        <v/>
      </c>
      <c r="G25" s="376" t="str">
        <f>IF(T$29&gt;0,SUM($O25:T25),"")</f>
        <v/>
      </c>
      <c r="H25" s="57" t="str">
        <f>IF(U$29&gt;0,SUM($O25:U25),"")</f>
        <v/>
      </c>
      <c r="I25" s="57" t="str">
        <f>IF(V$29&gt;0,SUM($O25:V25),"")</f>
        <v/>
      </c>
      <c r="J25" s="57" t="str">
        <f>IF(W$29&gt;0,SUM($O25:W25),"")</f>
        <v/>
      </c>
      <c r="K25" s="57" t="str">
        <f>IF(X$29&gt;0,SUM($O25:X25),"")</f>
        <v/>
      </c>
      <c r="L25" s="57" t="str">
        <f>IF(Y$29&gt;0,SUM($O25:Y25),"")</f>
        <v/>
      </c>
      <c r="M25" s="57" t="str">
        <f>IF(Z$29&gt;0,SUM($O25:Z25),"")</f>
        <v/>
      </c>
      <c r="N25" s="56">
        <v>21</v>
      </c>
      <c r="O25" s="58">
        <v>32</v>
      </c>
      <c r="P25" s="58">
        <v>39</v>
      </c>
      <c r="Q25" s="71">
        <v>36</v>
      </c>
      <c r="R25" s="58"/>
      <c r="S25" s="58"/>
      <c r="T25" s="338"/>
      <c r="U25" s="58"/>
      <c r="V25" s="58"/>
      <c r="W25" s="58"/>
      <c r="X25" s="58"/>
      <c r="Y25" s="58"/>
      <c r="Z25" s="58"/>
      <c r="AA25" s="56">
        <v>21</v>
      </c>
      <c r="AB25" s="59"/>
      <c r="AC25" s="15">
        <v>36</v>
      </c>
      <c r="AD25" s="15">
        <v>89</v>
      </c>
    </row>
    <row r="26" spans="1:30" x14ac:dyDescent="0.2">
      <c r="A26" s="56">
        <v>22</v>
      </c>
      <c r="B26" s="57">
        <f>IF(O$29&gt;0,SUM($O26:O26),"")</f>
        <v>96</v>
      </c>
      <c r="C26" s="57">
        <f>IF(P$29&gt;0,SUM($O26:P26),"")</f>
        <v>205</v>
      </c>
      <c r="D26" s="57">
        <f>IF(Q$29&gt;0,SUM($O26:Q26),"")</f>
        <v>307</v>
      </c>
      <c r="E26" s="396" t="str">
        <f>IF(R$29&gt;0,SUM($O26:R26),"")</f>
        <v/>
      </c>
      <c r="F26" s="57" t="str">
        <f>IF(S$29&gt;0,SUM($O26:S26),"")</f>
        <v/>
      </c>
      <c r="G26" s="376" t="str">
        <f>IF(T$29&gt;0,SUM($O26:T26),"")</f>
        <v/>
      </c>
      <c r="H26" s="57" t="str">
        <f>IF(U$29&gt;0,SUM($O26:U26),"")</f>
        <v/>
      </c>
      <c r="I26" s="57" t="str">
        <f>IF(V$29&gt;0,SUM($O26:V26),"")</f>
        <v/>
      </c>
      <c r="J26" s="57" t="str">
        <f>IF(W$29&gt;0,SUM($O26:W26),"")</f>
        <v/>
      </c>
      <c r="K26" s="57" t="str">
        <f>IF(X$29&gt;0,SUM($O26:X26),"")</f>
        <v/>
      </c>
      <c r="L26" s="57" t="str">
        <f>IF(Y$29&gt;0,SUM($O26:Y26),"")</f>
        <v/>
      </c>
      <c r="M26" s="57" t="str">
        <f>IF(Z$29&gt;0,SUM($O26:Z26),"")</f>
        <v/>
      </c>
      <c r="N26" s="56">
        <v>22</v>
      </c>
      <c r="O26" s="58">
        <v>96</v>
      </c>
      <c r="P26" s="58">
        <v>109</v>
      </c>
      <c r="Q26" s="71">
        <v>102</v>
      </c>
      <c r="R26" s="58"/>
      <c r="S26" s="58"/>
      <c r="T26" s="429"/>
      <c r="U26" s="361"/>
      <c r="V26" s="58"/>
      <c r="W26" s="58"/>
      <c r="X26" s="58"/>
      <c r="Y26" s="58"/>
      <c r="Z26" s="377"/>
      <c r="AA26" s="56">
        <v>22</v>
      </c>
      <c r="AB26" s="59"/>
      <c r="AC26" s="15">
        <v>102</v>
      </c>
      <c r="AD26" s="15">
        <v>260</v>
      </c>
    </row>
    <row r="27" spans="1:30" x14ac:dyDescent="0.2">
      <c r="A27" s="56">
        <v>23</v>
      </c>
      <c r="B27" s="57">
        <f>IF(O$29&gt;0,SUM($O27:O27),"")</f>
        <v>169</v>
      </c>
      <c r="C27" s="57">
        <f>IF(P$29&gt;0,SUM($O27:P27),"")</f>
        <v>351</v>
      </c>
      <c r="D27" s="57">
        <f>IF(Q$29&gt;0,SUM($O27:Q27),"")</f>
        <v>550</v>
      </c>
      <c r="E27" s="396" t="str">
        <f>IF(R$29&gt;0,SUM($O27:R27),"")</f>
        <v/>
      </c>
      <c r="F27" s="57" t="str">
        <f>IF(S$29&gt;0,SUM($O27:S27),"")</f>
        <v/>
      </c>
      <c r="G27" s="376" t="str">
        <f>IF(T$29&gt;0,SUM($O27:T27),"")</f>
        <v/>
      </c>
      <c r="H27" s="57" t="str">
        <f>IF(U$29&gt;0,SUM($O27:U27),"")</f>
        <v/>
      </c>
      <c r="I27" s="57" t="str">
        <f>IF(V$29&gt;0,SUM($O27:V27),"")</f>
        <v/>
      </c>
      <c r="J27" s="57" t="str">
        <f>IF(W$29&gt;0,SUM($O27:W27),"")</f>
        <v/>
      </c>
      <c r="K27" s="57" t="str">
        <f>IF(X$29&gt;0,SUM($O27:X27),"")</f>
        <v/>
      </c>
      <c r="L27" s="57" t="str">
        <f>IF(Y$29&gt;0,SUM($O27:Y27),"")</f>
        <v/>
      </c>
      <c r="M27" s="57" t="str">
        <f>IF(Z$29&gt;0,SUM($O27:Z27),"")</f>
        <v/>
      </c>
      <c r="N27" s="56">
        <v>23</v>
      </c>
      <c r="O27" s="58">
        <v>169</v>
      </c>
      <c r="P27" s="58">
        <v>182</v>
      </c>
      <c r="Q27" s="71">
        <v>199</v>
      </c>
      <c r="R27" s="58"/>
      <c r="S27" s="58"/>
      <c r="T27" s="338"/>
      <c r="U27" s="361"/>
      <c r="V27" s="58"/>
      <c r="W27" s="361"/>
      <c r="X27" s="58"/>
      <c r="Y27" s="58"/>
      <c r="Z27" s="377"/>
      <c r="AA27" s="56">
        <v>23</v>
      </c>
      <c r="AB27" s="59"/>
      <c r="AC27" s="15">
        <v>199</v>
      </c>
      <c r="AD27" s="15">
        <v>546</v>
      </c>
    </row>
    <row r="28" spans="1:30" x14ac:dyDescent="0.2">
      <c r="A28" s="56">
        <v>24</v>
      </c>
      <c r="B28" s="57">
        <f>IF(O$29&gt;0,SUM($O28:O28),"")</f>
        <v>18</v>
      </c>
      <c r="C28" s="57">
        <f>IF(P$29&gt;0,SUM($O28:P28),"")</f>
        <v>41</v>
      </c>
      <c r="D28" s="57">
        <f>IF(Q$29&gt;0,SUM($O28:Q28),"")</f>
        <v>60</v>
      </c>
      <c r="E28" s="396" t="str">
        <f>IF(R$29&gt;0,SUM($O28:R28),"")</f>
        <v/>
      </c>
      <c r="F28" s="57" t="str">
        <f>IF(S$29&gt;0,SUM($O28:S28),"")</f>
        <v/>
      </c>
      <c r="G28" s="376" t="str">
        <f>IF(T$29&gt;0,SUM($O28:T28),"")</f>
        <v/>
      </c>
      <c r="H28" s="57" t="str">
        <f>IF(U$29&gt;0,SUM($O28:U28),"")</f>
        <v/>
      </c>
      <c r="I28" s="57" t="str">
        <f>IF(V$29&gt;0,SUM($O28:V28),"")</f>
        <v/>
      </c>
      <c r="J28" s="57" t="str">
        <f>IF(W$29&gt;0,SUM($O28:W28),"")</f>
        <v/>
      </c>
      <c r="K28" s="57" t="str">
        <f>IF(X$29&gt;0,SUM($O28:X28),"")</f>
        <v/>
      </c>
      <c r="L28" s="57" t="str">
        <f>IF(Y$29&gt;0,SUM($O28:Y28),"")</f>
        <v/>
      </c>
      <c r="M28" s="57" t="str">
        <f>IF(Z$29&gt;0,SUM($O28:Z28),"")</f>
        <v/>
      </c>
      <c r="N28" s="56">
        <v>24</v>
      </c>
      <c r="O28" s="58">
        <v>18</v>
      </c>
      <c r="P28" s="58">
        <v>23</v>
      </c>
      <c r="Q28" s="71">
        <v>19</v>
      </c>
      <c r="R28" s="58"/>
      <c r="S28" s="58"/>
      <c r="T28" s="338"/>
      <c r="U28" s="58"/>
      <c r="V28" s="58"/>
      <c r="W28" s="58"/>
      <c r="X28" s="58"/>
      <c r="Y28" s="377"/>
      <c r="Z28" s="377"/>
      <c r="AA28" s="56">
        <v>24</v>
      </c>
      <c r="AB28" s="59"/>
      <c r="AC28" s="15">
        <v>19</v>
      </c>
      <c r="AD28" s="15">
        <v>55</v>
      </c>
    </row>
    <row r="29" spans="1:30" x14ac:dyDescent="0.2">
      <c r="A29" s="61" t="s">
        <v>4</v>
      </c>
      <c r="B29" s="62">
        <f>SUM(B5:B28)</f>
        <v>1032</v>
      </c>
      <c r="C29" s="62">
        <f t="shared" ref="C29:M29" si="0">SUM(C5:C28)</f>
        <v>2152</v>
      </c>
      <c r="D29" s="62">
        <f t="shared" si="0"/>
        <v>3255</v>
      </c>
      <c r="E29" s="378">
        <f t="shared" si="0"/>
        <v>0</v>
      </c>
      <c r="F29" s="62">
        <f>SUM(F5:F28)</f>
        <v>0</v>
      </c>
      <c r="G29" s="360">
        <f t="shared" ref="G29" si="1">SUM(G5:G28)</f>
        <v>0</v>
      </c>
      <c r="H29" s="62">
        <f t="shared" si="0"/>
        <v>0</v>
      </c>
      <c r="I29" s="62">
        <f t="shared" si="0"/>
        <v>0</v>
      </c>
      <c r="J29" s="62">
        <f t="shared" si="0"/>
        <v>0</v>
      </c>
      <c r="K29" s="62">
        <f t="shared" si="0"/>
        <v>0</v>
      </c>
      <c r="L29" s="62">
        <f t="shared" si="0"/>
        <v>0</v>
      </c>
      <c r="M29" s="62">
        <f t="shared" si="0"/>
        <v>0</v>
      </c>
      <c r="N29" s="61" t="s">
        <v>4</v>
      </c>
      <c r="O29" s="378">
        <v>969</v>
      </c>
      <c r="P29" s="378">
        <f t="shared" ref="P29:R29" si="2">SUM(P5:P28)</f>
        <v>1120</v>
      </c>
      <c r="Q29" s="378">
        <f t="shared" si="2"/>
        <v>1103</v>
      </c>
      <c r="R29" s="378">
        <f t="shared" si="2"/>
        <v>0</v>
      </c>
      <c r="S29" s="378">
        <f t="shared" ref="S29:X29" si="3">SUM(S5:S28)</f>
        <v>0</v>
      </c>
      <c r="T29" s="378">
        <f t="shared" si="3"/>
        <v>0</v>
      </c>
      <c r="U29" s="378">
        <f t="shared" si="3"/>
        <v>0</v>
      </c>
      <c r="V29" s="378">
        <f t="shared" si="3"/>
        <v>0</v>
      </c>
      <c r="W29" s="378">
        <f t="shared" si="3"/>
        <v>0</v>
      </c>
      <c r="X29" s="378">
        <f t="shared" si="3"/>
        <v>0</v>
      </c>
      <c r="Y29" s="378">
        <f>SUM(Y5:Y28)</f>
        <v>0</v>
      </c>
      <c r="Z29" s="378">
        <f>SUM(Z5:Z28)</f>
        <v>0</v>
      </c>
      <c r="AA29" s="61" t="s">
        <v>4</v>
      </c>
    </row>
    <row r="30" spans="1:30" x14ac:dyDescent="0.2">
      <c r="A30" s="45"/>
      <c r="B30" s="63"/>
      <c r="C30" s="63"/>
      <c r="D30" s="63"/>
      <c r="E30" s="63"/>
      <c r="F30" s="63"/>
      <c r="G30" s="63"/>
      <c r="H30" s="63"/>
      <c r="I30" s="63"/>
      <c r="J30" s="63"/>
      <c r="K30" s="63"/>
      <c r="L30" s="63"/>
      <c r="N30" s="45"/>
      <c r="O30" s="62"/>
      <c r="P30" s="62"/>
      <c r="Q30" s="62"/>
      <c r="R30" s="62"/>
      <c r="S30" s="62"/>
      <c r="T30" s="62"/>
      <c r="U30" s="62"/>
      <c r="V30" s="62"/>
      <c r="W30" s="62"/>
      <c r="X30" s="62"/>
      <c r="Y30" s="62"/>
      <c r="Z30" s="62"/>
      <c r="AA30" s="45"/>
      <c r="AB30" s="59"/>
    </row>
    <row r="31" spans="1:30" x14ac:dyDescent="0.2">
      <c r="A31" s="45"/>
      <c r="B31" s="63"/>
      <c r="C31" s="63"/>
      <c r="D31" s="63"/>
      <c r="E31" s="63"/>
      <c r="F31" s="63"/>
      <c r="G31" s="63"/>
      <c r="H31" s="63"/>
      <c r="I31" s="63"/>
      <c r="J31" s="63"/>
      <c r="K31" s="63"/>
      <c r="L31" s="63"/>
      <c r="N31" s="45"/>
      <c r="X31" s="344"/>
      <c r="AA31" s="45"/>
      <c r="AB31" s="59"/>
    </row>
    <row r="32" spans="1:30" x14ac:dyDescent="0.2">
      <c r="A32" s="45"/>
      <c r="B32" s="63"/>
      <c r="C32" s="63"/>
      <c r="D32" s="63"/>
      <c r="E32" s="63"/>
      <c r="F32" s="63"/>
      <c r="G32" s="63"/>
      <c r="H32" s="63"/>
      <c r="I32" s="63"/>
      <c r="J32" s="63"/>
      <c r="K32" s="63"/>
      <c r="L32" s="63"/>
      <c r="N32" s="45"/>
      <c r="X32" s="344"/>
      <c r="AA32" s="45"/>
    </row>
    <row r="33" spans="1:27" x14ac:dyDescent="0.2">
      <c r="A33" s="45"/>
      <c r="N33" s="45"/>
      <c r="X33" s="344"/>
      <c r="AA33" s="45"/>
    </row>
    <row r="34" spans="1:27" x14ac:dyDescent="0.2">
      <c r="A34" s="64" t="s">
        <v>6</v>
      </c>
      <c r="B34" s="53" t="s">
        <v>214</v>
      </c>
      <c r="C34" s="54"/>
      <c r="D34" s="54"/>
      <c r="E34" s="54"/>
      <c r="F34" s="54"/>
      <c r="G34" s="54"/>
      <c r="H34" s="54"/>
      <c r="I34" s="54"/>
      <c r="J34" s="54"/>
      <c r="K34" s="54"/>
      <c r="L34" s="54"/>
      <c r="M34" s="54"/>
      <c r="N34" s="64" t="s">
        <v>6</v>
      </c>
      <c r="O34" s="55" t="s">
        <v>214</v>
      </c>
      <c r="P34" s="55"/>
      <c r="Q34" s="55"/>
      <c r="R34" s="55"/>
      <c r="S34" s="55"/>
      <c r="T34" s="55"/>
      <c r="U34" s="55"/>
      <c r="V34" s="55"/>
      <c r="W34" s="55"/>
      <c r="X34" s="55"/>
      <c r="Y34" s="55"/>
      <c r="Z34" s="55"/>
      <c r="AA34" s="64" t="s">
        <v>6</v>
      </c>
    </row>
    <row r="35" spans="1:27" x14ac:dyDescent="0.2">
      <c r="A35" s="65">
        <v>1</v>
      </c>
      <c r="B35" s="57">
        <f>IF(O$59&gt;0,SUM($O35:O35),"")</f>
        <v>112</v>
      </c>
      <c r="C35" s="57">
        <f>IF(P$29&gt;0,SUM($O35:P35),"")</f>
        <v>235</v>
      </c>
      <c r="D35" s="57">
        <f>IF(Q$29&gt;0,SUM($O35:Q35),"")</f>
        <v>346</v>
      </c>
      <c r="E35" s="57" t="str">
        <f>IF(R$29&gt;0,SUM($O35:R35),"")</f>
        <v/>
      </c>
      <c r="F35" s="57" t="str">
        <f>IF(S$29&gt;0,SUM($O35:S35),"")</f>
        <v/>
      </c>
      <c r="G35" s="360" t="str">
        <f>IF(T$29&gt;0,SUM($O35:T35),"")</f>
        <v/>
      </c>
      <c r="H35" s="57" t="str">
        <f>IF(U$29&gt;0,SUM($O35:U35),"")</f>
        <v/>
      </c>
      <c r="I35" s="57" t="str">
        <f>IF(V$29&gt;0,SUM($O35:V35),"")</f>
        <v/>
      </c>
      <c r="J35" s="57" t="str">
        <f>IF(W$29&gt;0,SUM($O35:W35),"")</f>
        <v/>
      </c>
      <c r="K35" s="57" t="str">
        <f>IF(X$29&gt;0,SUM($O35:X35),"")</f>
        <v/>
      </c>
      <c r="L35" s="57" t="str">
        <f>IF(Y$29&gt;0,SUM($O35:Y35),"")</f>
        <v/>
      </c>
      <c r="M35" s="57" t="str">
        <f>IF(Z$29&gt;0,SUM($O35:Z35),"")</f>
        <v/>
      </c>
      <c r="N35" s="65">
        <v>1</v>
      </c>
      <c r="O35" s="58">
        <v>112</v>
      </c>
      <c r="P35" s="58">
        <v>123</v>
      </c>
      <c r="Q35" s="71">
        <v>111</v>
      </c>
      <c r="R35" s="58"/>
      <c r="S35" s="58"/>
      <c r="T35" s="58"/>
      <c r="U35" s="58"/>
      <c r="V35" s="361"/>
      <c r="W35" s="58"/>
      <c r="X35" s="58"/>
      <c r="Y35" s="58"/>
      <c r="Z35" s="58"/>
      <c r="AA35" s="65">
        <v>1</v>
      </c>
    </row>
    <row r="36" spans="1:27" x14ac:dyDescent="0.2">
      <c r="A36" s="65">
        <v>2</v>
      </c>
      <c r="B36" s="57">
        <f>IF(O$59&gt;0,SUM($O36:O36),"")</f>
        <v>25</v>
      </c>
      <c r="C36" s="57">
        <f>IF(P$29&gt;0,SUM($O36:P36),"")</f>
        <v>58</v>
      </c>
      <c r="D36" s="57">
        <f>IF(Q$29&gt;0,SUM($O36:Q36),"")</f>
        <v>93</v>
      </c>
      <c r="E36" s="57" t="str">
        <f>IF(R$29&gt;0,SUM($O36:R36),"")</f>
        <v/>
      </c>
      <c r="F36" s="57" t="str">
        <f>IF(S$29&gt;0,SUM($O36:S36),"")</f>
        <v/>
      </c>
      <c r="G36" s="360" t="str">
        <f>IF(T$29&gt;0,SUM($O36:T36),"")</f>
        <v/>
      </c>
      <c r="H36" s="57" t="str">
        <f>IF(U$29&gt;0,SUM($O36:U36),"")</f>
        <v/>
      </c>
      <c r="I36" s="57" t="str">
        <f>IF(V$29&gt;0,SUM($O36:V36),"")</f>
        <v/>
      </c>
      <c r="J36" s="57" t="str">
        <f>IF(W$29&gt;0,SUM($O36:W36),"")</f>
        <v/>
      </c>
      <c r="K36" s="57" t="str">
        <f>IF(X$29&gt;0,SUM($O36:X36),"")</f>
        <v/>
      </c>
      <c r="L36" s="57" t="str">
        <f>IF(Y$29&gt;0,SUM($O36:Y36),"")</f>
        <v/>
      </c>
      <c r="M36" s="57" t="str">
        <f>IF(Z$29&gt;0,SUM($O36:Z36),"")</f>
        <v/>
      </c>
      <c r="N36" s="65">
        <v>2</v>
      </c>
      <c r="O36" s="58">
        <v>25</v>
      </c>
      <c r="P36" s="361">
        <v>33</v>
      </c>
      <c r="Q36" s="71">
        <v>35</v>
      </c>
      <c r="R36" s="58"/>
      <c r="S36" s="58"/>
      <c r="T36" s="58"/>
      <c r="U36" s="58"/>
      <c r="V36" s="58"/>
      <c r="W36" s="58"/>
      <c r="X36" s="58"/>
      <c r="Y36" s="58"/>
      <c r="Z36" s="58"/>
      <c r="AA36" s="65">
        <v>2</v>
      </c>
    </row>
    <row r="37" spans="1:27" x14ac:dyDescent="0.2">
      <c r="A37" s="65">
        <v>3</v>
      </c>
      <c r="B37" s="57">
        <f>IF(O$59&gt;0,SUM($O37:O37),"")</f>
        <v>27</v>
      </c>
      <c r="C37" s="57">
        <f>IF(P$29&gt;0,SUM($O37:P37),"")</f>
        <v>47</v>
      </c>
      <c r="D37" s="57">
        <f>IF(Q$29&gt;0,SUM($O37:Q37),"")</f>
        <v>62</v>
      </c>
      <c r="E37" s="57" t="str">
        <f>IF(R$29&gt;0,SUM($O37:R37),"")</f>
        <v/>
      </c>
      <c r="F37" s="57" t="str">
        <f>IF(S$29&gt;0,SUM($O37:S37),"")</f>
        <v/>
      </c>
      <c r="G37" s="360" t="str">
        <f>IF(T$29&gt;0,SUM($O37:T37),"")</f>
        <v/>
      </c>
      <c r="H37" s="57" t="str">
        <f>IF(U$29&gt;0,SUM($O37:U37),"")</f>
        <v/>
      </c>
      <c r="I37" s="57" t="str">
        <f>IF(V$29&gt;0,SUM($O37:V37),"")</f>
        <v/>
      </c>
      <c r="J37" s="57" t="str">
        <f>IF(W$29&gt;0,SUM($O37:W37),"")</f>
        <v/>
      </c>
      <c r="K37" s="57" t="str">
        <f>IF(X$29&gt;0,SUM($O37:X37),"")</f>
        <v/>
      </c>
      <c r="L37" s="57" t="str">
        <f>IF(Y$29&gt;0,SUM($O37:Y37),"")</f>
        <v/>
      </c>
      <c r="M37" s="57" t="str">
        <f>IF(Z$29&gt;0,SUM($O37:Z37),"")</f>
        <v/>
      </c>
      <c r="N37" s="65">
        <v>3</v>
      </c>
      <c r="O37" s="58">
        <v>27</v>
      </c>
      <c r="P37" s="58">
        <v>20</v>
      </c>
      <c r="Q37" s="71">
        <v>15</v>
      </c>
      <c r="R37" s="58"/>
      <c r="S37" s="361"/>
      <c r="T37" s="58"/>
      <c r="U37" s="58"/>
      <c r="V37" s="58"/>
      <c r="W37" s="58"/>
      <c r="X37" s="58"/>
      <c r="Y37" s="58"/>
      <c r="Z37" s="58"/>
      <c r="AA37" s="65">
        <v>3</v>
      </c>
    </row>
    <row r="38" spans="1:27" x14ac:dyDescent="0.2">
      <c r="A38" s="65">
        <v>4</v>
      </c>
      <c r="B38" s="57">
        <f>IF(O$59&gt;0,SUM($O38:O38),"")</f>
        <v>24</v>
      </c>
      <c r="C38" s="57">
        <f>IF(P$29&gt;0,SUM($O38:P38),"")</f>
        <v>42</v>
      </c>
      <c r="D38" s="57">
        <f>IF(Q$29&gt;0,SUM($O38:Q38),"")</f>
        <v>73</v>
      </c>
      <c r="E38" s="57" t="str">
        <f>IF(R$29&gt;0,SUM($O38:R38),"")</f>
        <v/>
      </c>
      <c r="F38" s="57" t="str">
        <f>IF(S$29&gt;0,SUM($O38:S38),"")</f>
        <v/>
      </c>
      <c r="G38" s="360" t="str">
        <f>IF(T$29&gt;0,SUM($O38:T38),"")</f>
        <v/>
      </c>
      <c r="H38" s="57" t="str">
        <f>IF(U$29&gt;0,SUM($O38:U38),"")</f>
        <v/>
      </c>
      <c r="I38" s="57" t="str">
        <f>IF(V$29&gt;0,SUM($O38:V38),"")</f>
        <v/>
      </c>
      <c r="J38" s="57" t="str">
        <f>IF(W$29&gt;0,SUM($O38:W38),"")</f>
        <v/>
      </c>
      <c r="K38" s="57" t="str">
        <f>IF(X$29&gt;0,SUM($O38:X38),"")</f>
        <v/>
      </c>
      <c r="L38" s="57" t="str">
        <f>IF(Y$29&gt;0,SUM($O38:Y38),"")</f>
        <v/>
      </c>
      <c r="M38" s="57" t="str">
        <f>IF(Z$29&gt;0,SUM($O38:Z38),"")</f>
        <v/>
      </c>
      <c r="N38" s="65">
        <v>4</v>
      </c>
      <c r="O38" s="58">
        <v>24</v>
      </c>
      <c r="P38" s="58">
        <v>18</v>
      </c>
      <c r="Q38" s="71">
        <v>31</v>
      </c>
      <c r="R38" s="58"/>
      <c r="S38" s="58"/>
      <c r="T38" s="58"/>
      <c r="U38" s="58"/>
      <c r="V38" s="58"/>
      <c r="W38" s="58"/>
      <c r="X38" s="58"/>
      <c r="Y38" s="58"/>
      <c r="Z38" s="58"/>
      <c r="AA38" s="65">
        <v>4</v>
      </c>
    </row>
    <row r="39" spans="1:27" x14ac:dyDescent="0.2">
      <c r="A39" s="65">
        <v>5</v>
      </c>
      <c r="B39" s="57">
        <f>IF(O$59&gt;0,SUM($O39:O39),"")</f>
        <v>64</v>
      </c>
      <c r="C39" s="57">
        <f>IF(P$29&gt;0,SUM($O39:P39),"")</f>
        <v>141</v>
      </c>
      <c r="D39" s="57">
        <f>IF(Q$29&gt;0,SUM($O39:Q39),"")</f>
        <v>226</v>
      </c>
      <c r="E39" s="57" t="str">
        <f>IF(R$29&gt;0,SUM($O39:R39),"")</f>
        <v/>
      </c>
      <c r="F39" s="57" t="str">
        <f>IF(S$29&gt;0,SUM($O39:S39),"")</f>
        <v/>
      </c>
      <c r="G39" s="360" t="str">
        <f>IF(T$29&gt;0,SUM($O39:T39),"")</f>
        <v/>
      </c>
      <c r="H39" s="57" t="str">
        <f>IF(U$29&gt;0,SUM($O39:U39),"")</f>
        <v/>
      </c>
      <c r="I39" s="57" t="str">
        <f>IF(V$29&gt;0,SUM($O39:V39),"")</f>
        <v/>
      </c>
      <c r="J39" s="57" t="str">
        <f>IF(W$29&gt;0,SUM($O39:W39),"")</f>
        <v/>
      </c>
      <c r="K39" s="57" t="str">
        <f>IF(X$29&gt;0,SUM($O39:X39),"")</f>
        <v/>
      </c>
      <c r="L39" s="57" t="str">
        <f>IF(Y$29&gt;0,SUM($O39:Y39),"")</f>
        <v/>
      </c>
      <c r="M39" s="57" t="str">
        <f>IF(Z$29&gt;0,SUM($O39:Z39),"")</f>
        <v/>
      </c>
      <c r="N39" s="65">
        <v>5</v>
      </c>
      <c r="O39" s="58">
        <v>64</v>
      </c>
      <c r="P39" s="58">
        <v>77</v>
      </c>
      <c r="Q39" s="71">
        <v>85</v>
      </c>
      <c r="R39" s="58"/>
      <c r="S39" s="58"/>
      <c r="T39" s="58"/>
      <c r="U39" s="58"/>
      <c r="V39" s="58"/>
      <c r="W39" s="361"/>
      <c r="X39" s="58"/>
      <c r="Y39" s="58"/>
      <c r="Z39" s="58"/>
      <c r="AA39" s="65">
        <v>5</v>
      </c>
    </row>
    <row r="40" spans="1:27" x14ac:dyDescent="0.2">
      <c r="A40" s="65">
        <v>6</v>
      </c>
      <c r="B40" s="57">
        <f>IF(O$59&gt;0,SUM($O40:O40),"")</f>
        <v>23</v>
      </c>
      <c r="C40" s="57">
        <f>IF(P$29&gt;0,SUM($O40:P40),"")</f>
        <v>62</v>
      </c>
      <c r="D40" s="57">
        <f>IF(Q$29&gt;0,SUM($O40:Q40),"")</f>
        <v>81</v>
      </c>
      <c r="E40" s="57" t="str">
        <f>IF(R$29&gt;0,SUM($O40:R40),"")</f>
        <v/>
      </c>
      <c r="F40" s="57" t="str">
        <f>IF(S$29&gt;0,SUM($O40:S40),"")</f>
        <v/>
      </c>
      <c r="G40" s="360" t="str">
        <f>IF(T$29&gt;0,SUM($O40:T40),"")</f>
        <v/>
      </c>
      <c r="H40" s="57" t="str">
        <f>IF(U$29&gt;0,SUM($O40:U40),"")</f>
        <v/>
      </c>
      <c r="I40" s="57" t="str">
        <f>IF(V$29&gt;0,SUM($O40:V40),"")</f>
        <v/>
      </c>
      <c r="J40" s="57" t="str">
        <f>IF(W$29&gt;0,SUM($O40:W40),"")</f>
        <v/>
      </c>
      <c r="K40" s="57" t="str">
        <f>IF(X$29&gt;0,SUM($O40:X40),"")</f>
        <v/>
      </c>
      <c r="L40" s="57" t="str">
        <f>IF(Y$29&gt;0,SUM($O40:Y40),"")</f>
        <v/>
      </c>
      <c r="M40" s="57" t="str">
        <f>IF(Z$29&gt;0,SUM($O40:Z40),"")</f>
        <v/>
      </c>
      <c r="N40" s="65">
        <v>6</v>
      </c>
      <c r="O40" s="58">
        <v>23</v>
      </c>
      <c r="P40" s="58">
        <v>39</v>
      </c>
      <c r="Q40" s="71">
        <v>19</v>
      </c>
      <c r="R40" s="58"/>
      <c r="S40" s="58"/>
      <c r="T40" s="58"/>
      <c r="U40" s="58"/>
      <c r="V40" s="58"/>
      <c r="W40" s="58"/>
      <c r="X40" s="58"/>
      <c r="Y40" s="58"/>
      <c r="Z40" s="58"/>
      <c r="AA40" s="65">
        <v>6</v>
      </c>
    </row>
    <row r="41" spans="1:27" x14ac:dyDescent="0.2">
      <c r="A41" s="65">
        <v>7</v>
      </c>
      <c r="B41" s="57">
        <f>IF(O$59&gt;0,SUM($O41:O41),"")</f>
        <v>12</v>
      </c>
      <c r="C41" s="57">
        <f>IF(P$29&gt;0,SUM($O41:P41),"")</f>
        <v>29</v>
      </c>
      <c r="D41" s="57">
        <f>IF(Q$29&gt;0,SUM($O41:Q41),"")</f>
        <v>54</v>
      </c>
      <c r="E41" s="57" t="str">
        <f>IF(R$29&gt;0,SUM($O41:R41),"")</f>
        <v/>
      </c>
      <c r="F41" s="57" t="str">
        <f>IF(S$29&gt;0,SUM($O41:S41),"")</f>
        <v/>
      </c>
      <c r="G41" s="360" t="str">
        <f>IF(T$29&gt;0,SUM($O41:T41),"")</f>
        <v/>
      </c>
      <c r="H41" s="57" t="str">
        <f>IF(U$29&gt;0,SUM($O41:U41),"")</f>
        <v/>
      </c>
      <c r="I41" s="57" t="str">
        <f>IF(V$29&gt;0,SUM($O41:V41),"")</f>
        <v/>
      </c>
      <c r="J41" s="57" t="str">
        <f>IF(W$29&gt;0,SUM($O41:W41),"")</f>
        <v/>
      </c>
      <c r="K41" s="57" t="str">
        <f>IF(X$29&gt;0,SUM($O41:X41),"")</f>
        <v/>
      </c>
      <c r="L41" s="57" t="str">
        <f>IF(Y$29&gt;0,SUM($O41:Y41),"")</f>
        <v/>
      </c>
      <c r="M41" s="57" t="str">
        <f>IF(Z$29&gt;0,SUM($O41:Z41),"")</f>
        <v/>
      </c>
      <c r="N41" s="65">
        <v>7</v>
      </c>
      <c r="O41" s="58">
        <v>12</v>
      </c>
      <c r="P41" s="58">
        <v>17</v>
      </c>
      <c r="Q41" s="71">
        <v>25</v>
      </c>
      <c r="R41" s="361"/>
      <c r="S41" s="58"/>
      <c r="T41" s="58"/>
      <c r="U41" s="58"/>
      <c r="V41" s="58"/>
      <c r="W41" s="58"/>
      <c r="X41" s="58"/>
      <c r="Y41" s="58"/>
      <c r="Z41" s="58"/>
      <c r="AA41" s="65">
        <v>7</v>
      </c>
    </row>
    <row r="42" spans="1:27" x14ac:dyDescent="0.2">
      <c r="A42" s="65">
        <v>8</v>
      </c>
      <c r="B42" s="57">
        <f>IF(O$59&gt;0,SUM($O42:O42),"")</f>
        <v>441</v>
      </c>
      <c r="C42" s="57">
        <f>IF(P$29&gt;0,SUM($O42:P42),"")</f>
        <v>821</v>
      </c>
      <c r="D42" s="57">
        <f>IF(Q$29&gt;0,SUM($O42:Q42),"")</f>
        <v>1210</v>
      </c>
      <c r="E42" s="57" t="str">
        <f>IF(R$29&gt;0,SUM($O42:R42),"")</f>
        <v/>
      </c>
      <c r="F42" s="57" t="str">
        <f>IF(S$29&gt;0,SUM($O42:S42),"")</f>
        <v/>
      </c>
      <c r="G42" s="360" t="str">
        <f>IF(T$29&gt;0,SUM($O42:T42),"")</f>
        <v/>
      </c>
      <c r="H42" s="57" t="str">
        <f>IF(U$29&gt;0,SUM($O42:U42),"")</f>
        <v/>
      </c>
      <c r="I42" s="57" t="str">
        <f>IF(V$29&gt;0,SUM($O42:V42),"")</f>
        <v/>
      </c>
      <c r="J42" s="57" t="str">
        <f>IF(W$29&gt;0,SUM($O42:W42),"")</f>
        <v/>
      </c>
      <c r="K42" s="57" t="str">
        <f>IF(X$29&gt;0,SUM($O42:X42),"")</f>
        <v/>
      </c>
      <c r="L42" s="57" t="str">
        <f>IF(Y$29&gt;0,SUM($O42:Y42),"")</f>
        <v/>
      </c>
      <c r="M42" s="57" t="str">
        <f>IF(Z$29&gt;0,SUM($O42:Z42),"")</f>
        <v/>
      </c>
      <c r="N42" s="65">
        <v>8</v>
      </c>
      <c r="O42" s="58">
        <v>441</v>
      </c>
      <c r="P42" s="58">
        <v>380</v>
      </c>
      <c r="Q42" s="71">
        <v>389</v>
      </c>
      <c r="R42" s="58"/>
      <c r="S42" s="58"/>
      <c r="T42" s="361"/>
      <c r="U42" s="58"/>
      <c r="V42" s="58"/>
      <c r="W42" s="361"/>
      <c r="X42" s="58"/>
      <c r="Y42" s="58"/>
      <c r="Z42" s="58"/>
      <c r="AA42" s="65">
        <v>8</v>
      </c>
    </row>
    <row r="43" spans="1:27" x14ac:dyDescent="0.2">
      <c r="A43" s="65">
        <v>9</v>
      </c>
      <c r="B43" s="57">
        <f>IF(O$59&gt;0,SUM($O43:O43),"")</f>
        <v>83</v>
      </c>
      <c r="C43" s="57">
        <f>IF(P$29&gt;0,SUM($O43:P43),"")</f>
        <v>184</v>
      </c>
      <c r="D43" s="57">
        <f>IF(Q$29&gt;0,SUM($O43:Q43),"")</f>
        <v>267</v>
      </c>
      <c r="E43" s="57" t="str">
        <f>IF(R$29&gt;0,SUM($O43:R43),"")</f>
        <v/>
      </c>
      <c r="F43" s="57" t="str">
        <f>IF(S$29&gt;0,SUM($O43:S43),"")</f>
        <v/>
      </c>
      <c r="G43" s="360" t="str">
        <f>IF(T$29&gt;0,SUM($O43:T43),"")</f>
        <v/>
      </c>
      <c r="H43" s="57" t="str">
        <f>IF(U$29&gt;0,SUM($O43:U43),"")</f>
        <v/>
      </c>
      <c r="I43" s="57" t="str">
        <f>IF(V$29&gt;0,SUM($O43:V43),"")</f>
        <v/>
      </c>
      <c r="J43" s="57" t="str">
        <f>IF(W$29&gt;0,SUM($O43:W43),"")</f>
        <v/>
      </c>
      <c r="K43" s="57" t="str">
        <f>IF(X$29&gt;0,SUM($O43:X43),"")</f>
        <v/>
      </c>
      <c r="L43" s="57" t="str">
        <f>IF(Y$29&gt;0,SUM($O43:Y43),"")</f>
        <v/>
      </c>
      <c r="M43" s="57" t="str">
        <f>IF(Z$29&gt;0,SUM($O43:Z43),"")</f>
        <v/>
      </c>
      <c r="N43" s="65">
        <v>9</v>
      </c>
      <c r="O43" s="58">
        <v>83</v>
      </c>
      <c r="P43" s="58">
        <v>101</v>
      </c>
      <c r="Q43" s="71">
        <v>83</v>
      </c>
      <c r="R43" s="58"/>
      <c r="S43" s="58"/>
      <c r="T43" s="58"/>
      <c r="U43" s="58"/>
      <c r="V43" s="58"/>
      <c r="W43" s="58"/>
      <c r="X43" s="58"/>
      <c r="Y43" s="361"/>
      <c r="Z43" s="58"/>
      <c r="AA43" s="65">
        <v>9</v>
      </c>
    </row>
    <row r="44" spans="1:27" x14ac:dyDescent="0.2">
      <c r="A44" s="65">
        <v>10</v>
      </c>
      <c r="B44" s="57">
        <f>IF(O$59&gt;0,SUM($O44:O44),"")</f>
        <v>64</v>
      </c>
      <c r="C44" s="57">
        <f>IF(P$29&gt;0,SUM($O44:P44),"")</f>
        <v>154</v>
      </c>
      <c r="D44" s="57">
        <f>IF(Q$29&gt;0,SUM($O44:Q44),"")</f>
        <v>234</v>
      </c>
      <c r="E44" s="57" t="str">
        <f>IF(R$29&gt;0,SUM($O44:R44),"")</f>
        <v/>
      </c>
      <c r="F44" s="57" t="str">
        <f>IF(S$29&gt;0,SUM($O44:S44),"")</f>
        <v/>
      </c>
      <c r="G44" s="360" t="str">
        <f>IF(T$29&gt;0,SUM($O44:T44),"")</f>
        <v/>
      </c>
      <c r="H44" s="57" t="str">
        <f>IF(U$29&gt;0,SUM($O44:U44),"")</f>
        <v/>
      </c>
      <c r="I44" s="57" t="str">
        <f>IF(V$29&gt;0,SUM($O44:V44),"")</f>
        <v/>
      </c>
      <c r="J44" s="57" t="str">
        <f>IF(W$29&gt;0,SUM($O44:W44),"")</f>
        <v/>
      </c>
      <c r="K44" s="57" t="str">
        <f>IF(X$29&gt;0,SUM($O44:X44),"")</f>
        <v/>
      </c>
      <c r="L44" s="57" t="str">
        <f>IF(Y$29&gt;0,SUM($O44:Y44),"")</f>
        <v/>
      </c>
      <c r="M44" s="57" t="str">
        <f>IF(Z$29&gt;0,SUM($O44:Z44),"")</f>
        <v/>
      </c>
      <c r="N44" s="65">
        <v>10</v>
      </c>
      <c r="O44" s="58">
        <v>64</v>
      </c>
      <c r="P44" s="58">
        <v>90</v>
      </c>
      <c r="Q44" s="71">
        <v>80</v>
      </c>
      <c r="R44" s="58"/>
      <c r="S44" s="58"/>
      <c r="T44" s="58"/>
      <c r="U44" s="58"/>
      <c r="V44" s="58"/>
      <c r="W44" s="58"/>
      <c r="X44" s="58"/>
      <c r="Y44" s="58"/>
      <c r="Z44" s="58"/>
      <c r="AA44" s="65">
        <v>10</v>
      </c>
    </row>
    <row r="45" spans="1:27" x14ac:dyDescent="0.2">
      <c r="A45" s="65">
        <v>11</v>
      </c>
      <c r="B45" s="57">
        <f>IF(O$59&gt;0,SUM($O45:O45),"")</f>
        <v>136</v>
      </c>
      <c r="C45" s="57">
        <f>IF(P$29&gt;0,SUM($O45:P45),"")</f>
        <v>245</v>
      </c>
      <c r="D45" s="57">
        <f>IF(Q$29&gt;0,SUM($O45:Q45),"")</f>
        <v>363</v>
      </c>
      <c r="E45" s="57" t="str">
        <f>IF(R$29&gt;0,SUM($O45:R45),"")</f>
        <v/>
      </c>
      <c r="F45" s="57" t="str">
        <f>IF(S$29&gt;0,SUM($O45:S45),"")</f>
        <v/>
      </c>
      <c r="G45" s="360" t="str">
        <f>IF(T$29&gt;0,SUM($O45:T45),"")</f>
        <v/>
      </c>
      <c r="H45" s="57" t="str">
        <f>IF(U$29&gt;0,SUM($O45:U45),"")</f>
        <v/>
      </c>
      <c r="I45" s="57" t="str">
        <f>IF(V$29&gt;0,SUM($O45:V45),"")</f>
        <v/>
      </c>
      <c r="J45" s="57" t="str">
        <f>IF(W$29&gt;0,SUM($O45:W45),"")</f>
        <v/>
      </c>
      <c r="K45" s="57" t="str">
        <f>IF(X$29&gt;0,SUM($O45:X45),"")</f>
        <v/>
      </c>
      <c r="L45" s="57" t="str">
        <f>IF(Y$29&gt;0,SUM($O45:Y45),"")</f>
        <v/>
      </c>
      <c r="M45" s="57" t="str">
        <f>IF(Z$29&gt;0,SUM($O45:Z45),"")</f>
        <v/>
      </c>
      <c r="N45" s="65">
        <v>11</v>
      </c>
      <c r="O45" s="58">
        <v>136</v>
      </c>
      <c r="P45" s="58">
        <v>109</v>
      </c>
      <c r="Q45" s="71">
        <v>118</v>
      </c>
      <c r="R45" s="58"/>
      <c r="S45" s="58"/>
      <c r="T45" s="58"/>
      <c r="U45" s="58"/>
      <c r="V45" s="58"/>
      <c r="W45" s="58"/>
      <c r="X45" s="58"/>
      <c r="Y45" s="58"/>
      <c r="Z45" s="58"/>
      <c r="AA45" s="65">
        <v>11</v>
      </c>
    </row>
    <row r="46" spans="1:27" x14ac:dyDescent="0.2">
      <c r="A46" s="65">
        <v>12</v>
      </c>
      <c r="B46" s="57">
        <f>IF(O$59&gt;0,SUM($O46:O46),"")</f>
        <v>362</v>
      </c>
      <c r="C46" s="57">
        <f>IF(P$29&gt;0,SUM($O46:P46),"")</f>
        <v>746</v>
      </c>
      <c r="D46" s="57">
        <f>IF(Q$29&gt;0,SUM($O46:Q46),"")</f>
        <v>1112</v>
      </c>
      <c r="E46" s="57" t="str">
        <f>IF(R$29&gt;0,SUM($O46:R46),"")</f>
        <v/>
      </c>
      <c r="F46" s="57" t="str">
        <f>IF(S$29&gt;0,SUM($O46:S46),"")</f>
        <v/>
      </c>
      <c r="G46" s="360" t="str">
        <f>IF(T$29&gt;0,SUM($O46:T46),"")</f>
        <v/>
      </c>
      <c r="H46" s="57" t="str">
        <f>IF(U$29&gt;0,SUM($O46:U46),"")</f>
        <v/>
      </c>
      <c r="I46" s="57" t="str">
        <f>IF(V$29&gt;0,SUM($O46:V46),"")</f>
        <v/>
      </c>
      <c r="J46" s="57" t="str">
        <f>IF(W$29&gt;0,SUM($O46:W46),"")</f>
        <v/>
      </c>
      <c r="K46" s="57" t="str">
        <f>IF(X$29&gt;0,SUM($O46:X46),"")</f>
        <v/>
      </c>
      <c r="L46" s="57" t="str">
        <f>IF(Y$29&gt;0,SUM($O46:Y46),"")</f>
        <v/>
      </c>
      <c r="M46" s="57" t="str">
        <f>IF(Z$29&gt;0,SUM($O46:Z46),"")</f>
        <v/>
      </c>
      <c r="N46" s="65">
        <v>12</v>
      </c>
      <c r="O46" s="58">
        <v>362</v>
      </c>
      <c r="P46" s="58">
        <v>384</v>
      </c>
      <c r="Q46" s="71">
        <v>366</v>
      </c>
      <c r="R46" s="361"/>
      <c r="S46" s="58"/>
      <c r="T46" s="58"/>
      <c r="U46" s="58"/>
      <c r="V46" s="58"/>
      <c r="W46" s="58"/>
      <c r="X46" s="58"/>
      <c r="Y46" s="58"/>
      <c r="Z46" s="58"/>
      <c r="AA46" s="65">
        <v>12</v>
      </c>
    </row>
    <row r="47" spans="1:27" x14ac:dyDescent="0.2">
      <c r="A47" s="65">
        <v>13</v>
      </c>
      <c r="B47" s="57">
        <f>IF(O$59&gt;0,SUM($O47:O47),"")</f>
        <v>82</v>
      </c>
      <c r="C47" s="57">
        <f>IF(P$29&gt;0,SUM($O47:P47),"")</f>
        <v>184</v>
      </c>
      <c r="D47" s="57">
        <f>IF(Q$29&gt;0,SUM($O47:Q47),"")</f>
        <v>279</v>
      </c>
      <c r="E47" s="57" t="str">
        <f>IF(R$29&gt;0,SUM($O47:R47),"")</f>
        <v/>
      </c>
      <c r="F47" s="57" t="str">
        <f>IF(S$29&gt;0,SUM($O47:S47),"")</f>
        <v/>
      </c>
      <c r="G47" s="360" t="str">
        <f>IF(T$29&gt;0,SUM($O47:T47),"")</f>
        <v/>
      </c>
      <c r="H47" s="57" t="str">
        <f>IF(U$29&gt;0,SUM($O47:U47),"")</f>
        <v/>
      </c>
      <c r="I47" s="57" t="str">
        <f>IF(V$29&gt;0,SUM($O47:V47),"")</f>
        <v/>
      </c>
      <c r="J47" s="57" t="str">
        <f>IF(W$29&gt;0,SUM($O47:W47),"")</f>
        <v/>
      </c>
      <c r="K47" s="57" t="str">
        <f>IF(X$29&gt;0,SUM($O47:X47),"")</f>
        <v/>
      </c>
      <c r="L47" s="57" t="str">
        <f>IF(Y$29&gt;0,SUM($O47:Y47),"")</f>
        <v/>
      </c>
      <c r="M47" s="57" t="str">
        <f>IF(Z$29&gt;0,SUM($O47:Z47),"")</f>
        <v/>
      </c>
      <c r="N47" s="65">
        <v>13</v>
      </c>
      <c r="O47" s="58">
        <v>82</v>
      </c>
      <c r="P47" s="361">
        <v>102</v>
      </c>
      <c r="Q47" s="71">
        <v>95</v>
      </c>
      <c r="R47" s="58"/>
      <c r="S47" s="361"/>
      <c r="T47" s="58"/>
      <c r="U47" s="58"/>
      <c r="V47" s="58"/>
      <c r="W47" s="58"/>
      <c r="X47" s="58"/>
      <c r="Y47" s="58"/>
      <c r="Z47" s="58"/>
      <c r="AA47" s="65">
        <v>13</v>
      </c>
    </row>
    <row r="48" spans="1:27" x14ac:dyDescent="0.2">
      <c r="A48" s="65">
        <v>14</v>
      </c>
      <c r="B48" s="57">
        <f>IF(O$59&gt;0,SUM($O48:O48),"")</f>
        <v>162</v>
      </c>
      <c r="C48" s="57">
        <f>IF(P$29&gt;0,SUM($O48:P48),"")</f>
        <v>331</v>
      </c>
      <c r="D48" s="57">
        <f>IF(Q$29&gt;0,SUM($O48:Q48),"")</f>
        <v>474</v>
      </c>
      <c r="E48" s="57" t="str">
        <f>IF(R$29&gt;0,SUM($O48:R48),"")</f>
        <v/>
      </c>
      <c r="F48" s="57" t="str">
        <f>IF(S$29&gt;0,SUM($O48:S48),"")</f>
        <v/>
      </c>
      <c r="G48" s="360" t="str">
        <f>IF(T$29&gt;0,SUM($O48:T48),"")</f>
        <v/>
      </c>
      <c r="H48" s="57" t="str">
        <f>IF(U$29&gt;0,SUM($O48:U48),"")</f>
        <v/>
      </c>
      <c r="I48" s="57" t="str">
        <f>IF(V$29&gt;0,SUM($O48:V48),"")</f>
        <v/>
      </c>
      <c r="J48" s="57" t="str">
        <f>IF(W$29&gt;0,SUM($O48:W48),"")</f>
        <v/>
      </c>
      <c r="K48" s="57" t="str">
        <f>IF(X$29&gt;0,SUM($O48:X48),"")</f>
        <v/>
      </c>
      <c r="L48" s="57" t="str">
        <f>IF(Y$29&gt;0,SUM($O48:Y48),"")</f>
        <v/>
      </c>
      <c r="M48" s="57" t="str">
        <f>IF(Z$29&gt;0,SUM($O48:Z48),"")</f>
        <v/>
      </c>
      <c r="N48" s="65">
        <v>14</v>
      </c>
      <c r="O48" s="58">
        <v>162</v>
      </c>
      <c r="P48" s="58">
        <v>169</v>
      </c>
      <c r="Q48" s="71">
        <v>143</v>
      </c>
      <c r="R48" s="58"/>
      <c r="S48" s="58"/>
      <c r="T48" s="58"/>
      <c r="U48" s="58"/>
      <c r="V48" s="58"/>
      <c r="W48" s="58"/>
      <c r="X48" s="58"/>
      <c r="Y48" s="58"/>
      <c r="Z48" s="58"/>
      <c r="AA48" s="65">
        <v>14</v>
      </c>
    </row>
    <row r="49" spans="1:33" x14ac:dyDescent="0.2">
      <c r="A49" s="65">
        <v>15</v>
      </c>
      <c r="B49" s="57">
        <f>IF(O$59&gt;0,SUM($O49:O49),"")</f>
        <v>157</v>
      </c>
      <c r="C49" s="57">
        <f>IF(P$29&gt;0,SUM($O49:P49),"")</f>
        <v>374</v>
      </c>
      <c r="D49" s="57">
        <f>IF(Q$29&gt;0,SUM($O49:Q49),"")</f>
        <v>594</v>
      </c>
      <c r="E49" s="57" t="str">
        <f>IF(R$29&gt;0,SUM($O49:R49),"")</f>
        <v/>
      </c>
      <c r="F49" s="57" t="str">
        <f>IF(S$29&gt;0,SUM($O49:S49),"")</f>
        <v/>
      </c>
      <c r="G49" s="360" t="str">
        <f>IF(T$29&gt;0,SUM($O49:T49),"")</f>
        <v/>
      </c>
      <c r="H49" s="57" t="str">
        <f>IF(U$29&gt;0,SUM($O49:U49),"")</f>
        <v/>
      </c>
      <c r="I49" s="57" t="str">
        <f>IF(V$29&gt;0,SUM($O49:V49),"")</f>
        <v/>
      </c>
      <c r="J49" s="57" t="str">
        <f>IF(W$29&gt;0,SUM($O49:W49),"")</f>
        <v/>
      </c>
      <c r="K49" s="57" t="str">
        <f>IF(X$29&gt;0,SUM($O49:X49),"")</f>
        <v/>
      </c>
      <c r="L49" s="57" t="str">
        <f>IF(Y$29&gt;0,SUM($O49:Y49),"")</f>
        <v/>
      </c>
      <c r="M49" s="57" t="str">
        <f>IF(Z$29&gt;0,SUM($O49:Z49),"")</f>
        <v/>
      </c>
      <c r="N49" s="65">
        <v>15</v>
      </c>
      <c r="O49" s="58">
        <v>157</v>
      </c>
      <c r="P49" s="58">
        <v>217</v>
      </c>
      <c r="Q49" s="71">
        <v>220</v>
      </c>
      <c r="R49" s="58"/>
      <c r="S49" s="58"/>
      <c r="T49" s="361"/>
      <c r="U49" s="58"/>
      <c r="V49" s="58"/>
      <c r="W49" s="58"/>
      <c r="X49" s="58"/>
      <c r="Y49" s="58"/>
      <c r="Z49" s="58"/>
      <c r="AA49" s="65">
        <v>15</v>
      </c>
    </row>
    <row r="50" spans="1:33" x14ac:dyDescent="0.2">
      <c r="A50" s="65">
        <v>16</v>
      </c>
      <c r="B50" s="57">
        <f>IF(O$59&gt;0,SUM($O50:O50),"")</f>
        <v>90</v>
      </c>
      <c r="C50" s="57">
        <f>IF(P$29&gt;0,SUM($O50:P50),"")</f>
        <v>219</v>
      </c>
      <c r="D50" s="57">
        <f>IF(Q$29&gt;0,SUM($O50:Q50),"")</f>
        <v>299</v>
      </c>
      <c r="E50" s="57" t="str">
        <f>IF(R$29&gt;0,SUM($O50:R50),"")</f>
        <v/>
      </c>
      <c r="F50" s="57" t="str">
        <f>IF(S$29&gt;0,SUM($O50:S50),"")</f>
        <v/>
      </c>
      <c r="G50" s="360" t="str">
        <f>IF(T$29&gt;0,SUM($O50:T50),"")</f>
        <v/>
      </c>
      <c r="H50" s="57" t="str">
        <f>IF(U$29&gt;0,SUM($O50:U50),"")</f>
        <v/>
      </c>
      <c r="I50" s="57" t="str">
        <f>IF(V$29&gt;0,SUM($O50:V50),"")</f>
        <v/>
      </c>
      <c r="J50" s="57" t="str">
        <f>IF(W$29&gt;0,SUM($O50:W50),"")</f>
        <v/>
      </c>
      <c r="K50" s="57" t="str">
        <f>IF(X$29&gt;0,SUM($O50:X50),"")</f>
        <v/>
      </c>
      <c r="L50" s="57" t="str">
        <f>IF(Y$29&gt;0,SUM($O50:Y50),"")</f>
        <v/>
      </c>
      <c r="M50" s="57" t="str">
        <f>IF(Z$29&gt;0,SUM($O50:Z50),"")</f>
        <v/>
      </c>
      <c r="N50" s="65">
        <v>16</v>
      </c>
      <c r="O50" s="58">
        <v>90</v>
      </c>
      <c r="P50" s="58">
        <v>129</v>
      </c>
      <c r="Q50" s="71">
        <v>80</v>
      </c>
      <c r="R50" s="58"/>
      <c r="S50" s="58"/>
      <c r="T50" s="58"/>
      <c r="U50" s="58"/>
      <c r="V50" s="58"/>
      <c r="W50" s="58"/>
      <c r="X50" s="58"/>
      <c r="Y50" s="58"/>
      <c r="Z50" s="58"/>
      <c r="AA50" s="65">
        <v>16</v>
      </c>
    </row>
    <row r="51" spans="1:33" x14ac:dyDescent="0.2">
      <c r="A51" s="65">
        <v>17</v>
      </c>
      <c r="B51" s="57">
        <f>IF(O$59&gt;0,SUM($O51:O51),"")</f>
        <v>111</v>
      </c>
      <c r="C51" s="57">
        <f>IF(P$29&gt;0,SUM($O51:P51),"")</f>
        <v>242</v>
      </c>
      <c r="D51" s="57">
        <f>IF(Q$29&gt;0,SUM($O51:Q51),"")</f>
        <v>373</v>
      </c>
      <c r="E51" s="57" t="str">
        <f>IF(R$29&gt;0,SUM($O51:R51),"")</f>
        <v/>
      </c>
      <c r="F51" s="57" t="str">
        <f>IF(S$29&gt;0,SUM($O51:S51),"")</f>
        <v/>
      </c>
      <c r="G51" s="360" t="str">
        <f>IF(T$29&gt;0,SUM($O51:T51),"")</f>
        <v/>
      </c>
      <c r="H51" s="57" t="str">
        <f>IF(U$29&gt;0,SUM($O51:U51),"")</f>
        <v/>
      </c>
      <c r="I51" s="57" t="str">
        <f>IF(V$29&gt;0,SUM($O51:V51),"")</f>
        <v/>
      </c>
      <c r="J51" s="57" t="str">
        <f>IF(W$29&gt;0,SUM($O51:W51),"")</f>
        <v/>
      </c>
      <c r="K51" s="57" t="str">
        <f>IF(X$29&gt;0,SUM($O51:X51),"")</f>
        <v/>
      </c>
      <c r="L51" s="57" t="str">
        <f>IF(Y$29&gt;0,SUM($O51:Y51),"")</f>
        <v/>
      </c>
      <c r="M51" s="57" t="str">
        <f>IF(Z$29&gt;0,SUM($O51:Z51),"")</f>
        <v/>
      </c>
      <c r="N51" s="65">
        <v>17</v>
      </c>
      <c r="O51" s="58">
        <v>111</v>
      </c>
      <c r="P51" s="58">
        <v>131</v>
      </c>
      <c r="Q51" s="71">
        <v>131</v>
      </c>
      <c r="R51" s="58"/>
      <c r="S51" s="58"/>
      <c r="T51" s="58"/>
      <c r="U51" s="58"/>
      <c r="V51" s="58"/>
      <c r="W51" s="58"/>
      <c r="X51" s="58"/>
      <c r="Y51" s="58"/>
      <c r="Z51" s="58"/>
      <c r="AA51" s="65">
        <v>17</v>
      </c>
    </row>
    <row r="52" spans="1:33" x14ac:dyDescent="0.2">
      <c r="A52" s="65">
        <v>18</v>
      </c>
      <c r="B52" s="57">
        <f>IF(O$59&gt;0,SUM($O52:O52),"")</f>
        <v>106</v>
      </c>
      <c r="C52" s="57">
        <f>IF(P$29&gt;0,SUM($O52:P52),"")</f>
        <v>218</v>
      </c>
      <c r="D52" s="57">
        <f>IF(Q$29&gt;0,SUM($O52:Q52),"")</f>
        <v>305</v>
      </c>
      <c r="E52" s="57" t="str">
        <f>IF(R$29&gt;0,SUM($O52:R52),"")</f>
        <v/>
      </c>
      <c r="F52" s="57" t="str">
        <f>IF(S$29&gt;0,SUM($O52:S52),"")</f>
        <v/>
      </c>
      <c r="G52" s="360" t="str">
        <f>IF(T$29&gt;0,SUM($O52:T52),"")</f>
        <v/>
      </c>
      <c r="H52" s="57" t="str">
        <f>IF(U$29&gt;0,SUM($O52:U52),"")</f>
        <v/>
      </c>
      <c r="I52" s="57" t="str">
        <f>IF(V$29&gt;0,SUM($O52:V52),"")</f>
        <v/>
      </c>
      <c r="J52" s="57" t="str">
        <f>IF(W$29&gt;0,SUM($O52:W52),"")</f>
        <v/>
      </c>
      <c r="K52" s="57" t="str">
        <f>IF(X$29&gt;0,SUM($O52:X52),"")</f>
        <v/>
      </c>
      <c r="L52" s="57" t="str">
        <f>IF(Y$29&gt;0,SUM($O52:Y52),"")</f>
        <v/>
      </c>
      <c r="M52" s="57" t="str">
        <f>IF(Z$29&gt;0,SUM($O52:Z52),"")</f>
        <v/>
      </c>
      <c r="N52" s="65">
        <v>18</v>
      </c>
      <c r="O52" s="58">
        <v>106</v>
      </c>
      <c r="P52" s="58">
        <v>112</v>
      </c>
      <c r="Q52" s="71">
        <v>87</v>
      </c>
      <c r="R52" s="58"/>
      <c r="S52" s="58"/>
      <c r="T52" s="58"/>
      <c r="U52" s="58"/>
      <c r="V52" s="58"/>
      <c r="W52" s="58"/>
      <c r="X52" s="58"/>
      <c r="Y52" s="58"/>
      <c r="Z52" s="58"/>
      <c r="AA52" s="65">
        <v>18</v>
      </c>
    </row>
    <row r="53" spans="1:33" x14ac:dyDescent="0.2">
      <c r="A53" s="65">
        <v>19</v>
      </c>
      <c r="B53" s="57">
        <f>IF(O$59&gt;0,SUM($O53:O53),"")</f>
        <v>17</v>
      </c>
      <c r="C53" s="57">
        <f>IF(P$29&gt;0,SUM($O53:P53),"")</f>
        <v>45</v>
      </c>
      <c r="D53" s="57">
        <f>IF(Q$29&gt;0,SUM($O53:Q53),"")</f>
        <v>64</v>
      </c>
      <c r="E53" s="57" t="str">
        <f>IF(R$29&gt;0,SUM($O53:R53),"")</f>
        <v/>
      </c>
      <c r="F53" s="57" t="str">
        <f>IF(S$29&gt;0,SUM($O53:S53),"")</f>
        <v/>
      </c>
      <c r="G53" s="360" t="str">
        <f>IF(T$29&gt;0,SUM($O53:T53),"")</f>
        <v/>
      </c>
      <c r="H53" s="57" t="str">
        <f>IF(U$29&gt;0,SUM($O53:U53),"")</f>
        <v/>
      </c>
      <c r="I53" s="57" t="str">
        <f>IF(V$29&gt;0,SUM($O53:V53),"")</f>
        <v/>
      </c>
      <c r="J53" s="57" t="str">
        <f>IF(W$29&gt;0,SUM($O53:W53),"")</f>
        <v/>
      </c>
      <c r="K53" s="57" t="str">
        <f>IF(X$29&gt;0,SUM($O53:X53),"")</f>
        <v/>
      </c>
      <c r="L53" s="57" t="str">
        <f>IF(Y$29&gt;0,SUM($O53:Y53),"")</f>
        <v/>
      </c>
      <c r="M53" s="57" t="str">
        <f>IF(Z$29&gt;0,SUM($O53:Z53),"")</f>
        <v/>
      </c>
      <c r="N53" s="65">
        <v>19</v>
      </c>
      <c r="O53" s="58">
        <v>17</v>
      </c>
      <c r="P53" s="58">
        <v>28</v>
      </c>
      <c r="Q53" s="71">
        <v>19</v>
      </c>
      <c r="R53" s="58"/>
      <c r="S53" s="58"/>
      <c r="T53" s="58"/>
      <c r="U53" s="58"/>
      <c r="V53" s="58"/>
      <c r="W53" s="58"/>
      <c r="X53" s="58"/>
      <c r="Y53" s="58"/>
      <c r="Z53" s="58"/>
      <c r="AA53" s="65">
        <v>19</v>
      </c>
    </row>
    <row r="54" spans="1:33" x14ac:dyDescent="0.2">
      <c r="A54" s="65">
        <v>20</v>
      </c>
      <c r="B54" s="57">
        <f>IF(O$59&gt;0,SUM($O54:O54),"")</f>
        <v>39</v>
      </c>
      <c r="C54" s="57">
        <f>IF(P$29&gt;0,SUM($O54:P54),"")</f>
        <v>87</v>
      </c>
      <c r="D54" s="57">
        <f>IF(Q$29&gt;0,SUM($O54:Q54),"")</f>
        <v>139</v>
      </c>
      <c r="E54" s="57" t="str">
        <f>IF(R$29&gt;0,SUM($O54:R54),"")</f>
        <v/>
      </c>
      <c r="F54" s="57" t="str">
        <f>IF(S$29&gt;0,SUM($O54:S54),"")</f>
        <v/>
      </c>
      <c r="G54" s="360" t="str">
        <f>IF(T$29&gt;0,SUM($O54:T54),"")</f>
        <v/>
      </c>
      <c r="H54" s="57" t="str">
        <f>IF(U$29&gt;0,SUM($O54:U54),"")</f>
        <v/>
      </c>
      <c r="I54" s="57" t="str">
        <f>IF(V$29&gt;0,SUM($O54:V54),"")</f>
        <v/>
      </c>
      <c r="J54" s="57" t="str">
        <f>IF(W$29&gt;0,SUM($O54:W54),"")</f>
        <v/>
      </c>
      <c r="K54" s="57" t="str">
        <f>IF(X$29&gt;0,SUM($O54:X54),"")</f>
        <v/>
      </c>
      <c r="L54" s="57" t="str">
        <f>IF(Y$29&gt;0,SUM($O54:Y54),"")</f>
        <v/>
      </c>
      <c r="M54" s="57" t="str">
        <f>IF(Z$29&gt;0,SUM($O54:Z54),"")</f>
        <v/>
      </c>
      <c r="N54" s="65">
        <v>20</v>
      </c>
      <c r="O54" s="58">
        <v>39</v>
      </c>
      <c r="P54" s="58">
        <v>48</v>
      </c>
      <c r="Q54" s="71">
        <v>52</v>
      </c>
      <c r="R54" s="361"/>
      <c r="S54" s="58"/>
      <c r="T54" s="58"/>
      <c r="U54" s="58"/>
      <c r="V54" s="58"/>
      <c r="W54" s="58"/>
      <c r="X54" s="58"/>
      <c r="Y54" s="58"/>
      <c r="Z54" s="58"/>
      <c r="AA54" s="65">
        <v>20</v>
      </c>
    </row>
    <row r="55" spans="1:33" x14ac:dyDescent="0.2">
      <c r="A55" s="65">
        <v>21</v>
      </c>
      <c r="B55" s="57">
        <f>IF(O$59&gt;0,SUM($O55:O55),"")</f>
        <v>85</v>
      </c>
      <c r="C55" s="57">
        <f>IF(P$29&gt;0,SUM($O55:P55),"")</f>
        <v>185</v>
      </c>
      <c r="D55" s="57">
        <f>IF(Q$29&gt;0,SUM($O55:Q55),"")</f>
        <v>274</v>
      </c>
      <c r="E55" s="57" t="str">
        <f>IF(R$29&gt;0,SUM($O55:R55),"")</f>
        <v/>
      </c>
      <c r="F55" s="57" t="str">
        <f>IF(S$29&gt;0,SUM($O55:S55),"")</f>
        <v/>
      </c>
      <c r="G55" s="360" t="str">
        <f>IF(T$29&gt;0,SUM($O55:T55),"")</f>
        <v/>
      </c>
      <c r="H55" s="57" t="str">
        <f>IF(U$29&gt;0,SUM($O55:U55),"")</f>
        <v/>
      </c>
      <c r="I55" s="57" t="str">
        <f>IF(V$29&gt;0,SUM($O55:V55),"")</f>
        <v/>
      </c>
      <c r="J55" s="57" t="str">
        <f>IF(W$29&gt;0,SUM($O55:W55),"")</f>
        <v/>
      </c>
      <c r="K55" s="57" t="str">
        <f>IF(X$29&gt;0,SUM($O55:X55),"")</f>
        <v/>
      </c>
      <c r="L55" s="57" t="str">
        <f>IF(Y$29&gt;0,SUM($O55:Y55),"")</f>
        <v/>
      </c>
      <c r="M55" s="57" t="str">
        <f>IF(Z$29&gt;0,SUM($O55:Z55),"")</f>
        <v/>
      </c>
      <c r="N55" s="65">
        <v>21</v>
      </c>
      <c r="O55" s="58">
        <v>85</v>
      </c>
      <c r="P55" s="58">
        <v>100</v>
      </c>
      <c r="Q55" s="71">
        <v>89</v>
      </c>
      <c r="R55" s="58"/>
      <c r="S55" s="58"/>
      <c r="T55" s="58"/>
      <c r="U55" s="58"/>
      <c r="V55" s="58"/>
      <c r="W55" s="58"/>
      <c r="X55" s="58"/>
      <c r="Y55" s="58"/>
      <c r="Z55" s="58"/>
      <c r="AA55" s="65">
        <v>21</v>
      </c>
    </row>
    <row r="56" spans="1:33" x14ac:dyDescent="0.2">
      <c r="A56" s="65">
        <v>22</v>
      </c>
      <c r="B56" s="57">
        <f>IF(O$59&gt;0,SUM($O56:O56),"")</f>
        <v>260</v>
      </c>
      <c r="C56" s="57">
        <f>IF(P$29&gt;0,SUM($O56:P56),"")</f>
        <v>539</v>
      </c>
      <c r="D56" s="57">
        <f>IF(Q$29&gt;0,SUM($O56:Q56),"")</f>
        <v>799</v>
      </c>
      <c r="E56" s="57" t="str">
        <f>IF(R$29&gt;0,SUM($O56:R56),"")</f>
        <v/>
      </c>
      <c r="F56" s="57" t="str">
        <f>IF(S$29&gt;0,SUM($O56:S56),"")</f>
        <v/>
      </c>
      <c r="G56" s="360" t="str">
        <f>IF(T$29&gt;0,SUM($O56:T56),"")</f>
        <v/>
      </c>
      <c r="H56" s="57" t="str">
        <f>IF(U$29&gt;0,SUM($O56:U56),"")</f>
        <v/>
      </c>
      <c r="I56" s="57" t="str">
        <f>IF(V$29&gt;0,SUM($O56:V56),"")</f>
        <v/>
      </c>
      <c r="J56" s="57" t="str">
        <f>IF(W$29&gt;0,SUM($O56:W56),"")</f>
        <v/>
      </c>
      <c r="K56" s="57" t="str">
        <f>IF(X$29&gt;0,SUM($O56:X56),"")</f>
        <v/>
      </c>
      <c r="L56" s="57" t="str">
        <f>IF(Y$29&gt;0,SUM($O56:Y56),"")</f>
        <v/>
      </c>
      <c r="M56" s="57" t="str">
        <f>IF(Z$29&gt;0,SUM($O56:Z56),"")</f>
        <v/>
      </c>
      <c r="N56" s="65">
        <v>22</v>
      </c>
      <c r="O56" s="58">
        <v>260</v>
      </c>
      <c r="P56" s="58">
        <v>279</v>
      </c>
      <c r="Q56" s="71">
        <v>260</v>
      </c>
      <c r="R56" s="58"/>
      <c r="S56" s="58"/>
      <c r="T56" s="58"/>
      <c r="U56" s="58"/>
      <c r="V56" s="58"/>
      <c r="W56" s="58"/>
      <c r="X56" s="58"/>
      <c r="Y56" s="58"/>
      <c r="Z56" s="58"/>
      <c r="AA56" s="65">
        <v>22</v>
      </c>
    </row>
    <row r="57" spans="1:33" x14ac:dyDescent="0.2">
      <c r="A57" s="65">
        <v>23</v>
      </c>
      <c r="B57" s="57">
        <f>IF(O$59&gt;0,SUM($O57:O57),"")</f>
        <v>468</v>
      </c>
      <c r="C57" s="57">
        <f>IF(P$29&gt;0,SUM($O57:P57),"")</f>
        <v>958</v>
      </c>
      <c r="D57" s="57">
        <f>IF(Q$29&gt;0,SUM($O57:Q57),"")</f>
        <v>1504</v>
      </c>
      <c r="E57" s="57" t="str">
        <f>IF(R$29&gt;0,SUM($O57:R57),"")</f>
        <v/>
      </c>
      <c r="F57" s="57" t="str">
        <f>IF(S$29&gt;0,SUM($O57:S57),"")</f>
        <v/>
      </c>
      <c r="G57" s="360" t="str">
        <f>IF(T$29&gt;0,SUM($O57:T57),"")</f>
        <v/>
      </c>
      <c r="H57" s="57" t="str">
        <f>IF(U$29&gt;0,SUM($O57:U57),"")</f>
        <v/>
      </c>
      <c r="I57" s="57" t="str">
        <f>IF(V$29&gt;0,SUM($O57:V57),"")</f>
        <v/>
      </c>
      <c r="J57" s="57" t="str">
        <f>IF(W$29&gt;0,SUM($O57:W57),"")</f>
        <v/>
      </c>
      <c r="K57" s="57" t="str">
        <f>IF(X$29&gt;0,SUM($O57:X57),"")</f>
        <v/>
      </c>
      <c r="L57" s="57" t="str">
        <f>IF(Y$29&gt;0,SUM($O57:Y57),"")</f>
        <v/>
      </c>
      <c r="M57" s="57" t="str">
        <f>IF(Z$29&gt;0,SUM($O57:Z57),"")</f>
        <v/>
      </c>
      <c r="N57" s="65">
        <v>23</v>
      </c>
      <c r="O57" s="58">
        <v>468</v>
      </c>
      <c r="P57" s="58">
        <v>490</v>
      </c>
      <c r="Q57" s="71">
        <v>546</v>
      </c>
      <c r="R57" s="361"/>
      <c r="S57" s="58"/>
      <c r="T57" s="58"/>
      <c r="U57" s="58"/>
      <c r="V57" s="58"/>
      <c r="W57" s="58"/>
      <c r="X57" s="58"/>
      <c r="Y57" s="58"/>
      <c r="Z57" s="58"/>
      <c r="AA57" s="65">
        <v>23</v>
      </c>
    </row>
    <row r="58" spans="1:33" x14ac:dyDescent="0.2">
      <c r="A58" s="65">
        <v>24</v>
      </c>
      <c r="B58" s="57">
        <f>IF(O$59&gt;0,SUM($O58:O58),"")</f>
        <v>65</v>
      </c>
      <c r="C58" s="57">
        <f>IF(P$29&gt;0,SUM($O58:P58),"")</f>
        <v>137</v>
      </c>
      <c r="D58" s="57">
        <f>IF(Q$29&gt;0,SUM($O58:Q58),"")</f>
        <v>192</v>
      </c>
      <c r="E58" s="57" t="str">
        <f>IF(R$29&gt;0,SUM($O58:R58),"")</f>
        <v/>
      </c>
      <c r="F58" s="57" t="str">
        <f>IF(S$29&gt;0,SUM($O58:S58),"")</f>
        <v/>
      </c>
      <c r="G58" s="360" t="str">
        <f>IF(T$29&gt;0,SUM($O58:T58),"")</f>
        <v/>
      </c>
      <c r="H58" s="57" t="str">
        <f>IF(U$29&gt;0,SUM($O58:U58),"")</f>
        <v/>
      </c>
      <c r="I58" s="57" t="str">
        <f>IF(V$29&gt;0,SUM($O58:V58),"")</f>
        <v/>
      </c>
      <c r="J58" s="57" t="str">
        <f>IF(W$29&gt;0,SUM($O58:W58),"")</f>
        <v/>
      </c>
      <c r="K58" s="57" t="str">
        <f>IF(X$29&gt;0,SUM($O58:X58),"")</f>
        <v/>
      </c>
      <c r="L58" s="57" t="str">
        <f>IF(Y$29&gt;0,SUM($O58:Y58),"")</f>
        <v/>
      </c>
      <c r="M58" s="57" t="str">
        <f>IF(Z$29&gt;0,SUM($O58:Z58),"")</f>
        <v/>
      </c>
      <c r="N58" s="65">
        <v>24</v>
      </c>
      <c r="O58" s="58">
        <v>65</v>
      </c>
      <c r="P58" s="58">
        <v>72</v>
      </c>
      <c r="Q58" s="71">
        <v>55</v>
      </c>
      <c r="R58" s="58"/>
      <c r="S58" s="58"/>
      <c r="T58" s="361"/>
      <c r="U58" s="58"/>
      <c r="V58" s="58"/>
      <c r="W58" s="58"/>
      <c r="X58" s="58"/>
      <c r="Y58" s="58"/>
      <c r="Z58" s="58"/>
      <c r="AA58" s="65">
        <v>24</v>
      </c>
    </row>
    <row r="59" spans="1:33" x14ac:dyDescent="0.2">
      <c r="A59" s="61" t="s">
        <v>4</v>
      </c>
      <c r="B59" s="62">
        <f t="shared" ref="B59:M59" si="4">SUM(B35:B58)</f>
        <v>3015</v>
      </c>
      <c r="C59" s="62">
        <f t="shared" si="4"/>
        <v>6283</v>
      </c>
      <c r="D59" s="62">
        <f t="shared" si="4"/>
        <v>9417</v>
      </c>
      <c r="E59" s="62">
        <f t="shared" si="4"/>
        <v>0</v>
      </c>
      <c r="F59" s="62">
        <f t="shared" si="4"/>
        <v>0</v>
      </c>
      <c r="G59" s="360">
        <f t="shared" si="4"/>
        <v>0</v>
      </c>
      <c r="H59" s="62">
        <f t="shared" si="4"/>
        <v>0</v>
      </c>
      <c r="I59" s="62">
        <f t="shared" si="4"/>
        <v>0</v>
      </c>
      <c r="J59" s="62">
        <f t="shared" si="4"/>
        <v>0</v>
      </c>
      <c r="K59" s="62">
        <f t="shared" si="4"/>
        <v>0</v>
      </c>
      <c r="L59" s="62">
        <f t="shared" si="4"/>
        <v>0</v>
      </c>
      <c r="M59" s="62">
        <f t="shared" si="4"/>
        <v>0</v>
      </c>
      <c r="N59" s="61" t="s">
        <v>4</v>
      </c>
      <c r="O59" s="378">
        <v>3032</v>
      </c>
      <c r="P59" s="378">
        <f t="shared" ref="P59:R59" si="5">SUM(P35:P58)</f>
        <v>3268</v>
      </c>
      <c r="Q59" s="378">
        <f t="shared" si="5"/>
        <v>3134</v>
      </c>
      <c r="R59" s="378">
        <f t="shared" si="5"/>
        <v>0</v>
      </c>
      <c r="S59" s="378">
        <f t="shared" ref="S59:X59" si="6">SUM(S35:S58)</f>
        <v>0</v>
      </c>
      <c r="T59" s="378">
        <f t="shared" si="6"/>
        <v>0</v>
      </c>
      <c r="U59" s="378">
        <f t="shared" si="6"/>
        <v>0</v>
      </c>
      <c r="V59" s="378">
        <f t="shared" si="6"/>
        <v>0</v>
      </c>
      <c r="W59" s="378">
        <f t="shared" si="6"/>
        <v>0</v>
      </c>
      <c r="X59" s="378">
        <f t="shared" si="6"/>
        <v>0</v>
      </c>
      <c r="Y59" s="378">
        <f t="shared" ref="Y59:Z59" si="7">SUM(Y35:Y58)</f>
        <v>0</v>
      </c>
      <c r="Z59" s="378">
        <f t="shared" si="7"/>
        <v>0</v>
      </c>
      <c r="AA59" s="61" t="s">
        <v>4</v>
      </c>
    </row>
    <row r="60" spans="1:33" x14ac:dyDescent="0.2">
      <c r="A60" s="45"/>
      <c r="B60" s="63"/>
      <c r="C60" s="63"/>
      <c r="D60" s="63"/>
      <c r="E60" s="63"/>
      <c r="F60" s="63"/>
      <c r="G60" s="63"/>
      <c r="H60" s="63"/>
      <c r="I60" s="63"/>
      <c r="J60" s="63"/>
      <c r="K60" s="63"/>
      <c r="L60" s="63"/>
      <c r="N60" s="45"/>
      <c r="O60" s="62"/>
      <c r="P60" s="62"/>
      <c r="Q60" s="62"/>
      <c r="R60" s="62"/>
      <c r="S60" s="62"/>
      <c r="T60" s="62"/>
      <c r="U60" s="62"/>
      <c r="V60" s="62"/>
      <c r="W60" s="62"/>
      <c r="X60" s="62"/>
      <c r="Y60" s="62"/>
      <c r="Z60" s="62"/>
      <c r="AA60" s="45"/>
    </row>
    <row r="61" spans="1:33" x14ac:dyDescent="0.2">
      <c r="B61" s="63"/>
      <c r="C61" s="63"/>
      <c r="D61" s="63"/>
      <c r="E61" s="63"/>
      <c r="F61" s="63"/>
      <c r="G61" s="63"/>
      <c r="H61" s="63"/>
      <c r="I61" s="63"/>
      <c r="J61" s="63"/>
      <c r="K61" s="63"/>
      <c r="L61" s="63"/>
      <c r="U61" s="339" t="s">
        <v>374</v>
      </c>
      <c r="V61" s="339"/>
      <c r="W61" s="375"/>
      <c r="X61" s="375"/>
      <c r="Y61" s="375"/>
      <c r="Z61" s="375"/>
      <c r="AA61" s="375"/>
      <c r="AB61" s="375"/>
      <c r="AC61"/>
    </row>
    <row r="62" spans="1:33" ht="12.75" customHeight="1" x14ac:dyDescent="0.2">
      <c r="B62" s="63"/>
      <c r="C62" s="63"/>
      <c r="D62" s="63"/>
      <c r="E62" s="63"/>
      <c r="F62" s="63"/>
      <c r="G62" s="63"/>
      <c r="H62" s="63"/>
      <c r="I62" s="63"/>
      <c r="J62" s="63"/>
      <c r="K62" s="63"/>
      <c r="L62" s="63"/>
      <c r="U62" t="s">
        <v>388</v>
      </c>
      <c r="V62" s="375"/>
      <c r="W62" s="375"/>
      <c r="X62" s="375"/>
      <c r="Y62" s="375"/>
      <c r="Z62" s="375"/>
      <c r="AA62" s="375"/>
      <c r="AB62" s="375"/>
      <c r="AC62"/>
    </row>
    <row r="63" spans="1:33" x14ac:dyDescent="0.2">
      <c r="U63" s="340" t="s">
        <v>389</v>
      </c>
      <c r="V63" s="341"/>
      <c r="W63" s="341"/>
      <c r="X63" s="341"/>
      <c r="Y63" s="341"/>
      <c r="Z63" s="341"/>
      <c r="AA63" s="341"/>
      <c r="AB63" s="341"/>
      <c r="AC63" s="342"/>
    </row>
    <row r="64" spans="1:33" x14ac:dyDescent="0.2">
      <c r="A64" s="41" t="s">
        <v>7</v>
      </c>
      <c r="B64" s="53" t="s">
        <v>182</v>
      </c>
      <c r="C64" s="54"/>
      <c r="D64" s="54"/>
      <c r="E64" s="54"/>
      <c r="F64" s="54"/>
      <c r="G64" s="54"/>
      <c r="H64" s="54"/>
      <c r="I64" s="54"/>
      <c r="J64" s="54"/>
      <c r="K64" s="54"/>
      <c r="L64" s="54"/>
      <c r="M64" s="54"/>
      <c r="N64" s="41" t="s">
        <v>7</v>
      </c>
      <c r="O64" s="55" t="s">
        <v>182</v>
      </c>
      <c r="P64" s="55"/>
      <c r="Q64" s="55"/>
      <c r="R64" s="55"/>
      <c r="S64" s="55"/>
      <c r="T64" s="55"/>
      <c r="U64" s="55"/>
      <c r="V64" s="55"/>
      <c r="W64" s="55"/>
      <c r="X64" s="55"/>
      <c r="Y64" s="55"/>
      <c r="Z64" s="55"/>
      <c r="AA64" s="41" t="s">
        <v>7</v>
      </c>
      <c r="AC64" s="15" t="s">
        <v>401</v>
      </c>
      <c r="AD64" s="15" t="s">
        <v>402</v>
      </c>
      <c r="AE64" s="15" t="s">
        <v>403</v>
      </c>
      <c r="AF64" s="15" t="s">
        <v>404</v>
      </c>
      <c r="AG64" s="15" t="s">
        <v>405</v>
      </c>
    </row>
    <row r="65" spans="1:33" x14ac:dyDescent="0.2">
      <c r="A65" s="56">
        <v>1</v>
      </c>
      <c r="B65" s="356">
        <v>8.5170999999999992</v>
      </c>
      <c r="C65" s="388">
        <v>8.8496000000000006</v>
      </c>
      <c r="D65" s="450">
        <v>8.7934000000000001</v>
      </c>
      <c r="E65" s="356"/>
      <c r="F65" s="355"/>
      <c r="G65" s="356"/>
      <c r="H65" s="356"/>
      <c r="I65" s="355"/>
      <c r="J65" s="356"/>
      <c r="K65" s="356"/>
      <c r="L65" s="355"/>
      <c r="M65" s="356"/>
      <c r="N65" s="56">
        <v>1</v>
      </c>
      <c r="O65" s="355">
        <v>8.5170999999999992</v>
      </c>
      <c r="P65" s="355">
        <v>8.9928000000000008</v>
      </c>
      <c r="Q65" s="451">
        <v>8.6463999999999999</v>
      </c>
      <c r="R65" s="359"/>
      <c r="S65" s="359"/>
      <c r="T65" s="359"/>
      <c r="U65" s="359"/>
      <c r="V65" s="359"/>
      <c r="W65" s="359"/>
      <c r="X65" s="359"/>
      <c r="Y65" s="359"/>
      <c r="Z65" s="359"/>
      <c r="AA65" s="56">
        <v>1</v>
      </c>
      <c r="AC65" s="15">
        <v>1</v>
      </c>
      <c r="AD65" s="15">
        <v>8.7934000000000001</v>
      </c>
      <c r="AE65" s="15">
        <v>103</v>
      </c>
      <c r="AF65" s="15">
        <v>8.6463999999999999</v>
      </c>
      <c r="AG65" s="15">
        <v>31</v>
      </c>
    </row>
    <row r="66" spans="1:33" x14ac:dyDescent="0.2">
      <c r="A66" s="56">
        <v>2</v>
      </c>
      <c r="B66" s="356">
        <v>10.3741</v>
      </c>
      <c r="C66" s="355">
        <v>10.000400000000001</v>
      </c>
      <c r="D66" s="450">
        <v>9.8645999999999994</v>
      </c>
      <c r="E66" s="356"/>
      <c r="F66" s="355"/>
      <c r="G66" s="356"/>
      <c r="H66" s="356"/>
      <c r="I66" s="355"/>
      <c r="J66" s="356"/>
      <c r="K66" s="356"/>
      <c r="L66" s="355"/>
      <c r="M66" s="356"/>
      <c r="N66" s="56">
        <v>2</v>
      </c>
      <c r="O66" s="355">
        <v>10.3741</v>
      </c>
      <c r="P66" s="355">
        <v>9.7688000000000006</v>
      </c>
      <c r="Q66" s="451">
        <v>9.1933000000000007</v>
      </c>
      <c r="R66" s="359"/>
      <c r="S66" s="359"/>
      <c r="T66" s="397"/>
      <c r="U66" s="359"/>
      <c r="V66" s="359"/>
      <c r="W66" s="359"/>
      <c r="X66" s="359"/>
      <c r="Y66" s="359"/>
      <c r="Z66" s="359"/>
      <c r="AA66" s="56">
        <v>2</v>
      </c>
      <c r="AC66" s="15">
        <v>2</v>
      </c>
      <c r="AD66" s="15">
        <v>9.8645999999999994</v>
      </c>
      <c r="AE66" s="15">
        <v>30</v>
      </c>
      <c r="AF66" s="15">
        <v>9.1933000000000007</v>
      </c>
      <c r="AG66" s="15">
        <v>3</v>
      </c>
    </row>
    <row r="67" spans="1:33" x14ac:dyDescent="0.2">
      <c r="A67" s="56">
        <v>3</v>
      </c>
      <c r="B67" s="356">
        <v>9.24</v>
      </c>
      <c r="C67" s="355">
        <v>9.1784999999999997</v>
      </c>
      <c r="D67" s="450">
        <v>10.0593</v>
      </c>
      <c r="E67" s="356"/>
      <c r="F67" s="355"/>
      <c r="G67" s="356"/>
      <c r="H67" s="356"/>
      <c r="I67" s="355"/>
      <c r="J67" s="356"/>
      <c r="K67" s="356"/>
      <c r="L67" s="355"/>
      <c r="M67" s="356"/>
      <c r="N67" s="56">
        <v>3</v>
      </c>
      <c r="O67" s="355">
        <v>9.24</v>
      </c>
      <c r="P67" s="355">
        <v>9.0250000000000004</v>
      </c>
      <c r="Q67" s="451">
        <v>11.1485</v>
      </c>
      <c r="R67" s="397"/>
      <c r="S67" s="359"/>
      <c r="T67" s="359"/>
      <c r="U67" s="359"/>
      <c r="V67" s="359"/>
      <c r="W67" s="359"/>
      <c r="X67" s="359"/>
      <c r="Y67" s="397"/>
      <c r="Z67" s="359"/>
      <c r="AA67" s="56">
        <v>3</v>
      </c>
      <c r="AC67" s="15">
        <v>3</v>
      </c>
      <c r="AD67" s="15">
        <v>10.0593</v>
      </c>
      <c r="AE67" s="15">
        <v>15</v>
      </c>
      <c r="AF67" s="15">
        <v>11.1485</v>
      </c>
      <c r="AG67" s="15">
        <v>7</v>
      </c>
    </row>
    <row r="68" spans="1:33" x14ac:dyDescent="0.2">
      <c r="A68" s="56">
        <v>4</v>
      </c>
      <c r="B68" s="356">
        <v>8.7841000000000005</v>
      </c>
      <c r="C68" s="355">
        <v>9.9359999999999999</v>
      </c>
      <c r="D68" s="450">
        <v>9.8431999999999995</v>
      </c>
      <c r="E68" s="356"/>
      <c r="F68" s="355"/>
      <c r="G68" s="356"/>
      <c r="H68" s="356"/>
      <c r="I68" s="355"/>
      <c r="J68" s="356"/>
      <c r="K68" s="356"/>
      <c r="L68" s="355"/>
      <c r="M68" s="356"/>
      <c r="N68" s="56">
        <v>4</v>
      </c>
      <c r="O68" s="355">
        <v>8.7841000000000005</v>
      </c>
      <c r="P68" s="387">
        <v>11.351100000000001</v>
      </c>
      <c r="Q68" s="451">
        <v>9.3480000000000008</v>
      </c>
      <c r="R68" s="359"/>
      <c r="S68" s="397"/>
      <c r="T68" s="359"/>
      <c r="U68" s="359"/>
      <c r="V68" s="359"/>
      <c r="W68" s="359"/>
      <c r="X68" s="359"/>
      <c r="Y68" s="359"/>
      <c r="Z68" s="359"/>
      <c r="AA68" s="56">
        <v>4</v>
      </c>
      <c r="AC68" s="15">
        <v>4</v>
      </c>
      <c r="AD68" s="15">
        <v>9.8431999999999995</v>
      </c>
      <c r="AE68" s="15">
        <v>31</v>
      </c>
      <c r="AF68" s="15">
        <v>9.3480000000000008</v>
      </c>
      <c r="AG68" s="15">
        <v>5</v>
      </c>
    </row>
    <row r="69" spans="1:33" x14ac:dyDescent="0.2">
      <c r="A69" s="56">
        <v>5</v>
      </c>
      <c r="B69" s="356">
        <v>10.613099999999999</v>
      </c>
      <c r="C69" s="355">
        <v>9.7073999999999998</v>
      </c>
      <c r="D69" s="450">
        <v>9.5447000000000006</v>
      </c>
      <c r="E69" s="356"/>
      <c r="F69" s="355"/>
      <c r="G69" s="356"/>
      <c r="H69" s="356"/>
      <c r="I69" s="355"/>
      <c r="J69" s="356"/>
      <c r="K69" s="356"/>
      <c r="L69" s="355"/>
      <c r="M69" s="356"/>
      <c r="N69" s="56">
        <v>5</v>
      </c>
      <c r="O69" s="355">
        <v>10.613099999999999</v>
      </c>
      <c r="P69" s="355">
        <v>9.1966000000000001</v>
      </c>
      <c r="Q69" s="451">
        <v>9.6844000000000001</v>
      </c>
      <c r="R69" s="355"/>
      <c r="S69" s="355"/>
      <c r="T69" s="355"/>
      <c r="U69" s="355"/>
      <c r="V69" s="359"/>
      <c r="W69" s="359"/>
      <c r="X69" s="355"/>
      <c r="Y69" s="359"/>
      <c r="Z69" s="355"/>
      <c r="AA69" s="56">
        <v>5</v>
      </c>
      <c r="AC69" s="15">
        <v>5</v>
      </c>
      <c r="AD69" s="15">
        <v>9.5447000000000006</v>
      </c>
      <c r="AE69" s="15">
        <v>86</v>
      </c>
      <c r="AF69" s="15">
        <v>9.6844000000000001</v>
      </c>
      <c r="AG69" s="15">
        <v>18</v>
      </c>
    </row>
    <row r="70" spans="1:33" x14ac:dyDescent="0.2">
      <c r="A70" s="56">
        <v>6</v>
      </c>
      <c r="B70" s="356">
        <v>8.0665999999999993</v>
      </c>
      <c r="C70" s="355">
        <v>9.7042000000000002</v>
      </c>
      <c r="D70" s="450">
        <v>9.6340000000000003</v>
      </c>
      <c r="E70" s="356"/>
      <c r="F70" s="355"/>
      <c r="G70" s="356"/>
      <c r="H70" s="356"/>
      <c r="I70" s="355"/>
      <c r="J70" s="356"/>
      <c r="K70" s="356"/>
      <c r="L70" s="355"/>
      <c r="M70" s="356"/>
      <c r="N70" s="56">
        <v>6</v>
      </c>
      <c r="O70" s="355">
        <v>8.0665999999999993</v>
      </c>
      <c r="P70" s="355">
        <v>10.083299999999999</v>
      </c>
      <c r="Q70" s="451">
        <v>9.4700000000000006</v>
      </c>
      <c r="R70" s="355"/>
      <c r="S70" s="355"/>
      <c r="T70" s="355"/>
      <c r="U70" s="355"/>
      <c r="V70" s="359"/>
      <c r="W70" s="359"/>
      <c r="X70" s="355"/>
      <c r="Y70" s="359"/>
      <c r="Z70" s="355"/>
      <c r="AA70" s="56">
        <v>6</v>
      </c>
      <c r="AC70" s="15">
        <v>6</v>
      </c>
      <c r="AD70" s="15">
        <v>9.6340000000000003</v>
      </c>
      <c r="AE70" s="15">
        <v>10</v>
      </c>
      <c r="AF70" s="15">
        <v>9.4700000000000006</v>
      </c>
      <c r="AG70" s="15">
        <v>3</v>
      </c>
    </row>
    <row r="71" spans="1:33" x14ac:dyDescent="0.2">
      <c r="A71" s="56">
        <v>7</v>
      </c>
      <c r="B71" s="356">
        <v>10.515000000000001</v>
      </c>
      <c r="C71" s="355">
        <v>9.8688000000000002</v>
      </c>
      <c r="D71" s="450">
        <v>9.2795000000000005</v>
      </c>
      <c r="E71" s="356"/>
      <c r="F71" s="355"/>
      <c r="G71" s="356"/>
      <c r="H71" s="356"/>
      <c r="I71" s="355"/>
      <c r="J71" s="356"/>
      <c r="K71" s="356"/>
      <c r="L71" s="355"/>
      <c r="M71" s="356"/>
      <c r="N71" s="56">
        <v>7</v>
      </c>
      <c r="O71" s="355">
        <v>10.515000000000001</v>
      </c>
      <c r="P71" s="387">
        <v>9.3520000000000003</v>
      </c>
      <c r="Q71" s="451">
        <v>8.7972000000000001</v>
      </c>
      <c r="R71" s="387"/>
      <c r="S71" s="355"/>
      <c r="T71" s="355"/>
      <c r="U71" s="387"/>
      <c r="V71" s="359"/>
      <c r="W71" s="359"/>
      <c r="X71" s="355"/>
      <c r="Y71" s="359"/>
      <c r="Z71" s="355"/>
      <c r="AA71" s="56">
        <v>7</v>
      </c>
      <c r="AC71" s="15">
        <v>7</v>
      </c>
      <c r="AD71" s="15">
        <v>9.2795000000000005</v>
      </c>
      <c r="AE71" s="15">
        <v>20</v>
      </c>
      <c r="AF71" s="15">
        <v>8.7972000000000001</v>
      </c>
      <c r="AG71" s="15">
        <v>11</v>
      </c>
    </row>
    <row r="72" spans="1:33" x14ac:dyDescent="0.2">
      <c r="A72" s="56">
        <v>8</v>
      </c>
      <c r="B72" s="356">
        <v>10.402699999999999</v>
      </c>
      <c r="C72" s="355">
        <v>9.7586999999999993</v>
      </c>
      <c r="D72" s="450">
        <v>9.7026000000000003</v>
      </c>
      <c r="E72" s="356"/>
      <c r="F72" s="355"/>
      <c r="G72" s="356"/>
      <c r="H72" s="356"/>
      <c r="I72" s="355"/>
      <c r="J72" s="356"/>
      <c r="K72" s="356"/>
      <c r="L72" s="355"/>
      <c r="M72" s="356"/>
      <c r="N72" s="56">
        <v>8</v>
      </c>
      <c r="O72" s="355">
        <v>10.402699999999999</v>
      </c>
      <c r="P72" s="355">
        <v>9.5333000000000006</v>
      </c>
      <c r="Q72" s="451">
        <v>9.6472999999999995</v>
      </c>
      <c r="R72" s="355"/>
      <c r="S72" s="355"/>
      <c r="T72" s="355"/>
      <c r="U72" s="355"/>
      <c r="V72" s="359"/>
      <c r="W72" s="359"/>
      <c r="X72" s="355"/>
      <c r="Y72" s="359"/>
      <c r="Z72" s="355"/>
      <c r="AA72" s="56">
        <v>8</v>
      </c>
      <c r="AC72" s="15">
        <v>8</v>
      </c>
      <c r="AD72" s="15">
        <v>9.7026000000000003</v>
      </c>
      <c r="AE72" s="15">
        <v>369</v>
      </c>
      <c r="AF72" s="15">
        <v>9.6472999999999995</v>
      </c>
      <c r="AG72" s="15">
        <v>117</v>
      </c>
    </row>
    <row r="73" spans="1:33" x14ac:dyDescent="0.2">
      <c r="A73" s="56">
        <v>9</v>
      </c>
      <c r="B73" s="356">
        <v>9.9175000000000004</v>
      </c>
      <c r="C73" s="355">
        <v>9.7661999999999995</v>
      </c>
      <c r="D73" s="450">
        <v>9.6576000000000004</v>
      </c>
      <c r="E73" s="356"/>
      <c r="F73" s="355"/>
      <c r="G73" s="356"/>
      <c r="H73" s="356"/>
      <c r="I73" s="355"/>
      <c r="J73" s="356"/>
      <c r="K73" s="356"/>
      <c r="L73" s="355"/>
      <c r="M73" s="356"/>
      <c r="N73" s="56">
        <v>9</v>
      </c>
      <c r="O73" s="355">
        <v>9.9175000000000004</v>
      </c>
      <c r="P73" s="355">
        <v>9.8364999999999991</v>
      </c>
      <c r="Q73" s="451">
        <v>9.2491000000000003</v>
      </c>
      <c r="R73" s="355"/>
      <c r="S73" s="355"/>
      <c r="T73" s="355"/>
      <c r="U73" s="355"/>
      <c r="V73" s="359"/>
      <c r="W73" s="359"/>
      <c r="X73" s="355"/>
      <c r="Y73" s="359"/>
      <c r="Z73" s="355"/>
      <c r="AA73" s="56">
        <v>9</v>
      </c>
      <c r="AC73" s="15">
        <v>9</v>
      </c>
      <c r="AD73" s="15">
        <v>9.6576000000000004</v>
      </c>
      <c r="AE73" s="15">
        <v>75</v>
      </c>
      <c r="AF73" s="15">
        <v>9.2491000000000003</v>
      </c>
      <c r="AG73" s="15">
        <v>24</v>
      </c>
    </row>
    <row r="74" spans="1:33" x14ac:dyDescent="0.2">
      <c r="A74" s="56">
        <v>10</v>
      </c>
      <c r="B74" s="356">
        <v>10.3225</v>
      </c>
      <c r="C74" s="355">
        <v>10.075200000000001</v>
      </c>
      <c r="D74" s="450">
        <v>9.6974999999999998</v>
      </c>
      <c r="E74" s="356"/>
      <c r="F74" s="355"/>
      <c r="G74" s="356"/>
      <c r="H74" s="356"/>
      <c r="I74" s="355"/>
      <c r="J74" s="356"/>
      <c r="K74" s="356"/>
      <c r="L74" s="355"/>
      <c r="M74" s="356"/>
      <c r="N74" s="56">
        <v>10</v>
      </c>
      <c r="O74" s="355">
        <v>10.3225</v>
      </c>
      <c r="P74" s="355">
        <v>9.8516999999999992</v>
      </c>
      <c r="Q74" s="451">
        <v>9.0677000000000003</v>
      </c>
      <c r="R74" s="355"/>
      <c r="S74" s="355"/>
      <c r="T74" s="355"/>
      <c r="U74" s="355"/>
      <c r="V74" s="359"/>
      <c r="W74" s="359"/>
      <c r="X74" s="355"/>
      <c r="Y74" s="359"/>
      <c r="Z74" s="355"/>
      <c r="AA74" s="56">
        <v>10</v>
      </c>
      <c r="AC74" s="15">
        <v>10</v>
      </c>
      <c r="AD74" s="15">
        <v>9.6974999999999998</v>
      </c>
      <c r="AE74" s="15">
        <v>108</v>
      </c>
      <c r="AF74" s="15">
        <v>9.0677000000000003</v>
      </c>
      <c r="AG74" s="15">
        <v>31</v>
      </c>
    </row>
    <row r="75" spans="1:33" x14ac:dyDescent="0.2">
      <c r="A75" s="56">
        <v>11</v>
      </c>
      <c r="B75" s="356">
        <v>9.1190999999999995</v>
      </c>
      <c r="C75" s="355">
        <v>9.3660999999999994</v>
      </c>
      <c r="D75" s="450">
        <v>9.4030000000000005</v>
      </c>
      <c r="E75" s="356"/>
      <c r="F75" s="355"/>
      <c r="G75" s="356"/>
      <c r="H75" s="356"/>
      <c r="I75" s="355"/>
      <c r="J75" s="356"/>
      <c r="K75" s="356"/>
      <c r="L75" s="355"/>
      <c r="M75" s="356"/>
      <c r="N75" s="56">
        <v>11</v>
      </c>
      <c r="O75" s="355">
        <v>9.1190999999999995</v>
      </c>
      <c r="P75" s="355">
        <v>9.6975999999999996</v>
      </c>
      <c r="Q75" s="451">
        <v>9.4955999999999996</v>
      </c>
      <c r="R75" s="355"/>
      <c r="S75" s="355"/>
      <c r="T75" s="355"/>
      <c r="U75" s="355"/>
      <c r="V75" s="359"/>
      <c r="W75" s="359"/>
      <c r="X75" s="355"/>
      <c r="Y75" s="359"/>
      <c r="Z75" s="355"/>
      <c r="AA75" s="56">
        <v>11</v>
      </c>
      <c r="AC75" s="15">
        <v>11</v>
      </c>
      <c r="AD75" s="15">
        <v>9.4030000000000005</v>
      </c>
      <c r="AE75" s="15">
        <v>157</v>
      </c>
      <c r="AF75" s="15">
        <v>9.4955999999999996</v>
      </c>
      <c r="AG75" s="15">
        <v>41</v>
      </c>
    </row>
    <row r="76" spans="1:33" x14ac:dyDescent="0.2">
      <c r="A76" s="56">
        <v>12</v>
      </c>
      <c r="B76" s="356">
        <v>10.124700000000001</v>
      </c>
      <c r="C76" s="355">
        <v>10.2339</v>
      </c>
      <c r="D76" s="450">
        <v>10.2202</v>
      </c>
      <c r="E76" s="356"/>
      <c r="F76" s="355"/>
      <c r="G76" s="356"/>
      <c r="H76" s="356"/>
      <c r="I76" s="355"/>
      <c r="J76" s="356"/>
      <c r="K76" s="356"/>
      <c r="L76" s="355"/>
      <c r="M76" s="356"/>
      <c r="N76" s="56">
        <v>12</v>
      </c>
      <c r="O76" s="355">
        <v>10.124700000000001</v>
      </c>
      <c r="P76" s="355">
        <v>10.365600000000001</v>
      </c>
      <c r="Q76" s="451">
        <v>10.312799999999999</v>
      </c>
      <c r="R76" s="387"/>
      <c r="S76" s="355"/>
      <c r="T76" s="355"/>
      <c r="U76" s="355"/>
      <c r="V76" s="359"/>
      <c r="W76" s="359"/>
      <c r="X76" s="355"/>
      <c r="Y76" s="359"/>
      <c r="Z76" s="355"/>
      <c r="AA76" s="56">
        <v>12</v>
      </c>
      <c r="AC76" s="15">
        <v>12</v>
      </c>
      <c r="AD76" s="15">
        <v>10.2202</v>
      </c>
      <c r="AE76" s="15">
        <v>503</v>
      </c>
      <c r="AF76" s="15">
        <v>10.312799999999999</v>
      </c>
      <c r="AG76" s="15">
        <v>147</v>
      </c>
    </row>
    <row r="77" spans="1:33" x14ac:dyDescent="0.2">
      <c r="A77" s="56">
        <v>13</v>
      </c>
      <c r="B77" s="356">
        <v>9.4633000000000003</v>
      </c>
      <c r="C77" s="355">
        <v>9.8980999999999995</v>
      </c>
      <c r="D77" s="450">
        <v>9.7296999999999993</v>
      </c>
      <c r="E77" s="356"/>
      <c r="F77" s="355"/>
      <c r="G77" s="356"/>
      <c r="H77" s="356"/>
      <c r="I77" s="355"/>
      <c r="J77" s="356"/>
      <c r="K77" s="356"/>
      <c r="L77" s="355"/>
      <c r="M77" s="356"/>
      <c r="N77" s="56">
        <v>13</v>
      </c>
      <c r="O77" s="355">
        <v>9.4633000000000003</v>
      </c>
      <c r="P77" s="355">
        <v>10.0464</v>
      </c>
      <c r="Q77" s="451">
        <v>9.4669000000000008</v>
      </c>
      <c r="R77" s="355"/>
      <c r="S77" s="355"/>
      <c r="T77" s="355"/>
      <c r="U77" s="355"/>
      <c r="V77" s="359"/>
      <c r="W77" s="359"/>
      <c r="X77" s="355"/>
      <c r="Y77" s="359"/>
      <c r="Z77" s="355"/>
      <c r="AA77" s="56">
        <v>13</v>
      </c>
      <c r="AC77" s="15">
        <v>13</v>
      </c>
      <c r="AD77" s="15">
        <v>9.7296999999999993</v>
      </c>
      <c r="AE77" s="15">
        <v>107</v>
      </c>
      <c r="AF77" s="15">
        <v>9.4669000000000008</v>
      </c>
      <c r="AG77" s="15">
        <v>26</v>
      </c>
    </row>
    <row r="78" spans="1:33" x14ac:dyDescent="0.2">
      <c r="A78" s="56">
        <v>14</v>
      </c>
      <c r="B78" s="356">
        <v>10.036099999999999</v>
      </c>
      <c r="C78" s="355">
        <v>9.9812999999999992</v>
      </c>
      <c r="D78" s="450">
        <v>9.9138999999999999</v>
      </c>
      <c r="E78" s="356"/>
      <c r="F78" s="355"/>
      <c r="G78" s="356"/>
      <c r="H78" s="356"/>
      <c r="I78" s="355"/>
      <c r="J78" s="356"/>
      <c r="K78" s="356"/>
      <c r="L78" s="355"/>
      <c r="M78" s="356"/>
      <c r="N78" s="56">
        <v>14</v>
      </c>
      <c r="O78" s="355">
        <v>10.036099999999999</v>
      </c>
      <c r="P78" s="355">
        <v>9.8615999999999993</v>
      </c>
      <c r="Q78" s="451">
        <v>9.8021999999999991</v>
      </c>
      <c r="R78" s="355"/>
      <c r="S78" s="355"/>
      <c r="T78" s="355"/>
      <c r="U78" s="355"/>
      <c r="V78" s="359"/>
      <c r="W78" s="359"/>
      <c r="X78" s="355"/>
      <c r="Y78" s="359"/>
      <c r="Z78" s="355"/>
      <c r="AA78" s="56">
        <v>14</v>
      </c>
      <c r="AC78" s="15">
        <v>14</v>
      </c>
      <c r="AD78" s="15">
        <v>9.9138999999999999</v>
      </c>
      <c r="AE78" s="15">
        <v>299</v>
      </c>
      <c r="AF78" s="15">
        <v>9.5993999999999993</v>
      </c>
      <c r="AG78" s="15">
        <v>68</v>
      </c>
    </row>
    <row r="79" spans="1:33" x14ac:dyDescent="0.2">
      <c r="A79" s="56">
        <v>15</v>
      </c>
      <c r="B79" s="356">
        <v>9.8536000000000001</v>
      </c>
      <c r="C79" s="355">
        <v>9.8437000000000001</v>
      </c>
      <c r="D79" s="450">
        <v>10.105700000000001</v>
      </c>
      <c r="E79" s="356"/>
      <c r="F79" s="355"/>
      <c r="G79" s="356"/>
      <c r="H79" s="356"/>
      <c r="I79" s="355"/>
      <c r="J79" s="356"/>
      <c r="K79" s="356"/>
      <c r="L79" s="355"/>
      <c r="M79" s="356"/>
      <c r="N79" s="56">
        <v>15</v>
      </c>
      <c r="O79" s="355">
        <v>9.8536000000000001</v>
      </c>
      <c r="P79" s="355">
        <v>9.8071000000000002</v>
      </c>
      <c r="Q79" s="451">
        <v>10.463200000000001</v>
      </c>
      <c r="R79" s="355"/>
      <c r="S79" s="355"/>
      <c r="T79" s="355"/>
      <c r="U79" s="355"/>
      <c r="V79" s="359"/>
      <c r="W79" s="359"/>
      <c r="X79" s="355"/>
      <c r="Y79" s="359"/>
      <c r="Z79" s="355"/>
      <c r="AA79" s="56">
        <v>15</v>
      </c>
      <c r="AC79" s="15">
        <v>15</v>
      </c>
      <c r="AD79" s="15">
        <v>10.105700000000001</v>
      </c>
      <c r="AE79" s="15">
        <v>369</v>
      </c>
      <c r="AF79" s="15">
        <v>10.638299999999999</v>
      </c>
      <c r="AG79" s="15">
        <v>114</v>
      </c>
    </row>
    <row r="80" spans="1:33" x14ac:dyDescent="0.2">
      <c r="A80" s="56">
        <v>16</v>
      </c>
      <c r="B80" s="356">
        <v>10.464600000000001</v>
      </c>
      <c r="C80" s="355">
        <v>10.421099999999999</v>
      </c>
      <c r="D80" s="450">
        <v>10.0717</v>
      </c>
      <c r="E80" s="356"/>
      <c r="F80" s="355"/>
      <c r="G80" s="356"/>
      <c r="H80" s="356"/>
      <c r="I80" s="355"/>
      <c r="J80" s="356"/>
      <c r="K80" s="356"/>
      <c r="L80" s="355"/>
      <c r="M80" s="356"/>
      <c r="N80" s="56">
        <v>16</v>
      </c>
      <c r="O80" s="355">
        <v>10.464600000000001</v>
      </c>
      <c r="P80" s="355">
        <v>10.424799999999999</v>
      </c>
      <c r="Q80" s="451">
        <v>9.4640000000000004</v>
      </c>
      <c r="R80" s="355"/>
      <c r="S80" s="355"/>
      <c r="T80" s="387"/>
      <c r="U80" s="387"/>
      <c r="V80" s="359"/>
      <c r="W80" s="359"/>
      <c r="X80" s="355"/>
      <c r="Y80" s="359"/>
      <c r="Z80" s="355"/>
      <c r="AA80" s="56">
        <v>16</v>
      </c>
      <c r="AC80" s="15">
        <v>16</v>
      </c>
      <c r="AD80" s="15">
        <v>10.0717</v>
      </c>
      <c r="AE80" s="15">
        <v>125</v>
      </c>
      <c r="AF80" s="15">
        <v>9.5053000000000001</v>
      </c>
      <c r="AG80" s="15">
        <v>43</v>
      </c>
    </row>
    <row r="81" spans="1:33" x14ac:dyDescent="0.2">
      <c r="A81" s="56">
        <v>17</v>
      </c>
      <c r="B81" s="356">
        <v>9.9328000000000003</v>
      </c>
      <c r="C81" s="355">
        <v>11.196</v>
      </c>
      <c r="D81" s="450">
        <v>10.7151</v>
      </c>
      <c r="E81" s="356"/>
      <c r="F81" s="355"/>
      <c r="G81" s="356"/>
      <c r="H81" s="356"/>
      <c r="I81" s="355"/>
      <c r="J81" s="356"/>
      <c r="K81" s="356"/>
      <c r="L81" s="355"/>
      <c r="M81" s="356"/>
      <c r="N81" s="56">
        <v>17</v>
      </c>
      <c r="O81" s="355">
        <v>9.9328000000000003</v>
      </c>
      <c r="P81" s="355">
        <v>12.007400000000001</v>
      </c>
      <c r="Q81" s="451">
        <v>9.5914999999999999</v>
      </c>
      <c r="R81" s="387"/>
      <c r="S81" s="355"/>
      <c r="T81" s="355"/>
      <c r="U81" s="355"/>
      <c r="V81" s="359"/>
      <c r="W81" s="359"/>
      <c r="X81" s="355"/>
      <c r="Y81" s="359"/>
      <c r="Z81" s="355"/>
      <c r="AA81" s="56">
        <v>17</v>
      </c>
      <c r="AC81" s="15">
        <v>17</v>
      </c>
      <c r="AD81" s="15">
        <v>10.7151</v>
      </c>
      <c r="AE81" s="15">
        <v>152</v>
      </c>
      <c r="AF81" s="15">
        <v>9.5914999999999999</v>
      </c>
      <c r="AG81" s="15">
        <v>45</v>
      </c>
    </row>
    <row r="82" spans="1:33" x14ac:dyDescent="0.2">
      <c r="A82" s="56">
        <v>18</v>
      </c>
      <c r="B82" s="356">
        <v>9.9360999999999997</v>
      </c>
      <c r="C82" s="355">
        <v>10.094799999999999</v>
      </c>
      <c r="D82" s="450">
        <v>10.1004</v>
      </c>
      <c r="E82" s="356"/>
      <c r="F82" s="355"/>
      <c r="G82" s="356"/>
      <c r="H82" s="356"/>
      <c r="I82" s="355"/>
      <c r="J82" s="356"/>
      <c r="K82" s="356"/>
      <c r="L82" s="355"/>
      <c r="M82" s="356"/>
      <c r="N82" s="56">
        <v>18</v>
      </c>
      <c r="O82" s="355">
        <v>9.9360999999999997</v>
      </c>
      <c r="P82" s="355">
        <v>10.374499999999999</v>
      </c>
      <c r="Q82" s="451">
        <v>9.6417000000000002</v>
      </c>
      <c r="R82" s="355"/>
      <c r="S82" s="355"/>
      <c r="T82" s="355"/>
      <c r="U82" s="355"/>
      <c r="V82" s="359"/>
      <c r="W82" s="359"/>
      <c r="X82" s="355"/>
      <c r="Y82" s="359"/>
      <c r="Z82" s="355"/>
      <c r="AA82" s="56">
        <v>18</v>
      </c>
      <c r="AC82" s="15">
        <v>18</v>
      </c>
      <c r="AD82" s="15">
        <v>10.1004</v>
      </c>
      <c r="AE82" s="15">
        <v>106</v>
      </c>
      <c r="AF82" s="15">
        <v>9.6417000000000002</v>
      </c>
      <c r="AG82" s="15">
        <v>23</v>
      </c>
    </row>
    <row r="83" spans="1:33" x14ac:dyDescent="0.2">
      <c r="A83" s="56">
        <v>19</v>
      </c>
      <c r="B83" s="356">
        <v>8.5540000000000003</v>
      </c>
      <c r="C83" s="355">
        <v>8.8804999999999996</v>
      </c>
      <c r="D83" s="450">
        <v>9.3185000000000002</v>
      </c>
      <c r="E83" s="356"/>
      <c r="F83" s="355"/>
      <c r="G83" s="356"/>
      <c r="H83" s="356"/>
      <c r="I83" s="355"/>
      <c r="J83" s="356"/>
      <c r="K83" s="356"/>
      <c r="L83" s="355"/>
      <c r="M83" s="356"/>
      <c r="N83" s="56">
        <v>19</v>
      </c>
      <c r="O83" s="355">
        <v>8.5540000000000003</v>
      </c>
      <c r="P83" s="355">
        <v>9.1044999999999998</v>
      </c>
      <c r="Q83" s="451">
        <v>10.8</v>
      </c>
      <c r="R83" s="355"/>
      <c r="S83" s="355"/>
      <c r="T83" s="355"/>
      <c r="U83" s="387"/>
      <c r="V83" s="359"/>
      <c r="W83" s="359"/>
      <c r="X83" s="355"/>
      <c r="Y83" s="359"/>
      <c r="Z83" s="379"/>
      <c r="AA83" s="56">
        <v>19</v>
      </c>
      <c r="AC83" s="15">
        <v>19</v>
      </c>
      <c r="AD83" s="15">
        <v>9.3185000000000002</v>
      </c>
      <c r="AE83" s="15">
        <v>28</v>
      </c>
      <c r="AF83" s="15">
        <v>10.8</v>
      </c>
      <c r="AG83" s="15">
        <v>6</v>
      </c>
    </row>
    <row r="84" spans="1:33" x14ac:dyDescent="0.2">
      <c r="A84" s="56">
        <v>20</v>
      </c>
      <c r="B84" s="356">
        <v>9.9870999999999999</v>
      </c>
      <c r="C84" s="355">
        <v>10.3695</v>
      </c>
      <c r="D84" s="450">
        <v>9.9032999999999998</v>
      </c>
      <c r="E84" s="356"/>
      <c r="F84" s="355"/>
      <c r="G84" s="356"/>
      <c r="H84" s="356"/>
      <c r="I84" s="355"/>
      <c r="J84" s="356"/>
      <c r="K84" s="356"/>
      <c r="L84" s="355"/>
      <c r="M84" s="356"/>
      <c r="N84" s="56">
        <v>20</v>
      </c>
      <c r="O84" s="355">
        <v>9.9870999999999999</v>
      </c>
      <c r="P84" s="355">
        <v>10.398400000000001</v>
      </c>
      <c r="Q84" s="451">
        <v>9.4311000000000007</v>
      </c>
      <c r="R84" s="355"/>
      <c r="S84" s="355"/>
      <c r="T84" s="387"/>
      <c r="U84" s="355"/>
      <c r="V84" s="359"/>
      <c r="W84" s="359"/>
      <c r="X84" s="355"/>
      <c r="Y84" s="359"/>
      <c r="Z84" s="355"/>
      <c r="AA84" s="56">
        <v>20</v>
      </c>
      <c r="AC84" s="15">
        <v>20</v>
      </c>
      <c r="AD84" s="15">
        <v>9.9032999999999998</v>
      </c>
      <c r="AE84" s="15">
        <v>42</v>
      </c>
      <c r="AF84" s="15">
        <v>9.4311000000000007</v>
      </c>
      <c r="AG84" s="15">
        <v>18</v>
      </c>
    </row>
    <row r="85" spans="1:33" x14ac:dyDescent="0.2">
      <c r="A85" s="56">
        <v>21</v>
      </c>
      <c r="B85" s="356">
        <v>9.9421999999999997</v>
      </c>
      <c r="C85" s="355">
        <v>10.026999999999999</v>
      </c>
      <c r="D85" s="450">
        <v>10.0832</v>
      </c>
      <c r="E85" s="356"/>
      <c r="F85" s="355"/>
      <c r="G85" s="356"/>
      <c r="H85" s="356"/>
      <c r="I85" s="355"/>
      <c r="J85" s="356"/>
      <c r="K85" s="356"/>
      <c r="L85" s="355"/>
      <c r="M85" s="356"/>
      <c r="N85" s="56">
        <v>21</v>
      </c>
      <c r="O85" s="355">
        <v>9.9421999999999997</v>
      </c>
      <c r="P85" s="355">
        <v>10.0245</v>
      </c>
      <c r="Q85" s="451">
        <v>9.6342999999999996</v>
      </c>
      <c r="R85" s="355"/>
      <c r="S85" s="355"/>
      <c r="T85" s="355"/>
      <c r="U85" s="355"/>
      <c r="V85" s="359"/>
      <c r="W85" s="359"/>
      <c r="X85" s="355"/>
      <c r="Y85" s="359"/>
      <c r="Z85" s="355"/>
      <c r="AA85" s="56">
        <v>21</v>
      </c>
      <c r="AC85" s="15">
        <v>21</v>
      </c>
      <c r="AD85" s="15">
        <v>10.0832</v>
      </c>
      <c r="AE85" s="15">
        <v>131</v>
      </c>
      <c r="AF85" s="15">
        <v>9.6342999999999996</v>
      </c>
      <c r="AG85" s="15">
        <v>39</v>
      </c>
    </row>
    <row r="86" spans="1:33" x14ac:dyDescent="0.2">
      <c r="A86" s="56">
        <v>22</v>
      </c>
      <c r="B86" s="356">
        <v>10.1313</v>
      </c>
      <c r="C86" s="355">
        <v>10.602</v>
      </c>
      <c r="D86" s="450">
        <v>10.4709</v>
      </c>
      <c r="E86" s="356"/>
      <c r="F86" s="355"/>
      <c r="G86" s="356"/>
      <c r="H86" s="356"/>
      <c r="I86" s="355"/>
      <c r="J86" s="356"/>
      <c r="K86" s="356"/>
      <c r="L86" s="355"/>
      <c r="M86" s="356"/>
      <c r="N86" s="56">
        <v>22</v>
      </c>
      <c r="O86" s="355">
        <v>10.1313</v>
      </c>
      <c r="P86" s="355">
        <v>10.8825</v>
      </c>
      <c r="Q86" s="451">
        <v>10.216900000000001</v>
      </c>
      <c r="R86" s="355"/>
      <c r="S86" s="355"/>
      <c r="T86" s="355"/>
      <c r="U86" s="355"/>
      <c r="V86" s="359"/>
      <c r="W86" s="359"/>
      <c r="X86" s="355"/>
      <c r="Y86" s="359"/>
      <c r="Z86" s="355"/>
      <c r="AA86" s="56">
        <v>22</v>
      </c>
      <c r="AC86" s="15">
        <v>22</v>
      </c>
      <c r="AD86" s="15">
        <v>10.4709</v>
      </c>
      <c r="AE86" s="15">
        <v>485</v>
      </c>
      <c r="AF86" s="15">
        <v>10.216900000000001</v>
      </c>
      <c r="AG86" s="15">
        <v>139</v>
      </c>
    </row>
    <row r="87" spans="1:33" x14ac:dyDescent="0.2">
      <c r="A87" s="56">
        <v>23</v>
      </c>
      <c r="B87" s="356">
        <v>9.6945999999999994</v>
      </c>
      <c r="C87" s="355">
        <v>9.7758000000000003</v>
      </c>
      <c r="D87" s="450">
        <v>9.7956000000000003</v>
      </c>
      <c r="E87" s="356"/>
      <c r="F87" s="355"/>
      <c r="G87" s="356"/>
      <c r="H87" s="356"/>
      <c r="I87" s="355"/>
      <c r="J87" s="356"/>
      <c r="K87" s="356"/>
      <c r="L87" s="355"/>
      <c r="M87" s="356"/>
      <c r="N87" s="56">
        <v>23</v>
      </c>
      <c r="O87" s="355">
        <v>9.6945999999999994</v>
      </c>
      <c r="P87" s="355">
        <v>9.7719000000000005</v>
      </c>
      <c r="Q87" s="451">
        <v>9.7536000000000005</v>
      </c>
      <c r="R87" s="355"/>
      <c r="S87" s="355"/>
      <c r="T87" s="355"/>
      <c r="U87" s="355"/>
      <c r="V87" s="359"/>
      <c r="W87" s="359"/>
      <c r="X87" s="355"/>
      <c r="Y87" s="359"/>
      <c r="Z87" s="355"/>
      <c r="AA87" s="56">
        <v>23</v>
      </c>
      <c r="AC87" s="15">
        <v>23</v>
      </c>
      <c r="AD87" s="15">
        <v>9.7956000000000003</v>
      </c>
      <c r="AE87" s="15">
        <v>687</v>
      </c>
      <c r="AF87" s="15">
        <v>9.7536000000000005</v>
      </c>
      <c r="AG87" s="15">
        <v>212</v>
      </c>
    </row>
    <row r="88" spans="1:33" x14ac:dyDescent="0.2">
      <c r="A88" s="56">
        <v>24</v>
      </c>
      <c r="B88" s="356">
        <v>10.3011</v>
      </c>
      <c r="C88" s="355">
        <v>10.503299999999999</v>
      </c>
      <c r="D88" s="450">
        <v>10.3544</v>
      </c>
      <c r="E88" s="356"/>
      <c r="F88" s="355"/>
      <c r="G88" s="356"/>
      <c r="H88" s="356"/>
      <c r="I88" s="355"/>
      <c r="J88" s="356"/>
      <c r="K88" s="356"/>
      <c r="L88" s="355"/>
      <c r="M88" s="356"/>
      <c r="N88" s="56">
        <v>24</v>
      </c>
      <c r="O88" s="355">
        <v>10.3011</v>
      </c>
      <c r="P88" s="355">
        <v>10.474299999999999</v>
      </c>
      <c r="Q88" s="451">
        <v>10.012700000000001</v>
      </c>
      <c r="R88" s="355"/>
      <c r="S88" s="355"/>
      <c r="T88" s="355"/>
      <c r="U88" s="355"/>
      <c r="V88" s="359"/>
      <c r="W88" s="359"/>
      <c r="X88" s="355"/>
      <c r="Y88" s="359"/>
      <c r="Z88" s="355"/>
      <c r="AA88" s="56">
        <v>24</v>
      </c>
      <c r="AC88" s="15">
        <v>24</v>
      </c>
      <c r="AD88" s="15">
        <v>10.3544</v>
      </c>
      <c r="AE88" s="15">
        <v>105</v>
      </c>
      <c r="AF88" s="15">
        <v>10.012700000000001</v>
      </c>
      <c r="AG88" s="15">
        <v>37</v>
      </c>
    </row>
    <row r="89" spans="1:33" x14ac:dyDescent="0.2">
      <c r="A89" s="66" t="s">
        <v>4</v>
      </c>
      <c r="B89" s="66">
        <v>9.4571777866880513</v>
      </c>
      <c r="C89" s="66">
        <f t="shared" ref="C89:D89" si="8">IF(P119&gt;0,SUMPRODUCT(C65:C88,C95:C118)/C119,0)</f>
        <v>10.032954195011337</v>
      </c>
      <c r="D89" s="66">
        <f t="shared" si="8"/>
        <v>9.9722353367125276</v>
      </c>
      <c r="E89" s="66"/>
      <c r="F89" s="66"/>
      <c r="G89" s="66"/>
      <c r="H89" s="66"/>
      <c r="I89" s="66"/>
      <c r="J89" s="66"/>
      <c r="K89" s="66"/>
      <c r="L89" s="66"/>
      <c r="M89" s="66"/>
      <c r="N89" s="66" t="s">
        <v>4</v>
      </c>
      <c r="O89" s="66">
        <v>9.4571777866880513</v>
      </c>
      <c r="P89" s="66">
        <f>IF(P119&gt;0,SUMPRODUCT(P65:P88,P95:P118)/P119,0)</f>
        <v>10.124567942238269</v>
      </c>
      <c r="Q89" s="66">
        <f t="shared" ref="Q89" si="9">IF(Q119&gt;0,SUMPRODUCT(Q65:Q88,Q95:Q118)/Q119,0)</f>
        <v>9.850366560255388</v>
      </c>
      <c r="R89" s="66">
        <f t="shared" ref="R89" si="10">IF(R119&gt;0,SUMPRODUCT(R65:R88,R95:R118)/R119,0)</f>
        <v>0</v>
      </c>
      <c r="S89" s="66">
        <f t="shared" ref="S89:T89" si="11">IF(S119&gt;0,SUMPRODUCT(S65:S88,S95:S118)/S119,0)</f>
        <v>0</v>
      </c>
      <c r="T89" s="66">
        <f t="shared" si="11"/>
        <v>0</v>
      </c>
      <c r="U89" s="66">
        <f t="shared" ref="U89:V89" si="12">IF(U119&gt;0,SUMPRODUCT(U65:U88,U95:U118)/U119,0)</f>
        <v>0</v>
      </c>
      <c r="V89" s="66">
        <f t="shared" si="12"/>
        <v>0</v>
      </c>
      <c r="W89" s="66">
        <f t="shared" ref="W89:X89" si="13">IF(W119&gt;0,SUMPRODUCT(W65:W88,W95:W118)/W119,0)</f>
        <v>0</v>
      </c>
      <c r="X89" s="66">
        <f t="shared" si="13"/>
        <v>0</v>
      </c>
      <c r="Y89" s="66">
        <f t="shared" ref="Y89:Z89" si="14">IF(Y119&gt;0,SUMPRODUCT(Y65:Y88,Y95:Y118)/Y119,0)</f>
        <v>0</v>
      </c>
      <c r="Z89" s="66">
        <f t="shared" si="14"/>
        <v>0</v>
      </c>
      <c r="AA89" s="66" t="s">
        <v>4</v>
      </c>
      <c r="AB89" s="68"/>
    </row>
    <row r="90" spans="1:33" x14ac:dyDescent="0.2">
      <c r="A90" s="45"/>
      <c r="N90" s="45"/>
      <c r="X90" s="345"/>
      <c r="AA90" s="45"/>
    </row>
    <row r="91" spans="1:33" x14ac:dyDescent="0.2">
      <c r="A91" s="45"/>
      <c r="E91" s="69"/>
      <c r="N91" s="45"/>
      <c r="R91" s="69"/>
      <c r="X91" s="345"/>
      <c r="AA91" s="45"/>
    </row>
    <row r="92" spans="1:33" x14ac:dyDescent="0.2">
      <c r="A92" s="45"/>
      <c r="N92" s="45"/>
      <c r="X92" s="345"/>
      <c r="AA92" s="45"/>
    </row>
    <row r="93" spans="1:33" x14ac:dyDescent="0.2">
      <c r="A93" s="45"/>
      <c r="N93" s="45"/>
      <c r="X93" s="345"/>
      <c r="AA93" s="45"/>
    </row>
    <row r="94" spans="1:33" x14ac:dyDescent="0.2">
      <c r="A94" s="64" t="s">
        <v>99</v>
      </c>
      <c r="B94" s="53"/>
      <c r="C94" s="54"/>
      <c r="D94" s="54"/>
      <c r="E94" s="54"/>
      <c r="F94" s="54"/>
      <c r="G94" s="54"/>
      <c r="H94" s="54"/>
      <c r="I94" s="54"/>
      <c r="J94" s="54"/>
      <c r="K94" s="54"/>
      <c r="L94" s="54"/>
      <c r="M94" s="54"/>
      <c r="N94" s="64" t="s">
        <v>99</v>
      </c>
      <c r="O94" s="55" t="s">
        <v>182</v>
      </c>
      <c r="P94" s="55"/>
      <c r="Q94" s="55"/>
      <c r="R94" s="55"/>
      <c r="S94" s="55"/>
      <c r="T94" s="55"/>
      <c r="U94" s="55"/>
      <c r="V94" s="55"/>
      <c r="W94" s="55"/>
      <c r="X94" s="55"/>
      <c r="Y94" s="55"/>
      <c r="Z94" s="55"/>
      <c r="AA94" s="64" t="s">
        <v>99</v>
      </c>
    </row>
    <row r="95" spans="1:33" x14ac:dyDescent="0.2">
      <c r="A95" s="65">
        <v>1</v>
      </c>
      <c r="B95" s="58">
        <v>28</v>
      </c>
      <c r="C95" s="58">
        <v>65</v>
      </c>
      <c r="D95" s="71">
        <v>103</v>
      </c>
      <c r="E95" s="58"/>
      <c r="F95" s="58"/>
      <c r="G95" s="58"/>
      <c r="H95" s="58"/>
      <c r="I95" s="58"/>
      <c r="J95" s="58"/>
      <c r="K95" s="58"/>
      <c r="L95" s="58"/>
      <c r="M95" s="58"/>
      <c r="N95" s="65">
        <v>1</v>
      </c>
      <c r="O95" s="58">
        <v>28</v>
      </c>
      <c r="P95" s="58">
        <v>35</v>
      </c>
      <c r="Q95" s="71">
        <v>31</v>
      </c>
      <c r="R95" s="58"/>
      <c r="S95" s="58"/>
      <c r="T95" s="58"/>
      <c r="U95" s="58"/>
      <c r="V95" s="58"/>
      <c r="W95" s="58"/>
      <c r="X95" s="58"/>
      <c r="Y95" s="58"/>
      <c r="Z95" s="58"/>
      <c r="AA95" s="65">
        <v>1</v>
      </c>
    </row>
    <row r="96" spans="1:33" x14ac:dyDescent="0.2">
      <c r="A96" s="65">
        <v>2</v>
      </c>
      <c r="B96" s="58">
        <v>12</v>
      </c>
      <c r="C96" s="58">
        <v>25</v>
      </c>
      <c r="D96" s="71">
        <v>30</v>
      </c>
      <c r="E96" s="58"/>
      <c r="F96" s="58"/>
      <c r="G96" s="58"/>
      <c r="H96" s="58"/>
      <c r="I96" s="58"/>
      <c r="J96" s="58"/>
      <c r="K96" s="58"/>
      <c r="L96" s="58"/>
      <c r="M96" s="58"/>
      <c r="N96" s="65">
        <v>2</v>
      </c>
      <c r="O96" s="58">
        <v>12</v>
      </c>
      <c r="P96" s="58">
        <v>9</v>
      </c>
      <c r="Q96" s="71">
        <v>3</v>
      </c>
      <c r="R96" s="58"/>
      <c r="S96" s="58"/>
      <c r="T96" s="361"/>
      <c r="U96" s="58"/>
      <c r="V96" s="58"/>
      <c r="W96" s="58"/>
      <c r="X96" s="58"/>
      <c r="Y96" s="58"/>
      <c r="Z96" s="58"/>
      <c r="AA96" s="65">
        <v>2</v>
      </c>
    </row>
    <row r="97" spans="1:27" x14ac:dyDescent="0.2">
      <c r="A97" s="65">
        <v>3</v>
      </c>
      <c r="B97" s="58">
        <v>5</v>
      </c>
      <c r="C97" s="58">
        <v>7</v>
      </c>
      <c r="D97" s="71">
        <v>15</v>
      </c>
      <c r="E97" s="58"/>
      <c r="F97" s="58"/>
      <c r="G97" s="58"/>
      <c r="H97" s="58"/>
      <c r="I97" s="58"/>
      <c r="J97" s="58"/>
      <c r="K97" s="58"/>
      <c r="L97" s="58"/>
      <c r="M97" s="58"/>
      <c r="N97" s="65">
        <v>3</v>
      </c>
      <c r="O97" s="58">
        <v>5</v>
      </c>
      <c r="P97" s="58">
        <v>2</v>
      </c>
      <c r="Q97" s="71">
        <v>7</v>
      </c>
      <c r="R97" s="58"/>
      <c r="S97" s="58"/>
      <c r="T97" s="58"/>
      <c r="U97" s="58"/>
      <c r="V97" s="58"/>
      <c r="W97" s="58"/>
      <c r="X97" s="58"/>
      <c r="Y97" s="58"/>
      <c r="Z97" s="58"/>
      <c r="AA97" s="65">
        <v>3</v>
      </c>
    </row>
    <row r="98" spans="1:27" x14ac:dyDescent="0.2">
      <c r="A98" s="65">
        <v>4</v>
      </c>
      <c r="B98" s="58">
        <v>12</v>
      </c>
      <c r="C98" s="58">
        <v>25</v>
      </c>
      <c r="D98" s="71">
        <v>31</v>
      </c>
      <c r="E98" s="58"/>
      <c r="F98" s="58"/>
      <c r="G98" s="58"/>
      <c r="H98" s="58"/>
      <c r="I98" s="58"/>
      <c r="J98" s="58"/>
      <c r="K98" s="58"/>
      <c r="L98" s="58"/>
      <c r="M98" s="58"/>
      <c r="N98" s="65">
        <v>4</v>
      </c>
      <c r="O98" s="58">
        <v>12</v>
      </c>
      <c r="P98" s="58">
        <v>9</v>
      </c>
      <c r="Q98" s="71">
        <v>5</v>
      </c>
      <c r="R98" s="361"/>
      <c r="S98" s="58"/>
      <c r="T98" s="58"/>
      <c r="U98" s="58"/>
      <c r="V98" s="58"/>
      <c r="W98" s="58"/>
      <c r="X98" s="58"/>
      <c r="Y98" s="58"/>
      <c r="Z98" s="58"/>
      <c r="AA98" s="65">
        <v>4</v>
      </c>
    </row>
    <row r="99" spans="1:27" x14ac:dyDescent="0.2">
      <c r="A99" s="65">
        <v>5</v>
      </c>
      <c r="B99" s="58">
        <v>19</v>
      </c>
      <c r="C99" s="58">
        <v>55</v>
      </c>
      <c r="D99" s="71">
        <v>86</v>
      </c>
      <c r="E99" s="58"/>
      <c r="F99" s="58"/>
      <c r="G99" s="58"/>
      <c r="H99" s="58"/>
      <c r="I99" s="58"/>
      <c r="J99" s="58"/>
      <c r="K99" s="58"/>
      <c r="L99" s="58"/>
      <c r="M99" s="58"/>
      <c r="N99" s="65">
        <v>5</v>
      </c>
      <c r="O99" s="58">
        <v>19</v>
      </c>
      <c r="P99" s="361">
        <v>33</v>
      </c>
      <c r="Q99" s="71">
        <v>18</v>
      </c>
      <c r="R99" s="58"/>
      <c r="S99" s="58"/>
      <c r="T99" s="58"/>
      <c r="U99" s="58"/>
      <c r="V99" s="58"/>
      <c r="W99" s="58"/>
      <c r="X99" s="58"/>
      <c r="Y99" s="58"/>
      <c r="Z99" s="58"/>
      <c r="AA99" s="65">
        <v>5</v>
      </c>
    </row>
    <row r="100" spans="1:27" x14ac:dyDescent="0.2">
      <c r="A100" s="65">
        <v>6</v>
      </c>
      <c r="B100" s="58">
        <v>3</v>
      </c>
      <c r="C100" s="58">
        <v>7</v>
      </c>
      <c r="D100" s="71">
        <v>10</v>
      </c>
      <c r="E100" s="58"/>
      <c r="F100" s="58"/>
      <c r="G100" s="58"/>
      <c r="H100" s="58"/>
      <c r="I100" s="58"/>
      <c r="J100" s="58"/>
      <c r="K100" s="58"/>
      <c r="L100" s="58"/>
      <c r="M100" s="58"/>
      <c r="N100" s="65">
        <v>6</v>
      </c>
      <c r="O100" s="58">
        <v>3</v>
      </c>
      <c r="P100" s="58">
        <v>3</v>
      </c>
      <c r="Q100" s="71">
        <v>3</v>
      </c>
      <c r="R100" s="361"/>
      <c r="S100" s="58"/>
      <c r="T100" s="58"/>
      <c r="U100" s="58"/>
      <c r="V100" s="58"/>
      <c r="W100" s="58"/>
      <c r="X100" s="58"/>
      <c r="Y100" s="58"/>
      <c r="Z100" s="58"/>
      <c r="AA100" s="65">
        <v>6</v>
      </c>
    </row>
    <row r="101" spans="1:27" x14ac:dyDescent="0.2">
      <c r="A101" s="65">
        <v>7</v>
      </c>
      <c r="B101" s="58">
        <v>4</v>
      </c>
      <c r="C101" s="58">
        <v>9</v>
      </c>
      <c r="D101" s="71">
        <v>20</v>
      </c>
      <c r="E101" s="58"/>
      <c r="F101" s="58"/>
      <c r="G101" s="58"/>
      <c r="H101" s="58"/>
      <c r="I101" s="58"/>
      <c r="J101" s="58"/>
      <c r="K101" s="58"/>
      <c r="L101" s="58"/>
      <c r="M101" s="58"/>
      <c r="N101" s="65">
        <v>7</v>
      </c>
      <c r="O101" s="58">
        <v>4</v>
      </c>
      <c r="P101" s="58">
        <v>5</v>
      </c>
      <c r="Q101" s="71">
        <v>11</v>
      </c>
      <c r="R101" s="361"/>
      <c r="S101" s="58"/>
      <c r="T101" s="58"/>
      <c r="U101" s="58"/>
      <c r="V101" s="58"/>
      <c r="W101" s="58"/>
      <c r="X101" s="58"/>
      <c r="Y101" s="58"/>
      <c r="Z101" s="58"/>
      <c r="AA101" s="65">
        <v>7</v>
      </c>
    </row>
    <row r="102" spans="1:27" x14ac:dyDescent="0.2">
      <c r="A102" s="65">
        <v>8</v>
      </c>
      <c r="B102" s="58">
        <v>70</v>
      </c>
      <c r="C102" s="58">
        <v>211</v>
      </c>
      <c r="D102" s="71">
        <v>369</v>
      </c>
      <c r="E102" s="58"/>
      <c r="F102" s="58"/>
      <c r="G102" s="58"/>
      <c r="H102" s="58"/>
      <c r="I102" s="58"/>
      <c r="J102" s="58"/>
      <c r="K102" s="58"/>
      <c r="L102" s="58"/>
      <c r="M102" s="58"/>
      <c r="N102" s="65">
        <v>8</v>
      </c>
      <c r="O102" s="58">
        <v>70</v>
      </c>
      <c r="P102" s="58">
        <v>105</v>
      </c>
      <c r="Q102" s="71">
        <v>117</v>
      </c>
      <c r="R102" s="58"/>
      <c r="S102" s="58"/>
      <c r="T102" s="58"/>
      <c r="U102" s="58"/>
      <c r="V102" s="58"/>
      <c r="W102" s="361"/>
      <c r="X102" s="58"/>
      <c r="Y102" s="58"/>
      <c r="Z102" s="58"/>
      <c r="AA102" s="65">
        <v>8</v>
      </c>
    </row>
    <row r="103" spans="1:27" x14ac:dyDescent="0.2">
      <c r="A103" s="65">
        <v>9</v>
      </c>
      <c r="B103" s="58">
        <v>16</v>
      </c>
      <c r="C103" s="58">
        <v>45</v>
      </c>
      <c r="D103" s="71">
        <v>75</v>
      </c>
      <c r="E103" s="58"/>
      <c r="F103" s="58"/>
      <c r="G103" s="58"/>
      <c r="H103" s="58"/>
      <c r="I103" s="58"/>
      <c r="J103" s="58"/>
      <c r="K103" s="58"/>
      <c r="L103" s="58"/>
      <c r="M103" s="58"/>
      <c r="N103" s="65">
        <v>9</v>
      </c>
      <c r="O103" s="58">
        <v>16</v>
      </c>
      <c r="P103" s="361">
        <v>26</v>
      </c>
      <c r="Q103" s="71">
        <v>24</v>
      </c>
      <c r="R103" s="58"/>
      <c r="S103" s="58"/>
      <c r="T103" s="58"/>
      <c r="U103" s="58"/>
      <c r="V103" s="58"/>
      <c r="W103" s="58"/>
      <c r="X103" s="58"/>
      <c r="Y103" s="58"/>
      <c r="Z103" s="58"/>
      <c r="AA103" s="65">
        <v>9</v>
      </c>
    </row>
    <row r="104" spans="1:27" x14ac:dyDescent="0.2">
      <c r="A104" s="65">
        <v>10</v>
      </c>
      <c r="B104" s="58">
        <v>31</v>
      </c>
      <c r="C104" s="58">
        <v>69</v>
      </c>
      <c r="D104" s="71">
        <v>108</v>
      </c>
      <c r="E104" s="58"/>
      <c r="F104" s="58"/>
      <c r="G104" s="58"/>
      <c r="H104" s="58"/>
      <c r="I104" s="58"/>
      <c r="J104" s="58"/>
      <c r="K104" s="58"/>
      <c r="L104" s="58"/>
      <c r="M104" s="58"/>
      <c r="N104" s="65">
        <v>10</v>
      </c>
      <c r="O104" s="58">
        <v>31</v>
      </c>
      <c r="P104" s="58">
        <v>34</v>
      </c>
      <c r="Q104" s="71">
        <v>31</v>
      </c>
      <c r="R104" s="58"/>
      <c r="S104" s="58"/>
      <c r="T104" s="58"/>
      <c r="U104" s="58"/>
      <c r="V104" s="58"/>
      <c r="W104" s="58"/>
      <c r="X104" s="58"/>
      <c r="Y104" s="58"/>
      <c r="Z104" s="58"/>
      <c r="AA104" s="65">
        <v>10</v>
      </c>
    </row>
    <row r="105" spans="1:27" x14ac:dyDescent="0.2">
      <c r="A105" s="65">
        <v>11</v>
      </c>
      <c r="B105" s="58">
        <v>47</v>
      </c>
      <c r="C105" s="58">
        <v>104</v>
      </c>
      <c r="D105" s="71">
        <v>157</v>
      </c>
      <c r="E105" s="58"/>
      <c r="F105" s="58"/>
      <c r="G105" s="58"/>
      <c r="H105" s="58"/>
      <c r="I105" s="58"/>
      <c r="J105" s="58"/>
      <c r="K105" s="58"/>
      <c r="L105" s="58"/>
      <c r="M105" s="58"/>
      <c r="N105" s="65">
        <v>11</v>
      </c>
      <c r="O105" s="58">
        <v>47</v>
      </c>
      <c r="P105" s="58">
        <v>52</v>
      </c>
      <c r="Q105" s="71">
        <v>41</v>
      </c>
      <c r="R105" s="58"/>
      <c r="S105" s="361"/>
      <c r="T105" s="58"/>
      <c r="U105" s="58"/>
      <c r="V105" s="58"/>
      <c r="W105" s="58"/>
      <c r="X105" s="58"/>
      <c r="Y105" s="58"/>
      <c r="Z105" s="58"/>
      <c r="AA105" s="65">
        <v>11</v>
      </c>
    </row>
    <row r="106" spans="1:27" x14ac:dyDescent="0.2">
      <c r="A106" s="65">
        <v>12</v>
      </c>
      <c r="B106" s="58">
        <v>118</v>
      </c>
      <c r="C106" s="58">
        <v>298</v>
      </c>
      <c r="D106" s="71">
        <v>503</v>
      </c>
      <c r="E106" s="58"/>
      <c r="F106" s="58"/>
      <c r="G106" s="58"/>
      <c r="H106" s="58"/>
      <c r="I106" s="58"/>
      <c r="J106" s="58"/>
      <c r="K106" s="58"/>
      <c r="L106" s="58"/>
      <c r="M106" s="58"/>
      <c r="N106" s="65">
        <v>12</v>
      </c>
      <c r="O106" s="58">
        <v>118</v>
      </c>
      <c r="P106" s="58">
        <v>152</v>
      </c>
      <c r="Q106" s="71">
        <v>147</v>
      </c>
      <c r="R106" s="58"/>
      <c r="S106" s="58"/>
      <c r="T106" s="58"/>
      <c r="U106" s="58"/>
      <c r="V106" s="58"/>
      <c r="W106" s="58"/>
      <c r="X106" s="58"/>
      <c r="Y106" s="58"/>
      <c r="Z106" s="58"/>
      <c r="AA106" s="65">
        <v>12</v>
      </c>
    </row>
    <row r="107" spans="1:27" x14ac:dyDescent="0.2">
      <c r="A107" s="65">
        <v>13</v>
      </c>
      <c r="B107" s="58">
        <v>30</v>
      </c>
      <c r="C107" s="58">
        <v>72</v>
      </c>
      <c r="D107" s="71">
        <v>107</v>
      </c>
      <c r="E107" s="58"/>
      <c r="F107" s="58"/>
      <c r="G107" s="58"/>
      <c r="H107" s="58"/>
      <c r="I107" s="58"/>
      <c r="J107" s="58"/>
      <c r="K107" s="58"/>
      <c r="L107" s="58"/>
      <c r="M107" s="58"/>
      <c r="N107" s="65">
        <v>13</v>
      </c>
      <c r="O107" s="58">
        <v>30</v>
      </c>
      <c r="P107" s="58">
        <v>37</v>
      </c>
      <c r="Q107" s="71">
        <v>26</v>
      </c>
      <c r="R107" s="58"/>
      <c r="S107" s="58"/>
      <c r="T107" s="58"/>
      <c r="U107" s="58"/>
      <c r="V107" s="58"/>
      <c r="W107" s="58"/>
      <c r="X107" s="58"/>
      <c r="Y107" s="58"/>
      <c r="Z107" s="58"/>
      <c r="AA107" s="65">
        <v>13</v>
      </c>
    </row>
    <row r="108" spans="1:27" x14ac:dyDescent="0.2">
      <c r="A108" s="65">
        <v>14</v>
      </c>
      <c r="B108" s="58">
        <v>97</v>
      </c>
      <c r="C108" s="58">
        <v>209</v>
      </c>
      <c r="D108" s="71">
        <v>299</v>
      </c>
      <c r="E108" s="58"/>
      <c r="F108" s="58"/>
      <c r="G108" s="58"/>
      <c r="H108" s="58"/>
      <c r="I108" s="58"/>
      <c r="J108" s="58"/>
      <c r="K108" s="58"/>
      <c r="L108" s="58"/>
      <c r="M108" s="58"/>
      <c r="N108" s="65">
        <v>14</v>
      </c>
      <c r="O108" s="58">
        <v>97</v>
      </c>
      <c r="P108" s="58">
        <v>103</v>
      </c>
      <c r="Q108" s="71">
        <v>95</v>
      </c>
      <c r="R108" s="58"/>
      <c r="S108" s="58"/>
      <c r="T108" s="58"/>
      <c r="U108" s="58"/>
      <c r="V108" s="58"/>
      <c r="W108" s="58"/>
      <c r="X108" s="58"/>
      <c r="Y108" s="58"/>
      <c r="Z108" s="58"/>
      <c r="AA108" s="65">
        <v>14</v>
      </c>
    </row>
    <row r="109" spans="1:27" x14ac:dyDescent="0.2">
      <c r="A109" s="65">
        <v>15</v>
      </c>
      <c r="B109" s="58">
        <v>95</v>
      </c>
      <c r="C109" s="58">
        <v>226</v>
      </c>
      <c r="D109" s="71">
        <v>369</v>
      </c>
      <c r="E109" s="58"/>
      <c r="F109" s="58"/>
      <c r="G109" s="58"/>
      <c r="H109" s="58"/>
      <c r="I109" s="58"/>
      <c r="J109" s="58"/>
      <c r="K109" s="58"/>
      <c r="L109" s="58"/>
      <c r="M109" s="58"/>
      <c r="N109" s="65">
        <v>15</v>
      </c>
      <c r="O109" s="58">
        <v>95</v>
      </c>
      <c r="P109" s="58">
        <v>108</v>
      </c>
      <c r="Q109" s="71">
        <v>130</v>
      </c>
      <c r="R109" s="58"/>
      <c r="S109" s="58"/>
      <c r="T109" s="58"/>
      <c r="U109" s="58"/>
      <c r="V109" s="58"/>
      <c r="W109" s="58"/>
      <c r="X109" s="58"/>
      <c r="Y109" s="58"/>
      <c r="Z109" s="58"/>
      <c r="AA109" s="65">
        <v>15</v>
      </c>
    </row>
    <row r="110" spans="1:27" x14ac:dyDescent="0.2">
      <c r="A110" s="65">
        <v>16</v>
      </c>
      <c r="B110" s="58">
        <v>41</v>
      </c>
      <c r="C110" s="58">
        <v>79</v>
      </c>
      <c r="D110" s="71">
        <v>125</v>
      </c>
      <c r="E110" s="58"/>
      <c r="F110" s="58"/>
      <c r="G110" s="58"/>
      <c r="H110" s="58"/>
      <c r="I110" s="58"/>
      <c r="J110" s="58"/>
      <c r="K110" s="58"/>
      <c r="L110" s="58"/>
      <c r="M110" s="58"/>
      <c r="N110" s="65">
        <v>16</v>
      </c>
      <c r="O110" s="58">
        <v>41</v>
      </c>
      <c r="P110" s="58">
        <v>37</v>
      </c>
      <c r="Q110" s="71">
        <v>45</v>
      </c>
      <c r="R110" s="58"/>
      <c r="S110" s="58"/>
      <c r="T110" s="361"/>
      <c r="U110" s="58"/>
      <c r="V110" s="361"/>
      <c r="W110" s="58"/>
      <c r="X110" s="58"/>
      <c r="Y110" s="58"/>
      <c r="Z110" s="58"/>
      <c r="AA110" s="65">
        <v>16</v>
      </c>
    </row>
    <row r="111" spans="1:27" x14ac:dyDescent="0.2">
      <c r="A111" s="65">
        <v>17</v>
      </c>
      <c r="B111" s="58">
        <v>38</v>
      </c>
      <c r="C111" s="58">
        <v>105</v>
      </c>
      <c r="D111" s="71">
        <v>152</v>
      </c>
      <c r="E111" s="58"/>
      <c r="F111" s="58"/>
      <c r="G111" s="58"/>
      <c r="H111" s="58"/>
      <c r="I111" s="58"/>
      <c r="J111" s="58"/>
      <c r="K111" s="58"/>
      <c r="L111" s="58"/>
      <c r="M111" s="58"/>
      <c r="N111" s="65">
        <v>17</v>
      </c>
      <c r="O111" s="58">
        <v>38</v>
      </c>
      <c r="P111" s="58">
        <v>59</v>
      </c>
      <c r="Q111" s="71">
        <v>45</v>
      </c>
      <c r="R111" s="58"/>
      <c r="S111" s="58"/>
      <c r="T111" s="58"/>
      <c r="U111" s="58"/>
      <c r="V111" s="58"/>
      <c r="W111" s="58"/>
      <c r="X111" s="58"/>
      <c r="Y111" s="58"/>
      <c r="Z111" s="58"/>
      <c r="AA111" s="65">
        <v>17</v>
      </c>
    </row>
    <row r="112" spans="1:27" x14ac:dyDescent="0.2">
      <c r="A112" s="65">
        <v>18</v>
      </c>
      <c r="B112" s="58">
        <v>34</v>
      </c>
      <c r="C112" s="58">
        <v>79</v>
      </c>
      <c r="D112" s="71">
        <v>106</v>
      </c>
      <c r="E112" s="58"/>
      <c r="F112" s="58"/>
      <c r="G112" s="58"/>
      <c r="H112" s="58"/>
      <c r="I112" s="58"/>
      <c r="J112" s="58"/>
      <c r="K112" s="58"/>
      <c r="L112" s="58"/>
      <c r="M112" s="58"/>
      <c r="N112" s="65">
        <v>18</v>
      </c>
      <c r="O112" s="58">
        <v>34</v>
      </c>
      <c r="P112" s="361">
        <v>37</v>
      </c>
      <c r="Q112" s="71">
        <v>23</v>
      </c>
      <c r="R112" s="58"/>
      <c r="S112" s="58"/>
      <c r="T112" s="361"/>
      <c r="U112" s="58"/>
      <c r="V112" s="58"/>
      <c r="W112" s="58"/>
      <c r="X112" s="58"/>
      <c r="Y112" s="58"/>
      <c r="Z112" s="58"/>
      <c r="AA112" s="65">
        <v>18</v>
      </c>
    </row>
    <row r="113" spans="1:31" x14ac:dyDescent="0.2">
      <c r="A113" s="65">
        <v>19</v>
      </c>
      <c r="B113" s="58">
        <v>5</v>
      </c>
      <c r="C113" s="58">
        <v>17</v>
      </c>
      <c r="D113" s="71">
        <v>28</v>
      </c>
      <c r="E113" s="58"/>
      <c r="F113" s="58"/>
      <c r="G113" s="58"/>
      <c r="H113" s="58"/>
      <c r="I113" s="58"/>
      <c r="J113" s="58"/>
      <c r="K113" s="58"/>
      <c r="L113" s="58"/>
      <c r="M113" s="58"/>
      <c r="N113" s="65">
        <v>19</v>
      </c>
      <c r="O113" s="58">
        <v>5</v>
      </c>
      <c r="P113" s="58">
        <v>11</v>
      </c>
      <c r="Q113" s="71">
        <v>6</v>
      </c>
      <c r="R113" s="58"/>
      <c r="S113" s="58"/>
      <c r="T113" s="58"/>
      <c r="U113" s="58"/>
      <c r="V113" s="58"/>
      <c r="W113" s="58"/>
      <c r="X113" s="58"/>
      <c r="Y113" s="58"/>
      <c r="Z113" s="58"/>
      <c r="AA113" s="65">
        <v>19</v>
      </c>
    </row>
    <row r="114" spans="1:31" x14ac:dyDescent="0.2">
      <c r="A114" s="65">
        <v>20</v>
      </c>
      <c r="B114" s="58">
        <v>7</v>
      </c>
      <c r="C114" s="58">
        <v>22</v>
      </c>
      <c r="D114" s="71">
        <v>42</v>
      </c>
      <c r="E114" s="58"/>
      <c r="F114" s="58"/>
      <c r="G114" s="58"/>
      <c r="H114" s="58"/>
      <c r="I114" s="58"/>
      <c r="J114" s="58"/>
      <c r="K114" s="58"/>
      <c r="L114" s="58"/>
      <c r="M114" s="58"/>
      <c r="N114" s="65">
        <v>20</v>
      </c>
      <c r="O114" s="58">
        <v>7</v>
      </c>
      <c r="P114" s="58">
        <v>13</v>
      </c>
      <c r="Q114" s="71">
        <v>18</v>
      </c>
      <c r="R114" s="58"/>
      <c r="S114" s="58"/>
      <c r="T114" s="58"/>
      <c r="U114" s="58"/>
      <c r="V114" s="58"/>
      <c r="W114" s="58"/>
      <c r="X114" s="58"/>
      <c r="Y114" s="58"/>
      <c r="Z114" s="58"/>
      <c r="AA114" s="65">
        <v>20</v>
      </c>
    </row>
    <row r="115" spans="1:31" x14ac:dyDescent="0.2">
      <c r="A115" s="65">
        <v>21</v>
      </c>
      <c r="B115" s="58">
        <v>36</v>
      </c>
      <c r="C115" s="58">
        <v>87</v>
      </c>
      <c r="D115" s="71">
        <v>131</v>
      </c>
      <c r="E115" s="58"/>
      <c r="F115" s="58"/>
      <c r="G115" s="58"/>
      <c r="H115" s="58"/>
      <c r="I115" s="58"/>
      <c r="J115" s="58"/>
      <c r="K115" s="58"/>
      <c r="L115" s="58"/>
      <c r="M115" s="58"/>
      <c r="N115" s="65">
        <v>21</v>
      </c>
      <c r="O115" s="58">
        <v>36</v>
      </c>
      <c r="P115" s="361">
        <v>46</v>
      </c>
      <c r="Q115" s="71">
        <v>39</v>
      </c>
      <c r="R115" s="58"/>
      <c r="S115" s="58"/>
      <c r="T115" s="361"/>
      <c r="U115" s="58"/>
      <c r="V115" s="58"/>
      <c r="W115" s="58"/>
      <c r="X115" s="58"/>
      <c r="Y115" s="58"/>
      <c r="Z115" s="58"/>
      <c r="AA115" s="65">
        <v>21</v>
      </c>
    </row>
    <row r="116" spans="1:31" x14ac:dyDescent="0.2">
      <c r="A116" s="65">
        <v>22</v>
      </c>
      <c r="B116" s="58">
        <v>115</v>
      </c>
      <c r="C116" s="58">
        <v>327</v>
      </c>
      <c r="D116" s="71">
        <v>485</v>
      </c>
      <c r="E116" s="58"/>
      <c r="F116" s="58"/>
      <c r="G116" s="58"/>
      <c r="H116" s="58"/>
      <c r="I116" s="58"/>
      <c r="J116" s="58"/>
      <c r="K116" s="58"/>
      <c r="L116" s="58"/>
      <c r="M116" s="58"/>
      <c r="N116" s="65">
        <v>22</v>
      </c>
      <c r="O116" s="58">
        <v>115</v>
      </c>
      <c r="P116" s="58">
        <v>199</v>
      </c>
      <c r="Q116" s="71">
        <v>139</v>
      </c>
      <c r="R116" s="58"/>
      <c r="S116" s="58"/>
      <c r="T116" s="58"/>
      <c r="U116" s="58"/>
      <c r="V116" s="58"/>
      <c r="W116" s="58"/>
      <c r="X116" s="58"/>
      <c r="Y116" s="58"/>
      <c r="Z116" s="58"/>
      <c r="AA116" s="65">
        <v>22</v>
      </c>
    </row>
    <row r="117" spans="1:31" x14ac:dyDescent="0.2">
      <c r="A117" s="65">
        <v>23</v>
      </c>
      <c r="B117" s="58">
        <v>182</v>
      </c>
      <c r="C117" s="58">
        <v>440</v>
      </c>
      <c r="D117" s="71">
        <v>687</v>
      </c>
      <c r="E117" s="58"/>
      <c r="F117" s="58"/>
      <c r="G117" s="58"/>
      <c r="H117" s="58"/>
      <c r="I117" s="58"/>
      <c r="J117" s="58"/>
      <c r="K117" s="58"/>
      <c r="L117" s="58"/>
      <c r="M117" s="58"/>
      <c r="N117" s="65">
        <v>23</v>
      </c>
      <c r="O117" s="58">
        <v>182</v>
      </c>
      <c r="P117" s="58">
        <v>238</v>
      </c>
      <c r="Q117" s="71">
        <v>212</v>
      </c>
      <c r="R117" s="58"/>
      <c r="S117" s="58"/>
      <c r="T117" s="58"/>
      <c r="U117" s="58"/>
      <c r="V117" s="58"/>
      <c r="W117" s="58"/>
      <c r="X117" s="58"/>
      <c r="Y117" s="58"/>
      <c r="Z117" s="58"/>
      <c r="AA117" s="65">
        <v>23</v>
      </c>
    </row>
    <row r="118" spans="1:31" x14ac:dyDescent="0.2">
      <c r="A118" s="65">
        <v>24</v>
      </c>
      <c r="B118" s="58">
        <v>26</v>
      </c>
      <c r="C118" s="58">
        <v>63</v>
      </c>
      <c r="D118" s="71">
        <v>105</v>
      </c>
      <c r="E118" s="58"/>
      <c r="F118" s="58"/>
      <c r="G118" s="58"/>
      <c r="H118" s="58"/>
      <c r="I118" s="58"/>
      <c r="J118" s="58"/>
      <c r="K118" s="58"/>
      <c r="L118" s="58"/>
      <c r="M118" s="58"/>
      <c r="N118" s="65">
        <v>24</v>
      </c>
      <c r="O118" s="58">
        <v>26</v>
      </c>
      <c r="P118" s="58">
        <v>32</v>
      </c>
      <c r="Q118" s="15">
        <v>37</v>
      </c>
      <c r="R118" s="58"/>
      <c r="S118" s="58"/>
      <c r="T118" s="58"/>
      <c r="U118" s="58"/>
      <c r="V118" s="58"/>
      <c r="W118" s="58"/>
      <c r="X118" s="58"/>
      <c r="Y118" s="58"/>
      <c r="Z118" s="58"/>
      <c r="AA118" s="65">
        <v>24</v>
      </c>
    </row>
    <row r="119" spans="1:31" x14ac:dyDescent="0.2">
      <c r="A119" s="72" t="s">
        <v>4</v>
      </c>
      <c r="B119" s="378">
        <v>1247</v>
      </c>
      <c r="C119" s="378">
        <f t="shared" ref="C119:D119" si="15">SUM(C95:C118)</f>
        <v>2646</v>
      </c>
      <c r="D119" s="378">
        <f t="shared" si="15"/>
        <v>4143</v>
      </c>
      <c r="E119" s="378">
        <f t="shared" ref="E119" si="16">SUM(E95:E118)</f>
        <v>0</v>
      </c>
      <c r="F119" s="378">
        <f t="shared" ref="F119" si="17">SUM(F95:F118)</f>
        <v>0</v>
      </c>
      <c r="G119" s="378">
        <f t="shared" ref="G119" si="18">SUM(G95:G118)</f>
        <v>0</v>
      </c>
      <c r="H119" s="378">
        <f t="shared" ref="H119" si="19">SUM(H95:H118)</f>
        <v>0</v>
      </c>
      <c r="I119" s="378">
        <f t="shared" ref="I119" si="20">SUM(I95:I118)</f>
        <v>0</v>
      </c>
      <c r="J119" s="378">
        <f t="shared" ref="J119" si="21">SUM(J95:J118)</f>
        <v>0</v>
      </c>
      <c r="K119" s="378"/>
      <c r="L119" s="378">
        <f t="shared" ref="L119" si="22">SUM(L95:L118)</f>
        <v>0</v>
      </c>
      <c r="M119" s="378"/>
      <c r="N119" s="72" t="s">
        <v>4</v>
      </c>
      <c r="O119" s="378">
        <v>1247</v>
      </c>
      <c r="P119" s="378">
        <f>SUM(P95:P118)</f>
        <v>1385</v>
      </c>
      <c r="Q119" s="378">
        <f t="shared" ref="Q119" si="23">SUM(Q95:Q118)</f>
        <v>1253</v>
      </c>
      <c r="R119" s="378">
        <f t="shared" ref="R119" si="24">SUM(R95:R118)</f>
        <v>0</v>
      </c>
      <c r="S119" s="378">
        <f t="shared" ref="S119" si="25">SUM(S95:S118)</f>
        <v>0</v>
      </c>
      <c r="T119" s="378">
        <f t="shared" ref="T119" si="26">SUM(T95:T118)</f>
        <v>0</v>
      </c>
      <c r="U119" s="378">
        <f t="shared" ref="U119" si="27">SUM(U95:U118)</f>
        <v>0</v>
      </c>
      <c r="V119" s="378">
        <f t="shared" ref="V119" si="28">SUM(V95:V118)</f>
        <v>0</v>
      </c>
      <c r="W119" s="378">
        <f t="shared" ref="W119" si="29">SUM(W95:W118)</f>
        <v>0</v>
      </c>
      <c r="X119" s="378"/>
      <c r="Y119" s="378">
        <f t="shared" ref="Y119" si="30">SUM(Y95:Y118)</f>
        <v>0</v>
      </c>
      <c r="Z119" s="378"/>
      <c r="AA119" s="61" t="s">
        <v>4</v>
      </c>
      <c r="AB119" s="68"/>
    </row>
    <row r="120" spans="1:31" x14ac:dyDescent="0.2">
      <c r="A120" s="45"/>
      <c r="E120" s="68"/>
      <c r="G120" s="68"/>
      <c r="N120" s="45"/>
      <c r="O120" s="62"/>
      <c r="P120" s="62"/>
      <c r="Q120" s="62"/>
      <c r="R120" s="62"/>
      <c r="S120" s="62"/>
      <c r="T120" s="62"/>
      <c r="U120" s="62"/>
      <c r="V120" s="62"/>
      <c r="W120" s="62"/>
      <c r="X120" s="62"/>
      <c r="Y120" s="62"/>
      <c r="Z120" s="62"/>
      <c r="AA120" s="45"/>
    </row>
    <row r="121" spans="1:31" x14ac:dyDescent="0.2">
      <c r="E121" s="68"/>
      <c r="G121" s="68"/>
      <c r="X121" s="344"/>
    </row>
    <row r="122" spans="1:31" x14ac:dyDescent="0.2">
      <c r="R122" s="530"/>
      <c r="S122" s="530"/>
      <c r="T122" s="530"/>
      <c r="U122" s="530"/>
      <c r="V122" s="530"/>
      <c r="W122" s="530"/>
      <c r="X122" s="530"/>
      <c r="Y122" s="530"/>
    </row>
    <row r="123" spans="1:31" x14ac:dyDescent="0.2">
      <c r="R123" s="531"/>
      <c r="S123" s="531"/>
      <c r="T123" s="531"/>
      <c r="U123" s="531"/>
      <c r="V123" s="531"/>
      <c r="W123" s="531"/>
      <c r="X123" s="531"/>
      <c r="Y123" s="531"/>
    </row>
    <row r="124" spans="1:31" x14ac:dyDescent="0.2">
      <c r="A124" s="41" t="s">
        <v>8</v>
      </c>
      <c r="B124" s="53" t="s">
        <v>215</v>
      </c>
      <c r="C124" s="54"/>
      <c r="D124" s="54"/>
      <c r="E124" s="54"/>
      <c r="F124" s="54"/>
      <c r="G124" s="54"/>
      <c r="H124" s="54"/>
      <c r="I124" s="54"/>
      <c r="J124" s="54"/>
      <c r="K124" s="54"/>
      <c r="L124" s="54"/>
      <c r="M124" s="54"/>
      <c r="N124" s="73" t="s">
        <v>8</v>
      </c>
      <c r="O124" s="55" t="s">
        <v>215</v>
      </c>
      <c r="P124" s="55"/>
      <c r="Q124" s="55"/>
      <c r="R124" s="55"/>
      <c r="S124" s="55"/>
      <c r="T124" s="55"/>
      <c r="U124" s="55"/>
      <c r="V124" s="55"/>
      <c r="W124" s="55"/>
      <c r="X124" s="55"/>
      <c r="Y124" s="55"/>
      <c r="Z124" s="55"/>
      <c r="AA124" s="41" t="s">
        <v>8</v>
      </c>
      <c r="AC124" s="15" t="s">
        <v>406</v>
      </c>
      <c r="AD124" s="15" t="s">
        <v>407</v>
      </c>
      <c r="AE124" s="15" t="s">
        <v>408</v>
      </c>
    </row>
    <row r="125" spans="1:31" x14ac:dyDescent="0.2">
      <c r="A125" s="56">
        <v>1</v>
      </c>
      <c r="B125" s="57">
        <f>IF(O$149&gt;0,SUM($O125:O125),"")</f>
        <v>55</v>
      </c>
      <c r="C125" s="57">
        <f>IF(P$149&gt;0,SUM($O125:P125),"")</f>
        <v>117</v>
      </c>
      <c r="D125" s="57">
        <f>IF(Q$149&gt;0,SUM($O125:Q125),"")</f>
        <v>190</v>
      </c>
      <c r="E125" s="398" t="str">
        <f>IF(R$149&gt;0,SUM($O125:R125),"")</f>
        <v/>
      </c>
      <c r="F125" s="57" t="str">
        <f>IF(S$149&gt;0,SUM($O125:S125),"")</f>
        <v/>
      </c>
      <c r="G125" s="57" t="str">
        <f>IF(T$149&gt;0,SUM($O125:T125),"")</f>
        <v/>
      </c>
      <c r="H125" s="57" t="str">
        <f>IF(U$149&gt;0,SUM($O125:U125),"")</f>
        <v/>
      </c>
      <c r="I125" s="57" t="str">
        <f>IF(V$149&gt;0,SUM($O125:V125),"")</f>
        <v/>
      </c>
      <c r="J125" s="57" t="str">
        <f>IF(W$149&gt;0,SUM($O125:W125),"")</f>
        <v/>
      </c>
      <c r="K125" s="57" t="str">
        <f>IF(X$149&gt;0,SUM($O125:X125),"")</f>
        <v/>
      </c>
      <c r="L125" s="57" t="str">
        <f>IF(Y$149&gt;0,SUM($O125:Y125),"")</f>
        <v/>
      </c>
      <c r="M125" s="57" t="str">
        <f>IF(Z$149&gt;0,SUM($O125:Z125),"")</f>
        <v/>
      </c>
      <c r="N125" s="56">
        <v>1</v>
      </c>
      <c r="O125" s="58">
        <v>55</v>
      </c>
      <c r="P125" s="58">
        <v>62</v>
      </c>
      <c r="Q125" s="71">
        <v>73</v>
      </c>
      <c r="R125" s="58"/>
      <c r="S125" s="58"/>
      <c r="T125" s="58"/>
      <c r="U125" s="58"/>
      <c r="V125" s="58"/>
      <c r="W125" s="58"/>
      <c r="X125" s="58"/>
      <c r="Y125" s="58"/>
      <c r="Z125" s="58"/>
      <c r="AA125" s="56">
        <v>1</v>
      </c>
      <c r="AC125" s="15">
        <v>1</v>
      </c>
      <c r="AD125" s="15">
        <v>73</v>
      </c>
      <c r="AE125" s="15">
        <v>191</v>
      </c>
    </row>
    <row r="126" spans="1:31" x14ac:dyDescent="0.2">
      <c r="A126" s="56">
        <v>2</v>
      </c>
      <c r="B126" s="57">
        <f>IF(O$149&gt;0,SUM($O126:O126),"")</f>
        <v>6</v>
      </c>
      <c r="C126" s="57">
        <f>IF(P$149&gt;0,SUM($O126:P126),"")</f>
        <v>15</v>
      </c>
      <c r="D126" s="57">
        <f>IF(Q$149&gt;0,SUM($O126:Q126),"")</f>
        <v>20</v>
      </c>
      <c r="E126" s="398" t="str">
        <f>IF(R$149&gt;0,SUM($O126:R126),"")</f>
        <v/>
      </c>
      <c r="F126" s="57" t="str">
        <f>IF(S$149&gt;0,SUM($O126:S126),"")</f>
        <v/>
      </c>
      <c r="G126" s="57" t="str">
        <f>IF(T$149&gt;0,SUM($O126:T126),"")</f>
        <v/>
      </c>
      <c r="H126" s="57" t="str">
        <f>IF(U$149&gt;0,SUM($O126:U126),"")</f>
        <v/>
      </c>
      <c r="I126" s="57" t="str">
        <f>IF(V$149&gt;0,SUM($O126:V126),"")</f>
        <v/>
      </c>
      <c r="J126" s="57" t="str">
        <f>IF(W$149&gt;0,SUM($O126:W126),"")</f>
        <v/>
      </c>
      <c r="K126" s="57" t="str">
        <f>IF(X$149&gt;0,SUM($O126:X126),"")</f>
        <v/>
      </c>
      <c r="L126" s="57" t="str">
        <f>IF(Y$149&gt;0,SUM($O126:Y126),"")</f>
        <v/>
      </c>
      <c r="M126" s="57" t="str">
        <f>IF(Z$149&gt;0,SUM($O126:Z126),"")</f>
        <v/>
      </c>
      <c r="N126" s="56">
        <v>2</v>
      </c>
      <c r="O126" s="58">
        <v>6</v>
      </c>
      <c r="P126" s="58">
        <v>9</v>
      </c>
      <c r="Q126" s="71">
        <v>5</v>
      </c>
      <c r="R126" s="58"/>
      <c r="S126" s="58"/>
      <c r="T126" s="361"/>
      <c r="U126" s="58"/>
      <c r="V126" s="58"/>
      <c r="W126" s="58"/>
      <c r="X126" s="58"/>
      <c r="Y126" s="58"/>
      <c r="Z126" s="58"/>
      <c r="AA126" s="56">
        <v>2</v>
      </c>
      <c r="AC126" s="15">
        <v>2</v>
      </c>
      <c r="AD126" s="15">
        <v>5</v>
      </c>
      <c r="AE126" s="15">
        <v>49</v>
      </c>
    </row>
    <row r="127" spans="1:31" x14ac:dyDescent="0.2">
      <c r="A127" s="56">
        <v>3</v>
      </c>
      <c r="B127" s="57">
        <f>IF(O$149&gt;0,SUM($O127:O127),"")</f>
        <v>2</v>
      </c>
      <c r="C127" s="57">
        <f>IF(P$149&gt;0,SUM($O127:P127),"")</f>
        <v>8</v>
      </c>
      <c r="D127" s="57">
        <f>IF(Q$149&gt;0,SUM($O127:Q127),"")</f>
        <v>13</v>
      </c>
      <c r="E127" s="398" t="str">
        <f>IF(R$149&gt;0,SUM($O127:R127),"")</f>
        <v/>
      </c>
      <c r="F127" s="57" t="str">
        <f>IF(S$149&gt;0,SUM($O127:S127),"")</f>
        <v/>
      </c>
      <c r="G127" s="57" t="str">
        <f>IF(T$149&gt;0,SUM($O127:T127),"")</f>
        <v/>
      </c>
      <c r="H127" s="57" t="str">
        <f>IF(U$149&gt;0,SUM($O127:U127),"")</f>
        <v/>
      </c>
      <c r="I127" s="57" t="str">
        <f>IF(V$149&gt;0,SUM($O127:V127),"")</f>
        <v/>
      </c>
      <c r="J127" s="57" t="str">
        <f>IF(W$149&gt;0,SUM($O127:W127),"")</f>
        <v/>
      </c>
      <c r="K127" s="57" t="str">
        <f>IF(X$149&gt;0,SUM($O127:X127),"")</f>
        <v/>
      </c>
      <c r="L127" s="57" t="str">
        <f>IF(Y$149&gt;0,SUM($O127:Y127),"")</f>
        <v/>
      </c>
      <c r="M127" s="57" t="str">
        <f>IF(Z$149&gt;0,SUM($O127:Z127),"")</f>
        <v/>
      </c>
      <c r="N127" s="56">
        <v>3</v>
      </c>
      <c r="O127" s="58">
        <v>2</v>
      </c>
      <c r="P127" s="58">
        <v>6</v>
      </c>
      <c r="Q127" s="71">
        <v>5</v>
      </c>
      <c r="R127" s="361"/>
      <c r="S127" s="58"/>
      <c r="T127" s="58"/>
      <c r="U127" s="58"/>
      <c r="V127" s="58"/>
      <c r="W127" s="58"/>
      <c r="X127" s="58"/>
      <c r="Y127" s="58"/>
      <c r="Z127" s="58"/>
      <c r="AA127" s="56">
        <v>3</v>
      </c>
      <c r="AC127" s="15">
        <v>3</v>
      </c>
      <c r="AD127" s="15">
        <v>5</v>
      </c>
      <c r="AE127" s="15">
        <v>39</v>
      </c>
    </row>
    <row r="128" spans="1:31" x14ac:dyDescent="0.2">
      <c r="A128" s="56">
        <v>4</v>
      </c>
      <c r="B128" s="57">
        <f>IF(O$149&gt;0,SUM($O128:O128),"")</f>
        <v>12</v>
      </c>
      <c r="C128" s="57">
        <f>IF(P$149&gt;0,SUM($O128:P128),"")</f>
        <v>25</v>
      </c>
      <c r="D128" s="57">
        <f>IF(Q$149&gt;0,SUM($O128:Q128),"")</f>
        <v>46</v>
      </c>
      <c r="E128" s="398" t="str">
        <f>IF(R$149&gt;0,SUM($O128:R128),"")</f>
        <v/>
      </c>
      <c r="F128" s="57" t="str">
        <f>IF(S$149&gt;0,SUM($O128:S128),"")</f>
        <v/>
      </c>
      <c r="G128" s="57" t="str">
        <f>IF(T$149&gt;0,SUM($O128:T128),"")</f>
        <v/>
      </c>
      <c r="H128" s="57" t="str">
        <f>IF(U$149&gt;0,SUM($O128:U128),"")</f>
        <v/>
      </c>
      <c r="I128" s="57" t="str">
        <f>IF(V$149&gt;0,SUM($O128:V128),"")</f>
        <v/>
      </c>
      <c r="J128" s="57" t="str">
        <f>IF(W$149&gt;0,SUM($O128:W128),"")</f>
        <v/>
      </c>
      <c r="K128" s="57" t="str">
        <f>IF(X$149&gt;0,SUM($O128:X128),"")</f>
        <v/>
      </c>
      <c r="L128" s="57" t="str">
        <f>IF(Y$149&gt;0,SUM($O128:Y128),"")</f>
        <v/>
      </c>
      <c r="M128" s="57" t="str">
        <f>IF(Z$149&gt;0,SUM($O128:Z128),"")</f>
        <v/>
      </c>
      <c r="N128" s="56">
        <v>4</v>
      </c>
      <c r="O128" s="58">
        <v>12</v>
      </c>
      <c r="P128" s="361">
        <v>13</v>
      </c>
      <c r="Q128" s="71">
        <v>21</v>
      </c>
      <c r="R128" s="58"/>
      <c r="S128" s="58"/>
      <c r="T128" s="58"/>
      <c r="U128" s="58"/>
      <c r="V128" s="361"/>
      <c r="W128" s="58"/>
      <c r="X128" s="58"/>
      <c r="Y128" s="58"/>
      <c r="Z128" s="58"/>
      <c r="AA128" s="56">
        <v>4</v>
      </c>
      <c r="AC128" s="15">
        <v>4</v>
      </c>
      <c r="AD128" s="15">
        <v>21</v>
      </c>
      <c r="AE128" s="15">
        <v>53</v>
      </c>
    </row>
    <row r="129" spans="1:31" x14ac:dyDescent="0.2">
      <c r="A129" s="56">
        <v>5</v>
      </c>
      <c r="B129" s="57">
        <f>IF(O$149&gt;0,SUM($O129:O129),"")</f>
        <v>174</v>
      </c>
      <c r="C129" s="57">
        <f>IF(P$149&gt;0,SUM($O129:P129),"")</f>
        <v>329</v>
      </c>
      <c r="D129" s="57">
        <f>IF(Q$149&gt;0,SUM($O129:Q129),"")</f>
        <v>497</v>
      </c>
      <c r="E129" s="398" t="str">
        <f>IF(R$149&gt;0,SUM($O129:R129),"")</f>
        <v/>
      </c>
      <c r="F129" s="57" t="str">
        <f>IF(S$149&gt;0,SUM($O129:S129),"")</f>
        <v/>
      </c>
      <c r="G129" s="57" t="str">
        <f>IF(T$149&gt;0,SUM($O129:T129),"")</f>
        <v/>
      </c>
      <c r="H129" s="57" t="str">
        <f>IF(U$149&gt;0,SUM($O129:U129),"")</f>
        <v/>
      </c>
      <c r="I129" s="57" t="str">
        <f>IF(V$149&gt;0,SUM($O129:V129),"")</f>
        <v/>
      </c>
      <c r="J129" s="57" t="str">
        <f>IF(W$149&gt;0,SUM($O129:W129),"")</f>
        <v/>
      </c>
      <c r="K129" s="57" t="str">
        <f>IF(X$149&gt;0,SUM($O129:X129),"")</f>
        <v/>
      </c>
      <c r="L129" s="57" t="str">
        <f>IF(Y$149&gt;0,SUM($O129:Y129),"")</f>
        <v/>
      </c>
      <c r="M129" s="57" t="str">
        <f>IF(Z$149&gt;0,SUM($O129:Z129),"")</f>
        <v/>
      </c>
      <c r="N129" s="56">
        <v>5</v>
      </c>
      <c r="O129" s="58">
        <v>174</v>
      </c>
      <c r="P129" s="58">
        <v>155</v>
      </c>
      <c r="Q129" s="71">
        <v>168</v>
      </c>
      <c r="R129" s="361"/>
      <c r="S129" s="58"/>
      <c r="T129" s="58"/>
      <c r="U129" s="58"/>
      <c r="V129" s="361"/>
      <c r="W129" s="58"/>
      <c r="X129" s="58"/>
      <c r="Y129" s="58"/>
      <c r="Z129" s="58"/>
      <c r="AA129" s="56">
        <v>5</v>
      </c>
      <c r="AC129" s="15">
        <v>5</v>
      </c>
      <c r="AD129" s="15">
        <v>168</v>
      </c>
      <c r="AE129" s="15">
        <v>350</v>
      </c>
    </row>
    <row r="130" spans="1:31" x14ac:dyDescent="0.2">
      <c r="A130" s="56">
        <v>6</v>
      </c>
      <c r="B130" s="57">
        <f>IF(O$149&gt;0,SUM($O130:O130),"")</f>
        <v>9</v>
      </c>
      <c r="C130" s="57">
        <f>IF(P$149&gt;0,SUM($O130:P130),"")</f>
        <v>17</v>
      </c>
      <c r="D130" s="57">
        <f>IF(Q$149&gt;0,SUM($O130:Q130),"")</f>
        <v>25</v>
      </c>
      <c r="E130" s="398" t="str">
        <f>IF(R$149&gt;0,SUM($O130:R130),"")</f>
        <v/>
      </c>
      <c r="F130" s="57" t="str">
        <f>IF(S$149&gt;0,SUM($O130:S130),"")</f>
        <v/>
      </c>
      <c r="G130" s="57" t="str">
        <f>IF(T$149&gt;0,SUM($O130:T130),"")</f>
        <v/>
      </c>
      <c r="H130" s="57" t="str">
        <f>IF(U$149&gt;0,SUM($O130:U130),"")</f>
        <v/>
      </c>
      <c r="I130" s="57" t="str">
        <f>IF(V$149&gt;0,SUM($O130:V130),"")</f>
        <v/>
      </c>
      <c r="J130" s="57" t="str">
        <f>IF(W$149&gt;0,SUM($O130:W130),"")</f>
        <v/>
      </c>
      <c r="K130" s="57" t="str">
        <f>IF(X$149&gt;0,SUM($O130:X130),"")</f>
        <v/>
      </c>
      <c r="L130" s="57" t="str">
        <f>IF(Y$149&gt;0,SUM($O130:Y130),"")</f>
        <v/>
      </c>
      <c r="M130" s="57" t="str">
        <f>IF(Z$149&gt;0,SUM($O130:Z130),"")</f>
        <v/>
      </c>
      <c r="N130" s="56">
        <v>6</v>
      </c>
      <c r="O130" s="58">
        <v>9</v>
      </c>
      <c r="P130" s="58">
        <v>8</v>
      </c>
      <c r="Q130" s="71">
        <v>8</v>
      </c>
      <c r="R130" s="58"/>
      <c r="S130" s="58"/>
      <c r="T130" s="58"/>
      <c r="U130" s="58"/>
      <c r="V130" s="58"/>
      <c r="W130" s="58"/>
      <c r="X130" s="58"/>
      <c r="Y130" s="58"/>
      <c r="Z130" s="58"/>
      <c r="AA130" s="56">
        <v>6</v>
      </c>
      <c r="AC130" s="15">
        <v>6</v>
      </c>
      <c r="AD130" s="15">
        <v>8</v>
      </c>
      <c r="AE130" s="15">
        <v>45</v>
      </c>
    </row>
    <row r="131" spans="1:31" x14ac:dyDescent="0.2">
      <c r="A131" s="56">
        <v>7</v>
      </c>
      <c r="B131" s="57">
        <f>IF(O$149&gt;0,SUM($O131:O131),"")</f>
        <v>15</v>
      </c>
      <c r="C131" s="57">
        <f>IF(P$149&gt;0,SUM($O131:P131),"")</f>
        <v>33</v>
      </c>
      <c r="D131" s="57">
        <f>IF(Q$149&gt;0,SUM($O131:Q131),"")</f>
        <v>52</v>
      </c>
      <c r="E131" s="398" t="str">
        <f>IF(R$149&gt;0,SUM($O131:R131),"")</f>
        <v/>
      </c>
      <c r="F131" s="57" t="str">
        <f>IF(S$149&gt;0,SUM($O131:S131),"")</f>
        <v/>
      </c>
      <c r="G131" s="57" t="str">
        <f>IF(T$149&gt;0,SUM($O131:T131),"")</f>
        <v/>
      </c>
      <c r="H131" s="57" t="str">
        <f>IF(U$149&gt;0,SUM($O131:U131),"")</f>
        <v/>
      </c>
      <c r="I131" s="57" t="str">
        <f>IF(V$149&gt;0,SUM($O131:V131),"")</f>
        <v/>
      </c>
      <c r="J131" s="57" t="str">
        <f>IF(W$149&gt;0,SUM($O131:W131),"")</f>
        <v/>
      </c>
      <c r="K131" s="57" t="str">
        <f>IF(X$149&gt;0,SUM($O131:X131),"")</f>
        <v/>
      </c>
      <c r="L131" s="57" t="str">
        <f>IF(Y$149&gt;0,SUM($O131:Y131),"")</f>
        <v/>
      </c>
      <c r="M131" s="57" t="str">
        <f>IF(Z$149&gt;0,SUM($O131:Z131),"")</f>
        <v/>
      </c>
      <c r="N131" s="56">
        <v>7</v>
      </c>
      <c r="O131" s="58">
        <v>15</v>
      </c>
      <c r="P131" s="58">
        <v>18</v>
      </c>
      <c r="Q131" s="71">
        <v>19</v>
      </c>
      <c r="R131" s="58"/>
      <c r="S131" s="58"/>
      <c r="T131" s="58"/>
      <c r="U131" s="58"/>
      <c r="V131" s="58"/>
      <c r="W131" s="58"/>
      <c r="X131" s="58"/>
      <c r="Y131" s="58"/>
      <c r="Z131" s="58"/>
      <c r="AA131" s="56">
        <v>7</v>
      </c>
      <c r="AC131" s="15">
        <v>7</v>
      </c>
      <c r="AD131" s="15">
        <v>19</v>
      </c>
      <c r="AE131" s="15">
        <v>58</v>
      </c>
    </row>
    <row r="132" spans="1:31" x14ac:dyDescent="0.2">
      <c r="A132" s="56">
        <v>8</v>
      </c>
      <c r="B132" s="57">
        <f>IF(O$149&gt;0,SUM($O132:O132),"")</f>
        <v>329</v>
      </c>
      <c r="C132" s="57">
        <f>IF(P$149&gt;0,SUM($O132:P132),"")</f>
        <v>606</v>
      </c>
      <c r="D132" s="57">
        <f>IF(Q$149&gt;0,SUM($O132:Q132),"")</f>
        <v>885</v>
      </c>
      <c r="E132" s="398" t="str">
        <f>IF(R$149&gt;0,SUM($O132:R132),"")</f>
        <v/>
      </c>
      <c r="F132" s="57" t="str">
        <f>IF(S$149&gt;0,SUM($O132:S132),"")</f>
        <v/>
      </c>
      <c r="G132" s="57" t="str">
        <f>IF(T$149&gt;0,SUM($O132:T132),"")</f>
        <v/>
      </c>
      <c r="H132" s="57" t="str">
        <f>IF(U$149&gt;0,SUM($O132:U132),"")</f>
        <v/>
      </c>
      <c r="I132" s="57" t="str">
        <f>IF(V$149&gt;0,SUM($O132:V132),"")</f>
        <v/>
      </c>
      <c r="J132" s="57" t="str">
        <f>IF(W$149&gt;0,SUM($O132:W132),"")</f>
        <v/>
      </c>
      <c r="K132" s="57" t="str">
        <f>IF(X$149&gt;0,SUM($O132:X132),"")</f>
        <v/>
      </c>
      <c r="L132" s="57" t="str">
        <f>IF(Y$149&gt;0,SUM($O132:Y132),"")</f>
        <v/>
      </c>
      <c r="M132" s="57" t="str">
        <f>IF(Z$149&gt;0,SUM($O132:Z132),"")</f>
        <v/>
      </c>
      <c r="N132" s="56">
        <v>8</v>
      </c>
      <c r="O132" s="58">
        <v>329</v>
      </c>
      <c r="P132" s="58">
        <v>277</v>
      </c>
      <c r="Q132" s="71">
        <v>279</v>
      </c>
      <c r="R132" s="361"/>
      <c r="S132" s="58"/>
      <c r="T132" s="58"/>
      <c r="U132" s="58"/>
      <c r="V132" s="58"/>
      <c r="W132" s="58"/>
      <c r="X132" s="58"/>
      <c r="Y132" s="58"/>
      <c r="Z132" s="58"/>
      <c r="AA132" s="56">
        <v>8</v>
      </c>
      <c r="AC132" s="15">
        <v>8</v>
      </c>
      <c r="AD132" s="15">
        <v>279</v>
      </c>
      <c r="AE132" s="15">
        <v>929</v>
      </c>
    </row>
    <row r="133" spans="1:31" x14ac:dyDescent="0.2">
      <c r="A133" s="56">
        <v>9</v>
      </c>
      <c r="B133" s="57">
        <f>IF(O$149&gt;0,SUM($O133:O133),"")</f>
        <v>99</v>
      </c>
      <c r="C133" s="57">
        <f>IF(P$149&gt;0,SUM($O133:P133),"")</f>
        <v>182</v>
      </c>
      <c r="D133" s="57">
        <f>IF(Q$149&gt;0,SUM($O133:Q133),"")</f>
        <v>256</v>
      </c>
      <c r="E133" s="398" t="str">
        <f>IF(R$149&gt;0,SUM($O133:R133),"")</f>
        <v/>
      </c>
      <c r="F133" s="57" t="str">
        <f>IF(S$149&gt;0,SUM($O133:S133),"")</f>
        <v/>
      </c>
      <c r="G133" s="57" t="str">
        <f>IF(T$149&gt;0,SUM($O133:T133),"")</f>
        <v/>
      </c>
      <c r="H133" s="57" t="str">
        <f>IF(U$149&gt;0,SUM($O133:U133),"")</f>
        <v/>
      </c>
      <c r="I133" s="57" t="str">
        <f>IF(V$149&gt;0,SUM($O133:V133),"")</f>
        <v/>
      </c>
      <c r="J133" s="57" t="str">
        <f>IF(W$149&gt;0,SUM($O133:W133),"")</f>
        <v/>
      </c>
      <c r="K133" s="57" t="str">
        <f>IF(X$149&gt;0,SUM($O133:X133),"")</f>
        <v/>
      </c>
      <c r="L133" s="57" t="str">
        <f>IF(Y$149&gt;0,SUM($O133:Y133),"")</f>
        <v/>
      </c>
      <c r="M133" s="57" t="str">
        <f>IF(Z$149&gt;0,SUM($O133:Z133),"")</f>
        <v/>
      </c>
      <c r="N133" s="56">
        <v>9</v>
      </c>
      <c r="O133" s="58">
        <v>99</v>
      </c>
      <c r="P133" s="58">
        <v>83</v>
      </c>
      <c r="Q133" s="71">
        <v>74</v>
      </c>
      <c r="R133" s="58"/>
      <c r="S133" s="58"/>
      <c r="T133" s="58"/>
      <c r="U133" s="58"/>
      <c r="V133" s="58"/>
      <c r="W133" s="58"/>
      <c r="X133" s="58"/>
      <c r="Y133" s="58"/>
      <c r="Z133" s="58"/>
      <c r="AA133" s="56">
        <v>9</v>
      </c>
      <c r="AC133" s="15">
        <v>9</v>
      </c>
      <c r="AD133" s="15">
        <v>74</v>
      </c>
      <c r="AE133" s="15">
        <v>186</v>
      </c>
    </row>
    <row r="134" spans="1:31" x14ac:dyDescent="0.2">
      <c r="A134" s="56">
        <v>10</v>
      </c>
      <c r="B134" s="57">
        <f>IF(O$149&gt;0,SUM($O134:O134),"")</f>
        <v>79</v>
      </c>
      <c r="C134" s="57">
        <f>IF(P$149&gt;0,SUM($O134:P134),"")</f>
        <v>155</v>
      </c>
      <c r="D134" s="57">
        <f>IF(Q$149&gt;0,SUM($O134:Q134),"")</f>
        <v>228</v>
      </c>
      <c r="E134" s="398" t="str">
        <f>IF(R$149&gt;0,SUM($O134:R134),"")</f>
        <v/>
      </c>
      <c r="F134" s="57" t="str">
        <f>IF(S$149&gt;0,SUM($O134:S134),"")</f>
        <v/>
      </c>
      <c r="G134" s="57" t="str">
        <f>IF(T$149&gt;0,SUM($O134:T134),"")</f>
        <v/>
      </c>
      <c r="H134" s="57" t="str">
        <f>IF(U$149&gt;0,SUM($O134:U134),"")</f>
        <v/>
      </c>
      <c r="I134" s="57" t="str">
        <f>IF(V$149&gt;0,SUM($O134:V134),"")</f>
        <v/>
      </c>
      <c r="J134" s="57" t="str">
        <f>IF(W$149&gt;0,SUM($O134:W134),"")</f>
        <v/>
      </c>
      <c r="K134" s="57" t="str">
        <f>IF(X$149&gt;0,SUM($O134:X134),"")</f>
        <v/>
      </c>
      <c r="L134" s="57" t="str">
        <f>IF(Y$149&gt;0,SUM($O134:Y134),"")</f>
        <v/>
      </c>
      <c r="M134" s="57" t="str">
        <f>IF(Z$149&gt;0,SUM($O134:Z134),"")</f>
        <v/>
      </c>
      <c r="N134" s="56">
        <v>10</v>
      </c>
      <c r="O134" s="58">
        <v>79</v>
      </c>
      <c r="P134" s="58">
        <v>76</v>
      </c>
      <c r="Q134" s="71">
        <v>73</v>
      </c>
      <c r="R134" s="58"/>
      <c r="S134" s="58"/>
      <c r="T134" s="58"/>
      <c r="U134" s="58"/>
      <c r="V134" s="58"/>
      <c r="W134" s="58"/>
      <c r="X134" s="58"/>
      <c r="Y134" s="58"/>
      <c r="Z134" s="58"/>
      <c r="AA134" s="56">
        <v>10</v>
      </c>
      <c r="AC134" s="15">
        <v>10</v>
      </c>
      <c r="AD134" s="15">
        <v>73</v>
      </c>
      <c r="AE134" s="15">
        <v>186</v>
      </c>
    </row>
    <row r="135" spans="1:31" x14ac:dyDescent="0.2">
      <c r="A135" s="56">
        <v>11</v>
      </c>
      <c r="B135" s="57">
        <f>IF(O$149&gt;0,SUM($O135:O135),"")</f>
        <v>223</v>
      </c>
      <c r="C135" s="57">
        <f>IF(P$149&gt;0,SUM($O135:P135),"")</f>
        <v>426</v>
      </c>
      <c r="D135" s="57">
        <f>IF(Q$149&gt;0,SUM($O135:Q135),"")</f>
        <v>662</v>
      </c>
      <c r="E135" s="398" t="str">
        <f>IF(R$149&gt;0,SUM($O135:R135),"")</f>
        <v/>
      </c>
      <c r="F135" s="57" t="str">
        <f>IF(S$149&gt;0,SUM($O135:S135),"")</f>
        <v/>
      </c>
      <c r="G135" s="57" t="str">
        <f>IF(T$149&gt;0,SUM($O135:T135),"")</f>
        <v/>
      </c>
      <c r="H135" s="57" t="str">
        <f>IF(U$149&gt;0,SUM($O135:U135),"")</f>
        <v/>
      </c>
      <c r="I135" s="57" t="str">
        <f>IF(V$149&gt;0,SUM($O135:V135),"")</f>
        <v/>
      </c>
      <c r="J135" s="57" t="str">
        <f>IF(W$149&gt;0,SUM($O135:W135),"")</f>
        <v/>
      </c>
      <c r="K135" s="57" t="str">
        <f>IF(X$149&gt;0,SUM($O135:X135),"")</f>
        <v/>
      </c>
      <c r="L135" s="57" t="str">
        <f>IF(Y$149&gt;0,SUM($O135:Y135),"")</f>
        <v/>
      </c>
      <c r="M135" s="57" t="str">
        <f>IF(Z$149&gt;0,SUM($O135:Z135),"")</f>
        <v/>
      </c>
      <c r="N135" s="56">
        <v>11</v>
      </c>
      <c r="O135" s="58">
        <v>223</v>
      </c>
      <c r="P135" s="58">
        <v>203</v>
      </c>
      <c r="Q135" s="71">
        <v>236</v>
      </c>
      <c r="R135" s="58"/>
      <c r="S135" s="58"/>
      <c r="T135" s="58"/>
      <c r="U135" s="58"/>
      <c r="V135" s="58"/>
      <c r="W135" s="58"/>
      <c r="X135" s="58"/>
      <c r="Y135" s="58"/>
      <c r="Z135" s="58"/>
      <c r="AA135" s="56">
        <v>11</v>
      </c>
      <c r="AC135" s="15">
        <v>11</v>
      </c>
      <c r="AD135" s="15">
        <v>236</v>
      </c>
      <c r="AE135" s="15">
        <v>442</v>
      </c>
    </row>
    <row r="136" spans="1:31" x14ac:dyDescent="0.2">
      <c r="A136" s="56">
        <v>12</v>
      </c>
      <c r="B136" s="57">
        <f>IF(O$149&gt;0,SUM($O136:O136),"")</f>
        <v>409</v>
      </c>
      <c r="C136" s="57">
        <f>IF(P$149&gt;0,SUM($O136:P136),"")</f>
        <v>793</v>
      </c>
      <c r="D136" s="57">
        <f>IF(Q$149&gt;0,SUM($O136:Q136),"")</f>
        <v>1244</v>
      </c>
      <c r="E136" s="398" t="str">
        <f>IF(R$149&gt;0,SUM($O136:R136),"")</f>
        <v/>
      </c>
      <c r="F136" s="57" t="str">
        <f>IF(S$149&gt;0,SUM($O136:S136),"")</f>
        <v/>
      </c>
      <c r="G136" s="57" t="str">
        <f>IF(T$149&gt;0,SUM($O136:T136),"")</f>
        <v/>
      </c>
      <c r="H136" s="57" t="str">
        <f>IF(U$149&gt;0,SUM($O136:U136),"")</f>
        <v/>
      </c>
      <c r="I136" s="57" t="str">
        <f>IF(V$149&gt;0,SUM($O136:V136),"")</f>
        <v/>
      </c>
      <c r="J136" s="57" t="str">
        <f>IF(W$149&gt;0,SUM($O136:W136),"")</f>
        <v/>
      </c>
      <c r="K136" s="57" t="str">
        <f>IF(X$149&gt;0,SUM($O136:X136),"")</f>
        <v/>
      </c>
      <c r="L136" s="57" t="str">
        <f>IF(Y$149&gt;0,SUM($O136:Y136),"")</f>
        <v/>
      </c>
      <c r="M136" s="57" t="str">
        <f>IF(Z$149&gt;0,SUM($O136:Z136),"")</f>
        <v/>
      </c>
      <c r="N136" s="56">
        <v>12</v>
      </c>
      <c r="O136" s="58">
        <v>409</v>
      </c>
      <c r="P136" s="58">
        <v>384</v>
      </c>
      <c r="Q136" s="71">
        <v>451</v>
      </c>
      <c r="R136" s="58"/>
      <c r="S136" s="58"/>
      <c r="T136" s="58"/>
      <c r="U136" s="58"/>
      <c r="V136" s="58"/>
      <c r="W136" s="58"/>
      <c r="X136" s="58"/>
      <c r="Y136" s="58"/>
      <c r="Z136" s="58"/>
      <c r="AA136" s="56">
        <v>12</v>
      </c>
      <c r="AC136" s="15">
        <v>12</v>
      </c>
      <c r="AD136" s="15">
        <v>451</v>
      </c>
      <c r="AE136" s="15">
        <v>819</v>
      </c>
    </row>
    <row r="137" spans="1:31" x14ac:dyDescent="0.2">
      <c r="A137" s="56">
        <v>13</v>
      </c>
      <c r="B137" s="57">
        <f>IF(O$149&gt;0,SUM($O137:O137),"")</f>
        <v>47</v>
      </c>
      <c r="C137" s="57">
        <f>IF(P$149&gt;0,SUM($O137:P137),"")</f>
        <v>89</v>
      </c>
      <c r="D137" s="57">
        <f>IF(Q$149&gt;0,SUM($O137:Q137),"")</f>
        <v>136</v>
      </c>
      <c r="E137" s="398" t="str">
        <f>IF(R$149&gt;0,SUM($O137:R137),"")</f>
        <v/>
      </c>
      <c r="F137" s="57" t="str">
        <f>IF(S$149&gt;0,SUM($O137:S137),"")</f>
        <v/>
      </c>
      <c r="G137" s="57" t="str">
        <f>IF(T$149&gt;0,SUM($O137:T137),"")</f>
        <v/>
      </c>
      <c r="H137" s="57" t="str">
        <f>IF(U$149&gt;0,SUM($O137:U137),"")</f>
        <v/>
      </c>
      <c r="I137" s="57" t="str">
        <f>IF(V$149&gt;0,SUM($O137:V137),"")</f>
        <v/>
      </c>
      <c r="J137" s="57" t="str">
        <f>IF(W$149&gt;0,SUM($O137:W137),"")</f>
        <v/>
      </c>
      <c r="K137" s="57" t="str">
        <f>IF(X$149&gt;0,SUM($O137:X137),"")</f>
        <v/>
      </c>
      <c r="L137" s="57" t="str">
        <f>IF(Y$149&gt;0,SUM($O137:Y137),"")</f>
        <v/>
      </c>
      <c r="M137" s="57" t="str">
        <f>IF(Z$149&gt;0,SUM($O137:Z137),"")</f>
        <v/>
      </c>
      <c r="N137" s="56">
        <v>13</v>
      </c>
      <c r="O137" s="58">
        <v>47</v>
      </c>
      <c r="P137" s="58">
        <v>42</v>
      </c>
      <c r="Q137" s="71">
        <v>47</v>
      </c>
      <c r="R137" s="58"/>
      <c r="S137" s="58"/>
      <c r="T137" s="58"/>
      <c r="U137" s="58"/>
      <c r="V137" s="361"/>
      <c r="W137" s="58"/>
      <c r="X137" s="58"/>
      <c r="Y137" s="58"/>
      <c r="Z137" s="58"/>
      <c r="AA137" s="56">
        <v>13</v>
      </c>
      <c r="AC137" s="15">
        <v>13</v>
      </c>
      <c r="AD137" s="15">
        <v>47</v>
      </c>
      <c r="AE137" s="15">
        <v>179</v>
      </c>
    </row>
    <row r="138" spans="1:31" x14ac:dyDescent="0.2">
      <c r="A138" s="56">
        <v>14</v>
      </c>
      <c r="B138" s="57">
        <f>IF(O$149&gt;0,SUM($O138:O138),"")</f>
        <v>218</v>
      </c>
      <c r="C138" s="57">
        <f>IF(P$149&gt;0,SUM($O138:P138),"")</f>
        <v>409</v>
      </c>
      <c r="D138" s="57">
        <f>IF(Q$149&gt;0,SUM($O138:Q138),"")</f>
        <v>593</v>
      </c>
      <c r="E138" s="398" t="str">
        <f>IF(R$149&gt;0,SUM($O138:R138),"")</f>
        <v/>
      </c>
      <c r="F138" s="57" t="str">
        <f>IF(S$149&gt;0,SUM($O138:S138),"")</f>
        <v/>
      </c>
      <c r="G138" s="57" t="str">
        <f>IF(T$149&gt;0,SUM($O138:T138),"")</f>
        <v/>
      </c>
      <c r="H138" s="57" t="str">
        <f>IF(U$149&gt;0,SUM($O138:U138),"")</f>
        <v/>
      </c>
      <c r="I138" s="57" t="str">
        <f>IF(V$149&gt;0,SUM($O138:V138),"")</f>
        <v/>
      </c>
      <c r="J138" s="57" t="str">
        <f>IF(W$149&gt;0,SUM($O138:W138),"")</f>
        <v/>
      </c>
      <c r="K138" s="57" t="str">
        <f>IF(X$149&gt;0,SUM($O138:X138),"")</f>
        <v/>
      </c>
      <c r="L138" s="57" t="str">
        <f>IF(Y$149&gt;0,SUM($O138:Y138),"")</f>
        <v/>
      </c>
      <c r="M138" s="57" t="str">
        <f>IF(Z$149&gt;0,SUM($O138:Z138),"")</f>
        <v/>
      </c>
      <c r="N138" s="56">
        <v>14</v>
      </c>
      <c r="O138" s="58">
        <v>218</v>
      </c>
      <c r="P138" s="58">
        <v>191</v>
      </c>
      <c r="Q138" s="71">
        <v>184</v>
      </c>
      <c r="R138" s="58"/>
      <c r="S138" s="58"/>
      <c r="T138" s="58"/>
      <c r="U138" s="58"/>
      <c r="V138" s="58"/>
      <c r="W138" s="58"/>
      <c r="X138" s="58"/>
      <c r="Y138" s="58"/>
      <c r="Z138" s="58"/>
      <c r="AA138" s="56">
        <v>14</v>
      </c>
      <c r="AC138" s="15">
        <v>14</v>
      </c>
      <c r="AD138" s="15">
        <v>184</v>
      </c>
      <c r="AE138" s="15">
        <v>337</v>
      </c>
    </row>
    <row r="139" spans="1:31" x14ac:dyDescent="0.2">
      <c r="A139" s="56">
        <v>15</v>
      </c>
      <c r="B139" s="57">
        <f>IF(O$149&gt;0,SUM($O139:O139),"")</f>
        <v>214</v>
      </c>
      <c r="C139" s="57">
        <f>IF(P$149&gt;0,SUM($O139:P139),"")</f>
        <v>451</v>
      </c>
      <c r="D139" s="57">
        <f>IF(Q$149&gt;0,SUM($O139:Q139),"")</f>
        <v>682</v>
      </c>
      <c r="E139" s="398" t="str">
        <f>IF(R$149&gt;0,SUM($O139:R139),"")</f>
        <v/>
      </c>
      <c r="F139" s="57" t="str">
        <f>IF(S$149&gt;0,SUM($O139:S139),"")</f>
        <v/>
      </c>
      <c r="G139" s="57" t="str">
        <f>IF(T$149&gt;0,SUM($O139:T139),"")</f>
        <v/>
      </c>
      <c r="H139" s="57" t="str">
        <f>IF(U$149&gt;0,SUM($O139:U139),"")</f>
        <v/>
      </c>
      <c r="I139" s="57" t="str">
        <f>IF(V$149&gt;0,SUM($O139:V139),"")</f>
        <v/>
      </c>
      <c r="J139" s="57" t="str">
        <f>IF(W$149&gt;0,SUM($O139:W139),"")</f>
        <v/>
      </c>
      <c r="K139" s="57" t="str">
        <f>IF(X$149&gt;0,SUM($O139:X139),"")</f>
        <v/>
      </c>
      <c r="L139" s="57" t="str">
        <f>IF(Y$149&gt;0,SUM($O139:Y139),"")</f>
        <v/>
      </c>
      <c r="M139" s="57" t="str">
        <f>IF(Z$149&gt;0,SUM($O139:Z139),"")</f>
        <v/>
      </c>
      <c r="N139" s="56">
        <v>15</v>
      </c>
      <c r="O139" s="58">
        <v>214</v>
      </c>
      <c r="P139" s="58">
        <v>237</v>
      </c>
      <c r="Q139" s="71">
        <v>231</v>
      </c>
      <c r="R139" s="58"/>
      <c r="S139" s="58"/>
      <c r="T139" s="58"/>
      <c r="U139" s="58"/>
      <c r="V139" s="58"/>
      <c r="W139" s="58"/>
      <c r="X139" s="58"/>
      <c r="Y139" s="58"/>
      <c r="Z139" s="58"/>
      <c r="AA139" s="56">
        <v>15</v>
      </c>
      <c r="AC139" s="15">
        <v>15</v>
      </c>
      <c r="AD139" s="15">
        <v>231</v>
      </c>
      <c r="AE139" s="15">
        <v>424</v>
      </c>
    </row>
    <row r="140" spans="1:31" x14ac:dyDescent="0.2">
      <c r="A140" s="56">
        <v>16</v>
      </c>
      <c r="B140" s="57">
        <f>IF(O$149&gt;0,SUM($O140:O140),"")</f>
        <v>90</v>
      </c>
      <c r="C140" s="57">
        <f>IF(P$149&gt;0,SUM($O140:P140),"")</f>
        <v>193</v>
      </c>
      <c r="D140" s="57">
        <f>IF(Q$149&gt;0,SUM($O140:Q140),"")</f>
        <v>272</v>
      </c>
      <c r="E140" s="398" t="str">
        <f>IF(R$149&gt;0,SUM($O140:R140),"")</f>
        <v/>
      </c>
      <c r="F140" s="57" t="str">
        <f>IF(S$149&gt;0,SUM($O140:S140),"")</f>
        <v/>
      </c>
      <c r="G140" s="57" t="str">
        <f>IF(T$149&gt;0,SUM($O140:T140),"")</f>
        <v/>
      </c>
      <c r="H140" s="57" t="str">
        <f>IF(U$149&gt;0,SUM($O140:U140),"")</f>
        <v/>
      </c>
      <c r="I140" s="57" t="str">
        <f>IF(V$149&gt;0,SUM($O140:V140),"")</f>
        <v/>
      </c>
      <c r="J140" s="57" t="str">
        <f>IF(W$149&gt;0,SUM($O140:W140),"")</f>
        <v/>
      </c>
      <c r="K140" s="57" t="str">
        <f>IF(X$149&gt;0,SUM($O140:X140),"")</f>
        <v/>
      </c>
      <c r="L140" s="57" t="str">
        <f>IF(Y$149&gt;0,SUM($O140:Y140),"")</f>
        <v/>
      </c>
      <c r="M140" s="57" t="str">
        <f>IF(Z$149&gt;0,SUM($O140:Z140),"")</f>
        <v/>
      </c>
      <c r="N140" s="56">
        <v>16</v>
      </c>
      <c r="O140" s="58">
        <v>90</v>
      </c>
      <c r="P140" s="58">
        <v>103</v>
      </c>
      <c r="Q140" s="71">
        <v>79</v>
      </c>
      <c r="R140" s="58"/>
      <c r="S140" s="58"/>
      <c r="T140" s="58"/>
      <c r="U140" s="58"/>
      <c r="V140" s="58"/>
      <c r="W140" s="58"/>
      <c r="X140" s="58"/>
      <c r="Y140" s="58"/>
      <c r="Z140" s="58"/>
      <c r="AA140" s="56">
        <v>16</v>
      </c>
      <c r="AC140" s="15">
        <v>16</v>
      </c>
      <c r="AD140" s="15">
        <v>79</v>
      </c>
      <c r="AE140" s="15">
        <v>188</v>
      </c>
    </row>
    <row r="141" spans="1:31" x14ac:dyDescent="0.2">
      <c r="A141" s="56">
        <v>17</v>
      </c>
      <c r="B141" s="57">
        <f>IF(O$149&gt;0,SUM($O141:O141),"")</f>
        <v>143</v>
      </c>
      <c r="C141" s="57">
        <f>IF(P$149&gt;0,SUM($O141:P141),"")</f>
        <v>284</v>
      </c>
      <c r="D141" s="57">
        <f>IF(Q$149&gt;0,SUM($O141:Q141),"")</f>
        <v>410</v>
      </c>
      <c r="E141" s="398" t="str">
        <f>IF(R$149&gt;0,SUM($O141:R141),"")</f>
        <v/>
      </c>
      <c r="F141" s="57" t="str">
        <f>IF(S$149&gt;0,SUM($O141:S141),"")</f>
        <v/>
      </c>
      <c r="G141" s="57" t="str">
        <f>IF(T$149&gt;0,SUM($O141:T141),"")</f>
        <v/>
      </c>
      <c r="H141" s="57" t="str">
        <f>IF(U$149&gt;0,SUM($O141:U141),"")</f>
        <v/>
      </c>
      <c r="I141" s="57" t="str">
        <f>IF(V$149&gt;0,SUM($O141:V141),"")</f>
        <v/>
      </c>
      <c r="J141" s="57" t="str">
        <f>IF(W$149&gt;0,SUM($O141:W141),"")</f>
        <v/>
      </c>
      <c r="K141" s="57" t="str">
        <f>IF(X$149&gt;0,SUM($O141:X141),"")</f>
        <v/>
      </c>
      <c r="L141" s="57" t="str">
        <f>IF(Y$149&gt;0,SUM($O141:Y141),"")</f>
        <v/>
      </c>
      <c r="M141" s="57" t="str">
        <f>IF(Z$149&gt;0,SUM($O141:Z141),"")</f>
        <v/>
      </c>
      <c r="N141" s="56">
        <v>17</v>
      </c>
      <c r="O141" s="58">
        <v>143</v>
      </c>
      <c r="P141" s="58">
        <v>141</v>
      </c>
      <c r="Q141" s="71">
        <v>126</v>
      </c>
      <c r="R141" s="58"/>
      <c r="S141" s="58"/>
      <c r="T141" s="58"/>
      <c r="U141" s="58"/>
      <c r="V141" s="58"/>
      <c r="W141" s="58"/>
      <c r="X141" s="58"/>
      <c r="Y141" s="58"/>
      <c r="Z141" s="58"/>
      <c r="AA141" s="56">
        <v>17</v>
      </c>
      <c r="AC141" s="15">
        <v>17</v>
      </c>
      <c r="AD141" s="15">
        <v>126</v>
      </c>
      <c r="AE141" s="15">
        <v>298</v>
      </c>
    </row>
    <row r="142" spans="1:31" x14ac:dyDescent="0.2">
      <c r="A142" s="56">
        <v>18</v>
      </c>
      <c r="B142" s="57">
        <f>IF(O$149&gt;0,SUM($O142:O142),"")</f>
        <v>92</v>
      </c>
      <c r="C142" s="57">
        <f>IF(P$149&gt;0,SUM($O142:P142),"")</f>
        <v>175</v>
      </c>
      <c r="D142" s="57">
        <f>IF(Q$149&gt;0,SUM($O142:Q142),"")</f>
        <v>257</v>
      </c>
      <c r="E142" s="398" t="str">
        <f>IF(R$149&gt;0,SUM($O142:R142),"")</f>
        <v/>
      </c>
      <c r="F142" s="57" t="str">
        <f>IF(S$149&gt;0,SUM($O142:S142),"")</f>
        <v/>
      </c>
      <c r="G142" s="57" t="str">
        <f>IF(T$149&gt;0,SUM($O142:T142),"")</f>
        <v/>
      </c>
      <c r="H142" s="57" t="str">
        <f>IF(U$149&gt;0,SUM($O142:U142),"")</f>
        <v/>
      </c>
      <c r="I142" s="57" t="str">
        <f>IF(V$149&gt;0,SUM($O142:V142),"")</f>
        <v/>
      </c>
      <c r="J142" s="57" t="str">
        <f>IF(W$149&gt;0,SUM($O142:W142),"")</f>
        <v/>
      </c>
      <c r="K142" s="57" t="str">
        <f>IF(X$149&gt;0,SUM($O142:X142),"")</f>
        <v/>
      </c>
      <c r="L142" s="57" t="str">
        <f>IF(Y$149&gt;0,SUM($O142:Y142),"")</f>
        <v/>
      </c>
      <c r="M142" s="57" t="str">
        <f>IF(Z$149&gt;0,SUM($O142:Z142),"")</f>
        <v/>
      </c>
      <c r="N142" s="56">
        <v>18</v>
      </c>
      <c r="O142" s="58">
        <v>92</v>
      </c>
      <c r="P142" s="58">
        <v>83</v>
      </c>
      <c r="Q142" s="71">
        <v>82</v>
      </c>
      <c r="R142" s="58"/>
      <c r="S142" s="58"/>
      <c r="T142" s="58"/>
      <c r="U142" s="58"/>
      <c r="V142" s="58"/>
      <c r="W142" s="58"/>
      <c r="X142" s="58"/>
      <c r="Y142" s="58"/>
      <c r="Z142" s="58"/>
      <c r="AA142" s="56">
        <v>18</v>
      </c>
      <c r="AC142" s="15">
        <v>18</v>
      </c>
      <c r="AD142" s="15">
        <v>82</v>
      </c>
      <c r="AE142" s="15">
        <v>225</v>
      </c>
    </row>
    <row r="143" spans="1:31" x14ac:dyDescent="0.2">
      <c r="A143" s="56">
        <v>19</v>
      </c>
      <c r="B143" s="57">
        <f>IF(O$149&gt;0,SUM($O143:O143),"")</f>
        <v>7</v>
      </c>
      <c r="C143" s="57">
        <f>IF(P$149&gt;0,SUM($O143:P143),"")</f>
        <v>13</v>
      </c>
      <c r="D143" s="57">
        <f>IF(Q$149&gt;0,SUM($O143:Q143),"")</f>
        <v>18</v>
      </c>
      <c r="E143" s="398" t="str">
        <f>IF(R$149&gt;0,SUM($O143:R143),"")</f>
        <v/>
      </c>
      <c r="F143" s="57" t="str">
        <f>IF(S$149&gt;0,SUM($O143:S143),"")</f>
        <v/>
      </c>
      <c r="G143" s="57" t="str">
        <f>IF(T$149&gt;0,SUM($O143:T143),"")</f>
        <v/>
      </c>
      <c r="H143" s="57" t="str">
        <f>IF(U$149&gt;0,SUM($O143:U143),"")</f>
        <v/>
      </c>
      <c r="I143" s="57" t="str">
        <f>IF(V$149&gt;0,SUM($O143:V143),"")</f>
        <v/>
      </c>
      <c r="J143" s="57" t="str">
        <f>IF(W$149&gt;0,SUM($O143:W143),"")</f>
        <v/>
      </c>
      <c r="K143" s="57" t="str">
        <f>IF(X$149&gt;0,SUM($O143:X143),"")</f>
        <v/>
      </c>
      <c r="L143" s="57" t="str">
        <f>IF(Y$149&gt;0,SUM($O143:Y143),"")</f>
        <v/>
      </c>
      <c r="M143" s="57" t="str">
        <f>IF(Z$149&gt;0,SUM($O143:Z143),"")</f>
        <v/>
      </c>
      <c r="N143" s="56">
        <v>19</v>
      </c>
      <c r="O143" s="58">
        <v>7</v>
      </c>
      <c r="P143" s="58">
        <v>6</v>
      </c>
      <c r="Q143" s="71">
        <v>5</v>
      </c>
      <c r="R143" s="58"/>
      <c r="S143" s="361"/>
      <c r="T143" s="58"/>
      <c r="U143" s="58"/>
      <c r="V143" s="58"/>
      <c r="W143" s="58"/>
      <c r="X143" s="58"/>
      <c r="Y143" s="58"/>
      <c r="Z143" s="58"/>
      <c r="AA143" s="56">
        <v>19</v>
      </c>
      <c r="AC143" s="15">
        <v>19</v>
      </c>
      <c r="AD143" s="15">
        <v>5</v>
      </c>
      <c r="AE143" s="15">
        <v>41</v>
      </c>
    </row>
    <row r="144" spans="1:31" x14ac:dyDescent="0.2">
      <c r="A144" s="56">
        <v>20</v>
      </c>
      <c r="B144" s="57">
        <f>IF(O$149&gt;0,SUM($O144:O144),"")</f>
        <v>25</v>
      </c>
      <c r="C144" s="57">
        <f>IF(P$149&gt;0,SUM($O144:P144),"")</f>
        <v>56</v>
      </c>
      <c r="D144" s="57">
        <f>IF(Q$149&gt;0,SUM($O144:Q144),"")</f>
        <v>84</v>
      </c>
      <c r="E144" s="398" t="str">
        <f>IF(R$149&gt;0,SUM($O144:R144),"")</f>
        <v/>
      </c>
      <c r="F144" s="57" t="str">
        <f>IF(S$149&gt;0,SUM($O144:S144),"")</f>
        <v/>
      </c>
      <c r="G144" s="57" t="str">
        <f>IF(T$149&gt;0,SUM($O144:T144),"")</f>
        <v/>
      </c>
      <c r="H144" s="57" t="str">
        <f>IF(U$149&gt;0,SUM($O144:U144),"")</f>
        <v/>
      </c>
      <c r="I144" s="57" t="str">
        <f>IF(V$149&gt;0,SUM($O144:V144),"")</f>
        <v/>
      </c>
      <c r="J144" s="57" t="str">
        <f>IF(W$149&gt;0,SUM($O144:W144),"")</f>
        <v/>
      </c>
      <c r="K144" s="57" t="str">
        <f>IF(X$149&gt;0,SUM($O144:X144),"")</f>
        <v/>
      </c>
      <c r="L144" s="57" t="str">
        <f>IF(Y$149&gt;0,SUM($O144:Y144),"")</f>
        <v/>
      </c>
      <c r="M144" s="57" t="str">
        <f>IF(Z$149&gt;0,SUM($O144:Z144),"")</f>
        <v/>
      </c>
      <c r="N144" s="56">
        <v>20</v>
      </c>
      <c r="O144" s="58">
        <v>25</v>
      </c>
      <c r="P144" s="58">
        <v>31</v>
      </c>
      <c r="Q144" s="71">
        <v>28</v>
      </c>
      <c r="R144" s="58"/>
      <c r="S144" s="361"/>
      <c r="T144" s="58"/>
      <c r="U144" s="58"/>
      <c r="V144" s="58"/>
      <c r="W144" s="58"/>
      <c r="X144" s="58"/>
      <c r="Y144" s="58"/>
      <c r="Z144" s="58"/>
      <c r="AA144" s="56">
        <v>20</v>
      </c>
      <c r="AC144" s="15">
        <v>20</v>
      </c>
      <c r="AD144" s="15">
        <v>28</v>
      </c>
      <c r="AE144" s="15">
        <v>117</v>
      </c>
    </row>
    <row r="145" spans="1:31" x14ac:dyDescent="0.2">
      <c r="A145" s="56">
        <v>21</v>
      </c>
      <c r="B145" s="57">
        <f>IF(O$149&gt;0,SUM($O145:O145),"")</f>
        <v>171</v>
      </c>
      <c r="C145" s="57">
        <f>IF(P$149&gt;0,SUM($O145:P145),"")</f>
        <v>338</v>
      </c>
      <c r="D145" s="57">
        <f>IF(Q$149&gt;0,SUM($O145:Q145),"")</f>
        <v>492</v>
      </c>
      <c r="E145" s="398" t="str">
        <f>IF(R$149&gt;0,SUM($O145:R145),"")</f>
        <v/>
      </c>
      <c r="F145" s="57" t="str">
        <f>IF(S$149&gt;0,SUM($O145:S145),"")</f>
        <v/>
      </c>
      <c r="G145" s="57" t="str">
        <f>IF(T$149&gt;0,SUM($O145:T145),"")</f>
        <v/>
      </c>
      <c r="H145" s="57" t="str">
        <f>IF(U$149&gt;0,SUM($O145:U145),"")</f>
        <v/>
      </c>
      <c r="I145" s="57" t="str">
        <f>IF(V$149&gt;0,SUM($O145:V145),"")</f>
        <v/>
      </c>
      <c r="J145" s="57" t="str">
        <f>IF(W$149&gt;0,SUM($O145:W145),"")</f>
        <v/>
      </c>
      <c r="K145" s="57" t="str">
        <f>IF(X$149&gt;0,SUM($O145:X145),"")</f>
        <v/>
      </c>
      <c r="L145" s="57" t="str">
        <f>IF(Y$149&gt;0,SUM($O145:Y145),"")</f>
        <v/>
      </c>
      <c r="M145" s="57" t="str">
        <f>IF(Z$149&gt;0,SUM($O145:Z145),"")</f>
        <v/>
      </c>
      <c r="N145" s="56">
        <v>21</v>
      </c>
      <c r="O145" s="58">
        <v>171</v>
      </c>
      <c r="P145" s="58">
        <v>167</v>
      </c>
      <c r="Q145" s="71">
        <v>154</v>
      </c>
      <c r="R145" s="58"/>
      <c r="S145" s="361"/>
      <c r="T145" s="58"/>
      <c r="U145" s="58"/>
      <c r="V145" s="58"/>
      <c r="W145" s="58"/>
      <c r="X145" s="58"/>
      <c r="Y145" s="58"/>
      <c r="Z145" s="58"/>
      <c r="AA145" s="56">
        <v>21</v>
      </c>
      <c r="AC145" s="15">
        <v>21</v>
      </c>
      <c r="AD145" s="15">
        <v>154</v>
      </c>
      <c r="AE145" s="15">
        <v>261</v>
      </c>
    </row>
    <row r="146" spans="1:31" x14ac:dyDescent="0.2">
      <c r="A146" s="56">
        <v>22</v>
      </c>
      <c r="B146" s="57">
        <f>IF(O$149&gt;0,SUM($O146:O146),"")</f>
        <v>359</v>
      </c>
      <c r="C146" s="57">
        <f>IF(P$149&gt;0,SUM($O146:P146),"")</f>
        <v>724</v>
      </c>
      <c r="D146" s="57">
        <f>IF(Q$149&gt;0,SUM($O146:Q146),"")</f>
        <v>1071</v>
      </c>
      <c r="E146" s="398" t="str">
        <f>IF(R$149&gt;0,SUM($O146:R146),"")</f>
        <v/>
      </c>
      <c r="F146" s="57" t="str">
        <f>IF(S$149&gt;0,SUM($O146:S146),"")</f>
        <v/>
      </c>
      <c r="G146" s="57" t="str">
        <f>IF(T$149&gt;0,SUM($O146:T146),"")</f>
        <v/>
      </c>
      <c r="H146" s="57" t="str">
        <f>IF(U$149&gt;0,SUM($O146:U146),"")</f>
        <v/>
      </c>
      <c r="I146" s="57" t="str">
        <f>IF(V$149&gt;0,SUM($O146:V146),"")</f>
        <v/>
      </c>
      <c r="J146" s="57" t="str">
        <f>IF(W$149&gt;0,SUM($O146:W146),"")</f>
        <v/>
      </c>
      <c r="K146" s="57" t="str">
        <f>IF(X$149&gt;0,SUM($O146:X146),"")</f>
        <v/>
      </c>
      <c r="L146" s="57" t="str">
        <f>IF(Y$149&gt;0,SUM($O146:Y146),"")</f>
        <v/>
      </c>
      <c r="M146" s="57" t="str">
        <f>IF(Z$149&gt;0,SUM($O146:Z146),"")</f>
        <v/>
      </c>
      <c r="N146" s="56">
        <v>22</v>
      </c>
      <c r="O146" s="58">
        <v>359</v>
      </c>
      <c r="P146" s="58">
        <v>365</v>
      </c>
      <c r="Q146" s="71">
        <v>347</v>
      </c>
      <c r="R146" s="58"/>
      <c r="S146" s="58"/>
      <c r="T146" s="58"/>
      <c r="U146" s="58"/>
      <c r="V146" s="58"/>
      <c r="W146" s="58"/>
      <c r="X146" s="58"/>
      <c r="Y146" s="58"/>
      <c r="Z146" s="58"/>
      <c r="AA146" s="56">
        <v>22</v>
      </c>
      <c r="AC146" s="15">
        <v>22</v>
      </c>
      <c r="AD146" s="15">
        <v>347</v>
      </c>
      <c r="AE146" s="15">
        <v>619</v>
      </c>
    </row>
    <row r="147" spans="1:31" x14ac:dyDescent="0.2">
      <c r="A147" s="56">
        <v>23</v>
      </c>
      <c r="B147" s="57">
        <f>IF(O$149&gt;0,SUM($O147:O147),"")</f>
        <v>515</v>
      </c>
      <c r="C147" s="57">
        <f>IF(P$149&gt;0,SUM($O147:P147),"")</f>
        <v>1011</v>
      </c>
      <c r="D147" s="57">
        <f>IF(Q$149&gt;0,SUM($O147:Q147),"")</f>
        <v>1567</v>
      </c>
      <c r="E147" s="398" t="str">
        <f>IF(R$149&gt;0,SUM($O147:R147),"")</f>
        <v/>
      </c>
      <c r="F147" s="57" t="str">
        <f>IF(S$149&gt;0,SUM($O147:S147),"")</f>
        <v/>
      </c>
      <c r="G147" s="57" t="str">
        <f>IF(T$149&gt;0,SUM($O147:T147),"")</f>
        <v/>
      </c>
      <c r="H147" s="57" t="str">
        <f>IF(U$149&gt;0,SUM($O147:U147),"")</f>
        <v/>
      </c>
      <c r="I147" s="57" t="str">
        <f>IF(V$149&gt;0,SUM($O147:V147),"")</f>
        <v/>
      </c>
      <c r="J147" s="57" t="str">
        <f>IF(W$149&gt;0,SUM($O147:W147),"")</f>
        <v/>
      </c>
      <c r="K147" s="57" t="str">
        <f>IF(X$149&gt;0,SUM($O147:X147),"")</f>
        <v/>
      </c>
      <c r="L147" s="57" t="str">
        <f>IF(Y$149&gt;0,SUM($O147:Y147),"")</f>
        <v/>
      </c>
      <c r="M147" s="57" t="str">
        <f>IF(Z$149&gt;0,SUM($O147:Z147),"")</f>
        <v/>
      </c>
      <c r="N147" s="56">
        <v>23</v>
      </c>
      <c r="O147" s="58">
        <v>515</v>
      </c>
      <c r="P147" s="58">
        <v>496</v>
      </c>
      <c r="Q147" s="71">
        <v>556</v>
      </c>
      <c r="R147" s="361"/>
      <c r="S147" s="58"/>
      <c r="T147" s="58"/>
      <c r="U147" s="58"/>
      <c r="V147" s="58"/>
      <c r="W147" s="58"/>
      <c r="X147" s="58"/>
      <c r="Y147" s="58"/>
      <c r="Z147" s="58"/>
      <c r="AA147" s="56">
        <v>23</v>
      </c>
      <c r="AC147" s="15">
        <v>23</v>
      </c>
      <c r="AD147" s="15">
        <v>556</v>
      </c>
      <c r="AE147" s="15">
        <v>1276</v>
      </c>
    </row>
    <row r="148" spans="1:31" x14ac:dyDescent="0.2">
      <c r="A148" s="56">
        <v>24</v>
      </c>
      <c r="B148" s="57">
        <f>IF(O$149&gt;0,SUM($O148:O148),"")</f>
        <v>52</v>
      </c>
      <c r="C148" s="57">
        <f>IF(P$149&gt;0,SUM($O148:P148),"")</f>
        <v>100</v>
      </c>
      <c r="D148" s="57">
        <f>IF(Q$149&gt;0,SUM($O148:Q148),"")</f>
        <v>152</v>
      </c>
      <c r="E148" s="398" t="str">
        <f>IF(R$149&gt;0,SUM($O148:R148),"")</f>
        <v/>
      </c>
      <c r="F148" s="57" t="str">
        <f>IF(S$149&gt;0,SUM($O148:S148),"")</f>
        <v/>
      </c>
      <c r="G148" s="57" t="str">
        <f>IF(T$149&gt;0,SUM($O148:T148),"")</f>
        <v/>
      </c>
      <c r="H148" s="57" t="str">
        <f>IF(U$149&gt;0,SUM($O148:U148),"")</f>
        <v/>
      </c>
      <c r="I148" s="57" t="str">
        <f>IF(V$149&gt;0,SUM($O148:V148),"")</f>
        <v/>
      </c>
      <c r="J148" s="57" t="str">
        <f>IF(W$149&gt;0,SUM($O148:W148),"")</f>
        <v/>
      </c>
      <c r="K148" s="57" t="str">
        <f>IF(X$149&gt;0,SUM($O148:X148),"")</f>
        <v/>
      </c>
      <c r="L148" s="57" t="str">
        <f>IF(Y$149&gt;0,SUM($O148:Y148),"")</f>
        <v/>
      </c>
      <c r="M148" s="57" t="str">
        <f>IF(Z$149&gt;0,SUM($O148:Z148),"")</f>
        <v/>
      </c>
      <c r="N148" s="56">
        <v>24</v>
      </c>
      <c r="O148" s="58">
        <v>52</v>
      </c>
      <c r="P148" s="58">
        <v>48</v>
      </c>
      <c r="Q148" s="71">
        <v>52</v>
      </c>
      <c r="R148" s="58"/>
      <c r="S148" s="58"/>
      <c r="T148" s="58"/>
      <c r="U148" s="58"/>
      <c r="V148" s="58"/>
      <c r="W148" s="58"/>
      <c r="X148" s="58"/>
      <c r="Y148" s="58"/>
      <c r="Z148" s="58"/>
      <c r="AA148" s="56">
        <v>24</v>
      </c>
      <c r="AC148" s="15">
        <v>24</v>
      </c>
      <c r="AD148" s="15">
        <v>52</v>
      </c>
      <c r="AE148" s="15">
        <v>128</v>
      </c>
    </row>
    <row r="149" spans="1:31" x14ac:dyDescent="0.2">
      <c r="A149" s="61" t="s">
        <v>4</v>
      </c>
      <c r="B149" s="62">
        <f>SUM(B125:B148)</f>
        <v>3345</v>
      </c>
      <c r="C149" s="62">
        <f t="shared" ref="C149:D149" si="31">SUM(C125:C148)</f>
        <v>6549</v>
      </c>
      <c r="D149" s="62">
        <f t="shared" si="31"/>
        <v>9852</v>
      </c>
      <c r="E149" s="378">
        <f t="shared" ref="E149" si="32">SUM(E125:E148)</f>
        <v>0</v>
      </c>
      <c r="F149" s="62">
        <f t="shared" ref="F149:M149" si="33">SUM(F125:F148)</f>
        <v>0</v>
      </c>
      <c r="G149" s="62">
        <f t="shared" si="33"/>
        <v>0</v>
      </c>
      <c r="H149" s="62">
        <f t="shared" si="33"/>
        <v>0</v>
      </c>
      <c r="I149" s="62">
        <f t="shared" si="33"/>
        <v>0</v>
      </c>
      <c r="J149" s="62">
        <f t="shared" si="33"/>
        <v>0</v>
      </c>
      <c r="K149" s="62">
        <f t="shared" si="33"/>
        <v>0</v>
      </c>
      <c r="L149" s="62">
        <f t="shared" si="33"/>
        <v>0</v>
      </c>
      <c r="M149" s="62">
        <f t="shared" si="33"/>
        <v>0</v>
      </c>
      <c r="N149" s="61" t="s">
        <v>4</v>
      </c>
      <c r="O149" s="378">
        <v>3618</v>
      </c>
      <c r="P149" s="378">
        <f t="shared" ref="P149:Z149" si="34">SUM(P125:P148)</f>
        <v>3204</v>
      </c>
      <c r="Q149" s="378">
        <f t="shared" si="34"/>
        <v>3303</v>
      </c>
      <c r="R149" s="378">
        <f t="shared" si="34"/>
        <v>0</v>
      </c>
      <c r="S149" s="378">
        <f t="shared" si="34"/>
        <v>0</v>
      </c>
      <c r="T149" s="378">
        <f t="shared" si="34"/>
        <v>0</v>
      </c>
      <c r="U149" s="378">
        <f t="shared" si="34"/>
        <v>0</v>
      </c>
      <c r="V149" s="378">
        <f t="shared" si="34"/>
        <v>0</v>
      </c>
      <c r="W149" s="378">
        <f t="shared" si="34"/>
        <v>0</v>
      </c>
      <c r="X149" s="378">
        <f t="shared" si="34"/>
        <v>0</v>
      </c>
      <c r="Y149" s="378">
        <f t="shared" si="34"/>
        <v>0</v>
      </c>
      <c r="Z149" s="378">
        <f t="shared" si="34"/>
        <v>0</v>
      </c>
      <c r="AA149" s="61" t="s">
        <v>4</v>
      </c>
      <c r="AB149" s="68"/>
    </row>
    <row r="150" spans="1:31" x14ac:dyDescent="0.2">
      <c r="A150" s="45"/>
      <c r="B150" s="63"/>
      <c r="C150" s="63"/>
      <c r="D150" s="63"/>
      <c r="E150" s="63"/>
      <c r="F150" s="63"/>
      <c r="G150" s="63"/>
      <c r="H150" s="63"/>
      <c r="I150" s="63"/>
      <c r="J150" s="63"/>
      <c r="K150" s="63"/>
      <c r="L150" s="63"/>
      <c r="M150" s="63"/>
      <c r="N150" s="45"/>
      <c r="O150" s="62"/>
      <c r="P150" s="62"/>
      <c r="Q150" s="62"/>
      <c r="R150" s="62"/>
      <c r="S150" s="62"/>
      <c r="T150" s="62"/>
      <c r="U150" s="62"/>
      <c r="V150" s="62"/>
      <c r="W150" s="62"/>
      <c r="X150" s="62"/>
      <c r="Y150" s="62"/>
      <c r="Z150" s="62"/>
      <c r="AA150" s="45"/>
    </row>
    <row r="151" spans="1:31" x14ac:dyDescent="0.2">
      <c r="A151" s="45"/>
      <c r="B151" s="63"/>
      <c r="C151" s="63"/>
      <c r="D151" s="63"/>
      <c r="E151" s="63"/>
      <c r="F151" s="63"/>
      <c r="G151" s="63"/>
      <c r="H151" s="63"/>
      <c r="I151" s="63"/>
      <c r="J151" s="63"/>
      <c r="K151" s="63"/>
      <c r="L151" s="63"/>
      <c r="M151" s="63"/>
      <c r="N151" s="45"/>
      <c r="P151" s="63"/>
      <c r="X151" s="344"/>
      <c r="AA151" s="45"/>
    </row>
    <row r="152" spans="1:31" x14ac:dyDescent="0.2">
      <c r="A152" s="45"/>
      <c r="B152" s="63"/>
      <c r="C152" s="63"/>
      <c r="D152" s="63"/>
      <c r="E152" s="63"/>
      <c r="F152" s="63"/>
      <c r="G152" s="63"/>
      <c r="H152" s="63"/>
      <c r="I152" s="63"/>
      <c r="J152" s="63"/>
      <c r="K152" s="63"/>
      <c r="L152" s="63"/>
      <c r="M152" s="63"/>
      <c r="N152" s="45"/>
      <c r="X152" s="344"/>
      <c r="AA152" s="45"/>
    </row>
    <row r="153" spans="1:31" x14ac:dyDescent="0.2">
      <c r="A153" s="45"/>
      <c r="N153" s="45"/>
      <c r="X153" s="344"/>
      <c r="AA153" s="45"/>
    </row>
    <row r="154" spans="1:31" x14ac:dyDescent="0.2">
      <c r="A154" s="64" t="s">
        <v>9</v>
      </c>
      <c r="B154" s="53" t="s">
        <v>215</v>
      </c>
      <c r="C154" s="54"/>
      <c r="D154" s="54"/>
      <c r="E154" s="54"/>
      <c r="F154" s="54"/>
      <c r="G154" s="54"/>
      <c r="H154" s="54"/>
      <c r="I154" s="54"/>
      <c r="J154" s="54"/>
      <c r="K154" s="54"/>
      <c r="L154" s="54"/>
      <c r="M154" s="54"/>
      <c r="N154" s="74" t="s">
        <v>9</v>
      </c>
      <c r="O154" s="55" t="s">
        <v>215</v>
      </c>
      <c r="P154" s="55"/>
      <c r="Q154" s="55"/>
      <c r="R154" s="55"/>
      <c r="S154" s="55"/>
      <c r="T154" s="55"/>
      <c r="U154" s="55"/>
      <c r="V154" s="55"/>
      <c r="W154" s="55"/>
      <c r="X154" s="55"/>
      <c r="Y154" s="55"/>
      <c r="Z154" s="55"/>
      <c r="AA154" s="64" t="s">
        <v>9</v>
      </c>
    </row>
    <row r="155" spans="1:31" x14ac:dyDescent="0.2">
      <c r="A155" s="65">
        <v>1</v>
      </c>
      <c r="B155" s="57">
        <f>IF(O$179&gt;0,SUM($O155:O155),"")</f>
        <v>183</v>
      </c>
      <c r="C155" s="57">
        <f>IF(P$179&gt;0,SUM($O155:P155),"")</f>
        <v>368</v>
      </c>
      <c r="D155" s="57">
        <f>IF(Q$179&gt;0,SUM($O155:Q155),"")</f>
        <v>559</v>
      </c>
      <c r="E155" s="398" t="str">
        <f>IF(R$149&gt;0,SUM($O155:R155),"")</f>
        <v/>
      </c>
      <c r="F155" s="57" t="str">
        <f>IF(S$179&gt;0,SUM($O155:S155),"")</f>
        <v/>
      </c>
      <c r="G155" s="57" t="str">
        <f>IF(T$179&gt;0,SUM($O155:T155),"")</f>
        <v/>
      </c>
      <c r="H155" s="57" t="str">
        <f>IF(U$179&gt;0,SUM($O155:U155),"")</f>
        <v/>
      </c>
      <c r="I155" s="57" t="str">
        <f>IF(V$179&gt;0,SUM($O155:V155),"")</f>
        <v/>
      </c>
      <c r="J155" s="57" t="str">
        <f>IF(W$179&gt;0,SUM($O155:W155),"")</f>
        <v/>
      </c>
      <c r="K155" s="57" t="str">
        <f>IF(X$179&gt;0,SUM($O155:X155),"")</f>
        <v/>
      </c>
      <c r="L155" s="57" t="str">
        <f>IF(Y$179&gt;0,SUM($O155:Y155),"")</f>
        <v/>
      </c>
      <c r="M155" s="57" t="str">
        <f>IF(Z$179&gt;0,SUM($O155:Z155),"")</f>
        <v/>
      </c>
      <c r="N155" s="65">
        <v>1</v>
      </c>
      <c r="O155" s="58">
        <v>183</v>
      </c>
      <c r="P155" s="58">
        <v>185</v>
      </c>
      <c r="Q155" s="71">
        <v>191</v>
      </c>
      <c r="R155" s="58"/>
      <c r="S155" s="58"/>
      <c r="T155" s="58"/>
      <c r="U155" s="58"/>
      <c r="V155" s="58"/>
      <c r="W155" s="84"/>
      <c r="X155" s="58"/>
      <c r="Y155" s="58"/>
      <c r="Z155" s="58"/>
      <c r="AA155" s="65">
        <v>1</v>
      </c>
    </row>
    <row r="156" spans="1:31" x14ac:dyDescent="0.2">
      <c r="A156" s="65">
        <v>2</v>
      </c>
      <c r="B156" s="57">
        <f>IF(O$179&gt;0,SUM($O156:O156),"")</f>
        <v>49</v>
      </c>
      <c r="C156" s="57">
        <f>IF(P$179&gt;0,SUM($O156:P156),"")</f>
        <v>103</v>
      </c>
      <c r="D156" s="57">
        <f>IF(Q$179&gt;0,SUM($O156:Q156),"")</f>
        <v>152</v>
      </c>
      <c r="E156" s="398" t="str">
        <f>IF(R$149&gt;0,SUM($O156:R156),"")</f>
        <v/>
      </c>
      <c r="F156" s="57" t="str">
        <f>IF(S$179&gt;0,SUM($O156:S156),"")</f>
        <v/>
      </c>
      <c r="G156" s="57" t="str">
        <f>IF(T$179&gt;0,SUM($O156:T156),"")</f>
        <v/>
      </c>
      <c r="H156" s="57" t="str">
        <f>IF(U$179&gt;0,SUM($O156:U156),"")</f>
        <v/>
      </c>
      <c r="I156" s="57" t="str">
        <f>IF(V$179&gt;0,SUM($O156:V156),"")</f>
        <v/>
      </c>
      <c r="J156" s="57" t="str">
        <f>IF(W$179&gt;0,SUM($O156:W156),"")</f>
        <v/>
      </c>
      <c r="K156" s="57" t="str">
        <f>IF(X$179&gt;0,SUM($O156:X156),"")</f>
        <v/>
      </c>
      <c r="L156" s="57" t="str">
        <f>IF(Y$179&gt;0,SUM($O156:Y156),"")</f>
        <v/>
      </c>
      <c r="M156" s="57" t="str">
        <f>IF(Z$179&gt;0,SUM($O156:Z156),"")</f>
        <v/>
      </c>
      <c r="N156" s="65">
        <v>2</v>
      </c>
      <c r="O156" s="58">
        <v>49</v>
      </c>
      <c r="P156" s="58">
        <v>54</v>
      </c>
      <c r="Q156" s="71">
        <v>49</v>
      </c>
      <c r="R156" s="58"/>
      <c r="S156" s="58"/>
      <c r="T156" s="58"/>
      <c r="U156" s="361"/>
      <c r="V156" s="58"/>
      <c r="W156" s="84"/>
      <c r="X156" s="58"/>
      <c r="Y156" s="58"/>
      <c r="Z156" s="58"/>
      <c r="AA156" s="65">
        <v>2</v>
      </c>
    </row>
    <row r="157" spans="1:31" x14ac:dyDescent="0.2">
      <c r="A157" s="65">
        <v>3</v>
      </c>
      <c r="B157" s="57">
        <f>IF(O$179&gt;0,SUM($O157:O157),"")</f>
        <v>36</v>
      </c>
      <c r="C157" s="57">
        <f>IF(P$179&gt;0,SUM($O157:P157),"")</f>
        <v>66</v>
      </c>
      <c r="D157" s="57">
        <f>IF(Q$179&gt;0,SUM($O157:Q157),"")</f>
        <v>105</v>
      </c>
      <c r="E157" s="398" t="str">
        <f>IF(R$149&gt;0,SUM($O157:R157),"")</f>
        <v/>
      </c>
      <c r="F157" s="57" t="str">
        <f>IF(S$179&gt;0,SUM($O157:S157),"")</f>
        <v/>
      </c>
      <c r="G157" s="57" t="str">
        <f>IF(T$179&gt;0,SUM($O157:T157),"")</f>
        <v/>
      </c>
      <c r="H157" s="57" t="str">
        <f>IF(U$179&gt;0,SUM($O157:U157),"")</f>
        <v/>
      </c>
      <c r="I157" s="57" t="str">
        <f>IF(V$179&gt;0,SUM($O157:V157),"")</f>
        <v/>
      </c>
      <c r="J157" s="57" t="str">
        <f>IF(W$179&gt;0,SUM($O157:W157),"")</f>
        <v/>
      </c>
      <c r="K157" s="57" t="str">
        <f>IF(X$179&gt;0,SUM($O157:X157),"")</f>
        <v/>
      </c>
      <c r="L157" s="57" t="str">
        <f>IF(Y$179&gt;0,SUM($O157:Y157),"")</f>
        <v/>
      </c>
      <c r="M157" s="57" t="str">
        <f>IF(Z$179&gt;0,SUM($O157:Z157),"")</f>
        <v/>
      </c>
      <c r="N157" s="65">
        <v>3</v>
      </c>
      <c r="O157" s="58">
        <v>36</v>
      </c>
      <c r="P157" s="58">
        <v>30</v>
      </c>
      <c r="Q157" s="71">
        <v>39</v>
      </c>
      <c r="R157" s="58"/>
      <c r="S157" s="58"/>
      <c r="T157" s="58"/>
      <c r="U157" s="58"/>
      <c r="V157" s="58"/>
      <c r="W157" s="84"/>
      <c r="X157" s="58"/>
      <c r="Y157" s="58"/>
      <c r="Z157" s="58"/>
      <c r="AA157" s="65">
        <v>3</v>
      </c>
    </row>
    <row r="158" spans="1:31" x14ac:dyDescent="0.2">
      <c r="A158" s="65">
        <v>4</v>
      </c>
      <c r="B158" s="57">
        <f>IF(O$179&gt;0,SUM($O158:O158),"")</f>
        <v>43</v>
      </c>
      <c r="C158" s="57">
        <f>IF(P$179&gt;0,SUM($O158:P158),"")</f>
        <v>87</v>
      </c>
      <c r="D158" s="57">
        <f>IF(Q$179&gt;0,SUM($O158:Q158),"")</f>
        <v>140</v>
      </c>
      <c r="E158" s="398" t="str">
        <f>IF(R$149&gt;0,SUM($O158:R158),"")</f>
        <v/>
      </c>
      <c r="F158" s="57" t="str">
        <f>IF(S$179&gt;0,SUM($O158:S158),"")</f>
        <v/>
      </c>
      <c r="G158" s="57" t="str">
        <f>IF(T$179&gt;0,SUM($O158:T158),"")</f>
        <v/>
      </c>
      <c r="H158" s="57" t="str">
        <f>IF(U$179&gt;0,SUM($O158:U158),"")</f>
        <v/>
      </c>
      <c r="I158" s="57" t="str">
        <f>IF(V$179&gt;0,SUM($O158:V158),"")</f>
        <v/>
      </c>
      <c r="J158" s="57" t="str">
        <f>IF(W$179&gt;0,SUM($O158:W158),"")</f>
        <v/>
      </c>
      <c r="K158" s="57" t="str">
        <f>IF(X$179&gt;0,SUM($O158:X158),"")</f>
        <v/>
      </c>
      <c r="L158" s="57" t="str">
        <f>IF(Y$179&gt;0,SUM($O158:Y158),"")</f>
        <v/>
      </c>
      <c r="M158" s="57" t="str">
        <f>IF(Z$179&gt;0,SUM($O158:Z158),"")</f>
        <v/>
      </c>
      <c r="N158" s="65">
        <v>4</v>
      </c>
      <c r="O158" s="58">
        <v>43</v>
      </c>
      <c r="P158" s="58">
        <v>44</v>
      </c>
      <c r="Q158" s="71">
        <v>53</v>
      </c>
      <c r="R158" s="58"/>
      <c r="S158" s="58"/>
      <c r="T158" s="58"/>
      <c r="U158" s="58"/>
      <c r="V158" s="58"/>
      <c r="W158" s="84"/>
      <c r="X158" s="58"/>
      <c r="Y158" s="58"/>
      <c r="Z158" s="58"/>
      <c r="AA158" s="65">
        <v>4</v>
      </c>
    </row>
    <row r="159" spans="1:31" x14ac:dyDescent="0.2">
      <c r="A159" s="65">
        <v>5</v>
      </c>
      <c r="B159" s="57">
        <f>IF(O$179&gt;0,SUM($O159:O159),"")</f>
        <v>323</v>
      </c>
      <c r="C159" s="57">
        <f>IF(P$179&gt;0,SUM($O159:P159),"")</f>
        <v>655</v>
      </c>
      <c r="D159" s="57">
        <f>IF(Q$179&gt;0,SUM($O159:Q159),"")</f>
        <v>1005</v>
      </c>
      <c r="E159" s="398" t="str">
        <f>IF(R$149&gt;0,SUM($O159:R159),"")</f>
        <v/>
      </c>
      <c r="F159" s="57" t="str">
        <f>IF(S$179&gt;0,SUM($O159:S159),"")</f>
        <v/>
      </c>
      <c r="G159" s="57" t="str">
        <f>IF(T$179&gt;0,SUM($O159:T159),"")</f>
        <v/>
      </c>
      <c r="H159" s="57" t="str">
        <f>IF(U$179&gt;0,SUM($O159:U159),"")</f>
        <v/>
      </c>
      <c r="I159" s="57" t="str">
        <f>IF(V$179&gt;0,SUM($O159:V159),"")</f>
        <v/>
      </c>
      <c r="J159" s="57" t="str">
        <f>IF(W$179&gt;0,SUM($O159:W159),"")</f>
        <v/>
      </c>
      <c r="K159" s="57" t="str">
        <f>IF(X$179&gt;0,SUM($O159:X159),"")</f>
        <v/>
      </c>
      <c r="L159" s="57" t="str">
        <f>IF(Y$179&gt;0,SUM($O159:Y159),"")</f>
        <v/>
      </c>
      <c r="M159" s="57" t="str">
        <f>IF(Z$179&gt;0,SUM($O159:Z159),"")</f>
        <v/>
      </c>
      <c r="N159" s="65">
        <v>5</v>
      </c>
      <c r="O159" s="58">
        <v>323</v>
      </c>
      <c r="P159" s="58">
        <v>332</v>
      </c>
      <c r="Q159" s="71">
        <v>350</v>
      </c>
      <c r="R159" s="58"/>
      <c r="S159" s="58"/>
      <c r="T159" s="58"/>
      <c r="U159" s="58"/>
      <c r="V159" s="58"/>
      <c r="W159" s="84"/>
      <c r="X159" s="58"/>
      <c r="Y159" s="58"/>
      <c r="Z159" s="58"/>
      <c r="AA159" s="65">
        <v>5</v>
      </c>
    </row>
    <row r="160" spans="1:31" x14ac:dyDescent="0.2">
      <c r="A160" s="65">
        <v>6</v>
      </c>
      <c r="B160" s="57">
        <f>IF(O$179&gt;0,SUM($O160:O160),"")</f>
        <v>46</v>
      </c>
      <c r="C160" s="57">
        <f>IF(P$179&gt;0,SUM($O160:P160),"")</f>
        <v>102</v>
      </c>
      <c r="D160" s="57">
        <f>IF(Q$179&gt;0,SUM($O160:Q160),"")</f>
        <v>147</v>
      </c>
      <c r="E160" s="398" t="str">
        <f>IF(R$149&gt;0,SUM($O160:R160),"")</f>
        <v/>
      </c>
      <c r="F160" s="57" t="str">
        <f>IF(S$179&gt;0,SUM($O160:S160),"")</f>
        <v/>
      </c>
      <c r="G160" s="57" t="str">
        <f>IF(T$179&gt;0,SUM($O160:T160),"")</f>
        <v/>
      </c>
      <c r="H160" s="57" t="str">
        <f>IF(U$179&gt;0,SUM($O160:U160),"")</f>
        <v/>
      </c>
      <c r="I160" s="57" t="str">
        <f>IF(V$179&gt;0,SUM($O160:V160),"")</f>
        <v/>
      </c>
      <c r="J160" s="57" t="str">
        <f>IF(W$179&gt;0,SUM($O160:W160),"")</f>
        <v/>
      </c>
      <c r="K160" s="57" t="str">
        <f>IF(X$179&gt;0,SUM($O160:X160),"")</f>
        <v/>
      </c>
      <c r="L160" s="57" t="str">
        <f>IF(Y$179&gt;0,SUM($O160:Y160),"")</f>
        <v/>
      </c>
      <c r="M160" s="57" t="str">
        <f>IF(Z$179&gt;0,SUM($O160:Z160),"")</f>
        <v/>
      </c>
      <c r="N160" s="65">
        <v>6</v>
      </c>
      <c r="O160" s="58">
        <v>46</v>
      </c>
      <c r="P160" s="58">
        <v>56</v>
      </c>
      <c r="Q160" s="71">
        <v>45</v>
      </c>
      <c r="R160" s="58"/>
      <c r="S160" s="58"/>
      <c r="T160" s="58"/>
      <c r="U160" s="58"/>
      <c r="V160" s="58"/>
      <c r="W160" s="84"/>
      <c r="X160" s="58"/>
      <c r="Y160" s="58"/>
      <c r="Z160" s="58"/>
      <c r="AA160" s="65">
        <v>6</v>
      </c>
    </row>
    <row r="161" spans="1:27" x14ac:dyDescent="0.2">
      <c r="A161" s="65">
        <v>7</v>
      </c>
      <c r="B161" s="57">
        <f>IF(O$179&gt;0,SUM($O161:O161),"")</f>
        <v>48</v>
      </c>
      <c r="C161" s="57">
        <f>IF(P$179&gt;0,SUM($O161:P161),"")</f>
        <v>99</v>
      </c>
      <c r="D161" s="57">
        <f>IF(Q$179&gt;0,SUM($O161:Q161),"")</f>
        <v>157</v>
      </c>
      <c r="E161" s="398" t="str">
        <f>IF(R$149&gt;0,SUM($O161:R161),"")</f>
        <v/>
      </c>
      <c r="F161" s="57" t="str">
        <f>IF(S$179&gt;0,SUM($O161:S161),"")</f>
        <v/>
      </c>
      <c r="G161" s="57" t="str">
        <f>IF(T$179&gt;0,SUM($O161:T161),"")</f>
        <v/>
      </c>
      <c r="H161" s="57" t="str">
        <f>IF(U$179&gt;0,SUM($O161:U161),"")</f>
        <v/>
      </c>
      <c r="I161" s="57" t="str">
        <f>IF(V$179&gt;0,SUM($O161:V161),"")</f>
        <v/>
      </c>
      <c r="J161" s="57" t="str">
        <f>IF(W$179&gt;0,SUM($O161:W161),"")</f>
        <v/>
      </c>
      <c r="K161" s="57" t="str">
        <f>IF(X$179&gt;0,SUM($O161:X161),"")</f>
        <v/>
      </c>
      <c r="L161" s="57" t="str">
        <f>IF(Y$179&gt;0,SUM($O161:Y161),"")</f>
        <v/>
      </c>
      <c r="M161" s="57" t="str">
        <f>IF(Z$179&gt;0,SUM($O161:Z161),"")</f>
        <v/>
      </c>
      <c r="N161" s="65">
        <v>7</v>
      </c>
      <c r="O161" s="58">
        <v>48</v>
      </c>
      <c r="P161" s="58">
        <v>51</v>
      </c>
      <c r="Q161" s="71">
        <v>58</v>
      </c>
      <c r="R161" s="58"/>
      <c r="S161" s="58"/>
      <c r="T161" s="58"/>
      <c r="U161" s="58"/>
      <c r="V161" s="58"/>
      <c r="W161" s="84"/>
      <c r="X161" s="58"/>
      <c r="Y161" s="58"/>
      <c r="Z161" s="58"/>
      <c r="AA161" s="65">
        <v>7</v>
      </c>
    </row>
    <row r="162" spans="1:27" x14ac:dyDescent="0.2">
      <c r="A162" s="65">
        <v>8</v>
      </c>
      <c r="B162" s="57">
        <f>IF(O$179&gt;0,SUM($O162:O162),"")</f>
        <v>1083</v>
      </c>
      <c r="C162" s="57">
        <f>IF(P$179&gt;0,SUM($O162:P162),"")</f>
        <v>2064</v>
      </c>
      <c r="D162" s="57">
        <f>IF(Q$179&gt;0,SUM($O162:Q162),"")</f>
        <v>2993</v>
      </c>
      <c r="E162" s="398" t="str">
        <f>IF(R$149&gt;0,SUM($O162:R162),"")</f>
        <v/>
      </c>
      <c r="F162" s="57" t="str">
        <f>IF(S$179&gt;0,SUM($O162:S162),"")</f>
        <v/>
      </c>
      <c r="G162" s="57" t="str">
        <f>IF(T$179&gt;0,SUM($O162:T162),"")</f>
        <v/>
      </c>
      <c r="H162" s="57" t="str">
        <f>IF(U$179&gt;0,SUM($O162:U162),"")</f>
        <v/>
      </c>
      <c r="I162" s="57" t="str">
        <f>IF(V$179&gt;0,SUM($O162:V162),"")</f>
        <v/>
      </c>
      <c r="J162" s="57" t="str">
        <f>IF(W$179&gt;0,SUM($O162:W162),"")</f>
        <v/>
      </c>
      <c r="K162" s="57" t="str">
        <f>IF(X$179&gt;0,SUM($O162:X162),"")</f>
        <v/>
      </c>
      <c r="L162" s="57" t="str">
        <f>IF(Y$179&gt;0,SUM($O162:Y162),"")</f>
        <v/>
      </c>
      <c r="M162" s="57" t="str">
        <f>IF(Z$179&gt;0,SUM($O162:Z162),"")</f>
        <v/>
      </c>
      <c r="N162" s="65">
        <v>8</v>
      </c>
      <c r="O162" s="58">
        <v>1083</v>
      </c>
      <c r="P162" s="58">
        <v>981</v>
      </c>
      <c r="Q162" s="71">
        <v>929</v>
      </c>
      <c r="R162" s="58"/>
      <c r="S162" s="58"/>
      <c r="T162" s="58"/>
      <c r="U162" s="58"/>
      <c r="V162" s="58"/>
      <c r="W162" s="84"/>
      <c r="X162" s="58"/>
      <c r="Y162" s="58"/>
      <c r="Z162" s="58"/>
      <c r="AA162" s="65">
        <v>8</v>
      </c>
    </row>
    <row r="163" spans="1:27" x14ac:dyDescent="0.2">
      <c r="A163" s="65">
        <v>9</v>
      </c>
      <c r="B163" s="57">
        <f>IF(O$179&gt;0,SUM($O163:O163),"")</f>
        <v>231</v>
      </c>
      <c r="C163" s="57">
        <f>IF(P$179&gt;0,SUM($O163:P163),"")</f>
        <v>439</v>
      </c>
      <c r="D163" s="57">
        <f>IF(Q$179&gt;0,SUM($O163:Q163),"")</f>
        <v>625</v>
      </c>
      <c r="E163" s="398" t="str">
        <f>IF(R$149&gt;0,SUM($O163:R163),"")</f>
        <v/>
      </c>
      <c r="F163" s="57" t="str">
        <f>IF(S$179&gt;0,SUM($O163:S163),"")</f>
        <v/>
      </c>
      <c r="G163" s="57" t="str">
        <f>IF(T$179&gt;0,SUM($O163:T163),"")</f>
        <v/>
      </c>
      <c r="H163" s="57" t="str">
        <f>IF(U$179&gt;0,SUM($O163:U163),"")</f>
        <v/>
      </c>
      <c r="I163" s="57" t="str">
        <f>IF(V$179&gt;0,SUM($O163:V163),"")</f>
        <v/>
      </c>
      <c r="J163" s="57" t="str">
        <f>IF(W$179&gt;0,SUM($O163:W163),"")</f>
        <v/>
      </c>
      <c r="K163" s="57" t="str">
        <f>IF(X$179&gt;0,SUM($O163:X163),"")</f>
        <v/>
      </c>
      <c r="L163" s="57" t="str">
        <f>IF(Y$179&gt;0,SUM($O163:Y163),"")</f>
        <v/>
      </c>
      <c r="M163" s="57" t="str">
        <f>IF(Z$179&gt;0,SUM($O163:Z163),"")</f>
        <v/>
      </c>
      <c r="N163" s="65">
        <v>9</v>
      </c>
      <c r="O163" s="58">
        <v>231</v>
      </c>
      <c r="P163" s="58">
        <v>208</v>
      </c>
      <c r="Q163" s="71">
        <v>186</v>
      </c>
      <c r="R163" s="58"/>
      <c r="S163" s="58"/>
      <c r="T163" s="58"/>
      <c r="U163" s="58"/>
      <c r="V163" s="58"/>
      <c r="W163" s="84"/>
      <c r="X163" s="58"/>
      <c r="Y163" s="58"/>
      <c r="Z163" s="58"/>
      <c r="AA163" s="65">
        <v>9</v>
      </c>
    </row>
    <row r="164" spans="1:27" x14ac:dyDescent="0.2">
      <c r="A164" s="65">
        <v>10</v>
      </c>
      <c r="B164" s="57">
        <f>IF(O$179&gt;0,SUM($O164:O164),"")</f>
        <v>182</v>
      </c>
      <c r="C164" s="57">
        <f>IF(P$179&gt;0,SUM($O164:P164),"")</f>
        <v>369</v>
      </c>
      <c r="D164" s="57">
        <f>IF(Q$179&gt;0,SUM($O164:Q164),"")</f>
        <v>555</v>
      </c>
      <c r="E164" s="398" t="str">
        <f>IF(R$149&gt;0,SUM($O164:R164),"")</f>
        <v/>
      </c>
      <c r="F164" s="57" t="str">
        <f>IF(S$179&gt;0,SUM($O164:S164),"")</f>
        <v/>
      </c>
      <c r="G164" s="57" t="str">
        <f>IF(T$179&gt;0,SUM($O164:T164),"")</f>
        <v/>
      </c>
      <c r="H164" s="57" t="str">
        <f>IF(U$179&gt;0,SUM($O164:U164),"")</f>
        <v/>
      </c>
      <c r="I164" s="57" t="str">
        <f>IF(V$179&gt;0,SUM($O164:V164),"")</f>
        <v/>
      </c>
      <c r="J164" s="57" t="str">
        <f>IF(W$179&gt;0,SUM($O164:W164),"")</f>
        <v/>
      </c>
      <c r="K164" s="57" t="str">
        <f>IF(X$179&gt;0,SUM($O164:X164),"")</f>
        <v/>
      </c>
      <c r="L164" s="57" t="str">
        <f>IF(Y$179&gt;0,SUM($O164:Y164),"")</f>
        <v/>
      </c>
      <c r="M164" s="57" t="str">
        <f>IF(Z$179&gt;0,SUM($O164:Z164),"")</f>
        <v/>
      </c>
      <c r="N164" s="65">
        <v>10</v>
      </c>
      <c r="O164" s="58">
        <v>182</v>
      </c>
      <c r="P164" s="58">
        <v>187</v>
      </c>
      <c r="Q164" s="71">
        <v>186</v>
      </c>
      <c r="R164" s="58"/>
      <c r="S164" s="58"/>
      <c r="T164" s="58"/>
      <c r="U164" s="58"/>
      <c r="V164" s="58"/>
      <c r="W164" s="84"/>
      <c r="X164" s="58"/>
      <c r="Y164" s="58"/>
      <c r="Z164" s="58"/>
      <c r="AA164" s="65">
        <v>10</v>
      </c>
    </row>
    <row r="165" spans="1:27" x14ac:dyDescent="0.2">
      <c r="A165" s="65">
        <v>11</v>
      </c>
      <c r="B165" s="57">
        <f>IF(O$179&gt;0,SUM($O165:O165),"")</f>
        <v>432</v>
      </c>
      <c r="C165" s="57">
        <f>IF(P$179&gt;0,SUM($O165:P165),"")</f>
        <v>823</v>
      </c>
      <c r="D165" s="57">
        <f>IF(Q$179&gt;0,SUM($O165:Q165),"")</f>
        <v>1265</v>
      </c>
      <c r="E165" s="398" t="str">
        <f>IF(R$149&gt;0,SUM($O165:R165),"")</f>
        <v/>
      </c>
      <c r="F165" s="57" t="str">
        <f>IF(S$179&gt;0,SUM($O165:S165),"")</f>
        <v/>
      </c>
      <c r="G165" s="57" t="str">
        <f>IF(T$179&gt;0,SUM($O165:T165),"")</f>
        <v/>
      </c>
      <c r="H165" s="57" t="str">
        <f>IF(U$179&gt;0,SUM($O165:U165),"")</f>
        <v/>
      </c>
      <c r="I165" s="57" t="str">
        <f>IF(V$179&gt;0,SUM($O165:V165),"")</f>
        <v/>
      </c>
      <c r="J165" s="57" t="str">
        <f>IF(W$179&gt;0,SUM($O165:W165),"")</f>
        <v/>
      </c>
      <c r="K165" s="57" t="str">
        <f>IF(X$179&gt;0,SUM($O165:X165),"")</f>
        <v/>
      </c>
      <c r="L165" s="57" t="str">
        <f>IF(Y$179&gt;0,SUM($O165:Y165),"")</f>
        <v/>
      </c>
      <c r="M165" s="57" t="str">
        <f>IF(Z$179&gt;0,SUM($O165:Z165),"")</f>
        <v/>
      </c>
      <c r="N165" s="65">
        <v>11</v>
      </c>
      <c r="O165" s="58">
        <v>432</v>
      </c>
      <c r="P165" s="58">
        <v>391</v>
      </c>
      <c r="Q165" s="71">
        <v>442</v>
      </c>
      <c r="R165" s="58"/>
      <c r="S165" s="58"/>
      <c r="T165" s="58"/>
      <c r="U165" s="58"/>
      <c r="V165" s="58"/>
      <c r="W165" s="84"/>
      <c r="X165" s="58"/>
      <c r="Y165" s="58"/>
      <c r="Z165" s="58"/>
      <c r="AA165" s="65">
        <v>11</v>
      </c>
    </row>
    <row r="166" spans="1:27" x14ac:dyDescent="0.2">
      <c r="A166" s="65">
        <v>12</v>
      </c>
      <c r="B166" s="57">
        <f>IF(O$179&gt;0,SUM($O166:O166),"")</f>
        <v>773</v>
      </c>
      <c r="C166" s="57">
        <f>IF(P$179&gt;0,SUM($O166:P166),"")</f>
        <v>1528</v>
      </c>
      <c r="D166" s="57">
        <f>IF(Q$179&gt;0,SUM($O166:Q166),"")</f>
        <v>2347</v>
      </c>
      <c r="E166" s="398" t="str">
        <f>IF(R$149&gt;0,SUM($O166:R166),"")</f>
        <v/>
      </c>
      <c r="F166" s="57" t="str">
        <f>IF(S$179&gt;0,SUM($O166:S166),"")</f>
        <v/>
      </c>
      <c r="G166" s="57" t="str">
        <f>IF(T$179&gt;0,SUM($O166:T166),"")</f>
        <v/>
      </c>
      <c r="H166" s="57" t="str">
        <f>IF(U$179&gt;0,SUM($O166:U166),"")</f>
        <v/>
      </c>
      <c r="I166" s="57" t="str">
        <f>IF(V$179&gt;0,SUM($O166:V166),"")</f>
        <v/>
      </c>
      <c r="J166" s="57" t="str">
        <f>IF(W$179&gt;0,SUM($O166:W166),"")</f>
        <v/>
      </c>
      <c r="K166" s="57" t="str">
        <f>IF(X$179&gt;0,SUM($O166:X166),"")</f>
        <v/>
      </c>
      <c r="L166" s="57" t="str">
        <f>IF(Y$179&gt;0,SUM($O166:Y166),"")</f>
        <v/>
      </c>
      <c r="M166" s="57" t="str">
        <f>IF(Z$179&gt;0,SUM($O166:Z166),"")</f>
        <v/>
      </c>
      <c r="N166" s="65">
        <v>12</v>
      </c>
      <c r="O166" s="58">
        <v>773</v>
      </c>
      <c r="P166" s="58">
        <v>755</v>
      </c>
      <c r="Q166" s="71">
        <v>819</v>
      </c>
      <c r="R166" s="58"/>
      <c r="S166" s="58"/>
      <c r="T166" s="58"/>
      <c r="U166" s="58"/>
      <c r="V166" s="58"/>
      <c r="W166" s="84"/>
      <c r="X166" s="58"/>
      <c r="Y166" s="58"/>
      <c r="Z166" s="58"/>
      <c r="AA166" s="65">
        <v>12</v>
      </c>
    </row>
    <row r="167" spans="1:27" x14ac:dyDescent="0.2">
      <c r="A167" s="65">
        <v>13</v>
      </c>
      <c r="B167" s="57">
        <f>IF(O$179&gt;0,SUM($O167:O167),"")</f>
        <v>170</v>
      </c>
      <c r="C167" s="57">
        <f>IF(P$179&gt;0,SUM($O167:P167),"")</f>
        <v>350</v>
      </c>
      <c r="D167" s="57">
        <f>IF(Q$179&gt;0,SUM($O167:Q167),"")</f>
        <v>529</v>
      </c>
      <c r="E167" s="398" t="str">
        <f>IF(R$149&gt;0,SUM($O167:R167),"")</f>
        <v/>
      </c>
      <c r="F167" s="57" t="str">
        <f>IF(S$179&gt;0,SUM($O167:S167),"")</f>
        <v/>
      </c>
      <c r="G167" s="57" t="str">
        <f>IF(T$179&gt;0,SUM($O167:T167),"")</f>
        <v/>
      </c>
      <c r="H167" s="57" t="str">
        <f>IF(U$179&gt;0,SUM($O167:U167),"")</f>
        <v/>
      </c>
      <c r="I167" s="57" t="str">
        <f>IF(V$179&gt;0,SUM($O167:V167),"")</f>
        <v/>
      </c>
      <c r="J167" s="57" t="str">
        <f>IF(W$179&gt;0,SUM($O167:W167),"")</f>
        <v/>
      </c>
      <c r="K167" s="57" t="str">
        <f>IF(X$179&gt;0,SUM($O167:X167),"")</f>
        <v/>
      </c>
      <c r="L167" s="57" t="str">
        <f>IF(Y$179&gt;0,SUM($O167:Y167),"")</f>
        <v/>
      </c>
      <c r="M167" s="57" t="str">
        <f>IF(Z$179&gt;0,SUM($O167:Z167),"")</f>
        <v/>
      </c>
      <c r="N167" s="65">
        <v>13</v>
      </c>
      <c r="O167" s="58">
        <v>170</v>
      </c>
      <c r="P167" s="58">
        <v>180</v>
      </c>
      <c r="Q167" s="71">
        <v>179</v>
      </c>
      <c r="R167" s="58"/>
      <c r="S167" s="58"/>
      <c r="T167" s="58"/>
      <c r="U167" s="58"/>
      <c r="V167" s="58"/>
      <c r="W167" s="84"/>
      <c r="X167" s="58"/>
      <c r="Y167" s="58"/>
      <c r="Z167" s="58"/>
      <c r="AA167" s="65">
        <v>13</v>
      </c>
    </row>
    <row r="168" spans="1:27" x14ac:dyDescent="0.2">
      <c r="A168" s="65">
        <v>14</v>
      </c>
      <c r="B168" s="57">
        <f>IF(O$179&gt;0,SUM($O168:O168),"")</f>
        <v>387</v>
      </c>
      <c r="C168" s="57">
        <f>IF(P$179&gt;0,SUM($O168:P168),"")</f>
        <v>749</v>
      </c>
      <c r="D168" s="57">
        <f>IF(Q$179&gt;0,SUM($O168:Q168),"")</f>
        <v>1086</v>
      </c>
      <c r="E168" s="398" t="str">
        <f>IF(R$149&gt;0,SUM($O168:R168),"")</f>
        <v/>
      </c>
      <c r="F168" s="57" t="str">
        <f>IF(S$179&gt;0,SUM($O168:S168),"")</f>
        <v/>
      </c>
      <c r="G168" s="57" t="str">
        <f>IF(T$179&gt;0,SUM($O168:T168),"")</f>
        <v/>
      </c>
      <c r="H168" s="57" t="str">
        <f>IF(U$179&gt;0,SUM($O168:U168),"")</f>
        <v/>
      </c>
      <c r="I168" s="57" t="str">
        <f>IF(V$179&gt;0,SUM($O168:V168),"")</f>
        <v/>
      </c>
      <c r="J168" s="57" t="str">
        <f>IF(W$179&gt;0,SUM($O168:W168),"")</f>
        <v/>
      </c>
      <c r="K168" s="57" t="str">
        <f>IF(X$179&gt;0,SUM($O168:X168),"")</f>
        <v/>
      </c>
      <c r="L168" s="57" t="str">
        <f>IF(Y$179&gt;0,SUM($O168:Y168),"")</f>
        <v/>
      </c>
      <c r="M168" s="57" t="str">
        <f>IF(Z$179&gt;0,SUM($O168:Z168),"")</f>
        <v/>
      </c>
      <c r="N168" s="65">
        <v>14</v>
      </c>
      <c r="O168" s="58">
        <v>387</v>
      </c>
      <c r="P168" s="58">
        <v>362</v>
      </c>
      <c r="Q168" s="71">
        <v>337</v>
      </c>
      <c r="R168" s="58"/>
      <c r="S168" s="58"/>
      <c r="T168" s="58"/>
      <c r="U168" s="58"/>
      <c r="V168" s="58"/>
      <c r="W168" s="84"/>
      <c r="X168" s="58"/>
      <c r="Y168" s="58"/>
      <c r="Z168" s="58"/>
      <c r="AA168" s="65">
        <v>14</v>
      </c>
    </row>
    <row r="169" spans="1:27" x14ac:dyDescent="0.2">
      <c r="A169" s="65">
        <v>15</v>
      </c>
      <c r="B169" s="57">
        <f>IF(O$179&gt;0,SUM($O169:O169),"")</f>
        <v>407</v>
      </c>
      <c r="C169" s="57">
        <f>IF(P$179&gt;0,SUM($O169:P169),"")</f>
        <v>842</v>
      </c>
      <c r="D169" s="57">
        <f>IF(Q$179&gt;0,SUM($O169:Q169),"")</f>
        <v>1266</v>
      </c>
      <c r="E169" s="398" t="str">
        <f>IF(R$149&gt;0,SUM($O169:R169),"")</f>
        <v/>
      </c>
      <c r="F169" s="57" t="str">
        <f>IF(S$179&gt;0,SUM($O169:S169),"")</f>
        <v/>
      </c>
      <c r="G169" s="57" t="str">
        <f>IF(T$179&gt;0,SUM($O169:T169),"")</f>
        <v/>
      </c>
      <c r="H169" s="57" t="str">
        <f>IF(U$179&gt;0,SUM($O169:U169),"")</f>
        <v/>
      </c>
      <c r="I169" s="57" t="str">
        <f>IF(V$179&gt;0,SUM($O169:V169),"")</f>
        <v/>
      </c>
      <c r="J169" s="57" t="str">
        <f>IF(W$179&gt;0,SUM($O169:W169),"")</f>
        <v/>
      </c>
      <c r="K169" s="57" t="str">
        <f>IF(X$179&gt;0,SUM($O169:X169),"")</f>
        <v/>
      </c>
      <c r="L169" s="57" t="str">
        <f>IF(Y$179&gt;0,SUM($O169:Y169),"")</f>
        <v/>
      </c>
      <c r="M169" s="57" t="str">
        <f>IF(Z$179&gt;0,SUM($O169:Z169),"")</f>
        <v/>
      </c>
      <c r="N169" s="65">
        <v>15</v>
      </c>
      <c r="O169" s="58">
        <v>407</v>
      </c>
      <c r="P169" s="58">
        <v>435</v>
      </c>
      <c r="Q169" s="71">
        <v>424</v>
      </c>
      <c r="R169" s="58"/>
      <c r="S169" s="58"/>
      <c r="T169" s="58"/>
      <c r="U169" s="58"/>
      <c r="V169" s="58"/>
      <c r="W169" s="84"/>
      <c r="X169" s="58"/>
      <c r="Y169" s="58"/>
      <c r="Z169" s="58"/>
      <c r="AA169" s="65">
        <v>15</v>
      </c>
    </row>
    <row r="170" spans="1:27" x14ac:dyDescent="0.2">
      <c r="A170" s="65">
        <v>16</v>
      </c>
      <c r="B170" s="57">
        <f>IF(O$179&gt;0,SUM($O170:O170),"")</f>
        <v>229</v>
      </c>
      <c r="C170" s="57">
        <f>IF(P$179&gt;0,SUM($O170:P170),"")</f>
        <v>464</v>
      </c>
      <c r="D170" s="57">
        <f>IF(Q$179&gt;0,SUM($O170:Q170),"")</f>
        <v>652</v>
      </c>
      <c r="E170" s="398" t="str">
        <f>IF(R$149&gt;0,SUM($O170:R170),"")</f>
        <v/>
      </c>
      <c r="F170" s="57" t="str">
        <f>IF(S$179&gt;0,SUM($O170:S170),"")</f>
        <v/>
      </c>
      <c r="G170" s="57" t="str">
        <f>IF(T$179&gt;0,SUM($O170:T170),"")</f>
        <v/>
      </c>
      <c r="H170" s="57" t="str">
        <f>IF(U$179&gt;0,SUM($O170:U170),"")</f>
        <v/>
      </c>
      <c r="I170" s="57" t="str">
        <f>IF(V$179&gt;0,SUM($O170:V170),"")</f>
        <v/>
      </c>
      <c r="J170" s="57" t="str">
        <f>IF(W$179&gt;0,SUM($O170:W170),"")</f>
        <v/>
      </c>
      <c r="K170" s="57" t="str">
        <f>IF(X$179&gt;0,SUM($O170:X170),"")</f>
        <v/>
      </c>
      <c r="L170" s="57" t="str">
        <f>IF(Y$179&gt;0,SUM($O170:Y170),"")</f>
        <v/>
      </c>
      <c r="M170" s="57" t="str">
        <f>IF(Z$179&gt;0,SUM($O170:Z170),"")</f>
        <v/>
      </c>
      <c r="N170" s="65">
        <v>16</v>
      </c>
      <c r="O170" s="58">
        <v>229</v>
      </c>
      <c r="P170" s="58">
        <v>235</v>
      </c>
      <c r="Q170" s="71">
        <v>188</v>
      </c>
      <c r="R170" s="58"/>
      <c r="S170" s="58"/>
      <c r="T170" s="58"/>
      <c r="U170" s="58"/>
      <c r="V170" s="58"/>
      <c r="W170" s="84"/>
      <c r="X170" s="58"/>
      <c r="Y170" s="58"/>
      <c r="Z170" s="58"/>
      <c r="AA170" s="65">
        <v>16</v>
      </c>
    </row>
    <row r="171" spans="1:27" x14ac:dyDescent="0.2">
      <c r="A171" s="65">
        <v>17</v>
      </c>
      <c r="B171" s="57">
        <f>IF(O$179&gt;0,SUM($O171:O171),"")</f>
        <v>286</v>
      </c>
      <c r="C171" s="57">
        <f>IF(P$179&gt;0,SUM($O171:P171),"")</f>
        <v>589</v>
      </c>
      <c r="D171" s="57">
        <f>IF(Q$179&gt;0,SUM($O171:Q171),"")</f>
        <v>887</v>
      </c>
      <c r="E171" s="398" t="str">
        <f>IF(R$149&gt;0,SUM($O171:R171),"")</f>
        <v/>
      </c>
      <c r="F171" s="57" t="str">
        <f>IF(S$179&gt;0,SUM($O171:S171),"")</f>
        <v/>
      </c>
      <c r="G171" s="57" t="str">
        <f>IF(T$179&gt;0,SUM($O171:T171),"")</f>
        <v/>
      </c>
      <c r="H171" s="57" t="str">
        <f>IF(U$179&gt;0,SUM($O171:U171),"")</f>
        <v/>
      </c>
      <c r="I171" s="57" t="str">
        <f>IF(V$179&gt;0,SUM($O171:V171),"")</f>
        <v/>
      </c>
      <c r="J171" s="57" t="str">
        <f>IF(W$179&gt;0,SUM($O171:W171),"")</f>
        <v/>
      </c>
      <c r="K171" s="57" t="str">
        <f>IF(X$179&gt;0,SUM($O171:X171),"")</f>
        <v/>
      </c>
      <c r="L171" s="57" t="str">
        <f>IF(Y$179&gt;0,SUM($O171:Y171),"")</f>
        <v/>
      </c>
      <c r="M171" s="57" t="str">
        <f>IF(Z$179&gt;0,SUM($O171:Z171),"")</f>
        <v/>
      </c>
      <c r="N171" s="65">
        <v>17</v>
      </c>
      <c r="O171" s="58">
        <v>286</v>
      </c>
      <c r="P171" s="58">
        <v>303</v>
      </c>
      <c r="Q171" s="71">
        <v>298</v>
      </c>
      <c r="R171" s="58"/>
      <c r="S171" s="58"/>
      <c r="T171" s="58"/>
      <c r="U171" s="58"/>
      <c r="V171" s="58"/>
      <c r="W171" s="84"/>
      <c r="X171" s="58"/>
      <c r="Y171" s="58"/>
      <c r="Z171" s="58"/>
      <c r="AA171" s="65">
        <v>17</v>
      </c>
    </row>
    <row r="172" spans="1:27" x14ac:dyDescent="0.2">
      <c r="A172" s="65">
        <v>18</v>
      </c>
      <c r="B172" s="57">
        <f>IF(O$179&gt;0,SUM($O172:O172),"")</f>
        <v>228</v>
      </c>
      <c r="C172" s="57">
        <f>IF(P$179&gt;0,SUM($O172:P172),"")</f>
        <v>454</v>
      </c>
      <c r="D172" s="57">
        <f>IF(Q$179&gt;0,SUM($O172:Q172),"")</f>
        <v>679</v>
      </c>
      <c r="E172" s="398" t="str">
        <f>IF(R$149&gt;0,SUM($O172:R172),"")</f>
        <v/>
      </c>
      <c r="F172" s="57" t="str">
        <f>IF(S$179&gt;0,SUM($O172:S172),"")</f>
        <v/>
      </c>
      <c r="G172" s="57" t="str">
        <f>IF(T$179&gt;0,SUM($O172:T172),"")</f>
        <v/>
      </c>
      <c r="H172" s="57" t="str">
        <f>IF(U$179&gt;0,SUM($O172:U172),"")</f>
        <v/>
      </c>
      <c r="I172" s="57" t="str">
        <f>IF(V$179&gt;0,SUM($O172:V172),"")</f>
        <v/>
      </c>
      <c r="J172" s="57" t="str">
        <f>IF(W$179&gt;0,SUM($O172:W172),"")</f>
        <v/>
      </c>
      <c r="K172" s="57" t="str">
        <f>IF(X$179&gt;0,SUM($O172:X172),"")</f>
        <v/>
      </c>
      <c r="L172" s="57" t="str">
        <f>IF(Y$179&gt;0,SUM($O172:Y172),"")</f>
        <v/>
      </c>
      <c r="M172" s="57" t="str">
        <f>IF(Z$179&gt;0,SUM($O172:Z172),"")</f>
        <v/>
      </c>
      <c r="N172" s="65">
        <v>18</v>
      </c>
      <c r="O172" s="58">
        <v>228</v>
      </c>
      <c r="P172" s="58">
        <v>226</v>
      </c>
      <c r="Q172" s="71">
        <v>225</v>
      </c>
      <c r="R172" s="58"/>
      <c r="S172" s="361"/>
      <c r="T172" s="58"/>
      <c r="U172" s="58"/>
      <c r="V172" s="361"/>
      <c r="W172" s="84"/>
      <c r="X172" s="58"/>
      <c r="Y172" s="58"/>
      <c r="Z172" s="58"/>
      <c r="AA172" s="65">
        <v>18</v>
      </c>
    </row>
    <row r="173" spans="1:27" x14ac:dyDescent="0.2">
      <c r="A173" s="65">
        <v>19</v>
      </c>
      <c r="B173" s="57">
        <f>IF(O$179&gt;0,SUM($O173:O173),"")</f>
        <v>42</v>
      </c>
      <c r="C173" s="57">
        <f>IF(P$179&gt;0,SUM($O173:P173),"")</f>
        <v>88</v>
      </c>
      <c r="D173" s="57">
        <f>IF(Q$179&gt;0,SUM($O173:Q173),"")</f>
        <v>129</v>
      </c>
      <c r="E173" s="398" t="str">
        <f>IF(R$149&gt;0,SUM($O173:R173),"")</f>
        <v/>
      </c>
      <c r="F173" s="57" t="str">
        <f>IF(S$179&gt;0,SUM($O173:S173),"")</f>
        <v/>
      </c>
      <c r="G173" s="57" t="str">
        <f>IF(T$179&gt;0,SUM($O173:T173),"")</f>
        <v/>
      </c>
      <c r="H173" s="57" t="str">
        <f>IF(U$179&gt;0,SUM($O173:U173),"")</f>
        <v/>
      </c>
      <c r="I173" s="57" t="str">
        <f>IF(V$179&gt;0,SUM($O173:V173),"")</f>
        <v/>
      </c>
      <c r="J173" s="57" t="str">
        <f>IF(W$179&gt;0,SUM($O173:W173),"")</f>
        <v/>
      </c>
      <c r="K173" s="57" t="str">
        <f>IF(X$179&gt;0,SUM($O173:X173),"")</f>
        <v/>
      </c>
      <c r="L173" s="57" t="str">
        <f>IF(Y$179&gt;0,SUM($O173:Y173),"")</f>
        <v/>
      </c>
      <c r="M173" s="57" t="str">
        <f>IF(Z$179&gt;0,SUM($O173:Z173),"")</f>
        <v/>
      </c>
      <c r="N173" s="65">
        <v>19</v>
      </c>
      <c r="O173" s="58">
        <v>42</v>
      </c>
      <c r="P173" s="58">
        <v>46</v>
      </c>
      <c r="Q173" s="71">
        <v>41</v>
      </c>
      <c r="R173" s="58"/>
      <c r="S173" s="58"/>
      <c r="T173" s="58"/>
      <c r="U173" s="58"/>
      <c r="V173" s="58"/>
      <c r="W173" s="84"/>
      <c r="X173" s="58"/>
      <c r="Y173" s="58"/>
      <c r="Z173" s="58"/>
      <c r="AA173" s="65">
        <v>19</v>
      </c>
    </row>
    <row r="174" spans="1:27" x14ac:dyDescent="0.2">
      <c r="A174" s="65">
        <v>20</v>
      </c>
      <c r="B174" s="57">
        <f>IF(O$179&gt;0,SUM($O174:O174),"")</f>
        <v>102</v>
      </c>
      <c r="C174" s="57">
        <f>IF(P$179&gt;0,SUM($O174:P174),"")</f>
        <v>214</v>
      </c>
      <c r="D174" s="57">
        <f>IF(Q$179&gt;0,SUM($O174:Q174),"")</f>
        <v>331</v>
      </c>
      <c r="E174" s="398" t="str">
        <f>IF(R$149&gt;0,SUM($O174:R174),"")</f>
        <v/>
      </c>
      <c r="F174" s="57" t="str">
        <f>IF(S$179&gt;0,SUM($O174:S174),"")</f>
        <v/>
      </c>
      <c r="G174" s="57" t="str">
        <f>IF(T$179&gt;0,SUM($O174:T174),"")</f>
        <v/>
      </c>
      <c r="H174" s="57" t="str">
        <f>IF(U$179&gt;0,SUM($O174:U174),"")</f>
        <v/>
      </c>
      <c r="I174" s="57" t="str">
        <f>IF(V$179&gt;0,SUM($O174:V174),"")</f>
        <v/>
      </c>
      <c r="J174" s="57" t="str">
        <f>IF(W$179&gt;0,SUM($O174:W174),"")</f>
        <v/>
      </c>
      <c r="K174" s="57" t="str">
        <f>IF(X$179&gt;0,SUM($O174:X174),"")</f>
        <v/>
      </c>
      <c r="L174" s="57" t="str">
        <f>IF(Y$179&gt;0,SUM($O174:Y174),"")</f>
        <v/>
      </c>
      <c r="M174" s="57" t="str">
        <f>IF(Z$179&gt;0,SUM($O174:Z174),"")</f>
        <v/>
      </c>
      <c r="N174" s="65">
        <v>20</v>
      </c>
      <c r="O174" s="58">
        <v>102</v>
      </c>
      <c r="P174" s="58">
        <v>112</v>
      </c>
      <c r="Q174" s="71">
        <v>117</v>
      </c>
      <c r="R174" s="58"/>
      <c r="S174" s="58"/>
      <c r="T174" s="58"/>
      <c r="U174" s="58"/>
      <c r="V174" s="58"/>
      <c r="W174" s="84"/>
      <c r="X174" s="58"/>
      <c r="Y174" s="58"/>
      <c r="Z174" s="58"/>
      <c r="AA174" s="65">
        <v>20</v>
      </c>
    </row>
    <row r="175" spans="1:27" x14ac:dyDescent="0.2">
      <c r="A175" s="65">
        <v>21</v>
      </c>
      <c r="B175" s="57">
        <f>IF(O$179&gt;0,SUM($O175:O175),"")</f>
        <v>258</v>
      </c>
      <c r="C175" s="57">
        <f>IF(P$179&gt;0,SUM($O175:P175),"")</f>
        <v>529</v>
      </c>
      <c r="D175" s="57">
        <f>IF(Q$179&gt;0,SUM($O175:Q175),"")</f>
        <v>790</v>
      </c>
      <c r="E175" s="398" t="str">
        <f>IF(R$149&gt;0,SUM($O175:R175),"")</f>
        <v/>
      </c>
      <c r="F175" s="57" t="str">
        <f>IF(S$179&gt;0,SUM($O175:S175),"")</f>
        <v/>
      </c>
      <c r="G175" s="57" t="str">
        <f>IF(T$179&gt;0,SUM($O175:T175),"")</f>
        <v/>
      </c>
      <c r="H175" s="57" t="str">
        <f>IF(U$179&gt;0,SUM($O175:U175),"")</f>
        <v/>
      </c>
      <c r="I175" s="57" t="str">
        <f>IF(V$179&gt;0,SUM($O175:V175),"")</f>
        <v/>
      </c>
      <c r="J175" s="57" t="str">
        <f>IF(W$179&gt;0,SUM($O175:W175),"")</f>
        <v/>
      </c>
      <c r="K175" s="57" t="str">
        <f>IF(X$179&gt;0,SUM($O175:X175),"")</f>
        <v/>
      </c>
      <c r="L175" s="57" t="str">
        <f>IF(Y$179&gt;0,SUM($O175:Y175),"")</f>
        <v/>
      </c>
      <c r="M175" s="57" t="str">
        <f>IF(Z$179&gt;0,SUM($O175:Z175),"")</f>
        <v/>
      </c>
      <c r="N175" s="65">
        <v>21</v>
      </c>
      <c r="O175" s="58">
        <v>258</v>
      </c>
      <c r="P175" s="58">
        <v>271</v>
      </c>
      <c r="Q175" s="71">
        <v>261</v>
      </c>
      <c r="R175" s="58"/>
      <c r="S175" s="58"/>
      <c r="T175" s="58"/>
      <c r="U175" s="58"/>
      <c r="V175" s="58"/>
      <c r="W175" s="84"/>
      <c r="X175" s="58"/>
      <c r="Y175" s="58"/>
      <c r="Z175" s="58"/>
      <c r="AA175" s="65">
        <v>21</v>
      </c>
    </row>
    <row r="176" spans="1:27" x14ac:dyDescent="0.2">
      <c r="A176" s="65">
        <v>22</v>
      </c>
      <c r="B176" s="57">
        <f>IF(O$179&gt;0,SUM($O176:O176),"")</f>
        <v>679</v>
      </c>
      <c r="C176" s="57">
        <f>IF(P$179&gt;0,SUM($O176:P176),"")</f>
        <v>1368</v>
      </c>
      <c r="D176" s="57">
        <f>IF(Q$179&gt;0,SUM($O176:Q176),"")</f>
        <v>1987</v>
      </c>
      <c r="E176" s="398" t="str">
        <f>IF(R$149&gt;0,SUM($O176:R176),"")</f>
        <v/>
      </c>
      <c r="F176" s="57" t="str">
        <f>IF(S$179&gt;0,SUM($O176:S176),"")</f>
        <v/>
      </c>
      <c r="G176" s="57" t="str">
        <f>IF(T$179&gt;0,SUM($O176:T176),"")</f>
        <v/>
      </c>
      <c r="H176" s="57" t="str">
        <f>IF(U$179&gt;0,SUM($O176:U176),"")</f>
        <v/>
      </c>
      <c r="I176" s="57" t="str">
        <f>IF(V$179&gt;0,SUM($O176:V176),"")</f>
        <v/>
      </c>
      <c r="J176" s="57" t="str">
        <f>IF(W$179&gt;0,SUM($O176:W176),"")</f>
        <v/>
      </c>
      <c r="K176" s="57" t="str">
        <f>IF(X$179&gt;0,SUM($O176:X176),"")</f>
        <v/>
      </c>
      <c r="L176" s="57" t="str">
        <f>IF(Y$179&gt;0,SUM($O176:Y176),"")</f>
        <v/>
      </c>
      <c r="M176" s="57" t="str">
        <f>IF(Z$179&gt;0,SUM($O176:Z176),"")</f>
        <v/>
      </c>
      <c r="N176" s="65">
        <v>22</v>
      </c>
      <c r="O176" s="58">
        <v>679</v>
      </c>
      <c r="P176" s="58">
        <v>689</v>
      </c>
      <c r="Q176" s="71">
        <v>619</v>
      </c>
      <c r="R176" s="58"/>
      <c r="S176" s="58"/>
      <c r="T176" s="58"/>
      <c r="U176" s="58"/>
      <c r="V176" s="58"/>
      <c r="W176" s="84"/>
      <c r="X176" s="58"/>
      <c r="Y176" s="58"/>
      <c r="Z176" s="58"/>
      <c r="AA176" s="65">
        <v>22</v>
      </c>
    </row>
    <row r="177" spans="1:30" x14ac:dyDescent="0.2">
      <c r="A177" s="65">
        <v>23</v>
      </c>
      <c r="B177" s="57">
        <f>IF(O$179&gt;0,SUM($O177:O177),"")</f>
        <v>1191</v>
      </c>
      <c r="C177" s="57">
        <f>IF(P$179&gt;0,SUM($O177:P177),"")</f>
        <v>2418</v>
      </c>
      <c r="D177" s="57">
        <f>IF(Q$179&gt;0,SUM($O177:Q177),"")</f>
        <v>3694</v>
      </c>
      <c r="E177" s="398" t="str">
        <f>IF(R$149&gt;0,SUM($O177:R177),"")</f>
        <v/>
      </c>
      <c r="F177" s="57" t="str">
        <f>IF(S$179&gt;0,SUM($O177:S177),"")</f>
        <v/>
      </c>
      <c r="G177" s="57" t="str">
        <f>IF(T$179&gt;0,SUM($O177:T177),"")</f>
        <v/>
      </c>
      <c r="H177" s="57" t="str">
        <f>IF(U$179&gt;0,SUM($O177:U177),"")</f>
        <v/>
      </c>
      <c r="I177" s="57" t="str">
        <f>IF(V$179&gt;0,SUM($O177:V177),"")</f>
        <v/>
      </c>
      <c r="J177" s="57" t="str">
        <f>IF(W$179&gt;0,SUM($O177:W177),"")</f>
        <v/>
      </c>
      <c r="K177" s="57" t="str">
        <f>IF(X$179&gt;0,SUM($O177:X177),"")</f>
        <v/>
      </c>
      <c r="L177" s="57" t="str">
        <f>IF(Y$179&gt;0,SUM($O177:Y177),"")</f>
        <v/>
      </c>
      <c r="M177" s="57" t="str">
        <f>IF(Z$179&gt;0,SUM($O177:Z177),"")</f>
        <v/>
      </c>
      <c r="N177" s="65">
        <v>23</v>
      </c>
      <c r="O177" s="58">
        <v>1191</v>
      </c>
      <c r="P177" s="58">
        <v>1227</v>
      </c>
      <c r="Q177" s="71">
        <v>1276</v>
      </c>
      <c r="R177" s="58"/>
      <c r="S177" s="58"/>
      <c r="T177" s="58"/>
      <c r="U177" s="58"/>
      <c r="V177" s="58"/>
      <c r="W177" s="84"/>
      <c r="X177" s="58"/>
      <c r="Y177" s="58"/>
      <c r="Z177" s="58"/>
      <c r="AA177" s="65">
        <v>23</v>
      </c>
    </row>
    <row r="178" spans="1:30" x14ac:dyDescent="0.2">
      <c r="A178" s="65">
        <v>24</v>
      </c>
      <c r="B178" s="57">
        <f>IF(O$179&gt;0,SUM($O178:O178),"")</f>
        <v>129</v>
      </c>
      <c r="C178" s="57">
        <f>IF(P$179&gt;0,SUM($O178:P178),"")</f>
        <v>254</v>
      </c>
      <c r="D178" s="57">
        <f>IF(Q$179&gt;0,SUM($O178:Q178),"")</f>
        <v>382</v>
      </c>
      <c r="E178" s="398" t="str">
        <f>IF(R$149&gt;0,SUM($O178:R178),"")</f>
        <v/>
      </c>
      <c r="F178" s="57" t="str">
        <f>IF(S$179&gt;0,SUM($O178:S178),"")</f>
        <v/>
      </c>
      <c r="G178" s="57" t="str">
        <f>IF(T$179&gt;0,SUM($O178:T178),"")</f>
        <v/>
      </c>
      <c r="H178" s="57" t="str">
        <f>IF(U$179&gt;0,SUM($O178:U178),"")</f>
        <v/>
      </c>
      <c r="I178" s="57" t="str">
        <f>IF(V$179&gt;0,SUM($O178:V178),"")</f>
        <v/>
      </c>
      <c r="J178" s="57" t="str">
        <f>IF(W$179&gt;0,SUM($O178:W178),"")</f>
        <v/>
      </c>
      <c r="K178" s="57" t="str">
        <f>IF(X$179&gt;0,SUM($O178:X178),"")</f>
        <v/>
      </c>
      <c r="L178" s="57" t="str">
        <f>IF(Y$179&gt;0,SUM($O178:Y178),"")</f>
        <v/>
      </c>
      <c r="M178" s="57" t="str">
        <f>IF(Z$179&gt;0,SUM($O178:Z178),"")</f>
        <v/>
      </c>
      <c r="N178" s="65">
        <v>24</v>
      </c>
      <c r="O178" s="58">
        <v>129</v>
      </c>
      <c r="P178" s="58">
        <v>125</v>
      </c>
      <c r="Q178" s="71">
        <v>128</v>
      </c>
      <c r="R178" s="361"/>
      <c r="S178" s="58"/>
      <c r="T178" s="58"/>
      <c r="U178" s="58"/>
      <c r="V178" s="58"/>
      <c r="W178" s="84"/>
      <c r="X178" s="58"/>
      <c r="Y178" s="58"/>
      <c r="Z178" s="58"/>
      <c r="AA178" s="65">
        <v>24</v>
      </c>
    </row>
    <row r="179" spans="1:30" x14ac:dyDescent="0.2">
      <c r="A179" s="61" t="s">
        <v>4</v>
      </c>
      <c r="B179" s="62">
        <f t="shared" ref="B179:M179" si="35">SUM(B155:B178)</f>
        <v>7537</v>
      </c>
      <c r="C179" s="62">
        <f t="shared" si="35"/>
        <v>15022</v>
      </c>
      <c r="D179" s="62">
        <f t="shared" si="35"/>
        <v>22462</v>
      </c>
      <c r="E179" s="378">
        <f t="shared" si="35"/>
        <v>0</v>
      </c>
      <c r="F179" s="62">
        <f t="shared" si="35"/>
        <v>0</v>
      </c>
      <c r="G179" s="62">
        <f t="shared" si="35"/>
        <v>0</v>
      </c>
      <c r="H179" s="62">
        <f t="shared" si="35"/>
        <v>0</v>
      </c>
      <c r="I179" s="62">
        <f t="shared" si="35"/>
        <v>0</v>
      </c>
      <c r="J179" s="62">
        <f t="shared" si="35"/>
        <v>0</v>
      </c>
      <c r="K179" s="62">
        <f t="shared" si="35"/>
        <v>0</v>
      </c>
      <c r="L179" s="62">
        <f t="shared" si="35"/>
        <v>0</v>
      </c>
      <c r="M179" s="62">
        <f t="shared" si="35"/>
        <v>0</v>
      </c>
      <c r="N179" s="61" t="s">
        <v>4</v>
      </c>
      <c r="O179" s="378">
        <f t="shared" ref="O179:S179" si="36">SUM(O155:O178)</f>
        <v>7537</v>
      </c>
      <c r="P179" s="378">
        <f t="shared" si="36"/>
        <v>7485</v>
      </c>
      <c r="Q179" s="378">
        <f t="shared" si="36"/>
        <v>7440</v>
      </c>
      <c r="R179" s="378">
        <f t="shared" si="36"/>
        <v>0</v>
      </c>
      <c r="S179" s="378">
        <f t="shared" si="36"/>
        <v>0</v>
      </c>
      <c r="T179" s="378">
        <f>SUM(T155:T178)</f>
        <v>0</v>
      </c>
      <c r="U179" s="378">
        <f>SUM(U155:U178)</f>
        <v>0</v>
      </c>
      <c r="V179" s="378">
        <f t="shared" ref="V179:Z179" si="37">SUM(V155:V178)</f>
        <v>0</v>
      </c>
      <c r="W179" s="378">
        <f t="shared" si="37"/>
        <v>0</v>
      </c>
      <c r="X179" s="378">
        <f t="shared" si="37"/>
        <v>0</v>
      </c>
      <c r="Y179" s="378">
        <f t="shared" si="37"/>
        <v>0</v>
      </c>
      <c r="Z179" s="378">
        <f t="shared" si="37"/>
        <v>0</v>
      </c>
      <c r="AA179" s="61" t="s">
        <v>4</v>
      </c>
      <c r="AB179" s="68"/>
    </row>
    <row r="180" spans="1:30" x14ac:dyDescent="0.2">
      <c r="A180" s="45"/>
      <c r="B180" s="63"/>
      <c r="C180" s="63"/>
      <c r="D180" s="63"/>
      <c r="E180" s="63"/>
      <c r="F180" s="63"/>
      <c r="G180" s="63"/>
      <c r="H180" s="63"/>
      <c r="I180" s="63"/>
      <c r="J180" s="63"/>
      <c r="K180" s="63"/>
      <c r="L180" s="63"/>
      <c r="M180" s="63"/>
      <c r="N180" s="45"/>
      <c r="O180" s="62"/>
      <c r="P180" s="62"/>
      <c r="Q180" s="62"/>
      <c r="R180" s="62"/>
      <c r="S180" s="62"/>
      <c r="T180" s="62"/>
      <c r="U180" s="62"/>
      <c r="V180" s="62"/>
      <c r="W180" s="62"/>
      <c r="X180" s="62"/>
      <c r="Y180" s="62"/>
      <c r="Z180" s="62"/>
      <c r="AA180" s="45"/>
    </row>
    <row r="181" spans="1:30" x14ac:dyDescent="0.2">
      <c r="B181" s="63"/>
      <c r="C181" s="63"/>
      <c r="D181" s="63"/>
      <c r="E181" s="63"/>
      <c r="F181" s="63"/>
      <c r="G181" s="63"/>
      <c r="H181" s="63"/>
      <c r="I181" s="63"/>
      <c r="J181" s="63"/>
      <c r="K181" s="63"/>
      <c r="L181" s="63"/>
      <c r="M181" s="63"/>
      <c r="X181" s="344"/>
    </row>
    <row r="182" spans="1:30" x14ac:dyDescent="0.2">
      <c r="B182" s="63"/>
      <c r="C182" s="63"/>
      <c r="D182" s="63"/>
      <c r="E182" s="63"/>
      <c r="F182" s="63"/>
      <c r="G182" s="63"/>
      <c r="H182" s="63"/>
      <c r="I182" s="63"/>
      <c r="J182" s="63"/>
      <c r="K182" s="63"/>
      <c r="L182" s="63"/>
      <c r="M182" s="63"/>
      <c r="X182" s="344"/>
    </row>
    <row r="183" spans="1:30" x14ac:dyDescent="0.2">
      <c r="X183" s="344"/>
    </row>
    <row r="184" spans="1:30" x14ac:dyDescent="0.2">
      <c r="A184" s="41" t="s">
        <v>10</v>
      </c>
      <c r="B184" s="53" t="s">
        <v>218</v>
      </c>
      <c r="C184" s="54"/>
      <c r="D184" s="54"/>
      <c r="E184" s="54"/>
      <c r="F184" s="54"/>
      <c r="G184" s="54"/>
      <c r="H184" s="54"/>
      <c r="I184" s="54"/>
      <c r="J184" s="54"/>
      <c r="K184" s="54"/>
      <c r="L184" s="54"/>
      <c r="M184" s="54"/>
      <c r="N184" s="73" t="s">
        <v>10</v>
      </c>
      <c r="O184" s="55" t="s">
        <v>218</v>
      </c>
      <c r="P184" s="55"/>
      <c r="Q184" s="55"/>
      <c r="R184" s="55"/>
      <c r="S184" s="55"/>
      <c r="T184" s="55"/>
      <c r="U184" s="55"/>
      <c r="V184" s="55"/>
      <c r="W184" s="55"/>
      <c r="X184" s="55"/>
      <c r="Y184" s="55"/>
      <c r="Z184" s="55"/>
      <c r="AA184" s="41" t="s">
        <v>10</v>
      </c>
      <c r="AB184" s="15" t="s">
        <v>406</v>
      </c>
      <c r="AC184" s="15" t="s">
        <v>409</v>
      </c>
      <c r="AD184" s="15" t="s">
        <v>410</v>
      </c>
    </row>
    <row r="185" spans="1:30" x14ac:dyDescent="0.2">
      <c r="A185" s="56">
        <v>1</v>
      </c>
      <c r="B185" s="57">
        <f>IF(O$209&gt;0,SUM($O185:O185),"")</f>
        <v>8</v>
      </c>
      <c r="C185" s="57">
        <f>IF(P$209&gt;0,SUM($O185:P185),"")</f>
        <v>11</v>
      </c>
      <c r="D185" s="57">
        <f>IF(Q$209&gt;0,SUM($O185:Q185),"")</f>
        <v>15</v>
      </c>
      <c r="E185" s="57" t="str">
        <f>IF(R$209&gt;0,SUM($O185:R185),"")</f>
        <v/>
      </c>
      <c r="F185" s="57" t="str">
        <f>IF(S$209&gt;0,SUM($O185:S185),"")</f>
        <v/>
      </c>
      <c r="G185" s="57" t="str">
        <f>IF(T$209&gt;0,SUM($O185:T185),"")</f>
        <v/>
      </c>
      <c r="H185" s="57" t="str">
        <f>IF(U$209&gt;0,SUM($O185:U185),"")</f>
        <v/>
      </c>
      <c r="I185" s="57" t="str">
        <f>IF(V$209&gt;0,SUM($O185:V185),"")</f>
        <v/>
      </c>
      <c r="J185" s="57" t="str">
        <f>IF(W$209&gt;0,SUM($O185:W185),"")</f>
        <v/>
      </c>
      <c r="K185" s="57" t="str">
        <f>IF(X$209&gt;0,SUM($O185:X185),"")</f>
        <v/>
      </c>
      <c r="L185" s="57" t="str">
        <f>IF(Y$209&gt;0,SUM($O185:Y185),"")</f>
        <v/>
      </c>
      <c r="M185" s="57" t="str">
        <f>IF(Z$209&gt;0,SUM($O185:Z185),"")</f>
        <v/>
      </c>
      <c r="N185" s="56">
        <v>1</v>
      </c>
      <c r="O185" s="58">
        <v>8</v>
      </c>
      <c r="P185" s="58">
        <v>3</v>
      </c>
      <c r="Q185" s="71">
        <v>4</v>
      </c>
      <c r="R185" s="361"/>
      <c r="S185" s="58"/>
      <c r="T185" s="58"/>
      <c r="U185" s="58"/>
      <c r="V185" s="58"/>
      <c r="W185" s="58"/>
      <c r="X185" s="58"/>
      <c r="Y185" s="58"/>
      <c r="Z185" s="58"/>
      <c r="AA185" s="56">
        <v>1</v>
      </c>
      <c r="AB185" s="59">
        <v>1</v>
      </c>
      <c r="AC185" s="15">
        <v>4</v>
      </c>
      <c r="AD185" s="15">
        <v>13</v>
      </c>
    </row>
    <row r="186" spans="1:30" x14ac:dyDescent="0.2">
      <c r="A186" s="56">
        <v>2</v>
      </c>
      <c r="B186" s="57">
        <f>IF(O$209&gt;0,SUM($O186:O186),"")</f>
        <v>0</v>
      </c>
      <c r="C186" s="57">
        <f>IF(P$209&gt;0,SUM($O186:P186),"")</f>
        <v>1</v>
      </c>
      <c r="D186" s="57">
        <f>IF(Q$209&gt;0,SUM($O186:Q186),"")</f>
        <v>1</v>
      </c>
      <c r="E186" s="57" t="str">
        <f>IF(R$209&gt;0,SUM($O186:R186),"")</f>
        <v/>
      </c>
      <c r="F186" s="57" t="str">
        <f>IF(S$209&gt;0,SUM($O186:S186),"")</f>
        <v/>
      </c>
      <c r="G186" s="57" t="str">
        <f>IF(T$209&gt;0,SUM($O186:T186),"")</f>
        <v/>
      </c>
      <c r="H186" s="57" t="str">
        <f>IF(U$209&gt;0,SUM($O186:U186),"")</f>
        <v/>
      </c>
      <c r="I186" s="57" t="str">
        <f>IF(V$209&gt;0,SUM($O186:V186),"")</f>
        <v/>
      </c>
      <c r="J186" s="57" t="str">
        <f>IF(W$209&gt;0,SUM($O186:W186),"")</f>
        <v/>
      </c>
      <c r="K186" s="57" t="str">
        <f>IF(X$209&gt;0,SUM($O186:X186),"")</f>
        <v/>
      </c>
      <c r="L186" s="57" t="str">
        <f>IF(Y$209&gt;0,SUM($O186:Y186),"")</f>
        <v/>
      </c>
      <c r="M186" s="57" t="str">
        <f>IF(Z$209&gt;0,SUM($O186:Z186),"")</f>
        <v/>
      </c>
      <c r="N186" s="56">
        <v>2</v>
      </c>
      <c r="O186" s="58">
        <v>0</v>
      </c>
      <c r="P186" s="58">
        <v>1</v>
      </c>
      <c r="Q186" s="71">
        <v>0</v>
      </c>
      <c r="R186" s="58"/>
      <c r="S186" s="58"/>
      <c r="T186" s="58"/>
      <c r="U186" s="58"/>
      <c r="V186" s="58"/>
      <c r="W186" s="58"/>
      <c r="X186" s="58"/>
      <c r="Y186" s="58"/>
      <c r="Z186" s="58"/>
      <c r="AA186" s="56">
        <v>2</v>
      </c>
      <c r="AB186" s="59">
        <v>2</v>
      </c>
      <c r="AC186" s="15">
        <v>0</v>
      </c>
      <c r="AD186" s="15">
        <v>2</v>
      </c>
    </row>
    <row r="187" spans="1:30" x14ac:dyDescent="0.2">
      <c r="A187" s="56">
        <v>3</v>
      </c>
      <c r="B187" s="57">
        <f>IF(O$209&gt;0,SUM($O187:O187),"")</f>
        <v>0</v>
      </c>
      <c r="C187" s="57">
        <f>IF(P$209&gt;0,SUM($O187:P187),"")</f>
        <v>0</v>
      </c>
      <c r="D187" s="57">
        <f>IF(Q$209&gt;0,SUM($O187:Q187),"")</f>
        <v>0</v>
      </c>
      <c r="E187" s="57" t="str">
        <f>IF(R$209&gt;0,SUM($O187:R187),"")</f>
        <v/>
      </c>
      <c r="F187" s="57" t="str">
        <f>IF(S$209&gt;0,SUM($O187:S187),"")</f>
        <v/>
      </c>
      <c r="G187" s="57" t="str">
        <f>IF(T$209&gt;0,SUM($O187:T187),"")</f>
        <v/>
      </c>
      <c r="H187" s="57" t="str">
        <f>IF(U$209&gt;0,SUM($O187:U187),"")</f>
        <v/>
      </c>
      <c r="I187" s="57" t="str">
        <f>IF(V$209&gt;0,SUM($O187:V187),"")</f>
        <v/>
      </c>
      <c r="J187" s="57" t="str">
        <f>IF(W$209&gt;0,SUM($O187:W187),"")</f>
        <v/>
      </c>
      <c r="K187" s="57" t="str">
        <f>IF(X$209&gt;0,SUM($O187:X187),"")</f>
        <v/>
      </c>
      <c r="L187" s="57" t="str">
        <f>IF(Y$209&gt;0,SUM($O187:Y187),"")</f>
        <v/>
      </c>
      <c r="M187" s="57" t="str">
        <f>IF(Z$209&gt;0,SUM($O187:Z187),"")</f>
        <v/>
      </c>
      <c r="N187" s="56">
        <v>3</v>
      </c>
      <c r="O187" s="58">
        <v>0</v>
      </c>
      <c r="P187" s="58">
        <v>0</v>
      </c>
      <c r="Q187" s="71">
        <v>0</v>
      </c>
      <c r="R187" s="58"/>
      <c r="S187" s="58"/>
      <c r="T187" s="58"/>
      <c r="U187" s="58"/>
      <c r="V187" s="58"/>
      <c r="W187" s="58"/>
      <c r="X187" s="58"/>
      <c r="Y187" s="58"/>
      <c r="Z187" s="58"/>
      <c r="AA187" s="56">
        <v>3</v>
      </c>
      <c r="AB187" s="59">
        <v>3</v>
      </c>
      <c r="AC187" s="15">
        <v>0</v>
      </c>
      <c r="AD187" s="15">
        <v>0</v>
      </c>
    </row>
    <row r="188" spans="1:30" x14ac:dyDescent="0.2">
      <c r="A188" s="56">
        <v>4</v>
      </c>
      <c r="B188" s="57">
        <f>IF(O$209&gt;0,SUM($O188:O188),"")</f>
        <v>0</v>
      </c>
      <c r="C188" s="57">
        <f>IF(P$209&gt;0,SUM($O188:P188),"")</f>
        <v>0</v>
      </c>
      <c r="D188" s="57">
        <f>IF(Q$209&gt;0,SUM($O188:Q188),"")</f>
        <v>1</v>
      </c>
      <c r="E188" s="57" t="str">
        <f>IF(R$209&gt;0,SUM($O188:R188),"")</f>
        <v/>
      </c>
      <c r="F188" s="57" t="str">
        <f>IF(S$209&gt;0,SUM($O188:S188),"")</f>
        <v/>
      </c>
      <c r="G188" s="57" t="str">
        <f>IF(T$209&gt;0,SUM($O188:T188),"")</f>
        <v/>
      </c>
      <c r="H188" s="57" t="str">
        <f>IF(U$209&gt;0,SUM($O188:U188),"")</f>
        <v/>
      </c>
      <c r="I188" s="57" t="str">
        <f>IF(V$209&gt;0,SUM($O188:V188),"")</f>
        <v/>
      </c>
      <c r="J188" s="57" t="str">
        <f>IF(W$209&gt;0,SUM($O188:W188),"")</f>
        <v/>
      </c>
      <c r="K188" s="57" t="str">
        <f>IF(X$209&gt;0,SUM($O188:X188),"")</f>
        <v/>
      </c>
      <c r="L188" s="57" t="str">
        <f>IF(Y$209&gt;0,SUM($O188:Y188),"")</f>
        <v/>
      </c>
      <c r="M188" s="57" t="str">
        <f>IF(Z$209&gt;0,SUM($O188:Z188),"")</f>
        <v/>
      </c>
      <c r="N188" s="56">
        <v>4</v>
      </c>
      <c r="O188" s="58">
        <v>0</v>
      </c>
      <c r="P188" s="58">
        <v>0</v>
      </c>
      <c r="Q188" s="71">
        <v>1</v>
      </c>
      <c r="R188" s="58"/>
      <c r="S188" s="58"/>
      <c r="T188" s="58"/>
      <c r="U188" s="58"/>
      <c r="V188" s="58"/>
      <c r="W188" s="58"/>
      <c r="X188" s="58"/>
      <c r="Y188" s="58"/>
      <c r="Z188" s="58"/>
      <c r="AA188" s="56">
        <v>4</v>
      </c>
      <c r="AB188" s="59">
        <v>4</v>
      </c>
      <c r="AC188" s="15">
        <v>1</v>
      </c>
      <c r="AD188" s="15">
        <v>5</v>
      </c>
    </row>
    <row r="189" spans="1:30" x14ac:dyDescent="0.2">
      <c r="A189" s="56">
        <v>5</v>
      </c>
      <c r="B189" s="57">
        <f>IF(O$209&gt;0,SUM($O189:O189),"")</f>
        <v>4</v>
      </c>
      <c r="C189" s="57">
        <f>IF(P$209&gt;0,SUM($O189:P189),"")</f>
        <v>5</v>
      </c>
      <c r="D189" s="57">
        <f>IF(Q$209&gt;0,SUM($O189:Q189),"")</f>
        <v>7</v>
      </c>
      <c r="E189" s="57" t="str">
        <f>IF(R$209&gt;0,SUM($O189:R189),"")</f>
        <v/>
      </c>
      <c r="F189" s="57" t="str">
        <f>IF(S$209&gt;0,SUM($O189:S189),"")</f>
        <v/>
      </c>
      <c r="G189" s="57" t="str">
        <f>IF(T$209&gt;0,SUM($O189:T189),"")</f>
        <v/>
      </c>
      <c r="H189" s="57" t="str">
        <f>IF(U$209&gt;0,SUM($O189:U189),"")</f>
        <v/>
      </c>
      <c r="I189" s="57" t="str">
        <f>IF(V$209&gt;0,SUM($O189:V189),"")</f>
        <v/>
      </c>
      <c r="J189" s="57" t="str">
        <f>IF(W$209&gt;0,SUM($O189:W189),"")</f>
        <v/>
      </c>
      <c r="K189" s="57" t="str">
        <f>IF(X$209&gt;0,SUM($O189:X189),"")</f>
        <v/>
      </c>
      <c r="L189" s="57" t="str">
        <f>IF(Y$209&gt;0,SUM($O189:Y189),"")</f>
        <v/>
      </c>
      <c r="M189" s="57" t="str">
        <f>IF(Z$209&gt;0,SUM($O189:Z189),"")</f>
        <v/>
      </c>
      <c r="N189" s="56">
        <v>5</v>
      </c>
      <c r="O189" s="58">
        <v>4</v>
      </c>
      <c r="P189" s="58">
        <v>1</v>
      </c>
      <c r="Q189" s="71">
        <v>2</v>
      </c>
      <c r="R189" s="58"/>
      <c r="S189" s="58"/>
      <c r="T189" s="58"/>
      <c r="U189" s="58"/>
      <c r="V189" s="58"/>
      <c r="W189" s="58"/>
      <c r="X189" s="58"/>
      <c r="Y189" s="58"/>
      <c r="Z189" s="58"/>
      <c r="AA189" s="56">
        <v>5</v>
      </c>
      <c r="AB189" s="59">
        <v>5</v>
      </c>
      <c r="AC189" s="15">
        <v>2</v>
      </c>
      <c r="AD189" s="15">
        <v>14</v>
      </c>
    </row>
    <row r="190" spans="1:30" x14ac:dyDescent="0.2">
      <c r="A190" s="56">
        <v>6</v>
      </c>
      <c r="B190" s="57">
        <f>IF(O$209&gt;0,SUM($O190:O190),"")</f>
        <v>1</v>
      </c>
      <c r="C190" s="57">
        <f>IF(P$209&gt;0,SUM($O190:P190),"")</f>
        <v>1</v>
      </c>
      <c r="D190" s="57">
        <f>IF(Q$209&gt;0,SUM($O190:Q190),"")</f>
        <v>1</v>
      </c>
      <c r="E190" s="57" t="str">
        <f>IF(R$209&gt;0,SUM($O190:R190),"")</f>
        <v/>
      </c>
      <c r="F190" s="57" t="str">
        <f>IF(S$209&gt;0,SUM($O190:S190),"")</f>
        <v/>
      </c>
      <c r="G190" s="57" t="str">
        <f>IF(T$209&gt;0,SUM($O190:T190),"")</f>
        <v/>
      </c>
      <c r="H190" s="57" t="str">
        <f>IF(U$209&gt;0,SUM($O190:U190),"")</f>
        <v/>
      </c>
      <c r="I190" s="57" t="str">
        <f>IF(V$209&gt;0,SUM($O190:V190),"")</f>
        <v/>
      </c>
      <c r="J190" s="57" t="str">
        <f>IF(W$209&gt;0,SUM($O190:W190),"")</f>
        <v/>
      </c>
      <c r="K190" s="57" t="str">
        <f>IF(X$209&gt;0,SUM($O190:X190),"")</f>
        <v/>
      </c>
      <c r="L190" s="57" t="str">
        <f>IF(Y$209&gt;0,SUM($O190:Y190),"")</f>
        <v/>
      </c>
      <c r="M190" s="57" t="str">
        <f>IF(Z$209&gt;0,SUM($O190:Z190),"")</f>
        <v/>
      </c>
      <c r="N190" s="56">
        <v>6</v>
      </c>
      <c r="O190" s="58">
        <v>1</v>
      </c>
      <c r="P190" s="58">
        <v>0</v>
      </c>
      <c r="Q190" s="71">
        <v>0</v>
      </c>
      <c r="R190" s="58"/>
      <c r="S190" s="58"/>
      <c r="T190" s="58"/>
      <c r="U190" s="58"/>
      <c r="V190" s="58"/>
      <c r="W190" s="58"/>
      <c r="X190" s="58"/>
      <c r="Y190" s="58"/>
      <c r="Z190" s="58"/>
      <c r="AA190" s="56">
        <v>6</v>
      </c>
      <c r="AB190" s="59">
        <v>6</v>
      </c>
      <c r="AC190" s="15">
        <v>0</v>
      </c>
      <c r="AD190" s="15">
        <v>1</v>
      </c>
    </row>
    <row r="191" spans="1:30" x14ac:dyDescent="0.2">
      <c r="A191" s="56">
        <v>7</v>
      </c>
      <c r="B191" s="57">
        <f>IF(O$209&gt;0,SUM($O191:O191),"")</f>
        <v>0</v>
      </c>
      <c r="C191" s="57">
        <f>IF(P$209&gt;0,SUM($O191:P191),"")</f>
        <v>0</v>
      </c>
      <c r="D191" s="57">
        <f>IF(Q$209&gt;0,SUM($O191:Q191),"")</f>
        <v>0</v>
      </c>
      <c r="E191" s="57" t="str">
        <f>IF(R$209&gt;0,SUM($O191:R191),"")</f>
        <v/>
      </c>
      <c r="F191" s="57" t="str">
        <f>IF(S$209&gt;0,SUM($O191:S191),"")</f>
        <v/>
      </c>
      <c r="G191" s="57" t="str">
        <f>IF(T$209&gt;0,SUM($O191:T191),"")</f>
        <v/>
      </c>
      <c r="H191" s="57" t="str">
        <f>IF(U$209&gt;0,SUM($O191:U191),"")</f>
        <v/>
      </c>
      <c r="I191" s="57" t="str">
        <f>IF(V$209&gt;0,SUM($O191:V191),"")</f>
        <v/>
      </c>
      <c r="J191" s="57" t="str">
        <f>IF(W$209&gt;0,SUM($O191:W191),"")</f>
        <v/>
      </c>
      <c r="K191" s="57" t="str">
        <f>IF(X$209&gt;0,SUM($O191:X191),"")</f>
        <v/>
      </c>
      <c r="L191" s="57" t="str">
        <f>IF(Y$209&gt;0,SUM($O191:Y191),"")</f>
        <v/>
      </c>
      <c r="M191" s="57" t="str">
        <f>IF(Z$209&gt;0,SUM($O191:Z191),"")</f>
        <v/>
      </c>
      <c r="N191" s="56">
        <v>7</v>
      </c>
      <c r="O191" s="58">
        <v>0</v>
      </c>
      <c r="P191" s="58">
        <v>0</v>
      </c>
      <c r="Q191" s="71">
        <v>0</v>
      </c>
      <c r="R191" s="58"/>
      <c r="S191" s="58"/>
      <c r="T191" s="58"/>
      <c r="U191" s="58"/>
      <c r="V191" s="58"/>
      <c r="W191" s="58"/>
      <c r="X191" s="58"/>
      <c r="Y191" s="58"/>
      <c r="Z191" s="58"/>
      <c r="AA191" s="56">
        <v>7</v>
      </c>
      <c r="AB191" s="59">
        <v>7</v>
      </c>
      <c r="AC191" s="15">
        <v>0</v>
      </c>
      <c r="AD191" s="15">
        <v>1</v>
      </c>
    </row>
    <row r="192" spans="1:30" x14ac:dyDescent="0.2">
      <c r="A192" s="56">
        <v>8</v>
      </c>
      <c r="B192" s="57">
        <f>IF(O$209&gt;0,SUM($O192:O192),"")</f>
        <v>13</v>
      </c>
      <c r="C192" s="57">
        <f>IF(P$209&gt;0,SUM($O192:P192),"")</f>
        <v>19</v>
      </c>
      <c r="D192" s="57">
        <f>IF(Q$209&gt;0,SUM($O192:Q192),"")</f>
        <v>27</v>
      </c>
      <c r="E192" s="57" t="str">
        <f>IF(R$209&gt;0,SUM($O192:R192),"")</f>
        <v/>
      </c>
      <c r="F192" s="57" t="str">
        <f>IF(S$209&gt;0,SUM($O192:S192),"")</f>
        <v/>
      </c>
      <c r="G192" s="57" t="str">
        <f>IF(T$209&gt;0,SUM($O192:T192),"")</f>
        <v/>
      </c>
      <c r="H192" s="57" t="str">
        <f>IF(U$209&gt;0,SUM($O192:U192),"")</f>
        <v/>
      </c>
      <c r="I192" s="57" t="str">
        <f>IF(V$209&gt;0,SUM($O192:V192),"")</f>
        <v/>
      </c>
      <c r="J192" s="57" t="str">
        <f>IF(W$209&gt;0,SUM($O192:W192),"")</f>
        <v/>
      </c>
      <c r="K192" s="57" t="str">
        <f>IF(X$209&gt;0,SUM($O192:X192),"")</f>
        <v/>
      </c>
      <c r="L192" s="57" t="str">
        <f>IF(Y$209&gt;0,SUM($O192:Y192),"")</f>
        <v/>
      </c>
      <c r="M192" s="57" t="str">
        <f>IF(Z$209&gt;0,SUM($O192:Z192),"")</f>
        <v/>
      </c>
      <c r="N192" s="56">
        <v>8</v>
      </c>
      <c r="O192" s="58">
        <v>13</v>
      </c>
      <c r="P192" s="58">
        <v>6</v>
      </c>
      <c r="Q192" s="71">
        <v>8</v>
      </c>
      <c r="R192" s="361"/>
      <c r="S192" s="58"/>
      <c r="T192" s="58"/>
      <c r="U192" s="58"/>
      <c r="V192" s="58"/>
      <c r="W192" s="58"/>
      <c r="X192" s="58"/>
      <c r="Y192" s="58"/>
      <c r="Z192" s="58"/>
      <c r="AA192" s="56">
        <v>8</v>
      </c>
      <c r="AB192" s="59">
        <v>8</v>
      </c>
      <c r="AC192" s="15">
        <v>8</v>
      </c>
      <c r="AD192" s="15">
        <v>43</v>
      </c>
    </row>
    <row r="193" spans="1:30" x14ac:dyDescent="0.2">
      <c r="A193" s="56">
        <v>9</v>
      </c>
      <c r="B193" s="57">
        <f>IF(O$209&gt;0,SUM($O193:O193),"")</f>
        <v>7</v>
      </c>
      <c r="C193" s="57">
        <f>IF(P$209&gt;0,SUM($O193:P193),"")</f>
        <v>12</v>
      </c>
      <c r="D193" s="57">
        <f>IF(Q$209&gt;0,SUM($O193:Q193),"")</f>
        <v>15</v>
      </c>
      <c r="E193" s="57" t="str">
        <f>IF(R$209&gt;0,SUM($O193:R193),"")</f>
        <v/>
      </c>
      <c r="F193" s="57" t="str">
        <f>IF(S$209&gt;0,SUM($O193:S193),"")</f>
        <v/>
      </c>
      <c r="G193" s="57" t="str">
        <f>IF(T$209&gt;0,SUM($O193:T193),"")</f>
        <v/>
      </c>
      <c r="H193" s="57" t="str">
        <f>IF(U$209&gt;0,SUM($O193:U193),"")</f>
        <v/>
      </c>
      <c r="I193" s="57" t="str">
        <f>IF(V$209&gt;0,SUM($O193:V193),"")</f>
        <v/>
      </c>
      <c r="J193" s="57" t="str">
        <f>IF(W$209&gt;0,SUM($O193:W193),"")</f>
        <v/>
      </c>
      <c r="K193" s="57" t="str">
        <f>IF(X$209&gt;0,SUM($O193:X193),"")</f>
        <v/>
      </c>
      <c r="L193" s="57" t="str">
        <f>IF(Y$209&gt;0,SUM($O193:Y193),"")</f>
        <v/>
      </c>
      <c r="M193" s="57" t="str">
        <f>IF(Z$209&gt;0,SUM($O193:Z193),"")</f>
        <v/>
      </c>
      <c r="N193" s="56">
        <v>9</v>
      </c>
      <c r="O193" s="58">
        <v>7</v>
      </c>
      <c r="P193" s="58">
        <v>5</v>
      </c>
      <c r="Q193" s="71">
        <v>3</v>
      </c>
      <c r="R193" s="58"/>
      <c r="S193" s="58"/>
      <c r="T193" s="58"/>
      <c r="U193" s="58"/>
      <c r="V193" s="58"/>
      <c r="W193" s="58"/>
      <c r="X193" s="58"/>
      <c r="Y193" s="58"/>
      <c r="Z193" s="58"/>
      <c r="AA193" s="56">
        <v>9</v>
      </c>
      <c r="AB193" s="59">
        <v>9</v>
      </c>
      <c r="AC193" s="15">
        <v>3</v>
      </c>
      <c r="AD193" s="15">
        <v>10</v>
      </c>
    </row>
    <row r="194" spans="1:30" x14ac:dyDescent="0.2">
      <c r="A194" s="56">
        <v>10</v>
      </c>
      <c r="B194" s="57">
        <f>IF(O$209&gt;0,SUM($O194:O194),"")</f>
        <v>7</v>
      </c>
      <c r="C194" s="57">
        <f>IF(P$209&gt;0,SUM($O194:P194),"")</f>
        <v>15</v>
      </c>
      <c r="D194" s="57">
        <f>IF(Q$209&gt;0,SUM($O194:Q194),"")</f>
        <v>22</v>
      </c>
      <c r="E194" s="57" t="str">
        <f>IF(R$209&gt;0,SUM($O194:R194),"")</f>
        <v/>
      </c>
      <c r="F194" s="57" t="str">
        <f>IF(S$209&gt;0,SUM($O194:S194),"")</f>
        <v/>
      </c>
      <c r="G194" s="57" t="str">
        <f>IF(T$209&gt;0,SUM($O194:T194),"")</f>
        <v/>
      </c>
      <c r="H194" s="57" t="str">
        <f>IF(U$209&gt;0,SUM($O194:U194),"")</f>
        <v/>
      </c>
      <c r="I194" s="57" t="str">
        <f>IF(V$209&gt;0,SUM($O194:V194),"")</f>
        <v/>
      </c>
      <c r="J194" s="57" t="str">
        <f>IF(W$209&gt;0,SUM($O194:W194),"")</f>
        <v/>
      </c>
      <c r="K194" s="57" t="str">
        <f>IF(X$209&gt;0,SUM($O194:X194),"")</f>
        <v/>
      </c>
      <c r="L194" s="57" t="str">
        <f>IF(Y$209&gt;0,SUM($O194:Y194),"")</f>
        <v/>
      </c>
      <c r="M194" s="57" t="str">
        <f>IF(Z$209&gt;0,SUM($O194:Z194),"")</f>
        <v/>
      </c>
      <c r="N194" s="56">
        <v>10</v>
      </c>
      <c r="O194" s="58">
        <v>7</v>
      </c>
      <c r="P194" s="58">
        <v>8</v>
      </c>
      <c r="Q194" s="71">
        <v>7</v>
      </c>
      <c r="R194" s="58"/>
      <c r="S194" s="58"/>
      <c r="T194" s="58"/>
      <c r="U194" s="58"/>
      <c r="V194" s="58"/>
      <c r="W194" s="58"/>
      <c r="X194" s="58"/>
      <c r="Y194" s="58"/>
      <c r="Z194" s="58"/>
      <c r="AA194" s="56">
        <v>10</v>
      </c>
      <c r="AB194" s="59">
        <v>10</v>
      </c>
      <c r="AC194" s="15">
        <v>7</v>
      </c>
      <c r="AD194" s="15">
        <v>14</v>
      </c>
    </row>
    <row r="195" spans="1:30" x14ac:dyDescent="0.2">
      <c r="A195" s="56">
        <v>11</v>
      </c>
      <c r="B195" s="57">
        <f>IF(O$209&gt;0,SUM($O195:O195),"")</f>
        <v>15</v>
      </c>
      <c r="C195" s="57">
        <f>IF(P$209&gt;0,SUM($O195:P195),"")</f>
        <v>26</v>
      </c>
      <c r="D195" s="57">
        <f>IF(Q$209&gt;0,SUM($O195:Q195),"")</f>
        <v>39</v>
      </c>
      <c r="E195" s="57" t="str">
        <f>IF(R$209&gt;0,SUM($O195:R195),"")</f>
        <v/>
      </c>
      <c r="F195" s="57" t="str">
        <f>IF(S$209&gt;0,SUM($O195:S195),"")</f>
        <v/>
      </c>
      <c r="G195" s="57" t="str">
        <f>IF(T$209&gt;0,SUM($O195:T195),"")</f>
        <v/>
      </c>
      <c r="H195" s="57" t="str">
        <f>IF(U$209&gt;0,SUM($O195:U195),"")</f>
        <v/>
      </c>
      <c r="I195" s="57" t="str">
        <f>IF(V$209&gt;0,SUM($O195:V195),"")</f>
        <v/>
      </c>
      <c r="J195" s="57" t="str">
        <f>IF(W$209&gt;0,SUM($O195:W195),"")</f>
        <v/>
      </c>
      <c r="K195" s="57" t="str">
        <f>IF(X$209&gt;0,SUM($O195:X195),"")</f>
        <v/>
      </c>
      <c r="L195" s="57" t="str">
        <f>IF(Y$209&gt;0,SUM($O195:Y195),"")</f>
        <v/>
      </c>
      <c r="M195" s="57" t="str">
        <f>IF(Z$209&gt;0,SUM($O195:Z195),"")</f>
        <v/>
      </c>
      <c r="N195" s="56">
        <v>11</v>
      </c>
      <c r="O195" s="58">
        <v>15</v>
      </c>
      <c r="P195" s="58">
        <v>11</v>
      </c>
      <c r="Q195" s="71">
        <v>13</v>
      </c>
      <c r="R195" s="58"/>
      <c r="S195" s="58"/>
      <c r="T195" s="361"/>
      <c r="U195" s="58"/>
      <c r="V195" s="58"/>
      <c r="W195" s="58"/>
      <c r="X195" s="58"/>
      <c r="Y195" s="58"/>
      <c r="Z195" s="58"/>
      <c r="AA195" s="56">
        <v>11</v>
      </c>
      <c r="AB195" s="59">
        <v>11</v>
      </c>
      <c r="AC195" s="15">
        <v>13</v>
      </c>
      <c r="AD195" s="15">
        <v>28</v>
      </c>
    </row>
    <row r="196" spans="1:30" x14ac:dyDescent="0.2">
      <c r="A196" s="56">
        <v>12</v>
      </c>
      <c r="B196" s="57">
        <f>IF(O$209&gt;0,SUM($O196:O196),"")</f>
        <v>35</v>
      </c>
      <c r="C196" s="57">
        <f>IF(P$209&gt;0,SUM($O196:P196),"")</f>
        <v>73</v>
      </c>
      <c r="D196" s="57">
        <f>IF(Q$209&gt;0,SUM($O196:Q196),"")</f>
        <v>111</v>
      </c>
      <c r="E196" s="57" t="str">
        <f>IF(R$209&gt;0,SUM($O196:R196),"")</f>
        <v/>
      </c>
      <c r="F196" s="57" t="str">
        <f>IF(S$209&gt;0,SUM($O196:S196),"")</f>
        <v/>
      </c>
      <c r="G196" s="57" t="str">
        <f>IF(T$209&gt;0,SUM($O196:T196),"")</f>
        <v/>
      </c>
      <c r="H196" s="57" t="str">
        <f>IF(U$209&gt;0,SUM($O196:U196),"")</f>
        <v/>
      </c>
      <c r="I196" s="57" t="str">
        <f>IF(V$209&gt;0,SUM($O196:V196),"")</f>
        <v/>
      </c>
      <c r="J196" s="57" t="str">
        <f>IF(W$209&gt;0,SUM($O196:W196),"")</f>
        <v/>
      </c>
      <c r="K196" s="57" t="str">
        <f>IF(X$209&gt;0,SUM($O196:X196),"")</f>
        <v/>
      </c>
      <c r="L196" s="57" t="str">
        <f>IF(Y$209&gt;0,SUM($O196:Y196),"")</f>
        <v/>
      </c>
      <c r="M196" s="57" t="str">
        <f>IF(Z$209&gt;0,SUM($O196:Z196),"")</f>
        <v/>
      </c>
      <c r="N196" s="56">
        <v>12</v>
      </c>
      <c r="O196" s="58">
        <v>35</v>
      </c>
      <c r="P196" s="58">
        <v>38</v>
      </c>
      <c r="Q196" s="71">
        <v>38</v>
      </c>
      <c r="R196" s="58"/>
      <c r="S196" s="361"/>
      <c r="T196" s="58"/>
      <c r="U196" s="58"/>
      <c r="V196" s="58"/>
      <c r="W196" s="58"/>
      <c r="X196" s="58"/>
      <c r="Y196" s="58"/>
      <c r="Z196" s="58"/>
      <c r="AA196" s="56">
        <v>12</v>
      </c>
      <c r="AB196" s="59">
        <v>12</v>
      </c>
      <c r="AC196" s="15">
        <v>38</v>
      </c>
      <c r="AD196" s="15">
        <v>68</v>
      </c>
    </row>
    <row r="197" spans="1:30" x14ac:dyDescent="0.2">
      <c r="A197" s="56">
        <v>13</v>
      </c>
      <c r="B197" s="57">
        <f>IF(O$209&gt;0,SUM($O197:O197),"")</f>
        <v>1</v>
      </c>
      <c r="C197" s="57">
        <f>IF(P$209&gt;0,SUM($O197:P197),"")</f>
        <v>3</v>
      </c>
      <c r="D197" s="57">
        <f>IF(Q$209&gt;0,SUM($O197:Q197),"")</f>
        <v>6</v>
      </c>
      <c r="E197" s="57" t="str">
        <f>IF(R$209&gt;0,SUM($O197:R197),"")</f>
        <v/>
      </c>
      <c r="F197" s="57" t="str">
        <f>IF(S$209&gt;0,SUM($O197:S197),"")</f>
        <v/>
      </c>
      <c r="G197" s="57" t="str">
        <f>IF(T$209&gt;0,SUM($O197:T197),"")</f>
        <v/>
      </c>
      <c r="H197" s="57" t="str">
        <f>IF(U$209&gt;0,SUM($O197:U197),"")</f>
        <v/>
      </c>
      <c r="I197" s="57" t="str">
        <f>IF(V$209&gt;0,SUM($O197:V197),"")</f>
        <v/>
      </c>
      <c r="J197" s="57" t="str">
        <f>IF(W$209&gt;0,SUM($O197:W197),"")</f>
        <v/>
      </c>
      <c r="K197" s="57" t="str">
        <f>IF(X$209&gt;0,SUM($O197:X197),"")</f>
        <v/>
      </c>
      <c r="L197" s="57" t="str">
        <f>IF(Y$209&gt;0,SUM($O197:Y197),"")</f>
        <v/>
      </c>
      <c r="M197" s="57" t="str">
        <f>IF(Z$209&gt;0,SUM($O197:Z197),"")</f>
        <v/>
      </c>
      <c r="N197" s="56">
        <v>13</v>
      </c>
      <c r="O197" s="58">
        <v>1</v>
      </c>
      <c r="P197" s="58">
        <v>2</v>
      </c>
      <c r="Q197" s="71">
        <v>3</v>
      </c>
      <c r="R197" s="58"/>
      <c r="S197" s="58"/>
      <c r="T197" s="58"/>
      <c r="U197" s="58"/>
      <c r="V197" s="58"/>
      <c r="W197" s="58"/>
      <c r="X197" s="58"/>
      <c r="Y197" s="58"/>
      <c r="Z197" s="58"/>
      <c r="AA197" s="56">
        <v>13</v>
      </c>
      <c r="AB197" s="59">
        <v>13</v>
      </c>
      <c r="AC197" s="15">
        <v>3</v>
      </c>
      <c r="AD197" s="15">
        <v>12</v>
      </c>
    </row>
    <row r="198" spans="1:30" x14ac:dyDescent="0.2">
      <c r="A198" s="56">
        <v>14</v>
      </c>
      <c r="B198" s="57">
        <f>IF(O$209&gt;0,SUM($O198:O198),"")</f>
        <v>7</v>
      </c>
      <c r="C198" s="57">
        <f>IF(P$209&gt;0,SUM($O198:P198),"")</f>
        <v>12</v>
      </c>
      <c r="D198" s="57">
        <f>IF(Q$209&gt;0,SUM($O198:Q198),"")</f>
        <v>18</v>
      </c>
      <c r="E198" s="57" t="str">
        <f>IF(R$209&gt;0,SUM($O198:R198),"")</f>
        <v/>
      </c>
      <c r="F198" s="57" t="str">
        <f>IF(S$209&gt;0,SUM($O198:S198),"")</f>
        <v/>
      </c>
      <c r="G198" s="57" t="str">
        <f>IF(T$209&gt;0,SUM($O198:T198),"")</f>
        <v/>
      </c>
      <c r="H198" s="57" t="str">
        <f>IF(U$209&gt;0,SUM($O198:U198),"")</f>
        <v/>
      </c>
      <c r="I198" s="57" t="str">
        <f>IF(V$209&gt;0,SUM($O198:V198),"")</f>
        <v/>
      </c>
      <c r="J198" s="57" t="str">
        <f>IF(W$209&gt;0,SUM($O198:W198),"")</f>
        <v/>
      </c>
      <c r="K198" s="57" t="str">
        <f>IF(X$209&gt;0,SUM($O198:X198),"")</f>
        <v/>
      </c>
      <c r="L198" s="57" t="str">
        <f>IF(Y$209&gt;0,SUM($O198:Y198),"")</f>
        <v/>
      </c>
      <c r="M198" s="57" t="str">
        <f>IF(Z$209&gt;0,SUM($O198:Z198),"")</f>
        <v/>
      </c>
      <c r="N198" s="56">
        <v>14</v>
      </c>
      <c r="O198" s="58">
        <v>7</v>
      </c>
      <c r="P198" s="58">
        <v>5</v>
      </c>
      <c r="Q198" s="71">
        <v>6</v>
      </c>
      <c r="R198" s="58"/>
      <c r="S198" s="58"/>
      <c r="T198" s="58"/>
      <c r="U198" s="58"/>
      <c r="V198" s="58"/>
      <c r="W198" s="58"/>
      <c r="X198" s="58"/>
      <c r="Y198" s="58"/>
      <c r="Z198" s="58"/>
      <c r="AA198" s="56">
        <v>14</v>
      </c>
      <c r="AB198" s="59">
        <v>14</v>
      </c>
      <c r="AC198" s="15">
        <v>6</v>
      </c>
      <c r="AD198" s="15">
        <v>11</v>
      </c>
    </row>
    <row r="199" spans="1:30" x14ac:dyDescent="0.2">
      <c r="A199" s="56">
        <v>15</v>
      </c>
      <c r="B199" s="57">
        <f>IF(O$209&gt;0,SUM($O199:O199),"")</f>
        <v>35</v>
      </c>
      <c r="C199" s="57">
        <f>IF(P$209&gt;0,SUM($O199:P199),"")</f>
        <v>71</v>
      </c>
      <c r="D199" s="57">
        <f>IF(Q$209&gt;0,SUM($O199:Q199),"")</f>
        <v>109</v>
      </c>
      <c r="E199" s="57" t="str">
        <f>IF(R$209&gt;0,SUM($O199:R199),"")</f>
        <v/>
      </c>
      <c r="F199" s="57" t="str">
        <f>IF(S$209&gt;0,SUM($O199:S199),"")</f>
        <v/>
      </c>
      <c r="G199" s="57" t="str">
        <f>IF(T$209&gt;0,SUM($O199:T199),"")</f>
        <v/>
      </c>
      <c r="H199" s="57" t="str">
        <f>IF(U$209&gt;0,SUM($O199:U199),"")</f>
        <v/>
      </c>
      <c r="I199" s="57" t="str">
        <f>IF(V$209&gt;0,SUM($O199:V199),"")</f>
        <v/>
      </c>
      <c r="J199" s="57" t="str">
        <f>IF(W$209&gt;0,SUM($O199:W199),"")</f>
        <v/>
      </c>
      <c r="K199" s="57" t="str">
        <f>IF(X$209&gt;0,SUM($O199:X199),"")</f>
        <v/>
      </c>
      <c r="L199" s="57" t="str">
        <f>IF(Y$209&gt;0,SUM($O199:Y199),"")</f>
        <v/>
      </c>
      <c r="M199" s="57" t="str">
        <f>IF(Z$209&gt;0,SUM($O199:Z199),"")</f>
        <v/>
      </c>
      <c r="N199" s="56">
        <v>15</v>
      </c>
      <c r="O199" s="58">
        <v>35</v>
      </c>
      <c r="P199" s="58">
        <v>36</v>
      </c>
      <c r="Q199" s="71">
        <v>38</v>
      </c>
      <c r="R199" s="58"/>
      <c r="S199" s="58"/>
      <c r="T199" s="58"/>
      <c r="U199" s="58"/>
      <c r="V199" s="58"/>
      <c r="W199" s="58"/>
      <c r="X199" s="58"/>
      <c r="Y199" s="58"/>
      <c r="Z199" s="58"/>
      <c r="AA199" s="56">
        <v>15</v>
      </c>
      <c r="AB199" s="59">
        <v>15</v>
      </c>
      <c r="AC199" s="15">
        <v>38</v>
      </c>
      <c r="AD199" s="15">
        <v>57</v>
      </c>
    </row>
    <row r="200" spans="1:30" x14ac:dyDescent="0.2">
      <c r="A200" s="56">
        <v>16</v>
      </c>
      <c r="B200" s="57">
        <f>IF(O$209&gt;0,SUM($O200:O200),"")</f>
        <v>8</v>
      </c>
      <c r="C200" s="57">
        <f>IF(P$209&gt;0,SUM($O200:P200),"")</f>
        <v>14</v>
      </c>
      <c r="D200" s="57">
        <f>IF(Q$209&gt;0,SUM($O200:Q200),"")</f>
        <v>16</v>
      </c>
      <c r="E200" s="57" t="str">
        <f>IF(R$209&gt;0,SUM($O200:R200),"")</f>
        <v/>
      </c>
      <c r="F200" s="57" t="str">
        <f>IF(S$209&gt;0,SUM($O200:S200),"")</f>
        <v/>
      </c>
      <c r="G200" s="57" t="str">
        <f>IF(T$209&gt;0,SUM($O200:T200),"")</f>
        <v/>
      </c>
      <c r="H200" s="57" t="str">
        <f>IF(U$209&gt;0,SUM($O200:U200),"")</f>
        <v/>
      </c>
      <c r="I200" s="57" t="str">
        <f>IF(V$209&gt;0,SUM($O200:V200),"")</f>
        <v/>
      </c>
      <c r="J200" s="57" t="str">
        <f>IF(W$209&gt;0,SUM($O200:W200),"")</f>
        <v/>
      </c>
      <c r="K200" s="57" t="str">
        <f>IF(X$209&gt;0,SUM($O200:X200),"")</f>
        <v/>
      </c>
      <c r="L200" s="57" t="str">
        <f>IF(Y$209&gt;0,SUM($O200:Y200),"")</f>
        <v/>
      </c>
      <c r="M200" s="57" t="str">
        <f>IF(Z$209&gt;0,SUM($O200:Z200),"")</f>
        <v/>
      </c>
      <c r="N200" s="56">
        <v>16</v>
      </c>
      <c r="O200" s="58">
        <v>8</v>
      </c>
      <c r="P200" s="58">
        <v>6</v>
      </c>
      <c r="Q200" s="71">
        <v>2</v>
      </c>
      <c r="R200" s="58"/>
      <c r="S200" s="58"/>
      <c r="T200" s="58"/>
      <c r="U200" s="58"/>
      <c r="V200" s="58"/>
      <c r="W200" s="58"/>
      <c r="X200" s="58"/>
      <c r="Y200" s="58"/>
      <c r="Z200" s="58"/>
      <c r="AA200" s="56">
        <v>16</v>
      </c>
      <c r="AB200" s="59">
        <v>16</v>
      </c>
      <c r="AC200" s="15">
        <v>2</v>
      </c>
      <c r="AD200" s="15">
        <v>8</v>
      </c>
    </row>
    <row r="201" spans="1:30" x14ac:dyDescent="0.2">
      <c r="A201" s="56">
        <v>17</v>
      </c>
      <c r="B201" s="57">
        <f>IF(O$209&gt;0,SUM($O201:O201),"")</f>
        <v>15</v>
      </c>
      <c r="C201" s="57">
        <f>IF(P$209&gt;0,SUM($O201:P201),"")</f>
        <v>27</v>
      </c>
      <c r="D201" s="57">
        <f>IF(Q$209&gt;0,SUM($O201:Q201),"")</f>
        <v>39</v>
      </c>
      <c r="E201" s="57" t="str">
        <f>IF(R$209&gt;0,SUM($O201:R201),"")</f>
        <v/>
      </c>
      <c r="F201" s="57" t="str">
        <f>IF(S$209&gt;0,SUM($O201:S201),"")</f>
        <v/>
      </c>
      <c r="G201" s="57" t="str">
        <f>IF(T$209&gt;0,SUM($O201:T201),"")</f>
        <v/>
      </c>
      <c r="H201" s="57" t="str">
        <f>IF(U$209&gt;0,SUM($O201:U201),"")</f>
        <v/>
      </c>
      <c r="I201" s="57" t="str">
        <f>IF(V$209&gt;0,SUM($O201:V201),"")</f>
        <v/>
      </c>
      <c r="J201" s="57" t="str">
        <f>IF(W$209&gt;0,SUM($O201:W201),"")</f>
        <v/>
      </c>
      <c r="K201" s="57" t="str">
        <f>IF(X$209&gt;0,SUM($O201:X201),"")</f>
        <v/>
      </c>
      <c r="L201" s="57" t="str">
        <f>IF(Y$209&gt;0,SUM($O201:Y201),"")</f>
        <v/>
      </c>
      <c r="M201" s="57" t="str">
        <f>IF(Z$209&gt;0,SUM($O201:Z201),"")</f>
        <v/>
      </c>
      <c r="N201" s="56">
        <v>17</v>
      </c>
      <c r="O201" s="58">
        <v>15</v>
      </c>
      <c r="P201" s="58">
        <v>12</v>
      </c>
      <c r="Q201" s="71">
        <v>12</v>
      </c>
      <c r="R201" s="58"/>
      <c r="S201" s="58"/>
      <c r="T201" s="58"/>
      <c r="U201" s="58"/>
      <c r="V201" s="58"/>
      <c r="W201" s="58"/>
      <c r="X201" s="58"/>
      <c r="Y201" s="58"/>
      <c r="Z201" s="58"/>
      <c r="AA201" s="56">
        <v>17</v>
      </c>
      <c r="AB201" s="59">
        <v>17</v>
      </c>
      <c r="AC201" s="15">
        <v>12</v>
      </c>
      <c r="AD201" s="15">
        <v>22</v>
      </c>
    </row>
    <row r="202" spans="1:30" x14ac:dyDescent="0.2">
      <c r="A202" s="56">
        <v>18</v>
      </c>
      <c r="B202" s="57">
        <f>IF(O$209&gt;0,SUM($O202:O202),"")</f>
        <v>4</v>
      </c>
      <c r="C202" s="57">
        <f>IF(P$209&gt;0,SUM($O202:P202),"")</f>
        <v>4</v>
      </c>
      <c r="D202" s="57">
        <f>IF(Q$209&gt;0,SUM($O202:Q202),"")</f>
        <v>7</v>
      </c>
      <c r="E202" s="57" t="str">
        <f>IF(R$209&gt;0,SUM($O202:R202),"")</f>
        <v/>
      </c>
      <c r="F202" s="57" t="str">
        <f>IF(S$209&gt;0,SUM($O202:S202),"")</f>
        <v/>
      </c>
      <c r="G202" s="57" t="str">
        <f>IF(T$209&gt;0,SUM($O202:T202),"")</f>
        <v/>
      </c>
      <c r="H202" s="57" t="str">
        <f>IF(U$209&gt;0,SUM($O202:U202),"")</f>
        <v/>
      </c>
      <c r="I202" s="57" t="str">
        <f>IF(V$209&gt;0,SUM($O202:V202),"")</f>
        <v/>
      </c>
      <c r="J202" s="57" t="str">
        <f>IF(W$209&gt;0,SUM($O202:W202),"")</f>
        <v/>
      </c>
      <c r="K202" s="57" t="str">
        <f>IF(X$209&gt;0,SUM($O202:X202),"")</f>
        <v/>
      </c>
      <c r="L202" s="57" t="str">
        <f>IF(Y$209&gt;0,SUM($O202:Y202),"")</f>
        <v/>
      </c>
      <c r="M202" s="57" t="str">
        <f>IF(Z$209&gt;0,SUM($O202:Z202),"")</f>
        <v/>
      </c>
      <c r="N202" s="56">
        <v>18</v>
      </c>
      <c r="O202" s="58">
        <v>4</v>
      </c>
      <c r="P202" s="58">
        <v>0</v>
      </c>
      <c r="Q202" s="71">
        <v>3</v>
      </c>
      <c r="R202" s="58"/>
      <c r="S202" s="58"/>
      <c r="T202" s="58"/>
      <c r="U202" s="58"/>
      <c r="V202" s="58"/>
      <c r="W202" s="58"/>
      <c r="X202" s="58"/>
      <c r="Y202" s="58"/>
      <c r="Z202" s="58"/>
      <c r="AA202" s="56">
        <v>18</v>
      </c>
      <c r="AB202" s="59">
        <v>18</v>
      </c>
      <c r="AC202" s="15">
        <v>3</v>
      </c>
      <c r="AD202" s="15">
        <v>11</v>
      </c>
    </row>
    <row r="203" spans="1:30" x14ac:dyDescent="0.2">
      <c r="A203" s="56">
        <v>19</v>
      </c>
      <c r="B203" s="57">
        <f>IF(O$209&gt;0,SUM($O203:O203),"")</f>
        <v>0</v>
      </c>
      <c r="C203" s="57">
        <f>IF(P$209&gt;0,SUM($O203:P203),"")</f>
        <v>1</v>
      </c>
      <c r="D203" s="57">
        <f>IF(Q$209&gt;0,SUM($O203:Q203),"")</f>
        <v>1</v>
      </c>
      <c r="E203" s="57" t="str">
        <f>IF(R$209&gt;0,SUM($O203:R203),"")</f>
        <v/>
      </c>
      <c r="F203" s="57" t="str">
        <f>IF(S$209&gt;0,SUM($O203:S203),"")</f>
        <v/>
      </c>
      <c r="G203" s="57" t="str">
        <f>IF(T$209&gt;0,SUM($O203:T203),"")</f>
        <v/>
      </c>
      <c r="H203" s="57" t="str">
        <f>IF(U$209&gt;0,SUM($O203:U203),"")</f>
        <v/>
      </c>
      <c r="I203" s="57" t="str">
        <f>IF(V$209&gt;0,SUM($O203:V203),"")</f>
        <v/>
      </c>
      <c r="J203" s="57" t="str">
        <f>IF(W$209&gt;0,SUM($O203:W203),"")</f>
        <v/>
      </c>
      <c r="K203" s="57" t="str">
        <f>IF(X$209&gt;0,SUM($O203:X203),"")</f>
        <v/>
      </c>
      <c r="L203" s="57" t="str">
        <f>IF(Y$209&gt;0,SUM($O203:Y203),"")</f>
        <v/>
      </c>
      <c r="M203" s="57" t="str">
        <f>IF(Z$209&gt;0,SUM($O203:Z203),"")</f>
        <v/>
      </c>
      <c r="N203" s="56">
        <v>19</v>
      </c>
      <c r="O203" s="58">
        <v>0</v>
      </c>
      <c r="P203" s="58">
        <v>1</v>
      </c>
      <c r="Q203" s="71">
        <v>0</v>
      </c>
      <c r="R203" s="58"/>
      <c r="S203" s="58"/>
      <c r="T203" s="58"/>
      <c r="U203" s="58"/>
      <c r="V203" s="58"/>
      <c r="W203" s="58"/>
      <c r="X203" s="58"/>
      <c r="Y203" s="58"/>
      <c r="Z203" s="58"/>
      <c r="AA203" s="56">
        <v>19</v>
      </c>
      <c r="AB203" s="59">
        <v>19</v>
      </c>
      <c r="AC203" s="15">
        <v>0</v>
      </c>
      <c r="AD203" s="15">
        <v>3</v>
      </c>
    </row>
    <row r="204" spans="1:30" x14ac:dyDescent="0.2">
      <c r="A204" s="56">
        <v>20</v>
      </c>
      <c r="B204" s="57">
        <f>IF(O$209&gt;0,SUM($O204:O204),"")</f>
        <v>0</v>
      </c>
      <c r="C204" s="57">
        <f>IF(P$209&gt;0,SUM($O204:P204),"")</f>
        <v>0</v>
      </c>
      <c r="D204" s="57">
        <f>IF(Q$209&gt;0,SUM($O204:Q204),"")</f>
        <v>1</v>
      </c>
      <c r="E204" s="57" t="str">
        <f>IF(R$209&gt;0,SUM($O204:R204),"")</f>
        <v/>
      </c>
      <c r="F204" s="57" t="str">
        <f>IF(S$209&gt;0,SUM($O204:S204),"")</f>
        <v/>
      </c>
      <c r="G204" s="57" t="str">
        <f>IF(T$209&gt;0,SUM($O204:T204),"")</f>
        <v/>
      </c>
      <c r="H204" s="57" t="str">
        <f>IF(U$209&gt;0,SUM($O204:U204),"")</f>
        <v/>
      </c>
      <c r="I204" s="57" t="str">
        <f>IF(V$209&gt;0,SUM($O204:V204),"")</f>
        <v/>
      </c>
      <c r="J204" s="57" t="str">
        <f>IF(W$209&gt;0,SUM($O204:W204),"")</f>
        <v/>
      </c>
      <c r="K204" s="57" t="str">
        <f>IF(X$209&gt;0,SUM($O204:X204),"")</f>
        <v/>
      </c>
      <c r="L204" s="57" t="str">
        <f>IF(Y$209&gt;0,SUM($O204:Y204),"")</f>
        <v/>
      </c>
      <c r="M204" s="57" t="str">
        <f>IF(Z$209&gt;0,SUM($O204:Z204),"")</f>
        <v/>
      </c>
      <c r="N204" s="56">
        <v>20</v>
      </c>
      <c r="O204" s="58">
        <v>0</v>
      </c>
      <c r="P204" s="58">
        <v>0</v>
      </c>
      <c r="Q204" s="71">
        <v>1</v>
      </c>
      <c r="R204" s="58"/>
      <c r="S204" s="58"/>
      <c r="T204" s="58"/>
      <c r="U204" s="361"/>
      <c r="V204" s="58"/>
      <c r="W204" s="58"/>
      <c r="X204" s="58"/>
      <c r="Y204" s="58"/>
      <c r="Z204" s="58"/>
      <c r="AA204" s="56">
        <v>20</v>
      </c>
      <c r="AB204" s="59">
        <v>20</v>
      </c>
      <c r="AC204" s="15">
        <v>1</v>
      </c>
      <c r="AD204" s="15">
        <v>3</v>
      </c>
    </row>
    <row r="205" spans="1:30" x14ac:dyDescent="0.2">
      <c r="A205" s="56">
        <v>21</v>
      </c>
      <c r="B205" s="57">
        <f>IF(O$209&gt;0,SUM($O205:O205),"")</f>
        <v>10</v>
      </c>
      <c r="C205" s="57">
        <f>IF(P$209&gt;0,SUM($O205:P205),"")</f>
        <v>25</v>
      </c>
      <c r="D205" s="57">
        <f>IF(Q$209&gt;0,SUM($O205:Q205),"")</f>
        <v>38</v>
      </c>
      <c r="E205" s="57" t="str">
        <f>IF(R$209&gt;0,SUM($O205:R205),"")</f>
        <v/>
      </c>
      <c r="F205" s="57" t="str">
        <f>IF(S$209&gt;0,SUM($O205:S205),"")</f>
        <v/>
      </c>
      <c r="G205" s="57" t="str">
        <f>IF(T$209&gt;0,SUM($O205:T205),"")</f>
        <v/>
      </c>
      <c r="H205" s="57" t="str">
        <f>IF(U$209&gt;0,SUM($O205:U205),"")</f>
        <v/>
      </c>
      <c r="I205" s="57" t="str">
        <f>IF(V$209&gt;0,SUM($O205:V205),"")</f>
        <v/>
      </c>
      <c r="J205" s="57" t="str">
        <f>IF(W$209&gt;0,SUM($O205:W205),"")</f>
        <v/>
      </c>
      <c r="K205" s="57" t="str">
        <f>IF(X$209&gt;0,SUM($O205:X205),"")</f>
        <v/>
      </c>
      <c r="L205" s="57" t="str">
        <f>IF(Y$209&gt;0,SUM($O205:Y205),"")</f>
        <v/>
      </c>
      <c r="M205" s="57" t="str">
        <f>IF(Z$209&gt;0,SUM($O205:Z205),"")</f>
        <v/>
      </c>
      <c r="N205" s="56">
        <v>21</v>
      </c>
      <c r="O205" s="58">
        <v>10</v>
      </c>
      <c r="P205" s="58">
        <v>15</v>
      </c>
      <c r="Q205" s="71">
        <v>13</v>
      </c>
      <c r="R205" s="58"/>
      <c r="S205" s="58"/>
      <c r="T205" s="58"/>
      <c r="U205" s="58"/>
      <c r="V205" s="58"/>
      <c r="W205" s="58"/>
      <c r="X205" s="58"/>
      <c r="Y205" s="58"/>
      <c r="Z205" s="58"/>
      <c r="AA205" s="56">
        <v>21</v>
      </c>
      <c r="AB205" s="59">
        <v>21</v>
      </c>
      <c r="AC205" s="15">
        <v>13</v>
      </c>
      <c r="AD205" s="15">
        <v>18</v>
      </c>
    </row>
    <row r="206" spans="1:30" x14ac:dyDescent="0.2">
      <c r="A206" s="56">
        <v>22</v>
      </c>
      <c r="B206" s="57">
        <f>IF(O$209&gt;0,SUM($O206:O206),"")</f>
        <v>19</v>
      </c>
      <c r="C206" s="57">
        <f>IF(P$209&gt;0,SUM($O206:P206),"")</f>
        <v>38</v>
      </c>
      <c r="D206" s="57">
        <f>IF(Q$209&gt;0,SUM($O206:Q206),"")</f>
        <v>55</v>
      </c>
      <c r="E206" s="57" t="str">
        <f>IF(R$209&gt;0,SUM($O206:R206),"")</f>
        <v/>
      </c>
      <c r="F206" s="57" t="str">
        <f>IF(S$209&gt;0,SUM($O206:S206),"")</f>
        <v/>
      </c>
      <c r="G206" s="57" t="str">
        <f>IF(T$209&gt;0,SUM($O206:T206),"")</f>
        <v/>
      </c>
      <c r="H206" s="57" t="str">
        <f>IF(U$209&gt;0,SUM($O206:U206),"")</f>
        <v/>
      </c>
      <c r="I206" s="57" t="str">
        <f>IF(V$209&gt;0,SUM($O206:V206),"")</f>
        <v/>
      </c>
      <c r="J206" s="57" t="str">
        <f>IF(W$209&gt;0,SUM($O206:W206),"")</f>
        <v/>
      </c>
      <c r="K206" s="57" t="str">
        <f>IF(X$209&gt;0,SUM($O206:X206),"")</f>
        <v/>
      </c>
      <c r="L206" s="57" t="str">
        <f>IF(Y$209&gt;0,SUM($O206:Y206),"")</f>
        <v/>
      </c>
      <c r="M206" s="57" t="str">
        <f>IF(Z$209&gt;0,SUM($O206:Z206),"")</f>
        <v/>
      </c>
      <c r="N206" s="56">
        <v>22</v>
      </c>
      <c r="O206" s="58">
        <v>19</v>
      </c>
      <c r="P206" s="58">
        <v>19</v>
      </c>
      <c r="Q206" s="71">
        <v>17</v>
      </c>
      <c r="R206" s="58"/>
      <c r="S206" s="58"/>
      <c r="T206" s="58"/>
      <c r="U206" s="58"/>
      <c r="V206" s="58"/>
      <c r="W206" s="58"/>
      <c r="X206" s="58"/>
      <c r="Y206" s="58"/>
      <c r="Z206" s="58"/>
      <c r="AA206" s="56">
        <v>22</v>
      </c>
      <c r="AB206" s="59">
        <v>22</v>
      </c>
      <c r="AC206" s="15">
        <v>17</v>
      </c>
      <c r="AD206" s="15">
        <v>24</v>
      </c>
    </row>
    <row r="207" spans="1:30" x14ac:dyDescent="0.2">
      <c r="A207" s="56">
        <v>23</v>
      </c>
      <c r="B207" s="57">
        <f>IF(O$209&gt;0,SUM($O207:O207),"")</f>
        <v>47</v>
      </c>
      <c r="C207" s="57">
        <f>IF(P$209&gt;0,SUM($O207:P207),"")</f>
        <v>108</v>
      </c>
      <c r="D207" s="57">
        <f>IF(Q$209&gt;0,SUM($O207:Q207),"")</f>
        <v>172</v>
      </c>
      <c r="E207" s="57" t="str">
        <f>IF(R$209&gt;0,SUM($O207:R207),"")</f>
        <v/>
      </c>
      <c r="F207" s="57" t="str">
        <f>IF(S$209&gt;0,SUM($O207:S207),"")</f>
        <v/>
      </c>
      <c r="G207" s="57" t="str">
        <f>IF(T$209&gt;0,SUM($O207:T207),"")</f>
        <v/>
      </c>
      <c r="H207" s="57" t="str">
        <f>IF(U$209&gt;0,SUM($O207:U207),"")</f>
        <v/>
      </c>
      <c r="I207" s="57" t="str">
        <f>IF(V$209&gt;0,SUM($O207:V207),"")</f>
        <v/>
      </c>
      <c r="J207" s="57" t="str">
        <f>IF(W$209&gt;0,SUM($O207:W207),"")</f>
        <v/>
      </c>
      <c r="K207" s="57" t="str">
        <f>IF(X$209&gt;0,SUM($O207:X207),"")</f>
        <v/>
      </c>
      <c r="L207" s="57" t="str">
        <f>IF(Y$209&gt;0,SUM($O207:Y207),"")</f>
        <v/>
      </c>
      <c r="M207" s="57" t="str">
        <f>IF(Z$209&gt;0,SUM($O207:Z207),"")</f>
        <v/>
      </c>
      <c r="N207" s="56">
        <v>23</v>
      </c>
      <c r="O207" s="58">
        <v>47</v>
      </c>
      <c r="P207" s="58">
        <v>61</v>
      </c>
      <c r="Q207" s="71">
        <v>64</v>
      </c>
      <c r="R207" s="58"/>
      <c r="S207" s="58"/>
      <c r="T207" s="58"/>
      <c r="U207" s="58"/>
      <c r="V207" s="58"/>
      <c r="W207" s="58"/>
      <c r="X207" s="361"/>
      <c r="Y207" s="58"/>
      <c r="Z207" s="58"/>
      <c r="AA207" s="56">
        <v>23</v>
      </c>
      <c r="AB207" s="59">
        <v>23</v>
      </c>
      <c r="AC207" s="15">
        <v>64</v>
      </c>
      <c r="AD207" s="15">
        <v>114</v>
      </c>
    </row>
    <row r="208" spans="1:30" x14ac:dyDescent="0.2">
      <c r="A208" s="56">
        <v>24</v>
      </c>
      <c r="B208" s="57">
        <f>IF(O$209&gt;0,SUM($O208:O208),"")</f>
        <v>2</v>
      </c>
      <c r="C208" s="57">
        <f>IF(P$209&gt;0,SUM($O208:P208),"")</f>
        <v>3</v>
      </c>
      <c r="D208" s="57">
        <f>IF(Q$209&gt;0,SUM($O208:Q208),"")</f>
        <v>5</v>
      </c>
      <c r="E208" s="57" t="str">
        <f>IF(R$209&gt;0,SUM($O208:R208),"")</f>
        <v/>
      </c>
      <c r="F208" s="57" t="str">
        <f>IF(S$209&gt;0,SUM($O208:S208),"")</f>
        <v/>
      </c>
      <c r="G208" s="57" t="str">
        <f>IF(T$209&gt;0,SUM($O208:T208),"")</f>
        <v/>
      </c>
      <c r="H208" s="57" t="str">
        <f>IF(U$209&gt;0,SUM($O208:U208),"")</f>
        <v/>
      </c>
      <c r="I208" s="57" t="str">
        <f>IF(V$209&gt;0,SUM($O208:V208),"")</f>
        <v/>
      </c>
      <c r="J208" s="57" t="str">
        <f>IF(W$209&gt;0,SUM($O208:W208),"")</f>
        <v/>
      </c>
      <c r="K208" s="57" t="str">
        <f>IF(X$209&gt;0,SUM($O208:X208),"")</f>
        <v/>
      </c>
      <c r="L208" s="57" t="str">
        <f>IF(Y$209&gt;0,SUM($O208:Y208),"")</f>
        <v/>
      </c>
      <c r="M208" s="57" t="str">
        <f>IF(Z$209&gt;0,SUM($O208:Z208),"")</f>
        <v/>
      </c>
      <c r="N208" s="56">
        <v>24</v>
      </c>
      <c r="O208" s="58">
        <v>2</v>
      </c>
      <c r="P208" s="58">
        <v>1</v>
      </c>
      <c r="Q208" s="71">
        <v>2</v>
      </c>
      <c r="R208" s="58"/>
      <c r="S208" s="58"/>
      <c r="T208" s="58"/>
      <c r="U208" s="58"/>
      <c r="V208" s="58"/>
      <c r="W208" s="58"/>
      <c r="X208" s="58"/>
      <c r="Y208" s="58"/>
      <c r="Z208" s="58"/>
      <c r="AA208" s="56">
        <v>24</v>
      </c>
      <c r="AB208" s="59">
        <v>24</v>
      </c>
      <c r="AC208" s="15">
        <v>2</v>
      </c>
      <c r="AD208" s="15">
        <v>6</v>
      </c>
    </row>
    <row r="209" spans="1:30" x14ac:dyDescent="0.2">
      <c r="A209" s="72" t="s">
        <v>4</v>
      </c>
      <c r="B209" s="62">
        <f t="shared" ref="B209:M209" si="38">SUM(B185:B208)</f>
        <v>238</v>
      </c>
      <c r="C209" s="62">
        <f t="shared" si="38"/>
        <v>469</v>
      </c>
      <c r="D209" s="62">
        <f t="shared" si="38"/>
        <v>706</v>
      </c>
      <c r="E209" s="62">
        <f t="shared" si="38"/>
        <v>0</v>
      </c>
      <c r="F209" s="378">
        <f t="shared" ref="F209" si="39">SUM(F185:F208)</f>
        <v>0</v>
      </c>
      <c r="G209" s="62">
        <f t="shared" si="38"/>
        <v>0</v>
      </c>
      <c r="H209" s="62">
        <f t="shared" si="38"/>
        <v>0</v>
      </c>
      <c r="I209" s="62">
        <f t="shared" si="38"/>
        <v>0</v>
      </c>
      <c r="J209" s="62">
        <f t="shared" si="38"/>
        <v>0</v>
      </c>
      <c r="K209" s="62">
        <f t="shared" si="38"/>
        <v>0</v>
      </c>
      <c r="L209" s="62">
        <f t="shared" si="38"/>
        <v>0</v>
      </c>
      <c r="M209" s="62">
        <f t="shared" si="38"/>
        <v>0</v>
      </c>
      <c r="N209" s="72" t="s">
        <v>4</v>
      </c>
      <c r="O209" s="378">
        <v>216</v>
      </c>
      <c r="P209" s="378">
        <f>SUM(P185:P208)</f>
        <v>231</v>
      </c>
      <c r="Q209" s="378">
        <f>SUM(Q185:Q208)</f>
        <v>237</v>
      </c>
      <c r="R209" s="378">
        <f t="shared" ref="R209:Z209" si="40">SUM(R185:R208)</f>
        <v>0</v>
      </c>
      <c r="S209" s="378">
        <f t="shared" si="40"/>
        <v>0</v>
      </c>
      <c r="T209" s="378">
        <f t="shared" si="40"/>
        <v>0</v>
      </c>
      <c r="U209" s="378">
        <f t="shared" si="40"/>
        <v>0</v>
      </c>
      <c r="V209" s="378">
        <f t="shared" si="40"/>
        <v>0</v>
      </c>
      <c r="W209" s="378">
        <f t="shared" si="40"/>
        <v>0</v>
      </c>
      <c r="X209" s="378">
        <f t="shared" si="40"/>
        <v>0</v>
      </c>
      <c r="Y209" s="378">
        <f t="shared" si="40"/>
        <v>0</v>
      </c>
      <c r="Z209" s="378">
        <f t="shared" si="40"/>
        <v>0</v>
      </c>
      <c r="AA209" s="61" t="s">
        <v>4</v>
      </c>
      <c r="AB209" s="68"/>
    </row>
    <row r="210" spans="1:30" x14ac:dyDescent="0.2">
      <c r="A210" s="45"/>
      <c r="B210" s="63"/>
      <c r="C210" s="63"/>
      <c r="D210" s="63"/>
      <c r="E210" s="63"/>
      <c r="F210" s="63"/>
      <c r="G210" s="63"/>
      <c r="H210" s="63"/>
      <c r="I210" s="63"/>
      <c r="J210" s="63"/>
      <c r="K210" s="63"/>
      <c r="L210" s="63"/>
      <c r="N210" s="45"/>
      <c r="O210" s="62"/>
      <c r="P210" s="62"/>
      <c r="Q210" s="62"/>
      <c r="R210" s="62"/>
      <c r="S210" s="62"/>
      <c r="T210" s="62"/>
      <c r="U210" s="62"/>
      <c r="V210" s="62"/>
      <c r="W210" s="62"/>
      <c r="X210" s="62"/>
      <c r="Y210" s="62"/>
      <c r="Z210" s="62"/>
      <c r="AA210" s="45"/>
      <c r="AB210" s="298"/>
    </row>
    <row r="211" spans="1:30" x14ac:dyDescent="0.2">
      <c r="A211" s="45"/>
      <c r="B211" s="63"/>
      <c r="C211" s="63"/>
      <c r="D211" s="63"/>
      <c r="E211" s="63"/>
      <c r="F211" s="63"/>
      <c r="G211" s="63"/>
      <c r="H211" s="63"/>
      <c r="I211" s="63"/>
      <c r="J211" s="63"/>
      <c r="K211" s="63"/>
      <c r="L211" s="63"/>
      <c r="N211" s="45"/>
      <c r="X211" s="344"/>
      <c r="AA211" s="45"/>
    </row>
    <row r="212" spans="1:30" x14ac:dyDescent="0.2">
      <c r="A212" s="45"/>
      <c r="B212" s="63"/>
      <c r="C212" s="63"/>
      <c r="D212" s="63"/>
      <c r="E212" s="63"/>
      <c r="F212" s="63"/>
      <c r="G212" s="63"/>
      <c r="H212" s="63"/>
      <c r="I212" s="63"/>
      <c r="J212" s="63"/>
      <c r="K212" s="63"/>
      <c r="L212" s="63"/>
      <c r="N212" s="45"/>
      <c r="X212" s="344"/>
      <c r="AA212" s="45"/>
    </row>
    <row r="213" spans="1:30" x14ac:dyDescent="0.2">
      <c r="A213" s="45"/>
      <c r="E213" s="75"/>
      <c r="N213" s="45"/>
      <c r="X213" s="344"/>
      <c r="AA213" s="45"/>
      <c r="AC213" s="76"/>
      <c r="AD213" s="76"/>
    </row>
    <row r="214" spans="1:30" x14ac:dyDescent="0.2">
      <c r="A214" s="64" t="s">
        <v>11</v>
      </c>
      <c r="B214" s="53" t="s">
        <v>218</v>
      </c>
      <c r="C214" s="54"/>
      <c r="D214" s="54"/>
      <c r="E214" s="54"/>
      <c r="F214" s="54"/>
      <c r="G214" s="54"/>
      <c r="H214" s="54"/>
      <c r="I214" s="54"/>
      <c r="J214" s="54"/>
      <c r="K214" s="54"/>
      <c r="L214" s="54"/>
      <c r="M214" s="54"/>
      <c r="N214" s="74" t="s">
        <v>11</v>
      </c>
      <c r="O214" s="55" t="s">
        <v>218</v>
      </c>
      <c r="P214" s="55"/>
      <c r="Q214" s="55"/>
      <c r="R214" s="55"/>
      <c r="S214" s="55"/>
      <c r="T214" s="55"/>
      <c r="U214" s="55"/>
      <c r="V214" s="55"/>
      <c r="W214" s="55"/>
      <c r="X214" s="55"/>
      <c r="Y214" s="55"/>
      <c r="Z214" s="55"/>
      <c r="AA214" s="64" t="s">
        <v>11</v>
      </c>
      <c r="AC214" s="77"/>
      <c r="AD214" s="78"/>
    </row>
    <row r="215" spans="1:30" x14ac:dyDescent="0.2">
      <c r="A215" s="65">
        <v>1</v>
      </c>
      <c r="B215" s="57">
        <f>IF(O$239&gt;0,SUM($O215:O215),"")</f>
        <v>14</v>
      </c>
      <c r="C215" s="57">
        <f>IF(P$239&gt;0,SUM($O215:P215),"")</f>
        <v>28</v>
      </c>
      <c r="D215" s="57">
        <f>IF(Q$239&gt;0,SUM($O215:Q215),"")</f>
        <v>41</v>
      </c>
      <c r="E215" s="360" t="str">
        <f>IF(R$149&gt;0,SUM($O215:R215),"")</f>
        <v/>
      </c>
      <c r="F215" s="57" t="str">
        <f>IF(S$239&gt;0,SUM($O215:S215),"")</f>
        <v/>
      </c>
      <c r="G215" s="57" t="str">
        <f>IF(T$239&gt;0,SUM($O215:T215),"")</f>
        <v/>
      </c>
      <c r="H215" s="57" t="str">
        <f>IF(U$239&gt;0,SUM($O215:U215),"")</f>
        <v/>
      </c>
      <c r="I215" s="57" t="str">
        <f>IF(V$239&gt;0,SUM($O215:V215),"")</f>
        <v/>
      </c>
      <c r="J215" s="57" t="str">
        <f>IF(W$239&gt;0,SUM($O215:W215),"")</f>
        <v/>
      </c>
      <c r="K215" s="57" t="str">
        <f>IF(X$239&gt;0,SUM($O215:X215),"")</f>
        <v/>
      </c>
      <c r="L215" s="57" t="str">
        <f>IF(Y$239&gt;0,SUM($O215:Y215),"")</f>
        <v/>
      </c>
      <c r="M215" s="57" t="str">
        <f>IF(Z$239&gt;0,SUM($O215:Z215),"")</f>
        <v/>
      </c>
      <c r="N215" s="140">
        <v>1</v>
      </c>
      <c r="O215" s="58">
        <v>14</v>
      </c>
      <c r="P215" s="58">
        <v>14</v>
      </c>
      <c r="Q215" s="71">
        <v>13</v>
      </c>
      <c r="R215" s="58"/>
      <c r="S215" s="58"/>
      <c r="T215" s="58"/>
      <c r="U215" s="58"/>
      <c r="V215" s="58"/>
      <c r="W215" s="58"/>
      <c r="X215" s="58"/>
      <c r="Y215" s="58"/>
      <c r="Z215" s="58"/>
      <c r="AA215" s="65">
        <v>1</v>
      </c>
      <c r="AB215" s="79"/>
      <c r="AC215" s="77"/>
      <c r="AD215" s="78"/>
    </row>
    <row r="216" spans="1:30" x14ac:dyDescent="0.2">
      <c r="A216" s="65">
        <v>2</v>
      </c>
      <c r="B216" s="57">
        <f>IF(O$239&gt;0,SUM($O216:O216),"")</f>
        <v>4</v>
      </c>
      <c r="C216" s="57">
        <f>IF(P$239&gt;0,SUM($O216:P216),"")</f>
        <v>5</v>
      </c>
      <c r="D216" s="57">
        <f>IF(Q$239&gt;0,SUM($O216:Q216),"")</f>
        <v>7</v>
      </c>
      <c r="E216" s="360" t="str">
        <f>IF(R$149&gt;0,SUM($O216:R216),"")</f>
        <v/>
      </c>
      <c r="F216" s="57" t="str">
        <f>IF(S$239&gt;0,SUM($O216:S216),"")</f>
        <v/>
      </c>
      <c r="G216" s="57" t="str">
        <f>IF(T$239&gt;0,SUM($O216:T216),"")</f>
        <v/>
      </c>
      <c r="H216" s="57" t="str">
        <f>IF(U$239&gt;0,SUM($O216:U216),"")</f>
        <v/>
      </c>
      <c r="I216" s="57" t="str">
        <f>IF(V$239&gt;0,SUM($O216:V216),"")</f>
        <v/>
      </c>
      <c r="J216" s="57" t="str">
        <f>IF(W$239&gt;0,SUM($O216:W216),"")</f>
        <v/>
      </c>
      <c r="K216" s="57" t="str">
        <f>IF(X$239&gt;0,SUM($O216:X216),"")</f>
        <v/>
      </c>
      <c r="L216" s="57" t="str">
        <f>IF(Y$239&gt;0,SUM($O216:Y216),"")</f>
        <v/>
      </c>
      <c r="M216" s="57" t="str">
        <f>IF(Z$239&gt;0,SUM($O216:Z216),"")</f>
        <v/>
      </c>
      <c r="N216" s="140">
        <v>2</v>
      </c>
      <c r="O216" s="58">
        <v>4</v>
      </c>
      <c r="P216" s="58">
        <v>1</v>
      </c>
      <c r="Q216" s="71">
        <v>2</v>
      </c>
      <c r="R216" s="58"/>
      <c r="S216" s="58"/>
      <c r="T216" s="58"/>
      <c r="U216" s="361"/>
      <c r="V216" s="58"/>
      <c r="W216" s="58"/>
      <c r="X216" s="58"/>
      <c r="Y216" s="58"/>
      <c r="Z216" s="58"/>
      <c r="AA216" s="65">
        <v>2</v>
      </c>
      <c r="AB216" s="79"/>
      <c r="AC216" s="77"/>
      <c r="AD216" s="78"/>
    </row>
    <row r="217" spans="1:30" x14ac:dyDescent="0.2">
      <c r="A217" s="65">
        <v>3</v>
      </c>
      <c r="B217" s="57">
        <f>IF(O$239&gt;0,SUM($O217:O217),"")</f>
        <v>5</v>
      </c>
      <c r="C217" s="57">
        <f>IF(P$239&gt;0,SUM($O217:P217),"")</f>
        <v>7</v>
      </c>
      <c r="D217" s="57">
        <f>IF(Q$239&gt;0,SUM($O217:Q217),"")</f>
        <v>7</v>
      </c>
      <c r="E217" s="360" t="str">
        <f>IF(R$149&gt;0,SUM($O217:R217),"")</f>
        <v/>
      </c>
      <c r="F217" s="57" t="str">
        <f>IF(S$239&gt;0,SUM($O217:S217),"")</f>
        <v/>
      </c>
      <c r="G217" s="57" t="str">
        <f>IF(T$239&gt;0,SUM($O217:T217),"")</f>
        <v/>
      </c>
      <c r="H217" s="57" t="str">
        <f>IF(U$239&gt;0,SUM($O217:U217),"")</f>
        <v/>
      </c>
      <c r="I217" s="57" t="str">
        <f>IF(V$239&gt;0,SUM($O217:V217),"")</f>
        <v/>
      </c>
      <c r="J217" s="57" t="str">
        <f>IF(W$239&gt;0,SUM($O217:W217),"")</f>
        <v/>
      </c>
      <c r="K217" s="57" t="str">
        <f>IF(X$239&gt;0,SUM($O217:X217),"")</f>
        <v/>
      </c>
      <c r="L217" s="57" t="str">
        <f>IF(Y$239&gt;0,SUM($O217:Y217),"")</f>
        <v/>
      </c>
      <c r="M217" s="57" t="str">
        <f>IF(Z$239&gt;0,SUM($O217:Z217),"")</f>
        <v/>
      </c>
      <c r="N217" s="140">
        <v>3</v>
      </c>
      <c r="O217" s="58">
        <v>5</v>
      </c>
      <c r="P217" s="58">
        <v>2</v>
      </c>
      <c r="Q217" s="71">
        <v>0</v>
      </c>
      <c r="R217" s="58"/>
      <c r="S217" s="58"/>
      <c r="T217" s="58"/>
      <c r="U217" s="361"/>
      <c r="V217" s="58"/>
      <c r="W217" s="58"/>
      <c r="X217" s="58"/>
      <c r="Y217" s="58"/>
      <c r="Z217" s="58"/>
      <c r="AA217" s="65">
        <v>3</v>
      </c>
      <c r="AB217" s="79"/>
      <c r="AC217" s="77"/>
      <c r="AD217" s="78"/>
    </row>
    <row r="218" spans="1:30" x14ac:dyDescent="0.2">
      <c r="A218" s="65">
        <v>4</v>
      </c>
      <c r="B218" s="57">
        <f>IF(O$239&gt;0,SUM($O218:O218),"")</f>
        <v>2</v>
      </c>
      <c r="C218" s="57">
        <f>IF(P$239&gt;0,SUM($O218:P218),"")</f>
        <v>3</v>
      </c>
      <c r="D218" s="57">
        <f>IF(Q$239&gt;0,SUM($O218:Q218),"")</f>
        <v>8</v>
      </c>
      <c r="E218" s="360" t="str">
        <f>IF(R$149&gt;0,SUM($O218:R218),"")</f>
        <v/>
      </c>
      <c r="F218" s="57" t="str">
        <f>IF(S$239&gt;0,SUM($O218:S218),"")</f>
        <v/>
      </c>
      <c r="G218" s="57" t="str">
        <f>IF(T$239&gt;0,SUM($O218:T218),"")</f>
        <v/>
      </c>
      <c r="H218" s="57" t="str">
        <f>IF(U$239&gt;0,SUM($O218:U218),"")</f>
        <v/>
      </c>
      <c r="I218" s="57" t="str">
        <f>IF(V$239&gt;0,SUM($O218:V218),"")</f>
        <v/>
      </c>
      <c r="J218" s="57" t="str">
        <f>IF(W$239&gt;0,SUM($O218:W218),"")</f>
        <v/>
      </c>
      <c r="K218" s="57" t="str">
        <f>IF(X$239&gt;0,SUM($O218:X218),"")</f>
        <v/>
      </c>
      <c r="L218" s="57" t="str">
        <f>IF(Y$239&gt;0,SUM($O218:Y218),"")</f>
        <v/>
      </c>
      <c r="M218" s="57" t="str">
        <f>IF(Z$239&gt;0,SUM($O218:Z218),"")</f>
        <v/>
      </c>
      <c r="N218" s="140">
        <v>4</v>
      </c>
      <c r="O218" s="58">
        <v>2</v>
      </c>
      <c r="P218" s="58">
        <v>1</v>
      </c>
      <c r="Q218" s="71">
        <v>5</v>
      </c>
      <c r="R218" s="58"/>
      <c r="S218" s="58"/>
      <c r="T218" s="58"/>
      <c r="U218" s="58"/>
      <c r="V218" s="58"/>
      <c r="W218" s="58"/>
      <c r="X218" s="58"/>
      <c r="Y218" s="58"/>
      <c r="Z218" s="58"/>
      <c r="AA218" s="65">
        <v>4</v>
      </c>
      <c r="AB218" s="79"/>
      <c r="AC218" s="77"/>
      <c r="AD218" s="78"/>
    </row>
    <row r="219" spans="1:30" x14ac:dyDescent="0.2">
      <c r="A219" s="65">
        <v>5</v>
      </c>
      <c r="B219" s="57">
        <f>IF(O$239&gt;0,SUM($O219:O219),"")</f>
        <v>8</v>
      </c>
      <c r="C219" s="57">
        <f>IF(P$239&gt;0,SUM($O219:P219),"")</f>
        <v>20</v>
      </c>
      <c r="D219" s="57">
        <f>IF(Q$239&gt;0,SUM($O219:Q219),"")</f>
        <v>34</v>
      </c>
      <c r="E219" s="360" t="str">
        <f>IF(R$149&gt;0,SUM($O219:R219),"")</f>
        <v/>
      </c>
      <c r="F219" s="57" t="str">
        <f>IF(S$239&gt;0,SUM($O219:S219),"")</f>
        <v/>
      </c>
      <c r="G219" s="57" t="str">
        <f>IF(T$239&gt;0,SUM($O219:T219),"")</f>
        <v/>
      </c>
      <c r="H219" s="57" t="str">
        <f>IF(U$239&gt;0,SUM($O219:U219),"")</f>
        <v/>
      </c>
      <c r="I219" s="57" t="str">
        <f>IF(V$239&gt;0,SUM($O219:V219),"")</f>
        <v/>
      </c>
      <c r="J219" s="57" t="str">
        <f>IF(W$239&gt;0,SUM($O219:W219),"")</f>
        <v/>
      </c>
      <c r="K219" s="57" t="str">
        <f>IF(X$239&gt;0,SUM($O219:X219),"")</f>
        <v/>
      </c>
      <c r="L219" s="57" t="str">
        <f>IF(Y$239&gt;0,SUM($O219:Y219),"")</f>
        <v/>
      </c>
      <c r="M219" s="57" t="str">
        <f>IF(Z$239&gt;0,SUM($O219:Z219),"")</f>
        <v/>
      </c>
      <c r="N219" s="140">
        <v>5</v>
      </c>
      <c r="O219" s="58">
        <v>8</v>
      </c>
      <c r="P219" s="58">
        <v>12</v>
      </c>
      <c r="Q219" s="71">
        <v>14</v>
      </c>
      <c r="R219" s="58"/>
      <c r="S219" s="58"/>
      <c r="T219" s="58"/>
      <c r="U219" s="58"/>
      <c r="V219" s="58"/>
      <c r="W219" s="58"/>
      <c r="X219" s="58"/>
      <c r="Y219" s="58"/>
      <c r="Z219" s="58"/>
      <c r="AA219" s="65">
        <v>5</v>
      </c>
      <c r="AB219" s="79"/>
      <c r="AC219" s="77"/>
      <c r="AD219" s="78"/>
    </row>
    <row r="220" spans="1:30" x14ac:dyDescent="0.2">
      <c r="A220" s="65">
        <v>6</v>
      </c>
      <c r="B220" s="57">
        <f>IF(O$239&gt;0,SUM($O220:O220),"")</f>
        <v>7</v>
      </c>
      <c r="C220" s="57">
        <f>IF(P$239&gt;0,SUM($O220:P220),"")</f>
        <v>11</v>
      </c>
      <c r="D220" s="57">
        <f>IF(Q$239&gt;0,SUM($O220:Q220),"")</f>
        <v>12</v>
      </c>
      <c r="E220" s="360" t="str">
        <f>IF(R$149&gt;0,SUM($O220:R220),"")</f>
        <v/>
      </c>
      <c r="F220" s="57" t="str">
        <f>IF(S$239&gt;0,SUM($O220:S220),"")</f>
        <v/>
      </c>
      <c r="G220" s="57" t="str">
        <f>IF(T$239&gt;0,SUM($O220:T220),"")</f>
        <v/>
      </c>
      <c r="H220" s="57" t="str">
        <f>IF(U$239&gt;0,SUM($O220:U220),"")</f>
        <v/>
      </c>
      <c r="I220" s="57" t="str">
        <f>IF(V$239&gt;0,SUM($O220:V220),"")</f>
        <v/>
      </c>
      <c r="J220" s="57" t="str">
        <f>IF(W$239&gt;0,SUM($O220:W220),"")</f>
        <v/>
      </c>
      <c r="K220" s="57" t="str">
        <f>IF(X$239&gt;0,SUM($O220:X220),"")</f>
        <v/>
      </c>
      <c r="L220" s="57" t="str">
        <f>IF(Y$239&gt;0,SUM($O220:Y220),"")</f>
        <v/>
      </c>
      <c r="M220" s="57" t="str">
        <f>IF(Z$239&gt;0,SUM($O220:Z220),"")</f>
        <v/>
      </c>
      <c r="N220" s="140">
        <v>6</v>
      </c>
      <c r="O220" s="58">
        <v>7</v>
      </c>
      <c r="P220" s="58">
        <v>4</v>
      </c>
      <c r="Q220" s="71">
        <v>1</v>
      </c>
      <c r="R220" s="58"/>
      <c r="S220" s="58"/>
      <c r="T220" s="58"/>
      <c r="U220" s="58"/>
      <c r="V220" s="58"/>
      <c r="W220" s="58"/>
      <c r="X220" s="58"/>
      <c r="Y220" s="58"/>
      <c r="Z220" s="58"/>
      <c r="AA220" s="65">
        <v>6</v>
      </c>
      <c r="AB220" s="79"/>
      <c r="AC220" s="77"/>
      <c r="AD220" s="78"/>
    </row>
    <row r="221" spans="1:30" x14ac:dyDescent="0.2">
      <c r="A221" s="65">
        <v>7</v>
      </c>
      <c r="B221" s="57">
        <f>IF(O$239&gt;0,SUM($O221:O221),"")</f>
        <v>2</v>
      </c>
      <c r="C221" s="57">
        <f>IF(P$239&gt;0,SUM($O221:P221),"")</f>
        <v>3</v>
      </c>
      <c r="D221" s="57">
        <f>IF(Q$239&gt;0,SUM($O221:Q221),"")</f>
        <v>4</v>
      </c>
      <c r="E221" s="360" t="str">
        <f>IF(R$149&gt;0,SUM($O221:R221),"")</f>
        <v/>
      </c>
      <c r="F221" s="57" t="str">
        <f>IF(S$239&gt;0,SUM($O221:S221),"")</f>
        <v/>
      </c>
      <c r="G221" s="57" t="str">
        <f>IF(T$239&gt;0,SUM($O221:T221),"")</f>
        <v/>
      </c>
      <c r="H221" s="57" t="str">
        <f>IF(U$239&gt;0,SUM($O221:U221),"")</f>
        <v/>
      </c>
      <c r="I221" s="57" t="str">
        <f>IF(V$239&gt;0,SUM($O221:V221),"")</f>
        <v/>
      </c>
      <c r="J221" s="57" t="str">
        <f>IF(W$239&gt;0,SUM($O221:W221),"")</f>
        <v/>
      </c>
      <c r="K221" s="57" t="str">
        <f>IF(X$239&gt;0,SUM($O221:X221),"")</f>
        <v/>
      </c>
      <c r="L221" s="57" t="str">
        <f>IF(Y$239&gt;0,SUM($O221:Y221),"")</f>
        <v/>
      </c>
      <c r="M221" s="57" t="str">
        <f>IF(Z$239&gt;0,SUM($O221:Z221),"")</f>
        <v/>
      </c>
      <c r="N221" s="140">
        <v>7</v>
      </c>
      <c r="O221" s="58">
        <v>2</v>
      </c>
      <c r="P221" s="58">
        <v>1</v>
      </c>
      <c r="Q221" s="71">
        <v>1</v>
      </c>
      <c r="R221" s="58"/>
      <c r="S221" s="58"/>
      <c r="T221" s="58"/>
      <c r="U221" s="58"/>
      <c r="V221" s="58"/>
      <c r="W221" s="58"/>
      <c r="X221" s="58"/>
      <c r="Y221" s="58"/>
      <c r="Z221" s="58"/>
      <c r="AA221" s="65">
        <v>7</v>
      </c>
      <c r="AB221" s="79"/>
      <c r="AC221" s="77"/>
      <c r="AD221" s="78"/>
    </row>
    <row r="222" spans="1:30" x14ac:dyDescent="0.2">
      <c r="A222" s="65">
        <v>8</v>
      </c>
      <c r="B222" s="57">
        <f>IF(O$239&gt;0,SUM($O222:O222),"")</f>
        <v>51</v>
      </c>
      <c r="C222" s="57">
        <f>IF(P$239&gt;0,SUM($O222:P222),"")</f>
        <v>95</v>
      </c>
      <c r="D222" s="57">
        <f>IF(Q$239&gt;0,SUM($O222:Q222),"")</f>
        <v>138</v>
      </c>
      <c r="E222" s="360" t="str">
        <f>IF(R$149&gt;0,SUM($O222:R222),"")</f>
        <v/>
      </c>
      <c r="F222" s="57" t="str">
        <f>IF(S$239&gt;0,SUM($O222:S222),"")</f>
        <v/>
      </c>
      <c r="G222" s="57" t="str">
        <f>IF(T$239&gt;0,SUM($O222:T222),"")</f>
        <v/>
      </c>
      <c r="H222" s="57" t="str">
        <f>IF(U$239&gt;0,SUM($O222:U222),"")</f>
        <v/>
      </c>
      <c r="I222" s="57" t="str">
        <f>IF(V$239&gt;0,SUM($O222:V222),"")</f>
        <v/>
      </c>
      <c r="J222" s="57" t="str">
        <f>IF(W$239&gt;0,SUM($O222:W222),"")</f>
        <v/>
      </c>
      <c r="K222" s="57" t="str">
        <f>IF(X$239&gt;0,SUM($O222:X222),"")</f>
        <v/>
      </c>
      <c r="L222" s="57" t="str">
        <f>IF(Y$239&gt;0,SUM($O222:Y222),"")</f>
        <v/>
      </c>
      <c r="M222" s="57" t="str">
        <f>IF(Z$239&gt;0,SUM($O222:Z222),"")</f>
        <v/>
      </c>
      <c r="N222" s="140">
        <v>8</v>
      </c>
      <c r="O222" s="58">
        <v>51</v>
      </c>
      <c r="P222" s="58">
        <v>44</v>
      </c>
      <c r="Q222" s="71">
        <v>43</v>
      </c>
      <c r="R222" s="58"/>
      <c r="S222" s="58"/>
      <c r="T222" s="58"/>
      <c r="U222" s="58"/>
      <c r="V222" s="58"/>
      <c r="W222" s="58"/>
      <c r="X222" s="58"/>
      <c r="Y222" s="58"/>
      <c r="Z222" s="58"/>
      <c r="AA222" s="65">
        <v>8</v>
      </c>
      <c r="AB222" s="79"/>
      <c r="AC222" s="77"/>
      <c r="AD222" s="78"/>
    </row>
    <row r="223" spans="1:30" x14ac:dyDescent="0.2">
      <c r="A223" s="65">
        <v>9</v>
      </c>
      <c r="B223" s="57">
        <f>IF(O$239&gt;0,SUM($O223:O223),"")</f>
        <v>21</v>
      </c>
      <c r="C223" s="57">
        <f>IF(P$239&gt;0,SUM($O223:P223),"")</f>
        <v>41</v>
      </c>
      <c r="D223" s="57">
        <f>IF(Q$239&gt;0,SUM($O223:Q223),"")</f>
        <v>51</v>
      </c>
      <c r="E223" s="360" t="str">
        <f>IF(R$149&gt;0,SUM($O223:R223),"")</f>
        <v/>
      </c>
      <c r="F223" s="57" t="str">
        <f>IF(S$239&gt;0,SUM($O223:S223),"")</f>
        <v/>
      </c>
      <c r="G223" s="57" t="str">
        <f>IF(T$239&gt;0,SUM($O223:T223),"")</f>
        <v/>
      </c>
      <c r="H223" s="57" t="str">
        <f>IF(U$239&gt;0,SUM($O223:U223),"")</f>
        <v/>
      </c>
      <c r="I223" s="57" t="str">
        <f>IF(V$239&gt;0,SUM($O223:V223),"")</f>
        <v/>
      </c>
      <c r="J223" s="57" t="str">
        <f>IF(W$239&gt;0,SUM($O223:W223),"")</f>
        <v/>
      </c>
      <c r="K223" s="57" t="str">
        <f>IF(X$239&gt;0,SUM($O223:X223),"")</f>
        <v/>
      </c>
      <c r="L223" s="57" t="str">
        <f>IF(Y$239&gt;0,SUM($O223:Y223),"")</f>
        <v/>
      </c>
      <c r="M223" s="57" t="str">
        <f>IF(Z$239&gt;0,SUM($O223:Z223),"")</f>
        <v/>
      </c>
      <c r="N223" s="140">
        <v>9</v>
      </c>
      <c r="O223" s="58">
        <v>21</v>
      </c>
      <c r="P223" s="58">
        <v>20</v>
      </c>
      <c r="Q223" s="71">
        <v>10</v>
      </c>
      <c r="R223" s="58"/>
      <c r="S223" s="58"/>
      <c r="T223" s="58"/>
      <c r="U223" s="58"/>
      <c r="V223" s="58"/>
      <c r="W223" s="58"/>
      <c r="X223" s="58"/>
      <c r="Y223" s="58"/>
      <c r="Z223" s="58"/>
      <c r="AA223" s="65">
        <v>9</v>
      </c>
      <c r="AB223" s="79"/>
      <c r="AC223" s="77"/>
      <c r="AD223" s="78"/>
    </row>
    <row r="224" spans="1:30" x14ac:dyDescent="0.2">
      <c r="A224" s="65">
        <v>10</v>
      </c>
      <c r="B224" s="57">
        <f>IF(O$239&gt;0,SUM($O224:O224),"")</f>
        <v>10</v>
      </c>
      <c r="C224" s="57">
        <f>IF(P$239&gt;0,SUM($O224:P224),"")</f>
        <v>22</v>
      </c>
      <c r="D224" s="57">
        <f>IF(Q$239&gt;0,SUM($O224:Q224),"")</f>
        <v>36</v>
      </c>
      <c r="E224" s="360" t="str">
        <f>IF(R$149&gt;0,SUM($O224:R224),"")</f>
        <v/>
      </c>
      <c r="F224" s="57" t="str">
        <f>IF(S$239&gt;0,SUM($O224:S224),"")</f>
        <v/>
      </c>
      <c r="G224" s="57" t="str">
        <f>IF(T$239&gt;0,SUM($O224:T224),"")</f>
        <v/>
      </c>
      <c r="H224" s="57" t="str">
        <f>IF(U$239&gt;0,SUM($O224:U224),"")</f>
        <v/>
      </c>
      <c r="I224" s="57" t="str">
        <f>IF(V$239&gt;0,SUM($O224:V224),"")</f>
        <v/>
      </c>
      <c r="J224" s="57" t="str">
        <f>IF(W$239&gt;0,SUM($O224:W224),"")</f>
        <v/>
      </c>
      <c r="K224" s="57" t="str">
        <f>IF(X$239&gt;0,SUM($O224:X224),"")</f>
        <v/>
      </c>
      <c r="L224" s="57" t="str">
        <f>IF(Y$239&gt;0,SUM($O224:Y224),"")</f>
        <v/>
      </c>
      <c r="M224" s="57" t="str">
        <f>IF(Z$239&gt;0,SUM($O224:Z224),"")</f>
        <v/>
      </c>
      <c r="N224" s="140">
        <v>10</v>
      </c>
      <c r="O224" s="58">
        <v>10</v>
      </c>
      <c r="P224" s="58">
        <v>12</v>
      </c>
      <c r="Q224" s="71">
        <v>14</v>
      </c>
      <c r="R224" s="58"/>
      <c r="S224" s="58"/>
      <c r="T224" s="58"/>
      <c r="U224" s="58"/>
      <c r="V224" s="58"/>
      <c r="W224" s="58"/>
      <c r="X224" s="58"/>
      <c r="Y224" s="58"/>
      <c r="Z224" s="58"/>
      <c r="AA224" s="65">
        <v>10</v>
      </c>
      <c r="AB224" s="79"/>
      <c r="AC224" s="77"/>
      <c r="AD224" s="78"/>
    </row>
    <row r="225" spans="1:30" x14ac:dyDescent="0.2">
      <c r="A225" s="65">
        <v>11</v>
      </c>
      <c r="B225" s="57">
        <f>IF(O$239&gt;0,SUM($O225:O225),"")</f>
        <v>30</v>
      </c>
      <c r="C225" s="57">
        <f>IF(P$239&gt;0,SUM($O225:P225),"")</f>
        <v>45</v>
      </c>
      <c r="D225" s="57">
        <f>IF(Q$239&gt;0,SUM($O225:Q225),"")</f>
        <v>73</v>
      </c>
      <c r="E225" s="360" t="str">
        <f>IF(R$149&gt;0,SUM($O225:R225),"")</f>
        <v/>
      </c>
      <c r="F225" s="57" t="str">
        <f>IF(S$239&gt;0,SUM($O225:S225),"")</f>
        <v/>
      </c>
      <c r="G225" s="57" t="str">
        <f>IF(T$239&gt;0,SUM($O225:T225),"")</f>
        <v/>
      </c>
      <c r="H225" s="57" t="str">
        <f>IF(U$239&gt;0,SUM($O225:U225),"")</f>
        <v/>
      </c>
      <c r="I225" s="57" t="str">
        <f>IF(V$239&gt;0,SUM($O225:V225),"")</f>
        <v/>
      </c>
      <c r="J225" s="57" t="str">
        <f>IF(W$239&gt;0,SUM($O225:W225),"")</f>
        <v/>
      </c>
      <c r="K225" s="57" t="str">
        <f>IF(X$239&gt;0,SUM($O225:X225),"")</f>
        <v/>
      </c>
      <c r="L225" s="57" t="str">
        <f>IF(Y$239&gt;0,SUM($O225:Y225),"")</f>
        <v/>
      </c>
      <c r="M225" s="57" t="str">
        <f>IF(Z$239&gt;0,SUM($O225:Z225),"")</f>
        <v/>
      </c>
      <c r="N225" s="140">
        <v>11</v>
      </c>
      <c r="O225" s="58">
        <v>30</v>
      </c>
      <c r="P225" s="58">
        <v>15</v>
      </c>
      <c r="Q225" s="71">
        <v>28</v>
      </c>
      <c r="R225" s="58"/>
      <c r="S225" s="58"/>
      <c r="T225" s="361"/>
      <c r="U225" s="361"/>
      <c r="V225" s="58"/>
      <c r="W225" s="58"/>
      <c r="X225" s="58"/>
      <c r="Y225" s="58"/>
      <c r="Z225" s="58"/>
      <c r="AA225" s="65">
        <v>11</v>
      </c>
      <c r="AB225" s="79"/>
      <c r="AC225" s="77"/>
      <c r="AD225" s="78"/>
    </row>
    <row r="226" spans="1:30" x14ac:dyDescent="0.2">
      <c r="A226" s="65">
        <v>12</v>
      </c>
      <c r="B226" s="57">
        <f>IF(O$239&gt;0,SUM($O226:O226),"")</f>
        <v>54</v>
      </c>
      <c r="C226" s="57">
        <f>IF(P$239&gt;0,SUM($O226:P226),"")</f>
        <v>120</v>
      </c>
      <c r="D226" s="57">
        <f>IF(Q$239&gt;0,SUM($O226:Q226),"")</f>
        <v>188</v>
      </c>
      <c r="E226" s="360" t="str">
        <f>IF(R$149&gt;0,SUM($O226:R226),"")</f>
        <v/>
      </c>
      <c r="F226" s="57" t="str">
        <f>IF(S$239&gt;0,SUM($O226:S226),"")</f>
        <v/>
      </c>
      <c r="G226" s="57" t="str">
        <f>IF(T$239&gt;0,SUM($O226:T226),"")</f>
        <v/>
      </c>
      <c r="H226" s="57" t="str">
        <f>IF(U$239&gt;0,SUM($O226:U226),"")</f>
        <v/>
      </c>
      <c r="I226" s="57" t="str">
        <f>IF(V$239&gt;0,SUM($O226:V226),"")</f>
        <v/>
      </c>
      <c r="J226" s="57" t="str">
        <f>IF(W$239&gt;0,SUM($O226:W226),"")</f>
        <v/>
      </c>
      <c r="K226" s="57" t="str">
        <f>IF(X$239&gt;0,SUM($O226:X226),"")</f>
        <v/>
      </c>
      <c r="L226" s="57" t="str">
        <f>IF(Y$239&gt;0,SUM($O226:Y226),"")</f>
        <v/>
      </c>
      <c r="M226" s="57" t="str">
        <f>IF(Z$239&gt;0,SUM($O226:Z226),"")</f>
        <v/>
      </c>
      <c r="N226" s="140">
        <v>12</v>
      </c>
      <c r="O226" s="58">
        <v>54</v>
      </c>
      <c r="P226" s="58">
        <v>66</v>
      </c>
      <c r="Q226" s="71">
        <v>68</v>
      </c>
      <c r="R226" s="58"/>
      <c r="S226" s="58"/>
      <c r="T226" s="58"/>
      <c r="U226" s="58"/>
      <c r="V226" s="58"/>
      <c r="W226" s="58"/>
      <c r="X226" s="58"/>
      <c r="Y226" s="58"/>
      <c r="Z226" s="58"/>
      <c r="AA226" s="65">
        <v>12</v>
      </c>
      <c r="AB226" s="79"/>
      <c r="AC226" s="77"/>
      <c r="AD226" s="78"/>
    </row>
    <row r="227" spans="1:30" x14ac:dyDescent="0.2">
      <c r="A227" s="65">
        <v>13</v>
      </c>
      <c r="B227" s="57">
        <f>IF(O$239&gt;0,SUM($O227:O227),"")</f>
        <v>9</v>
      </c>
      <c r="C227" s="57">
        <f>IF(P$239&gt;0,SUM($O227:P227),"")</f>
        <v>19</v>
      </c>
      <c r="D227" s="57">
        <f>IF(Q$239&gt;0,SUM($O227:Q227),"")</f>
        <v>31</v>
      </c>
      <c r="E227" s="360" t="str">
        <f>IF(R$149&gt;0,SUM($O227:R227),"")</f>
        <v/>
      </c>
      <c r="F227" s="57" t="str">
        <f>IF(S$239&gt;0,SUM($O227:S227),"")</f>
        <v/>
      </c>
      <c r="G227" s="57" t="str">
        <f>IF(T$239&gt;0,SUM($O227:T227),"")</f>
        <v/>
      </c>
      <c r="H227" s="57" t="str">
        <f>IF(U$239&gt;0,SUM($O227:U227),"")</f>
        <v/>
      </c>
      <c r="I227" s="57" t="str">
        <f>IF(V$239&gt;0,SUM($O227:V227),"")</f>
        <v/>
      </c>
      <c r="J227" s="57" t="str">
        <f>IF(W$239&gt;0,SUM($O227:W227),"")</f>
        <v/>
      </c>
      <c r="K227" s="57" t="str">
        <f>IF(X$239&gt;0,SUM($O227:X227),"")</f>
        <v/>
      </c>
      <c r="L227" s="57" t="str">
        <f>IF(Y$239&gt;0,SUM($O227:Y227),"")</f>
        <v/>
      </c>
      <c r="M227" s="57" t="str">
        <f>IF(Z$239&gt;0,SUM($O227:Z227),"")</f>
        <v/>
      </c>
      <c r="N227" s="140">
        <v>13</v>
      </c>
      <c r="O227" s="58">
        <v>9</v>
      </c>
      <c r="P227" s="58">
        <v>10</v>
      </c>
      <c r="Q227" s="71">
        <v>12</v>
      </c>
      <c r="R227" s="58"/>
      <c r="S227" s="58"/>
      <c r="T227" s="58"/>
      <c r="U227" s="361"/>
      <c r="V227" s="58"/>
      <c r="W227" s="58"/>
      <c r="X227" s="58"/>
      <c r="Y227" s="58"/>
      <c r="Z227" s="58"/>
      <c r="AA227" s="65">
        <v>13</v>
      </c>
      <c r="AB227" s="79"/>
      <c r="AC227" s="77"/>
      <c r="AD227" s="78"/>
    </row>
    <row r="228" spans="1:30" x14ac:dyDescent="0.2">
      <c r="A228" s="65">
        <v>14</v>
      </c>
      <c r="B228" s="57">
        <f>IF(O$239&gt;0,SUM($O228:O228),"")</f>
        <v>14</v>
      </c>
      <c r="C228" s="57">
        <f>IF(P$239&gt;0,SUM($O228:P228),"")</f>
        <v>26</v>
      </c>
      <c r="D228" s="57">
        <f>IF(Q$239&gt;0,SUM($O228:Q228),"")</f>
        <v>37</v>
      </c>
      <c r="E228" s="360" t="str">
        <f>IF(R$149&gt;0,SUM($O228:R228),"")</f>
        <v/>
      </c>
      <c r="F228" s="57" t="str">
        <f>IF(S$239&gt;0,SUM($O228:S228),"")</f>
        <v/>
      </c>
      <c r="G228" s="57" t="str">
        <f>IF(T$239&gt;0,SUM($O228:T228),"")</f>
        <v/>
      </c>
      <c r="H228" s="57" t="str">
        <f>IF(U$239&gt;0,SUM($O228:U228),"")</f>
        <v/>
      </c>
      <c r="I228" s="57" t="str">
        <f>IF(V$239&gt;0,SUM($O228:V228),"")</f>
        <v/>
      </c>
      <c r="J228" s="57" t="str">
        <f>IF(W$239&gt;0,SUM($O228:W228),"")</f>
        <v/>
      </c>
      <c r="K228" s="57" t="str">
        <f>IF(X$239&gt;0,SUM($O228:X228),"")</f>
        <v/>
      </c>
      <c r="L228" s="57" t="str">
        <f>IF(Y$239&gt;0,SUM($O228:Y228),"")</f>
        <v/>
      </c>
      <c r="M228" s="57" t="str">
        <f>IF(Z$239&gt;0,SUM($O228:Z228),"")</f>
        <v/>
      </c>
      <c r="N228" s="140">
        <v>14</v>
      </c>
      <c r="O228" s="58">
        <v>14</v>
      </c>
      <c r="P228" s="58">
        <v>12</v>
      </c>
      <c r="Q228" s="71">
        <v>11</v>
      </c>
      <c r="R228" s="58"/>
      <c r="S228" s="58"/>
      <c r="T228" s="58"/>
      <c r="U228" s="58"/>
      <c r="V228" s="58"/>
      <c r="W228" s="58"/>
      <c r="X228" s="58"/>
      <c r="Y228" s="58"/>
      <c r="Z228" s="58"/>
      <c r="AA228" s="65">
        <v>14</v>
      </c>
      <c r="AB228" s="79"/>
      <c r="AC228" s="77"/>
      <c r="AD228" s="78"/>
    </row>
    <row r="229" spans="1:30" x14ac:dyDescent="0.2">
      <c r="A229" s="65">
        <v>15</v>
      </c>
      <c r="B229" s="57">
        <f>IF(O$239&gt;0,SUM($O229:O229),"")</f>
        <v>44</v>
      </c>
      <c r="C229" s="57">
        <f>IF(P$239&gt;0,SUM($O229:P229),"")</f>
        <v>92</v>
      </c>
      <c r="D229" s="57">
        <f>IF(Q$239&gt;0,SUM($O229:Q229),"")</f>
        <v>149</v>
      </c>
      <c r="E229" s="360" t="str">
        <f>IF(R$149&gt;0,SUM($O229:R229),"")</f>
        <v/>
      </c>
      <c r="F229" s="57" t="str">
        <f>IF(S$239&gt;0,SUM($O229:S229),"")</f>
        <v/>
      </c>
      <c r="G229" s="57" t="str">
        <f>IF(T$239&gt;0,SUM($O229:T229),"")</f>
        <v/>
      </c>
      <c r="H229" s="57" t="str">
        <f>IF(U$239&gt;0,SUM($O229:U229),"")</f>
        <v/>
      </c>
      <c r="I229" s="57" t="str">
        <f>IF(V$239&gt;0,SUM($O229:V229),"")</f>
        <v/>
      </c>
      <c r="J229" s="57" t="str">
        <f>IF(W$239&gt;0,SUM($O229:W229),"")</f>
        <v/>
      </c>
      <c r="K229" s="57" t="str">
        <f>IF(X$239&gt;0,SUM($O229:X229),"")</f>
        <v/>
      </c>
      <c r="L229" s="57" t="str">
        <f>IF(Y$239&gt;0,SUM($O229:Y229),"")</f>
        <v/>
      </c>
      <c r="M229" s="57" t="str">
        <f>IF(Z$239&gt;0,SUM($O229:Z229),"")</f>
        <v/>
      </c>
      <c r="N229" s="140">
        <v>15</v>
      </c>
      <c r="O229" s="58">
        <v>44</v>
      </c>
      <c r="P229" s="58">
        <v>48</v>
      </c>
      <c r="Q229" s="71">
        <v>57</v>
      </c>
      <c r="R229" s="58"/>
      <c r="S229" s="58"/>
      <c r="T229" s="58"/>
      <c r="U229" s="58"/>
      <c r="V229" s="58"/>
      <c r="W229" s="58"/>
      <c r="X229" s="58"/>
      <c r="Y229" s="58"/>
      <c r="Z229" s="58"/>
      <c r="AA229" s="65">
        <v>15</v>
      </c>
      <c r="AB229" s="79"/>
      <c r="AC229" s="77"/>
      <c r="AD229" s="78"/>
    </row>
    <row r="230" spans="1:30" x14ac:dyDescent="0.2">
      <c r="A230" s="65">
        <v>16</v>
      </c>
      <c r="B230" s="57">
        <f>IF(O$239&gt;0,SUM($O230:O230),"")</f>
        <v>13</v>
      </c>
      <c r="C230" s="57">
        <f>IF(P$239&gt;0,SUM($O230:P230),"")</f>
        <v>23</v>
      </c>
      <c r="D230" s="57">
        <f>IF(Q$239&gt;0,SUM($O230:Q230),"")</f>
        <v>31</v>
      </c>
      <c r="E230" s="360" t="str">
        <f>IF(R$149&gt;0,SUM($O230:R230),"")</f>
        <v/>
      </c>
      <c r="F230" s="57" t="str">
        <f>IF(S$239&gt;0,SUM($O230:S230),"")</f>
        <v/>
      </c>
      <c r="G230" s="57" t="str">
        <f>IF(T$239&gt;0,SUM($O230:T230),"")</f>
        <v/>
      </c>
      <c r="H230" s="57" t="str">
        <f>IF(U$239&gt;0,SUM($O230:U230),"")</f>
        <v/>
      </c>
      <c r="I230" s="57" t="str">
        <f>IF(V$239&gt;0,SUM($O230:V230),"")</f>
        <v/>
      </c>
      <c r="J230" s="57" t="str">
        <f>IF(W$239&gt;0,SUM($O230:W230),"")</f>
        <v/>
      </c>
      <c r="K230" s="57" t="str">
        <f>IF(X$239&gt;0,SUM($O230:X230),"")</f>
        <v/>
      </c>
      <c r="L230" s="57" t="str">
        <f>IF(Y$239&gt;0,SUM($O230:Y230),"")</f>
        <v/>
      </c>
      <c r="M230" s="57" t="str">
        <f>IF(Z$239&gt;0,SUM($O230:Z230),"")</f>
        <v/>
      </c>
      <c r="N230" s="140">
        <v>16</v>
      </c>
      <c r="O230" s="58">
        <v>13</v>
      </c>
      <c r="P230" s="58">
        <v>10</v>
      </c>
      <c r="Q230" s="71">
        <v>8</v>
      </c>
      <c r="R230" s="58"/>
      <c r="S230" s="58"/>
      <c r="T230" s="58"/>
      <c r="U230" s="361"/>
      <c r="V230" s="58"/>
      <c r="W230" s="58"/>
      <c r="X230" s="58"/>
      <c r="Y230" s="58"/>
      <c r="Z230" s="58"/>
      <c r="AA230" s="65">
        <v>16</v>
      </c>
      <c r="AB230" s="79"/>
      <c r="AC230" s="77"/>
      <c r="AD230" s="78"/>
    </row>
    <row r="231" spans="1:30" x14ac:dyDescent="0.2">
      <c r="A231" s="65">
        <v>17</v>
      </c>
      <c r="B231" s="57">
        <f>IF(O$239&gt;0,SUM($O231:O231),"")</f>
        <v>23</v>
      </c>
      <c r="C231" s="57">
        <f>IF(P$239&gt;0,SUM($O231:P231),"")</f>
        <v>45</v>
      </c>
      <c r="D231" s="57">
        <f>IF(Q$239&gt;0,SUM($O231:Q231),"")</f>
        <v>67</v>
      </c>
      <c r="E231" s="360" t="str">
        <f>IF(R$149&gt;0,SUM($O231:R231),"")</f>
        <v/>
      </c>
      <c r="F231" s="57" t="str">
        <f>IF(S$239&gt;0,SUM($O231:S231),"")</f>
        <v/>
      </c>
      <c r="G231" s="57" t="str">
        <f>IF(T$239&gt;0,SUM($O231:T231),"")</f>
        <v/>
      </c>
      <c r="H231" s="57" t="str">
        <f>IF(U$239&gt;0,SUM($O231:U231),"")</f>
        <v/>
      </c>
      <c r="I231" s="57" t="str">
        <f>IF(V$239&gt;0,SUM($O231:V231),"")</f>
        <v/>
      </c>
      <c r="J231" s="57" t="str">
        <f>IF(W$239&gt;0,SUM($O231:W231),"")</f>
        <v/>
      </c>
      <c r="K231" s="57" t="str">
        <f>IF(X$239&gt;0,SUM($O231:X231),"")</f>
        <v/>
      </c>
      <c r="L231" s="57" t="str">
        <f>IF(Y$239&gt;0,SUM($O231:Y231),"")</f>
        <v/>
      </c>
      <c r="M231" s="57" t="str">
        <f>IF(Z$239&gt;0,SUM($O231:Z231),"")</f>
        <v/>
      </c>
      <c r="N231" s="140">
        <v>17</v>
      </c>
      <c r="O231" s="58">
        <v>23</v>
      </c>
      <c r="P231" s="58">
        <v>22</v>
      </c>
      <c r="Q231" s="71">
        <v>22</v>
      </c>
      <c r="R231" s="58"/>
      <c r="S231" s="58"/>
      <c r="T231" s="58"/>
      <c r="U231" s="58"/>
      <c r="V231" s="58"/>
      <c r="W231" s="58"/>
      <c r="X231" s="58"/>
      <c r="Y231" s="58"/>
      <c r="Z231" s="58"/>
      <c r="AA231" s="65">
        <v>17</v>
      </c>
      <c r="AB231" s="79"/>
      <c r="AC231" s="77"/>
      <c r="AD231" s="78"/>
    </row>
    <row r="232" spans="1:30" x14ac:dyDescent="0.2">
      <c r="A232" s="65">
        <v>18</v>
      </c>
      <c r="B232" s="57">
        <f>IF(O$239&gt;0,SUM($O232:O232),"")</f>
        <v>7</v>
      </c>
      <c r="C232" s="57">
        <f>IF(P$239&gt;0,SUM($O232:P232),"")</f>
        <v>14</v>
      </c>
      <c r="D232" s="57">
        <f>IF(Q$239&gt;0,SUM($O232:Q232),"")</f>
        <v>25</v>
      </c>
      <c r="E232" s="360" t="str">
        <f>IF(R$149&gt;0,SUM($O232:R232),"")</f>
        <v/>
      </c>
      <c r="F232" s="57" t="str">
        <f>IF(S$239&gt;0,SUM($O232:S232),"")</f>
        <v/>
      </c>
      <c r="G232" s="57" t="str">
        <f>IF(T$239&gt;0,SUM($O232:T232),"")</f>
        <v/>
      </c>
      <c r="H232" s="57" t="str">
        <f>IF(U$239&gt;0,SUM($O232:U232),"")</f>
        <v/>
      </c>
      <c r="I232" s="57" t="str">
        <f>IF(V$239&gt;0,SUM($O232:V232),"")</f>
        <v/>
      </c>
      <c r="J232" s="57" t="str">
        <f>IF(W$239&gt;0,SUM($O232:W232),"")</f>
        <v/>
      </c>
      <c r="K232" s="57" t="str">
        <f>IF(X$239&gt;0,SUM($O232:X232),"")</f>
        <v/>
      </c>
      <c r="L232" s="57" t="str">
        <f>IF(Y$239&gt;0,SUM($O232:Y232),"")</f>
        <v/>
      </c>
      <c r="M232" s="57" t="str">
        <f>IF(Z$239&gt;0,SUM($O232:Z232),"")</f>
        <v/>
      </c>
      <c r="N232" s="140">
        <v>18</v>
      </c>
      <c r="O232" s="58">
        <v>7</v>
      </c>
      <c r="P232" s="58">
        <v>7</v>
      </c>
      <c r="Q232" s="71">
        <v>11</v>
      </c>
      <c r="R232" s="58"/>
      <c r="S232" s="58"/>
      <c r="T232" s="58"/>
      <c r="U232" s="58"/>
      <c r="V232" s="58"/>
      <c r="W232" s="58"/>
      <c r="X232" s="58"/>
      <c r="Y232" s="58"/>
      <c r="Z232" s="58"/>
      <c r="AA232" s="65">
        <v>18</v>
      </c>
      <c r="AB232" s="79"/>
      <c r="AC232" s="77"/>
      <c r="AD232" s="78"/>
    </row>
    <row r="233" spans="1:30" x14ac:dyDescent="0.2">
      <c r="A233" s="65">
        <v>19</v>
      </c>
      <c r="B233" s="57">
        <f>IF(O$239&gt;0,SUM($O233:O233),"")</f>
        <v>1</v>
      </c>
      <c r="C233" s="57">
        <f>IF(P$239&gt;0,SUM($O233:P233),"")</f>
        <v>7</v>
      </c>
      <c r="D233" s="57">
        <f>IF(Q$239&gt;0,SUM($O233:Q233),"")</f>
        <v>10</v>
      </c>
      <c r="E233" s="360" t="str">
        <f>IF(R$149&gt;0,SUM($O233:R233),"")</f>
        <v/>
      </c>
      <c r="F233" s="57" t="str">
        <f>IF(S$239&gt;0,SUM($O233:S233),"")</f>
        <v/>
      </c>
      <c r="G233" s="57" t="str">
        <f>IF(T$239&gt;0,SUM($O233:T233),"")</f>
        <v/>
      </c>
      <c r="H233" s="57" t="str">
        <f>IF(U$239&gt;0,SUM($O233:U233),"")</f>
        <v/>
      </c>
      <c r="I233" s="57" t="str">
        <f>IF(V$239&gt;0,SUM($O233:V233),"")</f>
        <v/>
      </c>
      <c r="J233" s="57" t="str">
        <f>IF(W$239&gt;0,SUM($O233:W233),"")</f>
        <v/>
      </c>
      <c r="K233" s="57" t="str">
        <f>IF(X$239&gt;0,SUM($O233:X233),"")</f>
        <v/>
      </c>
      <c r="L233" s="57" t="str">
        <f>IF(Y$239&gt;0,SUM($O233:Y233),"")</f>
        <v/>
      </c>
      <c r="M233" s="57" t="str">
        <f>IF(Z$239&gt;0,SUM($O233:Z233),"")</f>
        <v/>
      </c>
      <c r="N233" s="140">
        <v>19</v>
      </c>
      <c r="O233" s="58">
        <v>1</v>
      </c>
      <c r="P233" s="58">
        <v>6</v>
      </c>
      <c r="Q233" s="71">
        <v>3</v>
      </c>
      <c r="R233" s="58"/>
      <c r="S233" s="58"/>
      <c r="T233" s="58"/>
      <c r="U233" s="58"/>
      <c r="V233" s="58"/>
      <c r="W233" s="58"/>
      <c r="X233" s="58"/>
      <c r="Y233" s="58"/>
      <c r="Z233" s="58"/>
      <c r="AA233" s="65">
        <v>19</v>
      </c>
      <c r="AB233" s="79"/>
      <c r="AC233" s="77"/>
      <c r="AD233" s="78"/>
    </row>
    <row r="234" spans="1:30" x14ac:dyDescent="0.2">
      <c r="A234" s="65">
        <v>20</v>
      </c>
      <c r="B234" s="57">
        <f>IF(O$239&gt;0,SUM($O234:O234),"")</f>
        <v>4</v>
      </c>
      <c r="C234" s="57">
        <f>IF(P$239&gt;0,SUM($O234:P234),"")</f>
        <v>6</v>
      </c>
      <c r="D234" s="57">
        <f>IF(Q$239&gt;0,SUM($O234:Q234),"")</f>
        <v>9</v>
      </c>
      <c r="E234" s="360" t="str">
        <f>IF(R$149&gt;0,SUM($O234:R234),"")</f>
        <v/>
      </c>
      <c r="F234" s="57" t="str">
        <f>IF(S$239&gt;0,SUM($O234:S234),"")</f>
        <v/>
      </c>
      <c r="G234" s="57" t="str">
        <f>IF(T$239&gt;0,SUM($O234:T234),"")</f>
        <v/>
      </c>
      <c r="H234" s="57" t="str">
        <f>IF(U$239&gt;0,SUM($O234:U234),"")</f>
        <v/>
      </c>
      <c r="I234" s="57" t="str">
        <f>IF(V$239&gt;0,SUM($O234:V234),"")</f>
        <v/>
      </c>
      <c r="J234" s="57" t="str">
        <f>IF(W$239&gt;0,SUM($O234:W234),"")</f>
        <v/>
      </c>
      <c r="K234" s="57" t="str">
        <f>IF(X$239&gt;0,SUM($O234:X234),"")</f>
        <v/>
      </c>
      <c r="L234" s="57" t="str">
        <f>IF(Y$239&gt;0,SUM($O234:Y234),"")</f>
        <v/>
      </c>
      <c r="M234" s="57" t="str">
        <f>IF(Z$239&gt;0,SUM($O234:Z234),"")</f>
        <v/>
      </c>
      <c r="N234" s="140">
        <v>20</v>
      </c>
      <c r="O234" s="58">
        <v>4</v>
      </c>
      <c r="P234" s="58">
        <v>2</v>
      </c>
      <c r="Q234" s="71">
        <v>3</v>
      </c>
      <c r="R234" s="58"/>
      <c r="S234" s="58"/>
      <c r="T234" s="58"/>
      <c r="U234" s="58"/>
      <c r="V234" s="58"/>
      <c r="W234" s="58"/>
      <c r="X234" s="58"/>
      <c r="Y234" s="58"/>
      <c r="Z234" s="58"/>
      <c r="AA234" s="65">
        <v>20</v>
      </c>
      <c r="AB234" s="79"/>
      <c r="AC234" s="77"/>
      <c r="AD234" s="78"/>
    </row>
    <row r="235" spans="1:30" x14ac:dyDescent="0.2">
      <c r="A235" s="65">
        <v>21</v>
      </c>
      <c r="B235" s="57">
        <f>IF(O$239&gt;0,SUM($O235:O235),"")</f>
        <v>16</v>
      </c>
      <c r="C235" s="57">
        <f>IF(P$239&gt;0,SUM($O235:P235),"")</f>
        <v>36</v>
      </c>
      <c r="D235" s="57">
        <f>IF(Q$239&gt;0,SUM($O235:Q235),"")</f>
        <v>54</v>
      </c>
      <c r="E235" s="360" t="str">
        <f>IF(R$149&gt;0,SUM($O235:R235),"")</f>
        <v/>
      </c>
      <c r="F235" s="57" t="str">
        <f>IF(S$239&gt;0,SUM($O235:S235),"")</f>
        <v/>
      </c>
      <c r="G235" s="57" t="str">
        <f>IF(T$239&gt;0,SUM($O235:T235),"")</f>
        <v/>
      </c>
      <c r="H235" s="57" t="str">
        <f>IF(U$239&gt;0,SUM($O235:U235),"")</f>
        <v/>
      </c>
      <c r="I235" s="57" t="str">
        <f>IF(V$239&gt;0,SUM($O235:V235),"")</f>
        <v/>
      </c>
      <c r="J235" s="57" t="str">
        <f>IF(W$239&gt;0,SUM($O235:W235),"")</f>
        <v/>
      </c>
      <c r="K235" s="57" t="str">
        <f>IF(X$239&gt;0,SUM($O235:X235),"")</f>
        <v/>
      </c>
      <c r="L235" s="57" t="str">
        <f>IF(Y$239&gt;0,SUM($O235:Y235),"")</f>
        <v/>
      </c>
      <c r="M235" s="57" t="str">
        <f>IF(Z$239&gt;0,SUM($O235:Z235),"")</f>
        <v/>
      </c>
      <c r="N235" s="140">
        <v>21</v>
      </c>
      <c r="O235" s="58">
        <v>16</v>
      </c>
      <c r="P235" s="58">
        <v>20</v>
      </c>
      <c r="Q235" s="71">
        <v>18</v>
      </c>
      <c r="R235" s="58"/>
      <c r="S235" s="58"/>
      <c r="T235" s="58"/>
      <c r="U235" s="58"/>
      <c r="V235" s="58"/>
      <c r="W235" s="58"/>
      <c r="X235" s="58"/>
      <c r="Y235" s="58"/>
      <c r="Z235" s="58"/>
      <c r="AA235" s="65">
        <v>21</v>
      </c>
      <c r="AB235" s="79"/>
      <c r="AC235" s="77"/>
      <c r="AD235" s="78"/>
    </row>
    <row r="236" spans="1:30" x14ac:dyDescent="0.2">
      <c r="A236" s="65">
        <v>22</v>
      </c>
      <c r="B236" s="57">
        <f>IF(O$239&gt;0,SUM($O236:O236),"")</f>
        <v>27</v>
      </c>
      <c r="C236" s="57">
        <f>IF(P$239&gt;0,SUM($O236:P236),"")</f>
        <v>52</v>
      </c>
      <c r="D236" s="57">
        <f>IF(Q$239&gt;0,SUM($O236:Q236),"")</f>
        <v>76</v>
      </c>
      <c r="E236" s="360" t="str">
        <f>IF(R$149&gt;0,SUM($O236:R236),"")</f>
        <v/>
      </c>
      <c r="F236" s="57" t="str">
        <f>IF(S$239&gt;0,SUM($O236:S236),"")</f>
        <v/>
      </c>
      <c r="G236" s="57" t="str">
        <f>IF(T$239&gt;0,SUM($O236:T236),"")</f>
        <v/>
      </c>
      <c r="H236" s="57" t="str">
        <f>IF(U$239&gt;0,SUM($O236:U236),"")</f>
        <v/>
      </c>
      <c r="I236" s="57" t="str">
        <f>IF(V$239&gt;0,SUM($O236:V236),"")</f>
        <v/>
      </c>
      <c r="J236" s="57" t="str">
        <f>IF(W$239&gt;0,SUM($O236:W236),"")</f>
        <v/>
      </c>
      <c r="K236" s="57" t="str">
        <f>IF(X$239&gt;0,SUM($O236:X236),"")</f>
        <v/>
      </c>
      <c r="L236" s="57" t="str">
        <f>IF(Y$239&gt;0,SUM($O236:Y236),"")</f>
        <v/>
      </c>
      <c r="M236" s="57" t="str">
        <f>IF(Z$239&gt;0,SUM($O236:Z236),"")</f>
        <v/>
      </c>
      <c r="N236" s="140">
        <v>22</v>
      </c>
      <c r="O236" s="58">
        <v>27</v>
      </c>
      <c r="P236" s="58">
        <v>25</v>
      </c>
      <c r="Q236" s="71">
        <v>24</v>
      </c>
      <c r="R236" s="58"/>
      <c r="S236" s="58"/>
      <c r="T236" s="58"/>
      <c r="U236" s="58"/>
      <c r="V236" s="58"/>
      <c r="W236" s="58"/>
      <c r="X236" s="58"/>
      <c r="Y236" s="58"/>
      <c r="Z236" s="58"/>
      <c r="AA236" s="65">
        <v>22</v>
      </c>
      <c r="AB236" s="79"/>
      <c r="AC236" s="77"/>
      <c r="AD236" s="78"/>
    </row>
    <row r="237" spans="1:30" x14ac:dyDescent="0.2">
      <c r="A237" s="65">
        <v>23</v>
      </c>
      <c r="B237" s="57">
        <f>IF(O$239&gt;0,SUM($O237:O237),"")</f>
        <v>81</v>
      </c>
      <c r="C237" s="57">
        <f>IF(P$239&gt;0,SUM($O237:P237),"")</f>
        <v>184</v>
      </c>
      <c r="D237" s="57">
        <f>IF(Q$239&gt;0,SUM($O237:Q237),"")</f>
        <v>298</v>
      </c>
      <c r="E237" s="360" t="str">
        <f>IF(R$149&gt;0,SUM($O237:R237),"")</f>
        <v/>
      </c>
      <c r="F237" s="57" t="str">
        <f>IF(S$239&gt;0,SUM($O237:S237),"")</f>
        <v/>
      </c>
      <c r="G237" s="57" t="str">
        <f>IF(T$239&gt;0,SUM($O237:T237),"")</f>
        <v/>
      </c>
      <c r="H237" s="57" t="str">
        <f>IF(U$239&gt;0,SUM($O237:U237),"")</f>
        <v/>
      </c>
      <c r="I237" s="57" t="str">
        <f>IF(V$239&gt;0,SUM($O237:V237),"")</f>
        <v/>
      </c>
      <c r="J237" s="57" t="str">
        <f>IF(W$239&gt;0,SUM($O237:W237),"")</f>
        <v/>
      </c>
      <c r="K237" s="57" t="str">
        <f>IF(X$239&gt;0,SUM($O237:X237),"")</f>
        <v/>
      </c>
      <c r="L237" s="57" t="str">
        <f>IF(Y$239&gt;0,SUM($O237:Y237),"")</f>
        <v/>
      </c>
      <c r="M237" s="57" t="str">
        <f>IF(Z$239&gt;0,SUM($O237:Z237),"")</f>
        <v/>
      </c>
      <c r="N237" s="140">
        <v>23</v>
      </c>
      <c r="O237" s="58">
        <v>81</v>
      </c>
      <c r="P237" s="361">
        <v>103</v>
      </c>
      <c r="Q237" s="71">
        <v>114</v>
      </c>
      <c r="R237" s="58"/>
      <c r="S237" s="58"/>
      <c r="T237" s="58"/>
      <c r="U237" s="361"/>
      <c r="V237" s="58"/>
      <c r="W237" s="58"/>
      <c r="X237" s="58"/>
      <c r="Y237" s="58"/>
      <c r="Z237" s="58"/>
      <c r="AA237" s="65">
        <v>23</v>
      </c>
      <c r="AB237" s="79"/>
      <c r="AC237" s="77"/>
      <c r="AD237" s="78"/>
    </row>
    <row r="238" spans="1:30" x14ac:dyDescent="0.2">
      <c r="A238" s="65">
        <v>24</v>
      </c>
      <c r="B238" s="57">
        <f>IF(O$239&gt;0,SUM($O238:O238),"")</f>
        <v>5</v>
      </c>
      <c r="C238" s="57">
        <f>IF(P$239&gt;0,SUM($O238:P238),"")</f>
        <v>7</v>
      </c>
      <c r="D238" s="57">
        <f>IF(Q$239&gt;0,SUM($O238:Q238),"")</f>
        <v>13</v>
      </c>
      <c r="E238" s="360" t="str">
        <f>IF(R$149&gt;0,SUM($O238:R238),"")</f>
        <v/>
      </c>
      <c r="F238" s="57" t="str">
        <f>IF(S$239&gt;0,SUM($O238:S238),"")</f>
        <v/>
      </c>
      <c r="G238" s="57" t="str">
        <f>IF(T$239&gt;0,SUM($O238:T238),"")</f>
        <v/>
      </c>
      <c r="H238" s="57" t="str">
        <f>IF(U$239&gt;0,SUM($O238:U238),"")</f>
        <v/>
      </c>
      <c r="I238" s="57" t="str">
        <f>IF(V$239&gt;0,SUM($O238:V238),"")</f>
        <v/>
      </c>
      <c r="J238" s="57" t="str">
        <f>IF(W$239&gt;0,SUM($O238:W238),"")</f>
        <v/>
      </c>
      <c r="K238" s="57" t="str">
        <f>IF(X$239&gt;0,SUM($O238:X238),"")</f>
        <v/>
      </c>
      <c r="L238" s="57" t="str">
        <f>IF(Y$239&gt;0,SUM($O238:Y238),"")</f>
        <v/>
      </c>
      <c r="M238" s="57" t="str">
        <f>IF(Z$239&gt;0,SUM($O238:Z238),"")</f>
        <v/>
      </c>
      <c r="N238" s="140">
        <v>24</v>
      </c>
      <c r="O238" s="58">
        <v>5</v>
      </c>
      <c r="P238" s="58">
        <v>2</v>
      </c>
      <c r="Q238" s="15">
        <v>6</v>
      </c>
      <c r="R238" s="58"/>
      <c r="S238" s="58"/>
      <c r="T238" s="361"/>
      <c r="U238" s="58"/>
      <c r="V238" s="58"/>
      <c r="W238" s="58"/>
      <c r="X238" s="58"/>
      <c r="Y238" s="58"/>
      <c r="Z238" s="58"/>
      <c r="AA238" s="65">
        <v>24</v>
      </c>
      <c r="AB238" s="79"/>
      <c r="AC238" s="81"/>
      <c r="AD238" s="81"/>
    </row>
    <row r="239" spans="1:30" x14ac:dyDescent="0.2">
      <c r="A239" s="72" t="s">
        <v>4</v>
      </c>
      <c r="B239" s="62">
        <f t="shared" ref="B239:M239" si="41">SUM(B215:B238)</f>
        <v>452</v>
      </c>
      <c r="C239" s="62">
        <f t="shared" si="41"/>
        <v>911</v>
      </c>
      <c r="D239" s="62">
        <f t="shared" si="41"/>
        <v>1399</v>
      </c>
      <c r="E239" s="360">
        <f t="shared" si="41"/>
        <v>0</v>
      </c>
      <c r="F239" s="62">
        <f t="shared" si="41"/>
        <v>0</v>
      </c>
      <c r="G239" s="62">
        <f t="shared" si="41"/>
        <v>0</v>
      </c>
      <c r="H239" s="62">
        <f t="shared" si="41"/>
        <v>0</v>
      </c>
      <c r="I239" s="62">
        <f t="shared" si="41"/>
        <v>0</v>
      </c>
      <c r="J239" s="62">
        <f t="shared" si="41"/>
        <v>0</v>
      </c>
      <c r="K239" s="62">
        <f t="shared" si="41"/>
        <v>0</v>
      </c>
      <c r="L239" s="62">
        <f t="shared" si="41"/>
        <v>0</v>
      </c>
      <c r="M239" s="62">
        <f t="shared" si="41"/>
        <v>0</v>
      </c>
      <c r="N239" s="72" t="s">
        <v>4</v>
      </c>
      <c r="O239" s="378">
        <f>SUM(O215:O238)</f>
        <v>452</v>
      </c>
      <c r="P239" s="378">
        <f t="shared" ref="P239:Z239" si="42">SUM(P215:P238)</f>
        <v>459</v>
      </c>
      <c r="Q239" s="378">
        <f t="shared" si="42"/>
        <v>488</v>
      </c>
      <c r="R239" s="378">
        <f t="shared" si="42"/>
        <v>0</v>
      </c>
      <c r="S239" s="378">
        <f t="shared" si="42"/>
        <v>0</v>
      </c>
      <c r="T239" s="378">
        <f t="shared" si="42"/>
        <v>0</v>
      </c>
      <c r="U239" s="378">
        <f t="shared" si="42"/>
        <v>0</v>
      </c>
      <c r="V239" s="378">
        <f t="shared" si="42"/>
        <v>0</v>
      </c>
      <c r="W239" s="378">
        <f t="shared" si="42"/>
        <v>0</v>
      </c>
      <c r="X239" s="378">
        <f t="shared" si="42"/>
        <v>0</v>
      </c>
      <c r="Y239" s="378">
        <f t="shared" si="42"/>
        <v>0</v>
      </c>
      <c r="Z239" s="378">
        <f t="shared" si="42"/>
        <v>0</v>
      </c>
      <c r="AA239" s="61" t="s">
        <v>4</v>
      </c>
      <c r="AB239" s="68"/>
    </row>
    <row r="240" spans="1:30" x14ac:dyDescent="0.2">
      <c r="A240" s="45"/>
      <c r="C240" s="63"/>
      <c r="D240" s="63"/>
      <c r="E240" s="63"/>
      <c r="F240" s="63"/>
      <c r="G240" s="63"/>
      <c r="H240" s="63"/>
      <c r="I240" s="63"/>
      <c r="J240" s="63"/>
      <c r="K240" s="63"/>
      <c r="L240" s="63"/>
      <c r="N240" s="45"/>
      <c r="O240" s="62"/>
      <c r="P240" s="62"/>
      <c r="Q240" s="62"/>
      <c r="R240" s="62"/>
      <c r="S240" s="62"/>
      <c r="T240" s="62"/>
      <c r="U240" s="62"/>
      <c r="V240" s="62"/>
      <c r="W240" s="62"/>
      <c r="X240" s="62"/>
      <c r="Y240" s="62"/>
      <c r="Z240" s="62"/>
      <c r="AA240" s="45"/>
    </row>
    <row r="241" spans="1:27" x14ac:dyDescent="0.2">
      <c r="B241" s="63"/>
      <c r="C241" s="63"/>
      <c r="D241" s="63"/>
      <c r="E241" s="63"/>
      <c r="F241" s="63"/>
      <c r="G241" s="63"/>
      <c r="H241" s="63"/>
      <c r="I241" s="63"/>
      <c r="J241" s="63"/>
      <c r="K241" s="63"/>
      <c r="L241" s="63"/>
      <c r="X241" s="344"/>
    </row>
    <row r="242" spans="1:27" x14ac:dyDescent="0.2">
      <c r="C242" s="63"/>
      <c r="D242" s="63"/>
      <c r="E242" s="63"/>
      <c r="F242" s="63"/>
      <c r="G242" s="63"/>
      <c r="H242" s="63"/>
      <c r="I242" s="63"/>
      <c r="J242" s="63"/>
      <c r="K242" s="63"/>
      <c r="L242" s="63"/>
      <c r="X242" s="344"/>
    </row>
    <row r="243" spans="1:27" x14ac:dyDescent="0.2">
      <c r="E243" s="75"/>
      <c r="X243" s="344"/>
    </row>
    <row r="244" spans="1:27" x14ac:dyDescent="0.2">
      <c r="A244" s="41" t="s">
        <v>12</v>
      </c>
      <c r="B244" s="53" t="s">
        <v>186</v>
      </c>
      <c r="C244" s="54"/>
      <c r="D244" s="54"/>
      <c r="E244" s="54"/>
      <c r="F244" s="54"/>
      <c r="G244" s="54"/>
      <c r="H244" s="54"/>
      <c r="I244" s="54"/>
      <c r="J244" s="54"/>
      <c r="K244" s="54"/>
      <c r="L244" s="54"/>
      <c r="M244" s="54"/>
      <c r="N244" s="73" t="s">
        <v>12</v>
      </c>
      <c r="O244" s="55" t="s">
        <v>186</v>
      </c>
      <c r="P244" s="55"/>
      <c r="Q244" s="55"/>
      <c r="R244" s="55"/>
      <c r="S244" s="55"/>
      <c r="T244" s="55"/>
      <c r="U244" s="55"/>
      <c r="V244" s="55"/>
      <c r="W244" s="55"/>
      <c r="X244" s="55"/>
      <c r="Y244" s="55"/>
      <c r="Z244" s="55"/>
      <c r="AA244" s="41" t="s">
        <v>12</v>
      </c>
    </row>
    <row r="245" spans="1:27" x14ac:dyDescent="0.2">
      <c r="A245" s="56">
        <v>1</v>
      </c>
      <c r="B245" s="84">
        <v>4</v>
      </c>
      <c r="C245" s="84">
        <v>11</v>
      </c>
      <c r="D245" s="84">
        <v>18</v>
      </c>
      <c r="E245" s="84"/>
      <c r="F245" s="84"/>
      <c r="G245" s="84"/>
      <c r="H245" s="84"/>
      <c r="I245" s="84"/>
      <c r="J245" s="84"/>
      <c r="K245" s="84"/>
      <c r="L245" s="84"/>
      <c r="M245" s="84"/>
      <c r="N245" s="56">
        <v>1</v>
      </c>
      <c r="O245" s="84">
        <v>4</v>
      </c>
      <c r="P245" s="84">
        <v>7</v>
      </c>
      <c r="Q245" s="84">
        <v>7</v>
      </c>
      <c r="R245" s="84"/>
      <c r="S245" s="84"/>
      <c r="T245" s="84"/>
      <c r="U245" s="84"/>
      <c r="V245" s="84"/>
      <c r="W245" s="84"/>
      <c r="X245" s="84"/>
      <c r="Y245" s="84"/>
      <c r="Z245" s="84"/>
      <c r="AA245" s="56">
        <v>1</v>
      </c>
    </row>
    <row r="246" spans="1:27" x14ac:dyDescent="0.2">
      <c r="A246" s="56">
        <v>2</v>
      </c>
      <c r="B246" s="84">
        <v>7</v>
      </c>
      <c r="C246" s="84">
        <v>11</v>
      </c>
      <c r="D246" s="84">
        <v>13</v>
      </c>
      <c r="E246" s="84"/>
      <c r="F246" s="84"/>
      <c r="G246" s="84"/>
      <c r="H246" s="84"/>
      <c r="I246" s="84"/>
      <c r="J246" s="84"/>
      <c r="K246" s="84"/>
      <c r="L246" s="84"/>
      <c r="M246" s="84"/>
      <c r="N246" s="56">
        <v>2</v>
      </c>
      <c r="O246" s="84">
        <v>7</v>
      </c>
      <c r="P246" s="84">
        <v>4</v>
      </c>
      <c r="Q246" s="84">
        <v>2</v>
      </c>
      <c r="R246" s="84"/>
      <c r="S246" s="84"/>
      <c r="T246" s="84"/>
      <c r="U246" s="84"/>
      <c r="V246" s="84"/>
      <c r="W246" s="84"/>
      <c r="X246" s="84"/>
      <c r="Y246" s="84"/>
      <c r="Z246" s="84"/>
      <c r="AA246" s="56">
        <v>2</v>
      </c>
    </row>
    <row r="247" spans="1:27" x14ac:dyDescent="0.2">
      <c r="A247" s="56">
        <v>3</v>
      </c>
      <c r="B247" s="84">
        <v>3</v>
      </c>
      <c r="C247" s="84">
        <v>4</v>
      </c>
      <c r="D247" s="84">
        <v>5</v>
      </c>
      <c r="E247" s="84"/>
      <c r="F247" s="84"/>
      <c r="G247" s="84"/>
      <c r="H247" s="84"/>
      <c r="I247" s="84"/>
      <c r="J247" s="84"/>
      <c r="K247" s="84"/>
      <c r="L247" s="84"/>
      <c r="M247" s="84"/>
      <c r="N247" s="56">
        <v>3</v>
      </c>
      <c r="O247" s="84">
        <v>3</v>
      </c>
      <c r="P247" s="84">
        <v>1</v>
      </c>
      <c r="Q247" s="84">
        <v>1</v>
      </c>
      <c r="R247" s="84"/>
      <c r="S247" s="84"/>
      <c r="T247" s="84"/>
      <c r="U247" s="84"/>
      <c r="V247" s="84"/>
      <c r="W247" s="84"/>
      <c r="X247" s="84"/>
      <c r="Y247" s="84"/>
      <c r="Z247" s="84"/>
      <c r="AA247" s="56">
        <v>3</v>
      </c>
    </row>
    <row r="248" spans="1:27" x14ac:dyDescent="0.2">
      <c r="A248" s="56">
        <v>4</v>
      </c>
      <c r="B248" s="84">
        <v>1</v>
      </c>
      <c r="C248" s="84">
        <v>4</v>
      </c>
      <c r="D248" s="84">
        <v>12</v>
      </c>
      <c r="E248" s="84"/>
      <c r="F248" s="84"/>
      <c r="G248" s="84"/>
      <c r="H248" s="84"/>
      <c r="I248" s="84"/>
      <c r="J248" s="84"/>
      <c r="K248" s="84"/>
      <c r="L248" s="84"/>
      <c r="M248" s="84"/>
      <c r="N248" s="56">
        <v>4</v>
      </c>
      <c r="O248" s="84">
        <v>1</v>
      </c>
      <c r="P248" s="84">
        <v>1</v>
      </c>
      <c r="Q248" s="84">
        <v>6</v>
      </c>
      <c r="R248" s="84"/>
      <c r="S248" s="84"/>
      <c r="T248" s="84"/>
      <c r="U248" s="84"/>
      <c r="V248" s="84"/>
      <c r="W248" s="84"/>
      <c r="X248" s="84"/>
      <c r="Y248" s="84"/>
      <c r="Z248" s="84"/>
      <c r="AA248" s="56">
        <v>4</v>
      </c>
    </row>
    <row r="249" spans="1:27" x14ac:dyDescent="0.2">
      <c r="A249" s="56">
        <v>5</v>
      </c>
      <c r="B249" s="84">
        <v>3</v>
      </c>
      <c r="C249" s="84">
        <v>21</v>
      </c>
      <c r="D249" s="84">
        <v>22</v>
      </c>
      <c r="E249" s="84"/>
      <c r="F249" s="84"/>
      <c r="G249" s="84"/>
      <c r="H249" s="84"/>
      <c r="I249" s="84"/>
      <c r="J249" s="84"/>
      <c r="K249" s="84"/>
      <c r="L249" s="84"/>
      <c r="M249" s="84"/>
      <c r="N249" s="56">
        <v>5</v>
      </c>
      <c r="O249" s="84">
        <v>3</v>
      </c>
      <c r="P249" s="84">
        <v>18</v>
      </c>
      <c r="Q249" s="84">
        <v>0</v>
      </c>
      <c r="R249" s="84"/>
      <c r="S249" s="84"/>
      <c r="T249" s="84"/>
      <c r="U249" s="84"/>
      <c r="V249" s="84"/>
      <c r="W249" s="84"/>
      <c r="X249" s="84"/>
      <c r="Y249" s="84"/>
      <c r="Z249" s="84"/>
      <c r="AA249" s="56">
        <v>5</v>
      </c>
    </row>
    <row r="250" spans="1:27" x14ac:dyDescent="0.2">
      <c r="A250" s="56">
        <v>6</v>
      </c>
      <c r="B250" s="84">
        <v>4</v>
      </c>
      <c r="C250" s="84">
        <v>6</v>
      </c>
      <c r="D250" s="84">
        <v>7</v>
      </c>
      <c r="E250" s="84"/>
      <c r="F250" s="84"/>
      <c r="G250" s="84"/>
      <c r="H250" s="84"/>
      <c r="I250" s="84"/>
      <c r="J250" s="84"/>
      <c r="K250" s="84"/>
      <c r="L250" s="84"/>
      <c r="M250" s="84"/>
      <c r="N250" s="56">
        <v>6</v>
      </c>
      <c r="O250" s="84">
        <v>4</v>
      </c>
      <c r="P250" s="84">
        <v>2</v>
      </c>
      <c r="Q250" s="84">
        <v>1</v>
      </c>
      <c r="R250" s="84"/>
      <c r="S250" s="84"/>
      <c r="T250" s="84"/>
      <c r="U250" s="84"/>
      <c r="V250" s="84"/>
      <c r="W250" s="84"/>
      <c r="X250" s="84"/>
      <c r="Y250" s="84"/>
      <c r="Z250" s="84"/>
      <c r="AA250" s="56">
        <v>6</v>
      </c>
    </row>
    <row r="251" spans="1:27" x14ac:dyDescent="0.2">
      <c r="A251" s="56">
        <v>7</v>
      </c>
      <c r="B251" s="84">
        <v>1</v>
      </c>
      <c r="C251" s="84">
        <v>6</v>
      </c>
      <c r="D251" s="84">
        <v>6</v>
      </c>
      <c r="E251" s="84"/>
      <c r="F251" s="84"/>
      <c r="G251" s="84"/>
      <c r="H251" s="84"/>
      <c r="I251" s="84"/>
      <c r="J251" s="84"/>
      <c r="K251" s="84"/>
      <c r="L251" s="84"/>
      <c r="M251" s="84"/>
      <c r="N251" s="56">
        <v>7</v>
      </c>
      <c r="O251" s="84">
        <v>1</v>
      </c>
      <c r="P251" s="84">
        <v>5</v>
      </c>
      <c r="Q251" s="84">
        <v>0</v>
      </c>
      <c r="R251" s="84"/>
      <c r="S251" s="84"/>
      <c r="T251" s="84"/>
      <c r="U251" s="84"/>
      <c r="V251" s="84"/>
      <c r="W251" s="84"/>
      <c r="X251" s="84"/>
      <c r="Y251" s="84"/>
      <c r="Z251" s="84"/>
      <c r="AA251" s="56">
        <v>7</v>
      </c>
    </row>
    <row r="252" spans="1:27" x14ac:dyDescent="0.2">
      <c r="A252" s="56">
        <v>8</v>
      </c>
      <c r="B252" s="84">
        <v>27</v>
      </c>
      <c r="C252" s="84">
        <v>94</v>
      </c>
      <c r="D252" s="84">
        <v>139</v>
      </c>
      <c r="E252" s="84"/>
      <c r="F252" s="84"/>
      <c r="G252" s="84"/>
      <c r="H252" s="84"/>
      <c r="I252" s="84"/>
      <c r="J252" s="84"/>
      <c r="K252" s="84"/>
      <c r="L252" s="84"/>
      <c r="M252" s="84"/>
      <c r="N252" s="56">
        <v>8</v>
      </c>
      <c r="O252" s="84">
        <v>27</v>
      </c>
      <c r="P252" s="84">
        <v>68</v>
      </c>
      <c r="Q252" s="84">
        <v>45</v>
      </c>
      <c r="R252" s="84"/>
      <c r="S252" s="84"/>
      <c r="T252" s="84"/>
      <c r="U252" s="84"/>
      <c r="V252" s="84"/>
      <c r="W252" s="84"/>
      <c r="X252" s="84"/>
      <c r="Y252" s="84"/>
      <c r="Z252" s="84"/>
      <c r="AA252" s="56">
        <v>8</v>
      </c>
    </row>
    <row r="253" spans="1:27" x14ac:dyDescent="0.2">
      <c r="A253" s="56">
        <v>9</v>
      </c>
      <c r="B253" s="84">
        <v>11</v>
      </c>
      <c r="C253" s="84">
        <v>11</v>
      </c>
      <c r="D253" s="84">
        <v>14</v>
      </c>
      <c r="E253" s="84"/>
      <c r="F253" s="84"/>
      <c r="G253" s="84"/>
      <c r="H253" s="84"/>
      <c r="I253" s="84"/>
      <c r="J253" s="84"/>
      <c r="K253" s="84"/>
      <c r="L253" s="84"/>
      <c r="M253" s="84"/>
      <c r="N253" s="56">
        <v>9</v>
      </c>
      <c r="O253" s="84">
        <v>11</v>
      </c>
      <c r="P253" s="84">
        <v>0</v>
      </c>
      <c r="Q253" s="84">
        <v>3</v>
      </c>
      <c r="R253" s="84"/>
      <c r="S253" s="84"/>
      <c r="T253" s="84"/>
      <c r="U253" s="84"/>
      <c r="V253" s="84"/>
      <c r="W253" s="84"/>
      <c r="X253" s="84"/>
      <c r="Y253" s="84"/>
      <c r="Z253" s="84"/>
      <c r="AA253" s="56">
        <v>9</v>
      </c>
    </row>
    <row r="254" spans="1:27" x14ac:dyDescent="0.2">
      <c r="A254" s="56">
        <v>10</v>
      </c>
      <c r="B254" s="84">
        <v>6</v>
      </c>
      <c r="C254" s="84">
        <v>10</v>
      </c>
      <c r="D254" s="84">
        <v>18</v>
      </c>
      <c r="E254" s="84"/>
      <c r="F254" s="84"/>
      <c r="G254" s="84"/>
      <c r="H254" s="84"/>
      <c r="I254" s="84"/>
      <c r="J254" s="84"/>
      <c r="K254" s="84"/>
      <c r="L254" s="84"/>
      <c r="M254" s="84"/>
      <c r="N254" s="56">
        <v>10</v>
      </c>
      <c r="O254" s="84">
        <v>6</v>
      </c>
      <c r="P254" s="84">
        <v>4</v>
      </c>
      <c r="Q254" s="84">
        <v>8</v>
      </c>
      <c r="R254" s="84"/>
      <c r="S254" s="84"/>
      <c r="T254" s="84"/>
      <c r="U254" s="84"/>
      <c r="V254" s="84"/>
      <c r="W254" s="84"/>
      <c r="X254" s="84"/>
      <c r="Y254" s="84"/>
      <c r="Z254" s="84"/>
      <c r="AA254" s="56">
        <v>10</v>
      </c>
    </row>
    <row r="255" spans="1:27" x14ac:dyDescent="0.2">
      <c r="A255" s="56">
        <v>11</v>
      </c>
      <c r="B255" s="84">
        <v>0</v>
      </c>
      <c r="C255" s="84">
        <v>0</v>
      </c>
      <c r="D255" s="84">
        <v>17</v>
      </c>
      <c r="E255" s="84"/>
      <c r="F255" s="84"/>
      <c r="G255" s="84"/>
      <c r="H255" s="84"/>
      <c r="I255" s="84"/>
      <c r="J255" s="84"/>
      <c r="K255" s="84"/>
      <c r="L255" s="84"/>
      <c r="M255" s="84"/>
      <c r="N255" s="56">
        <v>11</v>
      </c>
      <c r="O255" s="84">
        <v>0</v>
      </c>
      <c r="P255" s="84">
        <v>0</v>
      </c>
      <c r="Q255" s="84">
        <v>1</v>
      </c>
      <c r="R255" s="84"/>
      <c r="S255" s="84"/>
      <c r="T255" s="84"/>
      <c r="U255" s="84"/>
      <c r="V255" s="84"/>
      <c r="W255" s="84"/>
      <c r="X255" s="84"/>
      <c r="Y255" s="84"/>
      <c r="Z255" s="84"/>
      <c r="AA255" s="56">
        <v>11</v>
      </c>
    </row>
    <row r="256" spans="1:27" x14ac:dyDescent="0.2">
      <c r="A256" s="56">
        <v>12</v>
      </c>
      <c r="B256" s="84">
        <v>24</v>
      </c>
      <c r="C256" s="84">
        <v>49</v>
      </c>
      <c r="D256" s="84">
        <v>65</v>
      </c>
      <c r="E256" s="84"/>
      <c r="F256" s="84"/>
      <c r="G256" s="84"/>
      <c r="H256" s="84"/>
      <c r="I256" s="84"/>
      <c r="J256" s="84"/>
      <c r="K256" s="84"/>
      <c r="L256" s="84"/>
      <c r="M256" s="84"/>
      <c r="N256" s="56">
        <v>12</v>
      </c>
      <c r="O256" s="84">
        <v>24</v>
      </c>
      <c r="P256" s="84">
        <v>23</v>
      </c>
      <c r="Q256" s="84">
        <v>16</v>
      </c>
      <c r="R256" s="84"/>
      <c r="S256" s="84"/>
      <c r="T256" s="84"/>
      <c r="U256" s="84"/>
      <c r="V256" s="84"/>
      <c r="W256" s="84"/>
      <c r="X256" s="84"/>
      <c r="Y256" s="84"/>
      <c r="Z256" s="84"/>
      <c r="AA256" s="56">
        <v>12</v>
      </c>
    </row>
    <row r="257" spans="1:29" x14ac:dyDescent="0.2">
      <c r="A257" s="56">
        <v>13</v>
      </c>
      <c r="B257" s="84">
        <v>2</v>
      </c>
      <c r="C257" s="84">
        <v>7</v>
      </c>
      <c r="D257" s="84">
        <v>13</v>
      </c>
      <c r="E257" s="84"/>
      <c r="F257" s="84"/>
      <c r="G257" s="84"/>
      <c r="H257" s="84"/>
      <c r="I257" s="84"/>
      <c r="J257" s="84"/>
      <c r="K257" s="84"/>
      <c r="L257" s="84"/>
      <c r="M257" s="84"/>
      <c r="N257" s="56">
        <v>13</v>
      </c>
      <c r="O257" s="84">
        <v>2</v>
      </c>
      <c r="P257" s="84">
        <v>4</v>
      </c>
      <c r="Q257" s="84">
        <v>5</v>
      </c>
      <c r="R257" s="84"/>
      <c r="S257" s="84"/>
      <c r="T257" s="84"/>
      <c r="U257" s="84"/>
      <c r="V257" s="84"/>
      <c r="W257" s="84"/>
      <c r="X257" s="84"/>
      <c r="Y257" s="84"/>
      <c r="Z257" s="84"/>
      <c r="AA257" s="56">
        <v>13</v>
      </c>
    </row>
    <row r="258" spans="1:29" x14ac:dyDescent="0.2">
      <c r="A258" s="56">
        <v>14</v>
      </c>
      <c r="B258" s="84">
        <v>140</v>
      </c>
      <c r="C258" s="84">
        <v>159</v>
      </c>
      <c r="D258" s="84">
        <v>197</v>
      </c>
      <c r="E258" s="84"/>
      <c r="F258" s="84"/>
      <c r="G258" s="84"/>
      <c r="H258" s="84"/>
      <c r="I258" s="84"/>
      <c r="J258" s="84"/>
      <c r="K258" s="84"/>
      <c r="L258" s="84"/>
      <c r="M258" s="84"/>
      <c r="N258" s="56">
        <v>14</v>
      </c>
      <c r="O258" s="84">
        <v>140</v>
      </c>
      <c r="P258" s="84">
        <v>19</v>
      </c>
      <c r="Q258" s="84">
        <v>38</v>
      </c>
      <c r="R258" s="84"/>
      <c r="S258" s="84"/>
      <c r="T258" s="84"/>
      <c r="U258" s="84"/>
      <c r="V258" s="84"/>
      <c r="W258" s="84"/>
      <c r="X258" s="84"/>
      <c r="Y258" s="84"/>
      <c r="Z258" s="84"/>
      <c r="AA258" s="56">
        <v>14</v>
      </c>
    </row>
    <row r="259" spans="1:29" x14ac:dyDescent="0.2">
      <c r="A259" s="56">
        <v>15</v>
      </c>
      <c r="B259" s="84">
        <v>48</v>
      </c>
      <c r="C259" s="84">
        <v>63</v>
      </c>
      <c r="D259" s="84">
        <v>78</v>
      </c>
      <c r="E259" s="84"/>
      <c r="F259" s="84"/>
      <c r="G259" s="84"/>
      <c r="H259" s="84"/>
      <c r="I259" s="84"/>
      <c r="J259" s="84"/>
      <c r="K259" s="84"/>
      <c r="L259" s="84"/>
      <c r="M259" s="84"/>
      <c r="N259" s="56">
        <v>15</v>
      </c>
      <c r="O259" s="84">
        <v>48</v>
      </c>
      <c r="P259" s="84">
        <v>15</v>
      </c>
      <c r="Q259" s="84">
        <v>15</v>
      </c>
      <c r="R259" s="84"/>
      <c r="S259" s="84"/>
      <c r="T259" s="84"/>
      <c r="U259" s="84"/>
      <c r="V259" s="84"/>
      <c r="W259" s="84"/>
      <c r="X259" s="84"/>
      <c r="Y259" s="84"/>
      <c r="Z259" s="84"/>
      <c r="AA259" s="56">
        <v>15</v>
      </c>
    </row>
    <row r="260" spans="1:29" x14ac:dyDescent="0.2">
      <c r="A260" s="56">
        <v>16</v>
      </c>
      <c r="B260" s="84">
        <v>4</v>
      </c>
      <c r="C260" s="84">
        <v>9</v>
      </c>
      <c r="D260" s="84">
        <v>18</v>
      </c>
      <c r="E260" s="84"/>
      <c r="F260" s="84"/>
      <c r="G260" s="84"/>
      <c r="H260" s="84"/>
      <c r="I260" s="84"/>
      <c r="J260" s="84"/>
      <c r="K260" s="84"/>
      <c r="L260" s="84"/>
      <c r="M260" s="84"/>
      <c r="N260" s="56">
        <v>16</v>
      </c>
      <c r="O260" s="84">
        <v>4</v>
      </c>
      <c r="P260" s="84">
        <v>4</v>
      </c>
      <c r="Q260" s="84">
        <v>5</v>
      </c>
      <c r="R260" s="84"/>
      <c r="S260" s="84"/>
      <c r="T260" s="84"/>
      <c r="U260" s="84"/>
      <c r="V260" s="84"/>
      <c r="W260" s="84"/>
      <c r="X260" s="84"/>
      <c r="Y260" s="84"/>
      <c r="Z260" s="84"/>
      <c r="AA260" s="56">
        <v>16</v>
      </c>
    </row>
    <row r="261" spans="1:29" x14ac:dyDescent="0.2">
      <c r="A261" s="56">
        <v>17</v>
      </c>
      <c r="B261" s="84">
        <v>2</v>
      </c>
      <c r="C261" s="84">
        <v>6</v>
      </c>
      <c r="D261" s="84">
        <v>10</v>
      </c>
      <c r="E261" s="84"/>
      <c r="F261" s="84"/>
      <c r="G261" s="84"/>
      <c r="H261" s="84"/>
      <c r="I261" s="84"/>
      <c r="J261" s="84"/>
      <c r="K261" s="84"/>
      <c r="L261" s="84"/>
      <c r="M261" s="84"/>
      <c r="N261" s="56">
        <v>17</v>
      </c>
      <c r="O261" s="84">
        <v>2</v>
      </c>
      <c r="P261" s="84">
        <v>4</v>
      </c>
      <c r="Q261" s="84">
        <v>4</v>
      </c>
      <c r="R261" s="84"/>
      <c r="S261" s="84"/>
      <c r="T261" s="84"/>
      <c r="U261" s="84"/>
      <c r="V261" s="84"/>
      <c r="W261" s="84"/>
      <c r="X261" s="84"/>
      <c r="Y261" s="84"/>
      <c r="Z261" s="84"/>
      <c r="AA261" s="56">
        <v>17</v>
      </c>
    </row>
    <row r="262" spans="1:29" x14ac:dyDescent="0.2">
      <c r="A262" s="56">
        <v>18</v>
      </c>
      <c r="B262" s="84">
        <v>40</v>
      </c>
      <c r="C262" s="84">
        <v>61</v>
      </c>
      <c r="D262" s="84">
        <v>65</v>
      </c>
      <c r="E262" s="84"/>
      <c r="F262" s="84"/>
      <c r="G262" s="84"/>
      <c r="H262" s="84"/>
      <c r="I262" s="84"/>
      <c r="J262" s="84"/>
      <c r="K262" s="84"/>
      <c r="L262" s="84"/>
      <c r="M262" s="84"/>
      <c r="N262" s="56">
        <v>18</v>
      </c>
      <c r="O262" s="84">
        <v>40</v>
      </c>
      <c r="P262" s="84">
        <v>20</v>
      </c>
      <c r="Q262" s="84">
        <v>4</v>
      </c>
      <c r="R262" s="84"/>
      <c r="S262" s="84"/>
      <c r="T262" s="84"/>
      <c r="U262" s="84"/>
      <c r="V262" s="84"/>
      <c r="W262" s="84"/>
      <c r="X262" s="84"/>
      <c r="Y262" s="84"/>
      <c r="Z262" s="84"/>
      <c r="AA262" s="56">
        <v>18</v>
      </c>
    </row>
    <row r="263" spans="1:29" x14ac:dyDescent="0.2">
      <c r="A263" s="56">
        <v>19</v>
      </c>
      <c r="B263" s="84">
        <v>15</v>
      </c>
      <c r="C263" s="84">
        <v>15</v>
      </c>
      <c r="D263" s="84">
        <v>19</v>
      </c>
      <c r="E263" s="84"/>
      <c r="F263" s="84"/>
      <c r="G263" s="84"/>
      <c r="H263" s="84"/>
      <c r="I263" s="84"/>
      <c r="J263" s="84"/>
      <c r="K263" s="84"/>
      <c r="L263" s="84"/>
      <c r="M263" s="84"/>
      <c r="N263" s="56">
        <v>19</v>
      </c>
      <c r="O263" s="84">
        <v>15</v>
      </c>
      <c r="P263" s="84">
        <v>0</v>
      </c>
      <c r="Q263" s="84">
        <v>4</v>
      </c>
      <c r="R263" s="84"/>
      <c r="S263" s="84"/>
      <c r="T263" s="84"/>
      <c r="U263" s="84"/>
      <c r="V263" s="84"/>
      <c r="W263" s="84"/>
      <c r="X263" s="84"/>
      <c r="Y263" s="84"/>
      <c r="Z263" s="84"/>
      <c r="AA263" s="56">
        <v>19</v>
      </c>
    </row>
    <row r="264" spans="1:29" x14ac:dyDescent="0.2">
      <c r="A264" s="56">
        <v>20</v>
      </c>
      <c r="B264" s="84">
        <v>11</v>
      </c>
      <c r="C264" s="84">
        <v>15</v>
      </c>
      <c r="D264" s="84">
        <v>26</v>
      </c>
      <c r="E264" s="84"/>
      <c r="F264" s="84"/>
      <c r="G264" s="84"/>
      <c r="H264" s="84"/>
      <c r="I264" s="84"/>
      <c r="J264" s="84"/>
      <c r="K264" s="84"/>
      <c r="L264" s="84"/>
      <c r="M264" s="84"/>
      <c r="N264" s="56">
        <v>20</v>
      </c>
      <c r="O264" s="84">
        <v>11</v>
      </c>
      <c r="P264" s="84">
        <v>4</v>
      </c>
      <c r="Q264" s="84">
        <v>11</v>
      </c>
      <c r="R264" s="84"/>
      <c r="S264" s="84"/>
      <c r="T264" s="84"/>
      <c r="U264" s="84"/>
      <c r="V264" s="84"/>
      <c r="W264" s="84"/>
      <c r="X264" s="84"/>
      <c r="Y264" s="84"/>
      <c r="Z264" s="84"/>
      <c r="AA264" s="56">
        <v>20</v>
      </c>
    </row>
    <row r="265" spans="1:29" x14ac:dyDescent="0.2">
      <c r="A265" s="56">
        <v>21</v>
      </c>
      <c r="B265" s="84">
        <v>99</v>
      </c>
      <c r="C265" s="84">
        <v>105</v>
      </c>
      <c r="D265" s="84">
        <v>109</v>
      </c>
      <c r="E265" s="84"/>
      <c r="F265" s="84"/>
      <c r="G265" s="84"/>
      <c r="H265" s="84"/>
      <c r="I265" s="84"/>
      <c r="J265" s="84"/>
      <c r="K265" s="84"/>
      <c r="L265" s="84"/>
      <c r="M265" s="84"/>
      <c r="N265" s="56">
        <v>21</v>
      </c>
      <c r="O265" s="84">
        <v>99</v>
      </c>
      <c r="P265" s="84">
        <v>1</v>
      </c>
      <c r="Q265" s="84">
        <v>4</v>
      </c>
      <c r="R265" s="84"/>
      <c r="S265" s="84"/>
      <c r="T265" s="84"/>
      <c r="U265" s="84"/>
      <c r="V265" s="84"/>
      <c r="W265" s="84"/>
      <c r="X265" s="84"/>
      <c r="Y265" s="84"/>
      <c r="Z265" s="84"/>
      <c r="AA265" s="56">
        <v>21</v>
      </c>
    </row>
    <row r="266" spans="1:29" x14ac:dyDescent="0.2">
      <c r="A266" s="56">
        <v>22</v>
      </c>
      <c r="B266" s="84">
        <v>8</v>
      </c>
      <c r="C266" s="84">
        <v>21</v>
      </c>
      <c r="D266" s="84">
        <v>31</v>
      </c>
      <c r="E266" s="84"/>
      <c r="F266" s="84"/>
      <c r="G266" s="84"/>
      <c r="H266" s="84"/>
      <c r="I266" s="84"/>
      <c r="J266" s="84"/>
      <c r="K266" s="84"/>
      <c r="L266" s="84"/>
      <c r="M266" s="84"/>
      <c r="N266" s="56">
        <v>22</v>
      </c>
      <c r="O266" s="84">
        <v>8</v>
      </c>
      <c r="P266" s="84">
        <v>13</v>
      </c>
      <c r="Q266" s="84">
        <v>10</v>
      </c>
      <c r="R266" s="84"/>
      <c r="S266" s="84"/>
      <c r="T266" s="84"/>
      <c r="U266" s="84"/>
      <c r="V266" s="84"/>
      <c r="W266" s="84"/>
      <c r="X266" s="84"/>
      <c r="Y266" s="84"/>
      <c r="Z266" s="84"/>
      <c r="AA266" s="56">
        <v>22</v>
      </c>
    </row>
    <row r="267" spans="1:29" x14ac:dyDescent="0.2">
      <c r="A267" s="56">
        <v>23</v>
      </c>
      <c r="B267" s="84">
        <v>51</v>
      </c>
      <c r="C267" s="84">
        <v>51</v>
      </c>
      <c r="D267" s="84">
        <v>51</v>
      </c>
      <c r="E267" s="84"/>
      <c r="F267" s="84"/>
      <c r="G267" s="84"/>
      <c r="H267" s="84"/>
      <c r="I267" s="84"/>
      <c r="J267" s="84"/>
      <c r="K267" s="84"/>
      <c r="L267" s="84"/>
      <c r="M267" s="84"/>
      <c r="N267" s="56">
        <v>23</v>
      </c>
      <c r="O267" s="84">
        <v>51</v>
      </c>
      <c r="P267" s="84">
        <v>0</v>
      </c>
      <c r="Q267" s="84">
        <v>0</v>
      </c>
      <c r="R267" s="84"/>
      <c r="S267" s="84"/>
      <c r="T267" s="84"/>
      <c r="U267" s="84"/>
      <c r="V267" s="84"/>
      <c r="W267" s="84"/>
      <c r="X267" s="84"/>
      <c r="Y267" s="84"/>
      <c r="Z267" s="84"/>
      <c r="AA267" s="56">
        <v>23</v>
      </c>
    </row>
    <row r="268" spans="1:29" x14ac:dyDescent="0.2">
      <c r="A268" s="56">
        <v>24</v>
      </c>
      <c r="B268" s="84">
        <v>15</v>
      </c>
      <c r="C268" s="84">
        <v>26</v>
      </c>
      <c r="D268" s="84">
        <v>48</v>
      </c>
      <c r="E268" s="84"/>
      <c r="F268" s="84"/>
      <c r="G268" s="84"/>
      <c r="H268" s="84"/>
      <c r="I268" s="84"/>
      <c r="J268" s="84"/>
      <c r="K268" s="84"/>
      <c r="L268" s="84"/>
      <c r="M268" s="84"/>
      <c r="N268" s="56">
        <v>24</v>
      </c>
      <c r="O268" s="84">
        <v>15</v>
      </c>
      <c r="P268" s="84">
        <v>11</v>
      </c>
      <c r="Q268" s="84">
        <v>22</v>
      </c>
      <c r="R268" s="84"/>
      <c r="S268" s="84"/>
      <c r="T268" s="84"/>
      <c r="U268" s="84"/>
      <c r="V268" s="84"/>
      <c r="W268" s="84"/>
      <c r="X268" s="84"/>
      <c r="Y268" s="84"/>
      <c r="Z268" s="84"/>
      <c r="AA268" s="56">
        <v>24</v>
      </c>
    </row>
    <row r="269" spans="1:29" x14ac:dyDescent="0.2">
      <c r="A269" s="72" t="s">
        <v>4</v>
      </c>
      <c r="B269" s="84">
        <v>526</v>
      </c>
      <c r="C269" s="84">
        <v>765</v>
      </c>
      <c r="D269" s="84">
        <v>1001</v>
      </c>
      <c r="E269" s="84"/>
      <c r="F269" s="84"/>
      <c r="G269" s="84"/>
      <c r="H269" s="84"/>
      <c r="I269" s="84"/>
      <c r="J269" s="84"/>
      <c r="K269" s="84"/>
      <c r="L269" s="84"/>
      <c r="M269" s="84"/>
      <c r="N269" s="72" t="s">
        <v>4</v>
      </c>
      <c r="O269" s="84">
        <v>526</v>
      </c>
      <c r="P269" s="84">
        <v>228</v>
      </c>
      <c r="Q269" s="84">
        <v>212</v>
      </c>
      <c r="R269" s="84"/>
      <c r="S269" s="84"/>
      <c r="T269" s="84"/>
      <c r="U269" s="84"/>
      <c r="V269" s="84"/>
      <c r="W269" s="84"/>
      <c r="X269" s="84"/>
      <c r="Y269" s="84"/>
      <c r="Z269" s="84"/>
      <c r="AA269" s="72" t="s">
        <v>4</v>
      </c>
    </row>
    <row r="270" spans="1:29" x14ac:dyDescent="0.2">
      <c r="A270" s="45"/>
      <c r="N270" s="45"/>
      <c r="O270" s="62"/>
      <c r="P270" s="62"/>
      <c r="Q270" s="62"/>
      <c r="R270" s="62"/>
      <c r="S270" s="62"/>
      <c r="T270" s="62"/>
      <c r="U270" s="62"/>
      <c r="V270" s="62"/>
      <c r="W270" s="62"/>
      <c r="X270" s="62"/>
      <c r="Y270" s="62"/>
      <c r="Z270" s="62"/>
      <c r="AA270" s="45"/>
    </row>
    <row r="271" spans="1:29" x14ac:dyDescent="0.2">
      <c r="A271" s="45"/>
      <c r="N271" s="45"/>
      <c r="X271" s="346"/>
      <c r="AA271" s="45"/>
      <c r="AB271" s="83"/>
      <c r="AC271" s="83"/>
    </row>
    <row r="272" spans="1:29" x14ac:dyDescent="0.2">
      <c r="A272" s="45"/>
      <c r="N272" s="45"/>
      <c r="X272" s="346"/>
      <c r="AA272" s="45"/>
    </row>
    <row r="273" spans="1:29" x14ac:dyDescent="0.2">
      <c r="A273" s="45"/>
      <c r="N273" s="45"/>
      <c r="X273" s="346"/>
      <c r="AA273" s="45"/>
    </row>
    <row r="274" spans="1:29" x14ac:dyDescent="0.2">
      <c r="A274" s="64" t="s">
        <v>13</v>
      </c>
      <c r="B274" s="53" t="s">
        <v>186</v>
      </c>
      <c r="C274" s="54"/>
      <c r="D274" s="54"/>
      <c r="E274" s="54"/>
      <c r="F274" s="54"/>
      <c r="G274" s="54"/>
      <c r="H274" s="54"/>
      <c r="I274" s="54"/>
      <c r="J274" s="54"/>
      <c r="K274" s="54"/>
      <c r="L274" s="54"/>
      <c r="M274" s="54"/>
      <c r="N274" s="74" t="s">
        <v>13</v>
      </c>
      <c r="O274" s="55" t="s">
        <v>186</v>
      </c>
      <c r="P274" s="55"/>
      <c r="Q274" s="55"/>
      <c r="R274" s="55"/>
      <c r="S274" s="55"/>
      <c r="T274" s="55"/>
      <c r="U274" s="55"/>
      <c r="V274" s="55"/>
      <c r="W274" s="55"/>
      <c r="X274" s="55"/>
      <c r="Y274" s="55"/>
      <c r="Z274" s="55"/>
      <c r="AA274" s="64" t="s">
        <v>13</v>
      </c>
    </row>
    <row r="275" spans="1:29" x14ac:dyDescent="0.2">
      <c r="A275" s="65">
        <v>1</v>
      </c>
      <c r="B275" s="84">
        <v>4</v>
      </c>
      <c r="C275" s="84">
        <v>12</v>
      </c>
      <c r="D275" s="84">
        <v>20</v>
      </c>
      <c r="E275" s="84"/>
      <c r="F275" s="84"/>
      <c r="G275" s="84"/>
      <c r="H275" s="84"/>
      <c r="I275" s="84"/>
      <c r="J275" s="84"/>
      <c r="K275" s="84"/>
      <c r="L275" s="84"/>
      <c r="M275" s="84"/>
      <c r="N275" s="140">
        <v>1</v>
      </c>
      <c r="O275" s="84">
        <v>4</v>
      </c>
      <c r="P275" s="84">
        <v>8</v>
      </c>
      <c r="Q275" s="84">
        <v>8</v>
      </c>
      <c r="R275" s="84"/>
      <c r="S275" s="84"/>
      <c r="T275" s="84"/>
      <c r="U275" s="84"/>
      <c r="V275" s="84"/>
      <c r="W275" s="84"/>
      <c r="X275" s="84"/>
      <c r="Y275" s="84"/>
      <c r="Z275" s="84"/>
      <c r="AA275" s="65">
        <v>1</v>
      </c>
      <c r="AB275" s="82"/>
      <c r="AC275" s="83"/>
    </row>
    <row r="276" spans="1:29" x14ac:dyDescent="0.2">
      <c r="A276" s="65">
        <v>2</v>
      </c>
      <c r="B276" s="84">
        <v>7</v>
      </c>
      <c r="C276" s="84">
        <v>11</v>
      </c>
      <c r="D276" s="84">
        <v>13</v>
      </c>
      <c r="E276" s="84"/>
      <c r="F276" s="84"/>
      <c r="G276" s="84"/>
      <c r="H276" s="84"/>
      <c r="I276" s="84"/>
      <c r="J276" s="84"/>
      <c r="K276" s="84"/>
      <c r="L276" s="84"/>
      <c r="M276" s="84"/>
      <c r="N276" s="140">
        <v>2</v>
      </c>
      <c r="O276" s="84">
        <v>7</v>
      </c>
      <c r="P276" s="84">
        <v>4</v>
      </c>
      <c r="Q276" s="84">
        <v>2</v>
      </c>
      <c r="R276" s="84"/>
      <c r="S276" s="84"/>
      <c r="T276" s="84"/>
      <c r="U276" s="84"/>
      <c r="V276" s="84"/>
      <c r="W276" s="84"/>
      <c r="X276" s="84"/>
      <c r="Y276" s="84"/>
      <c r="Z276" s="84"/>
      <c r="AA276" s="65">
        <v>2</v>
      </c>
      <c r="AB276" s="82"/>
      <c r="AC276" s="83"/>
    </row>
    <row r="277" spans="1:29" x14ac:dyDescent="0.2">
      <c r="A277" s="65">
        <v>3</v>
      </c>
      <c r="B277" s="84">
        <v>3</v>
      </c>
      <c r="C277" s="84">
        <v>4</v>
      </c>
      <c r="D277" s="84">
        <v>5</v>
      </c>
      <c r="E277" s="84"/>
      <c r="F277" s="84"/>
      <c r="G277" s="84"/>
      <c r="H277" s="84"/>
      <c r="I277" s="84"/>
      <c r="J277" s="84"/>
      <c r="K277" s="84"/>
      <c r="L277" s="84"/>
      <c r="M277" s="84"/>
      <c r="N277" s="140">
        <v>3</v>
      </c>
      <c r="O277" s="84">
        <v>3</v>
      </c>
      <c r="P277" s="84">
        <v>1</v>
      </c>
      <c r="Q277" s="84">
        <v>1</v>
      </c>
      <c r="R277" s="84"/>
      <c r="S277" s="84"/>
      <c r="T277" s="84"/>
      <c r="U277" s="84"/>
      <c r="V277" s="84"/>
      <c r="W277" s="84"/>
      <c r="X277" s="84"/>
      <c r="Y277" s="84"/>
      <c r="Z277" s="84"/>
      <c r="AA277" s="65">
        <v>3</v>
      </c>
      <c r="AB277" s="82"/>
      <c r="AC277" s="83"/>
    </row>
    <row r="278" spans="1:29" x14ac:dyDescent="0.2">
      <c r="A278" s="65">
        <v>4</v>
      </c>
      <c r="B278" s="84">
        <v>1</v>
      </c>
      <c r="C278" s="84">
        <v>5</v>
      </c>
      <c r="D278" s="84">
        <v>13</v>
      </c>
      <c r="E278" s="84"/>
      <c r="F278" s="84"/>
      <c r="G278" s="84"/>
      <c r="H278" s="84"/>
      <c r="I278" s="84"/>
      <c r="J278" s="84"/>
      <c r="K278" s="84"/>
      <c r="L278" s="84"/>
      <c r="M278" s="84"/>
      <c r="N278" s="140">
        <v>4</v>
      </c>
      <c r="O278" s="84">
        <v>1</v>
      </c>
      <c r="P278" s="84">
        <v>2</v>
      </c>
      <c r="Q278" s="84">
        <v>6</v>
      </c>
      <c r="R278" s="84"/>
      <c r="S278" s="84"/>
      <c r="T278" s="84"/>
      <c r="U278" s="84"/>
      <c r="V278" s="84"/>
      <c r="W278" s="84"/>
      <c r="X278" s="84"/>
      <c r="Y278" s="84"/>
      <c r="Z278" s="84"/>
      <c r="AA278" s="65">
        <v>4</v>
      </c>
      <c r="AB278" s="82"/>
      <c r="AC278" s="83"/>
    </row>
    <row r="279" spans="1:29" x14ac:dyDescent="0.2">
      <c r="A279" s="65">
        <v>5</v>
      </c>
      <c r="B279" s="84">
        <v>4</v>
      </c>
      <c r="C279" s="84">
        <v>32</v>
      </c>
      <c r="D279" s="84">
        <v>34</v>
      </c>
      <c r="E279" s="84"/>
      <c r="F279" s="84"/>
      <c r="G279" s="84"/>
      <c r="H279" s="84"/>
      <c r="I279" s="84"/>
      <c r="J279" s="84"/>
      <c r="K279" s="84"/>
      <c r="L279" s="84"/>
      <c r="M279" s="84"/>
      <c r="N279" s="140">
        <v>5</v>
      </c>
      <c r="O279" s="84">
        <v>4</v>
      </c>
      <c r="P279" s="84">
        <v>27</v>
      </c>
      <c r="Q279" s="84">
        <v>1</v>
      </c>
      <c r="R279" s="84"/>
      <c r="S279" s="84"/>
      <c r="T279" s="84"/>
      <c r="U279" s="84"/>
      <c r="V279" s="84"/>
      <c r="W279" s="84"/>
      <c r="X279" s="84"/>
      <c r="Y279" s="84"/>
      <c r="Z279" s="84"/>
      <c r="AA279" s="65">
        <v>5</v>
      </c>
      <c r="AB279" s="82"/>
      <c r="AC279" s="83"/>
    </row>
    <row r="280" spans="1:29" x14ac:dyDescent="0.2">
      <c r="A280" s="65">
        <v>6</v>
      </c>
      <c r="B280" s="84">
        <v>4</v>
      </c>
      <c r="C280" s="84">
        <v>7</v>
      </c>
      <c r="D280" s="84">
        <v>8</v>
      </c>
      <c r="E280" s="84"/>
      <c r="F280" s="84"/>
      <c r="G280" s="84"/>
      <c r="H280" s="84"/>
      <c r="I280" s="84"/>
      <c r="J280" s="84"/>
      <c r="K280" s="84"/>
      <c r="L280" s="84"/>
      <c r="M280" s="84"/>
      <c r="N280" s="140">
        <v>6</v>
      </c>
      <c r="O280" s="84">
        <v>4</v>
      </c>
      <c r="P280" s="84">
        <v>3</v>
      </c>
      <c r="Q280" s="84">
        <v>1</v>
      </c>
      <c r="R280" s="84"/>
      <c r="S280" s="84"/>
      <c r="T280" s="84"/>
      <c r="U280" s="84"/>
      <c r="V280" s="84"/>
      <c r="W280" s="84"/>
      <c r="X280" s="84"/>
      <c r="Y280" s="84"/>
      <c r="Z280" s="84"/>
      <c r="AA280" s="65">
        <v>6</v>
      </c>
      <c r="AB280" s="82"/>
      <c r="AC280" s="83"/>
    </row>
    <row r="281" spans="1:29" x14ac:dyDescent="0.2">
      <c r="A281" s="65">
        <v>7</v>
      </c>
      <c r="B281" s="84">
        <v>1</v>
      </c>
      <c r="C281" s="84">
        <v>6</v>
      </c>
      <c r="D281" s="84">
        <v>6</v>
      </c>
      <c r="E281" s="84"/>
      <c r="F281" s="84"/>
      <c r="G281" s="84"/>
      <c r="H281" s="84"/>
      <c r="I281" s="84"/>
      <c r="J281" s="84"/>
      <c r="K281" s="84"/>
      <c r="L281" s="84"/>
      <c r="M281" s="84"/>
      <c r="N281" s="140">
        <v>7</v>
      </c>
      <c r="O281" s="84">
        <v>1</v>
      </c>
      <c r="P281" s="84">
        <v>5</v>
      </c>
      <c r="Q281" s="84">
        <v>0</v>
      </c>
      <c r="R281" s="84"/>
      <c r="S281" s="84"/>
      <c r="T281" s="84"/>
      <c r="U281" s="84"/>
      <c r="V281" s="84"/>
      <c r="W281" s="84"/>
      <c r="X281" s="84"/>
      <c r="Y281" s="84"/>
      <c r="Z281" s="84"/>
      <c r="AA281" s="65">
        <v>7</v>
      </c>
      <c r="AB281" s="82"/>
      <c r="AC281" s="83"/>
    </row>
    <row r="282" spans="1:29" x14ac:dyDescent="0.2">
      <c r="A282" s="65">
        <v>8</v>
      </c>
      <c r="B282" s="84">
        <v>27</v>
      </c>
      <c r="C282" s="84">
        <v>97</v>
      </c>
      <c r="D282" s="84">
        <v>142</v>
      </c>
      <c r="E282" s="84"/>
      <c r="F282" s="84"/>
      <c r="G282" s="84"/>
      <c r="H282" s="84"/>
      <c r="I282" s="84"/>
      <c r="J282" s="84"/>
      <c r="K282" s="84"/>
      <c r="L282" s="84"/>
      <c r="M282" s="84"/>
      <c r="N282" s="140">
        <v>8</v>
      </c>
      <c r="O282" s="84">
        <v>27</v>
      </c>
      <c r="P282" s="84">
        <v>71</v>
      </c>
      <c r="Q282" s="84">
        <v>45</v>
      </c>
      <c r="R282" s="84"/>
      <c r="S282" s="84"/>
      <c r="T282" s="84"/>
      <c r="U282" s="84"/>
      <c r="V282" s="84"/>
      <c r="W282" s="84"/>
      <c r="X282" s="84"/>
      <c r="Y282" s="84"/>
      <c r="Z282" s="84"/>
      <c r="AA282" s="65">
        <v>8</v>
      </c>
      <c r="AB282" s="82"/>
      <c r="AC282" s="83"/>
    </row>
    <row r="283" spans="1:29" x14ac:dyDescent="0.2">
      <c r="A283" s="65">
        <v>9</v>
      </c>
      <c r="B283" s="84">
        <v>15</v>
      </c>
      <c r="C283" s="84">
        <v>15</v>
      </c>
      <c r="D283" s="84">
        <v>18</v>
      </c>
      <c r="E283" s="84"/>
      <c r="F283" s="84"/>
      <c r="G283" s="84"/>
      <c r="H283" s="84"/>
      <c r="I283" s="84"/>
      <c r="J283" s="84"/>
      <c r="K283" s="84"/>
      <c r="L283" s="84"/>
      <c r="M283" s="84"/>
      <c r="N283" s="140">
        <v>9</v>
      </c>
      <c r="O283" s="84">
        <v>15</v>
      </c>
      <c r="P283" s="84">
        <v>0</v>
      </c>
      <c r="Q283" s="84">
        <v>3</v>
      </c>
      <c r="R283" s="84"/>
      <c r="S283" s="84"/>
      <c r="T283" s="84"/>
      <c r="U283" s="84"/>
      <c r="V283" s="84"/>
      <c r="W283" s="84"/>
      <c r="X283" s="84"/>
      <c r="Y283" s="84"/>
      <c r="Z283" s="84"/>
      <c r="AA283" s="65">
        <v>9</v>
      </c>
      <c r="AB283" s="82"/>
      <c r="AC283" s="83"/>
    </row>
    <row r="284" spans="1:29" x14ac:dyDescent="0.2">
      <c r="A284" s="65">
        <v>10</v>
      </c>
      <c r="B284" s="84">
        <v>6</v>
      </c>
      <c r="C284" s="84">
        <v>13</v>
      </c>
      <c r="D284" s="84">
        <v>21</v>
      </c>
      <c r="E284" s="84"/>
      <c r="F284" s="84"/>
      <c r="G284" s="84"/>
      <c r="H284" s="84"/>
      <c r="I284" s="84"/>
      <c r="J284" s="84"/>
      <c r="K284" s="84"/>
      <c r="L284" s="84"/>
      <c r="M284" s="84"/>
      <c r="N284" s="140">
        <v>10</v>
      </c>
      <c r="O284" s="84">
        <v>6</v>
      </c>
      <c r="P284" s="84">
        <v>7</v>
      </c>
      <c r="Q284" s="84">
        <v>8</v>
      </c>
      <c r="R284" s="84"/>
      <c r="S284" s="84"/>
      <c r="T284" s="84"/>
      <c r="U284" s="84"/>
      <c r="V284" s="84"/>
      <c r="W284" s="84"/>
      <c r="X284" s="84"/>
      <c r="Y284" s="84"/>
      <c r="Z284" s="84"/>
      <c r="AA284" s="65">
        <v>10</v>
      </c>
      <c r="AB284" s="82"/>
      <c r="AC284" s="83"/>
    </row>
    <row r="285" spans="1:29" x14ac:dyDescent="0.2">
      <c r="A285" s="65">
        <v>11</v>
      </c>
      <c r="B285" s="84">
        <v>0</v>
      </c>
      <c r="C285" s="84">
        <v>0</v>
      </c>
      <c r="D285" s="84">
        <v>36</v>
      </c>
      <c r="E285" s="84"/>
      <c r="F285" s="84"/>
      <c r="G285" s="84"/>
      <c r="H285" s="84"/>
      <c r="I285" s="84"/>
      <c r="J285" s="84"/>
      <c r="K285" s="84"/>
      <c r="L285" s="84"/>
      <c r="M285" s="84"/>
      <c r="N285" s="140">
        <v>11</v>
      </c>
      <c r="O285" s="84">
        <v>0</v>
      </c>
      <c r="P285" s="84">
        <v>0</v>
      </c>
      <c r="Q285" s="84">
        <v>5</v>
      </c>
      <c r="R285" s="84"/>
      <c r="S285" s="84"/>
      <c r="T285" s="84"/>
      <c r="U285" s="84"/>
      <c r="V285" s="84"/>
      <c r="W285" s="84"/>
      <c r="X285" s="84"/>
      <c r="Y285" s="84"/>
      <c r="Z285" s="84"/>
      <c r="AA285" s="65">
        <v>11</v>
      </c>
      <c r="AB285" s="82"/>
      <c r="AC285" s="83"/>
    </row>
    <row r="286" spans="1:29" x14ac:dyDescent="0.2">
      <c r="A286" s="65">
        <v>12</v>
      </c>
      <c r="B286" s="84">
        <v>37</v>
      </c>
      <c r="C286" s="84">
        <v>66</v>
      </c>
      <c r="D286" s="84">
        <v>89</v>
      </c>
      <c r="E286" s="84"/>
      <c r="F286" s="84"/>
      <c r="G286" s="84"/>
      <c r="H286" s="84"/>
      <c r="I286" s="84"/>
      <c r="J286" s="84"/>
      <c r="K286" s="84"/>
      <c r="L286" s="84"/>
      <c r="M286" s="84"/>
      <c r="N286" s="140">
        <v>12</v>
      </c>
      <c r="O286" s="84">
        <v>37</v>
      </c>
      <c r="P286" s="84">
        <v>29</v>
      </c>
      <c r="Q286" s="84">
        <v>22</v>
      </c>
      <c r="R286" s="84"/>
      <c r="S286" s="84"/>
      <c r="T286" s="84"/>
      <c r="U286" s="84"/>
      <c r="V286" s="84"/>
      <c r="W286" s="84"/>
      <c r="X286" s="84"/>
      <c r="Y286" s="84"/>
      <c r="Z286" s="84"/>
      <c r="AA286" s="65">
        <v>12</v>
      </c>
      <c r="AB286" s="82"/>
      <c r="AC286" s="83"/>
    </row>
    <row r="287" spans="1:29" x14ac:dyDescent="0.2">
      <c r="A287" s="65">
        <v>13</v>
      </c>
      <c r="B287" s="84">
        <v>2</v>
      </c>
      <c r="C287" s="84">
        <v>7</v>
      </c>
      <c r="D287" s="84">
        <v>13</v>
      </c>
      <c r="E287" s="84"/>
      <c r="F287" s="84"/>
      <c r="G287" s="84"/>
      <c r="H287" s="84"/>
      <c r="I287" s="84"/>
      <c r="J287" s="84"/>
      <c r="K287" s="84"/>
      <c r="L287" s="84"/>
      <c r="M287" s="84"/>
      <c r="N287" s="140">
        <v>13</v>
      </c>
      <c r="O287" s="84">
        <v>2</v>
      </c>
      <c r="P287" s="84">
        <v>4</v>
      </c>
      <c r="Q287" s="84">
        <v>5</v>
      </c>
      <c r="R287" s="84"/>
      <c r="S287" s="84"/>
      <c r="T287" s="84"/>
      <c r="U287" s="84"/>
      <c r="V287" s="84"/>
      <c r="W287" s="84"/>
      <c r="X287" s="84"/>
      <c r="Y287" s="84"/>
      <c r="Z287" s="84"/>
      <c r="AA287" s="65">
        <v>13</v>
      </c>
      <c r="AB287" s="82"/>
      <c r="AC287" s="83"/>
    </row>
    <row r="288" spans="1:29" x14ac:dyDescent="0.2">
      <c r="A288" s="65">
        <v>14</v>
      </c>
      <c r="B288" s="84">
        <v>140</v>
      </c>
      <c r="C288" s="84">
        <v>159</v>
      </c>
      <c r="D288" s="84">
        <v>197</v>
      </c>
      <c r="E288" s="84"/>
      <c r="F288" s="84"/>
      <c r="G288" s="84"/>
      <c r="H288" s="84"/>
      <c r="I288" s="84"/>
      <c r="J288" s="84"/>
      <c r="K288" s="84"/>
      <c r="L288" s="84"/>
      <c r="M288" s="84"/>
      <c r="N288" s="140">
        <v>14</v>
      </c>
      <c r="O288" s="84">
        <v>140</v>
      </c>
      <c r="P288" s="84">
        <v>19</v>
      </c>
      <c r="Q288" s="84">
        <v>38</v>
      </c>
      <c r="R288" s="84"/>
      <c r="S288" s="84"/>
      <c r="T288" s="84"/>
      <c r="U288" s="84"/>
      <c r="V288" s="84"/>
      <c r="W288" s="84"/>
      <c r="X288" s="84"/>
      <c r="Y288" s="84"/>
      <c r="Z288" s="84"/>
      <c r="AA288" s="65">
        <v>14</v>
      </c>
      <c r="AB288" s="82"/>
      <c r="AC288" s="83"/>
    </row>
    <row r="289" spans="1:29" x14ac:dyDescent="0.2">
      <c r="A289" s="65">
        <v>15</v>
      </c>
      <c r="B289" s="84">
        <v>48</v>
      </c>
      <c r="C289" s="84">
        <v>63</v>
      </c>
      <c r="D289" s="84">
        <v>78</v>
      </c>
      <c r="E289" s="84"/>
      <c r="F289" s="84"/>
      <c r="G289" s="84"/>
      <c r="H289" s="84"/>
      <c r="I289" s="84"/>
      <c r="J289" s="84"/>
      <c r="K289" s="84"/>
      <c r="L289" s="84"/>
      <c r="M289" s="84"/>
      <c r="N289" s="140">
        <v>15</v>
      </c>
      <c r="O289" s="84">
        <v>48</v>
      </c>
      <c r="P289" s="84">
        <v>15</v>
      </c>
      <c r="Q289" s="84">
        <v>15</v>
      </c>
      <c r="R289" s="84"/>
      <c r="S289" s="84"/>
      <c r="T289" s="84"/>
      <c r="U289" s="84"/>
      <c r="V289" s="84"/>
      <c r="W289" s="84"/>
      <c r="X289" s="84"/>
      <c r="Y289" s="84"/>
      <c r="Z289" s="84"/>
      <c r="AA289" s="65">
        <v>15</v>
      </c>
      <c r="AB289" s="82"/>
      <c r="AC289" s="83"/>
    </row>
    <row r="290" spans="1:29" x14ac:dyDescent="0.2">
      <c r="A290" s="65">
        <v>16</v>
      </c>
      <c r="B290" s="84">
        <v>5</v>
      </c>
      <c r="C290" s="84">
        <v>9</v>
      </c>
      <c r="D290" s="84">
        <v>18</v>
      </c>
      <c r="E290" s="84"/>
      <c r="F290" s="84"/>
      <c r="G290" s="84"/>
      <c r="H290" s="84"/>
      <c r="I290" s="84"/>
      <c r="J290" s="84"/>
      <c r="K290" s="84"/>
      <c r="L290" s="84"/>
      <c r="M290" s="84"/>
      <c r="N290" s="140">
        <v>16</v>
      </c>
      <c r="O290" s="84">
        <v>5</v>
      </c>
      <c r="P290" s="84">
        <v>4</v>
      </c>
      <c r="Q290" s="84">
        <v>5</v>
      </c>
      <c r="R290" s="84"/>
      <c r="S290" s="84"/>
      <c r="T290" s="84"/>
      <c r="U290" s="84"/>
      <c r="V290" s="84"/>
      <c r="W290" s="84"/>
      <c r="X290" s="84"/>
      <c r="Y290" s="84"/>
      <c r="Z290" s="84"/>
      <c r="AA290" s="65">
        <v>16</v>
      </c>
      <c r="AB290" s="82"/>
      <c r="AC290" s="83"/>
    </row>
    <row r="291" spans="1:29" x14ac:dyDescent="0.2">
      <c r="A291" s="65">
        <v>17</v>
      </c>
      <c r="B291" s="84">
        <v>3</v>
      </c>
      <c r="C291" s="84">
        <v>8</v>
      </c>
      <c r="D291" s="84">
        <v>13</v>
      </c>
      <c r="E291" s="84"/>
      <c r="F291" s="84"/>
      <c r="G291" s="84"/>
      <c r="H291" s="84"/>
      <c r="I291" s="84"/>
      <c r="J291" s="84"/>
      <c r="K291" s="84"/>
      <c r="L291" s="84"/>
      <c r="M291" s="84"/>
      <c r="N291" s="140">
        <v>17</v>
      </c>
      <c r="O291" s="84">
        <v>3</v>
      </c>
      <c r="P291" s="84">
        <v>5</v>
      </c>
      <c r="Q291" s="84">
        <v>5</v>
      </c>
      <c r="R291" s="84"/>
      <c r="S291" s="84"/>
      <c r="T291" s="84"/>
      <c r="U291" s="84"/>
      <c r="V291" s="84"/>
      <c r="W291" s="84"/>
      <c r="X291" s="84"/>
      <c r="Y291" s="84"/>
      <c r="Z291" s="84"/>
      <c r="AA291" s="65">
        <v>17</v>
      </c>
      <c r="AB291" s="82"/>
      <c r="AC291" s="83"/>
    </row>
    <row r="292" spans="1:29" x14ac:dyDescent="0.2">
      <c r="A292" s="65">
        <v>18</v>
      </c>
      <c r="B292" s="84">
        <v>45</v>
      </c>
      <c r="C292" s="84">
        <v>66</v>
      </c>
      <c r="D292" s="84">
        <v>71</v>
      </c>
      <c r="E292" s="84"/>
      <c r="F292" s="84"/>
      <c r="G292" s="84"/>
      <c r="H292" s="84"/>
      <c r="I292" s="84"/>
      <c r="J292" s="84"/>
      <c r="K292" s="84"/>
      <c r="L292" s="84"/>
      <c r="M292" s="84"/>
      <c r="N292" s="140">
        <v>18</v>
      </c>
      <c r="O292" s="84">
        <v>45</v>
      </c>
      <c r="P292" s="84">
        <v>21</v>
      </c>
      <c r="Q292" s="84">
        <v>5</v>
      </c>
      <c r="R292" s="84"/>
      <c r="S292" s="84"/>
      <c r="T292" s="84"/>
      <c r="U292" s="84"/>
      <c r="V292" s="84"/>
      <c r="W292" s="84"/>
      <c r="X292" s="84"/>
      <c r="Y292" s="84"/>
      <c r="Z292" s="84"/>
      <c r="AA292" s="65">
        <v>18</v>
      </c>
      <c r="AB292" s="82"/>
      <c r="AC292" s="83"/>
    </row>
    <row r="293" spans="1:29" x14ac:dyDescent="0.2">
      <c r="A293" s="65">
        <v>19</v>
      </c>
      <c r="B293" s="84">
        <v>17</v>
      </c>
      <c r="C293" s="84">
        <v>17</v>
      </c>
      <c r="D293" s="84">
        <v>22</v>
      </c>
      <c r="E293" s="84"/>
      <c r="F293" s="84"/>
      <c r="G293" s="84"/>
      <c r="H293" s="84"/>
      <c r="I293" s="84"/>
      <c r="J293" s="84"/>
      <c r="K293" s="84"/>
      <c r="L293" s="84"/>
      <c r="M293" s="84"/>
      <c r="N293" s="140">
        <v>19</v>
      </c>
      <c r="O293" s="84">
        <v>17</v>
      </c>
      <c r="P293" s="84">
        <v>0</v>
      </c>
      <c r="Q293" s="84">
        <v>5</v>
      </c>
      <c r="R293" s="84"/>
      <c r="S293" s="84"/>
      <c r="T293" s="84"/>
      <c r="U293" s="84"/>
      <c r="V293" s="84"/>
      <c r="W293" s="84"/>
      <c r="X293" s="84"/>
      <c r="Y293" s="84"/>
      <c r="Z293" s="84"/>
      <c r="AA293" s="65">
        <v>19</v>
      </c>
      <c r="AB293" s="82"/>
      <c r="AC293" s="83"/>
    </row>
    <row r="294" spans="1:29" x14ac:dyDescent="0.2">
      <c r="A294" s="65">
        <v>20</v>
      </c>
      <c r="B294" s="84">
        <v>11</v>
      </c>
      <c r="C294" s="84">
        <v>15</v>
      </c>
      <c r="D294" s="84">
        <v>28</v>
      </c>
      <c r="E294" s="84"/>
      <c r="F294" s="84"/>
      <c r="G294" s="84"/>
      <c r="H294" s="84"/>
      <c r="I294" s="84"/>
      <c r="J294" s="84"/>
      <c r="K294" s="84"/>
      <c r="L294" s="84"/>
      <c r="M294" s="84"/>
      <c r="N294" s="140">
        <v>20</v>
      </c>
      <c r="O294" s="84">
        <v>11</v>
      </c>
      <c r="P294" s="84">
        <v>4</v>
      </c>
      <c r="Q294" s="84">
        <v>13</v>
      </c>
      <c r="R294" s="84"/>
      <c r="S294" s="84"/>
      <c r="T294" s="84"/>
      <c r="U294" s="84"/>
      <c r="V294" s="84"/>
      <c r="W294" s="84"/>
      <c r="X294" s="84"/>
      <c r="Y294" s="84"/>
      <c r="Z294" s="84"/>
      <c r="AA294" s="65">
        <v>20</v>
      </c>
      <c r="AB294" s="82"/>
      <c r="AC294" s="83"/>
    </row>
    <row r="295" spans="1:29" x14ac:dyDescent="0.2">
      <c r="A295" s="65">
        <v>21</v>
      </c>
      <c r="B295" s="84">
        <v>104</v>
      </c>
      <c r="C295" s="84">
        <v>105</v>
      </c>
      <c r="D295" s="84">
        <v>109</v>
      </c>
      <c r="E295" s="84"/>
      <c r="F295" s="84"/>
      <c r="G295" s="84"/>
      <c r="H295" s="84"/>
      <c r="I295" s="84"/>
      <c r="J295" s="84"/>
      <c r="K295" s="84"/>
      <c r="L295" s="84"/>
      <c r="M295" s="84"/>
      <c r="N295" s="140">
        <v>21</v>
      </c>
      <c r="O295" s="84">
        <v>104</v>
      </c>
      <c r="P295" s="84">
        <v>1</v>
      </c>
      <c r="Q295" s="84">
        <v>4</v>
      </c>
      <c r="R295" s="84"/>
      <c r="S295" s="84"/>
      <c r="T295" s="84"/>
      <c r="U295" s="84"/>
      <c r="V295" s="84"/>
      <c r="W295" s="84"/>
      <c r="X295" s="84"/>
      <c r="Y295" s="84"/>
      <c r="Z295" s="84"/>
      <c r="AA295" s="65">
        <v>21</v>
      </c>
      <c r="AB295" s="82"/>
      <c r="AC295" s="83"/>
    </row>
    <row r="296" spans="1:29" x14ac:dyDescent="0.2">
      <c r="A296" s="65">
        <v>22</v>
      </c>
      <c r="B296" s="84">
        <v>11</v>
      </c>
      <c r="C296" s="84">
        <v>24</v>
      </c>
      <c r="D296" s="84">
        <v>37</v>
      </c>
      <c r="E296" s="84"/>
      <c r="F296" s="84"/>
      <c r="G296" s="84"/>
      <c r="H296" s="84"/>
      <c r="I296" s="84"/>
      <c r="J296" s="84"/>
      <c r="K296" s="84"/>
      <c r="L296" s="84"/>
      <c r="M296" s="84"/>
      <c r="N296" s="140">
        <v>22</v>
      </c>
      <c r="O296" s="84">
        <v>11</v>
      </c>
      <c r="P296" s="84">
        <v>13</v>
      </c>
      <c r="Q296" s="84">
        <v>13</v>
      </c>
      <c r="R296" s="84"/>
      <c r="S296" s="84"/>
      <c r="T296" s="84"/>
      <c r="U296" s="84"/>
      <c r="V296" s="84"/>
      <c r="W296" s="84"/>
      <c r="X296" s="84"/>
      <c r="Y296" s="84"/>
      <c r="Z296" s="84"/>
      <c r="AA296" s="65">
        <v>22</v>
      </c>
      <c r="AB296" s="82"/>
      <c r="AC296" s="83"/>
    </row>
    <row r="297" spans="1:29" x14ac:dyDescent="0.2">
      <c r="A297" s="65">
        <v>23</v>
      </c>
      <c r="B297" s="84">
        <v>53</v>
      </c>
      <c r="C297" s="84">
        <v>54</v>
      </c>
      <c r="D297" s="84">
        <v>54</v>
      </c>
      <c r="E297" s="84"/>
      <c r="F297" s="84"/>
      <c r="G297" s="84"/>
      <c r="H297" s="84"/>
      <c r="I297" s="84"/>
      <c r="J297" s="84"/>
      <c r="K297" s="84"/>
      <c r="L297" s="84"/>
      <c r="M297" s="84"/>
      <c r="N297" s="140">
        <v>23</v>
      </c>
      <c r="O297" s="84">
        <v>53</v>
      </c>
      <c r="P297" s="84">
        <v>1</v>
      </c>
      <c r="Q297" s="84">
        <v>0</v>
      </c>
      <c r="R297" s="84"/>
      <c r="S297" s="84"/>
      <c r="T297" s="84"/>
      <c r="U297" s="84"/>
      <c r="V297" s="84"/>
      <c r="W297" s="84"/>
      <c r="X297" s="84"/>
      <c r="Y297" s="84"/>
      <c r="Z297" s="84"/>
      <c r="AA297" s="65">
        <v>23</v>
      </c>
      <c r="AB297" s="82"/>
      <c r="AC297" s="83"/>
    </row>
    <row r="298" spans="1:29" x14ac:dyDescent="0.2">
      <c r="A298" s="65">
        <v>24</v>
      </c>
      <c r="B298" s="84">
        <v>15</v>
      </c>
      <c r="C298" s="84">
        <v>27</v>
      </c>
      <c r="D298" s="84">
        <v>51</v>
      </c>
      <c r="E298" s="84"/>
      <c r="F298" s="84"/>
      <c r="G298" s="84"/>
      <c r="H298" s="84"/>
      <c r="I298" s="84"/>
      <c r="J298" s="84"/>
      <c r="K298" s="84"/>
      <c r="L298" s="84"/>
      <c r="M298" s="84"/>
      <c r="N298" s="140">
        <v>24</v>
      </c>
      <c r="O298" s="84">
        <v>15</v>
      </c>
      <c r="P298" s="84">
        <v>12</v>
      </c>
      <c r="Q298" s="84">
        <v>23</v>
      </c>
      <c r="R298" s="84"/>
      <c r="S298" s="84"/>
      <c r="T298" s="84"/>
      <c r="U298" s="84"/>
      <c r="V298" s="84"/>
      <c r="W298" s="84"/>
      <c r="X298" s="84"/>
      <c r="Y298" s="84"/>
      <c r="Z298" s="84"/>
      <c r="AA298" s="65">
        <v>24</v>
      </c>
      <c r="AB298" s="82"/>
      <c r="AC298" s="83"/>
    </row>
    <row r="299" spans="1:29" x14ac:dyDescent="0.2">
      <c r="A299" s="72" t="s">
        <v>4</v>
      </c>
      <c r="B299" s="84">
        <v>563</v>
      </c>
      <c r="C299" s="84">
        <v>822</v>
      </c>
      <c r="D299" s="84">
        <v>1096</v>
      </c>
      <c r="E299" s="84"/>
      <c r="F299" s="84"/>
      <c r="G299" s="84"/>
      <c r="H299" s="84"/>
      <c r="I299" s="84"/>
      <c r="J299" s="84"/>
      <c r="K299" s="84"/>
      <c r="L299" s="84"/>
      <c r="M299" s="84"/>
      <c r="N299" s="72" t="s">
        <v>4</v>
      </c>
      <c r="O299" s="84">
        <v>563</v>
      </c>
      <c r="P299" s="84">
        <v>256</v>
      </c>
      <c r="Q299" s="84">
        <v>233</v>
      </c>
      <c r="R299" s="84"/>
      <c r="S299" s="84"/>
      <c r="T299" s="84"/>
      <c r="U299" s="84"/>
      <c r="V299" s="84"/>
      <c r="W299" s="84"/>
      <c r="X299" s="84"/>
      <c r="Y299" s="84"/>
      <c r="Z299" s="84"/>
      <c r="AA299" s="72" t="s">
        <v>4</v>
      </c>
      <c r="AB299" s="68"/>
      <c r="AC299" s="83"/>
    </row>
    <row r="300" spans="1:29" x14ac:dyDescent="0.2">
      <c r="B300" s="62"/>
      <c r="C300" s="62"/>
      <c r="D300" s="62"/>
      <c r="E300" s="62"/>
      <c r="F300" s="62"/>
      <c r="G300" s="85"/>
      <c r="H300" s="85"/>
      <c r="I300" s="62"/>
      <c r="J300" s="62"/>
      <c r="K300" s="62"/>
      <c r="L300" s="62"/>
      <c r="M300" s="62"/>
      <c r="O300" s="62"/>
      <c r="P300" s="62"/>
      <c r="Q300" s="62"/>
      <c r="R300" s="62"/>
      <c r="S300" s="62"/>
      <c r="T300" s="62"/>
      <c r="U300" s="62"/>
      <c r="V300" s="62"/>
      <c r="W300" s="62"/>
      <c r="X300" s="62"/>
      <c r="Y300" s="62"/>
      <c r="Z300" s="62"/>
    </row>
    <row r="301" spans="1:29" x14ac:dyDescent="0.2">
      <c r="E301" s="68"/>
      <c r="F301" s="68"/>
      <c r="G301" s="68"/>
      <c r="H301" s="68"/>
      <c r="I301" s="68"/>
      <c r="J301" s="68"/>
      <c r="K301" s="68"/>
      <c r="L301" s="68"/>
      <c r="M301" s="68"/>
      <c r="X301" s="346"/>
    </row>
    <row r="302" spans="1:29" x14ac:dyDescent="0.2">
      <c r="X302" s="346"/>
    </row>
    <row r="303" spans="1:29" x14ac:dyDescent="0.2">
      <c r="B303" s="86"/>
      <c r="O303" s="86"/>
      <c r="X303" s="346"/>
    </row>
    <row r="304" spans="1:29" x14ac:dyDescent="0.2">
      <c r="A304" s="41" t="s">
        <v>14</v>
      </c>
      <c r="B304" s="53" t="s">
        <v>264</v>
      </c>
      <c r="C304" s="54"/>
      <c r="D304" s="54"/>
      <c r="E304" s="54"/>
      <c r="F304" s="54"/>
      <c r="G304" s="54"/>
      <c r="H304" s="54"/>
      <c r="I304" s="54"/>
      <c r="J304" s="54"/>
      <c r="K304" s="54"/>
      <c r="L304" s="54"/>
      <c r="M304" s="54"/>
      <c r="N304" s="73" t="s">
        <v>14</v>
      </c>
      <c r="O304" s="55" t="s">
        <v>264</v>
      </c>
      <c r="P304" s="55"/>
      <c r="Q304" s="55"/>
      <c r="R304" s="55"/>
      <c r="S304" s="55"/>
      <c r="T304" s="55"/>
      <c r="U304" s="55"/>
      <c r="V304" s="55"/>
      <c r="W304" s="55"/>
      <c r="X304" s="55"/>
      <c r="Y304" s="55"/>
      <c r="Z304" s="55"/>
      <c r="AA304" s="41" t="s">
        <v>14</v>
      </c>
    </row>
    <row r="305" spans="1:29" x14ac:dyDescent="0.2">
      <c r="A305" s="56">
        <v>1</v>
      </c>
      <c r="B305" s="84">
        <v>4</v>
      </c>
      <c r="C305" s="84">
        <v>11</v>
      </c>
      <c r="D305" s="84">
        <v>18</v>
      </c>
      <c r="E305" s="84"/>
      <c r="F305" s="84"/>
      <c r="G305" s="84"/>
      <c r="H305" s="84"/>
      <c r="I305" s="84"/>
      <c r="J305" s="84"/>
      <c r="K305" s="84"/>
      <c r="L305" s="84"/>
      <c r="M305" s="84"/>
      <c r="N305" s="56">
        <v>1</v>
      </c>
      <c r="O305" s="84">
        <v>4</v>
      </c>
      <c r="P305" s="84">
        <v>7</v>
      </c>
      <c r="Q305" s="84">
        <v>7</v>
      </c>
      <c r="R305" s="84"/>
      <c r="S305" s="84"/>
      <c r="T305" s="84"/>
      <c r="U305" s="84"/>
      <c r="V305" s="84"/>
      <c r="W305" s="84"/>
      <c r="X305" s="84"/>
      <c r="Y305" s="84"/>
      <c r="Z305" s="84"/>
      <c r="AA305" s="56">
        <v>1</v>
      </c>
      <c r="AB305" s="82"/>
      <c r="AC305" s="83"/>
    </row>
    <row r="306" spans="1:29" x14ac:dyDescent="0.2">
      <c r="A306" s="56">
        <v>2</v>
      </c>
      <c r="B306" s="84">
        <v>7</v>
      </c>
      <c r="C306" s="84">
        <v>11</v>
      </c>
      <c r="D306" s="84">
        <v>12</v>
      </c>
      <c r="E306" s="84"/>
      <c r="F306" s="84"/>
      <c r="G306" s="84"/>
      <c r="H306" s="84"/>
      <c r="I306" s="84"/>
      <c r="J306" s="84"/>
      <c r="K306" s="84"/>
      <c r="L306" s="84"/>
      <c r="M306" s="84"/>
      <c r="N306" s="56">
        <v>2</v>
      </c>
      <c r="O306" s="84">
        <v>7</v>
      </c>
      <c r="P306" s="84">
        <v>4</v>
      </c>
      <c r="Q306" s="84">
        <v>1</v>
      </c>
      <c r="R306" s="84"/>
      <c r="S306" s="84"/>
      <c r="T306" s="84"/>
      <c r="U306" s="84"/>
      <c r="V306" s="84"/>
      <c r="W306" s="84"/>
      <c r="X306" s="84"/>
      <c r="Y306" s="84"/>
      <c r="Z306" s="84"/>
      <c r="AA306" s="56">
        <v>2</v>
      </c>
      <c r="AB306" s="82"/>
      <c r="AC306" s="83"/>
    </row>
    <row r="307" spans="1:29" x14ac:dyDescent="0.2">
      <c r="A307" s="56">
        <v>3</v>
      </c>
      <c r="B307" s="84">
        <v>3</v>
      </c>
      <c r="C307" s="84">
        <v>4</v>
      </c>
      <c r="D307" s="84">
        <v>5</v>
      </c>
      <c r="E307" s="84"/>
      <c r="F307" s="84"/>
      <c r="G307" s="84"/>
      <c r="H307" s="84"/>
      <c r="I307" s="84"/>
      <c r="J307" s="84"/>
      <c r="K307" s="84"/>
      <c r="L307" s="84"/>
      <c r="M307" s="84"/>
      <c r="N307" s="56">
        <v>3</v>
      </c>
      <c r="O307" s="84">
        <v>3</v>
      </c>
      <c r="P307" s="84">
        <v>1</v>
      </c>
      <c r="Q307" s="84">
        <v>1</v>
      </c>
      <c r="R307" s="84"/>
      <c r="S307" s="84"/>
      <c r="T307" s="84"/>
      <c r="U307" s="84"/>
      <c r="V307" s="84"/>
      <c r="W307" s="84"/>
      <c r="X307" s="84"/>
      <c r="Y307" s="84"/>
      <c r="Z307" s="84"/>
      <c r="AA307" s="56">
        <v>3</v>
      </c>
      <c r="AB307" s="82"/>
      <c r="AC307" s="83"/>
    </row>
    <row r="308" spans="1:29" x14ac:dyDescent="0.2">
      <c r="A308" s="56">
        <v>4</v>
      </c>
      <c r="B308" s="84">
        <v>1</v>
      </c>
      <c r="C308" s="84">
        <v>4</v>
      </c>
      <c r="D308" s="84">
        <v>12</v>
      </c>
      <c r="E308" s="84"/>
      <c r="F308" s="84"/>
      <c r="G308" s="84"/>
      <c r="H308" s="84"/>
      <c r="I308" s="84"/>
      <c r="J308" s="84"/>
      <c r="K308" s="84"/>
      <c r="L308" s="84"/>
      <c r="M308" s="84"/>
      <c r="N308" s="56">
        <v>4</v>
      </c>
      <c r="O308" s="84">
        <v>1</v>
      </c>
      <c r="P308" s="84">
        <v>1</v>
      </c>
      <c r="Q308" s="84">
        <v>6</v>
      </c>
      <c r="R308" s="84"/>
      <c r="S308" s="84"/>
      <c r="T308" s="84"/>
      <c r="U308" s="84"/>
      <c r="V308" s="84"/>
      <c r="W308" s="84"/>
      <c r="X308" s="84"/>
      <c r="Y308" s="84"/>
      <c r="Z308" s="84"/>
      <c r="AA308" s="56">
        <v>4</v>
      </c>
      <c r="AB308" s="82"/>
      <c r="AC308" s="83"/>
    </row>
    <row r="309" spans="1:29" x14ac:dyDescent="0.2">
      <c r="A309" s="56">
        <v>5</v>
      </c>
      <c r="B309" s="84">
        <v>3</v>
      </c>
      <c r="C309" s="84">
        <v>21</v>
      </c>
      <c r="D309" s="84">
        <v>22</v>
      </c>
      <c r="E309" s="84"/>
      <c r="F309" s="84"/>
      <c r="G309" s="84"/>
      <c r="H309" s="84"/>
      <c r="I309" s="84"/>
      <c r="J309" s="84"/>
      <c r="K309" s="84"/>
      <c r="L309" s="84"/>
      <c r="M309" s="84"/>
      <c r="N309" s="56">
        <v>5</v>
      </c>
      <c r="O309" s="84">
        <v>3</v>
      </c>
      <c r="P309" s="84">
        <v>18</v>
      </c>
      <c r="Q309" s="84">
        <v>0</v>
      </c>
      <c r="R309" s="84"/>
      <c r="S309" s="84"/>
      <c r="T309" s="84"/>
      <c r="U309" s="84"/>
      <c r="V309" s="84"/>
      <c r="W309" s="84"/>
      <c r="X309" s="84"/>
      <c r="Y309" s="84"/>
      <c r="Z309" s="84"/>
      <c r="AA309" s="56">
        <v>5</v>
      </c>
      <c r="AB309" s="82"/>
      <c r="AC309" s="83"/>
    </row>
    <row r="310" spans="1:29" x14ac:dyDescent="0.2">
      <c r="A310" s="56">
        <v>6</v>
      </c>
      <c r="B310" s="84">
        <v>4</v>
      </c>
      <c r="C310" s="84">
        <v>6</v>
      </c>
      <c r="D310" s="84">
        <v>7</v>
      </c>
      <c r="E310" s="84"/>
      <c r="F310" s="84"/>
      <c r="G310" s="84"/>
      <c r="H310" s="84"/>
      <c r="I310" s="84"/>
      <c r="J310" s="84"/>
      <c r="K310" s="84"/>
      <c r="L310" s="84"/>
      <c r="M310" s="84"/>
      <c r="N310" s="56">
        <v>6</v>
      </c>
      <c r="O310" s="84">
        <v>4</v>
      </c>
      <c r="P310" s="84">
        <v>2</v>
      </c>
      <c r="Q310" s="84">
        <v>1</v>
      </c>
      <c r="R310" s="84"/>
      <c r="S310" s="84"/>
      <c r="T310" s="84"/>
      <c r="U310" s="84"/>
      <c r="V310" s="84"/>
      <c r="W310" s="84"/>
      <c r="X310" s="84"/>
      <c r="Y310" s="84"/>
      <c r="Z310" s="84"/>
      <c r="AA310" s="56">
        <v>6</v>
      </c>
      <c r="AB310" s="82"/>
      <c r="AC310" s="83"/>
    </row>
    <row r="311" spans="1:29" x14ac:dyDescent="0.2">
      <c r="A311" s="56">
        <v>7</v>
      </c>
      <c r="B311" s="84">
        <v>1</v>
      </c>
      <c r="C311" s="84">
        <v>6</v>
      </c>
      <c r="D311" s="84">
        <v>6</v>
      </c>
      <c r="E311" s="84"/>
      <c r="F311" s="84"/>
      <c r="G311" s="84"/>
      <c r="H311" s="84"/>
      <c r="I311" s="84"/>
      <c r="J311" s="84"/>
      <c r="K311" s="84"/>
      <c r="L311" s="84"/>
      <c r="M311" s="84"/>
      <c r="N311" s="56">
        <v>7</v>
      </c>
      <c r="O311" s="84">
        <v>1</v>
      </c>
      <c r="P311" s="84">
        <v>5</v>
      </c>
      <c r="Q311" s="84">
        <v>0</v>
      </c>
      <c r="R311" s="84"/>
      <c r="S311" s="84"/>
      <c r="T311" s="84"/>
      <c r="U311" s="84"/>
      <c r="V311" s="84"/>
      <c r="W311" s="84"/>
      <c r="X311" s="84"/>
      <c r="Y311" s="84"/>
      <c r="Z311" s="84"/>
      <c r="AA311" s="56">
        <v>7</v>
      </c>
      <c r="AB311" s="82"/>
      <c r="AC311" s="83"/>
    </row>
    <row r="312" spans="1:29" x14ac:dyDescent="0.2">
      <c r="A312" s="56">
        <v>8</v>
      </c>
      <c r="B312" s="84">
        <v>27</v>
      </c>
      <c r="C312" s="84">
        <v>94</v>
      </c>
      <c r="D312" s="84">
        <v>135</v>
      </c>
      <c r="E312" s="84"/>
      <c r="F312" s="84"/>
      <c r="G312" s="84"/>
      <c r="H312" s="84"/>
      <c r="I312" s="84"/>
      <c r="J312" s="84"/>
      <c r="K312" s="84"/>
      <c r="L312" s="84"/>
      <c r="M312" s="84"/>
      <c r="N312" s="56">
        <v>8</v>
      </c>
      <c r="O312" s="84">
        <v>27</v>
      </c>
      <c r="P312" s="84">
        <v>68</v>
      </c>
      <c r="Q312" s="84">
        <v>41</v>
      </c>
      <c r="R312" s="84"/>
      <c r="S312" s="84"/>
      <c r="T312" s="84"/>
      <c r="U312" s="84"/>
      <c r="V312" s="84"/>
      <c r="W312" s="84"/>
      <c r="X312" s="84"/>
      <c r="Y312" s="84"/>
      <c r="Z312" s="84"/>
      <c r="AA312" s="56">
        <v>8</v>
      </c>
      <c r="AB312" s="82"/>
      <c r="AC312" s="83"/>
    </row>
    <row r="313" spans="1:29" x14ac:dyDescent="0.2">
      <c r="A313" s="56">
        <v>9</v>
      </c>
      <c r="B313" s="84">
        <v>11</v>
      </c>
      <c r="C313" s="84">
        <v>11</v>
      </c>
      <c r="D313" s="84">
        <v>14</v>
      </c>
      <c r="E313" s="84"/>
      <c r="F313" s="84"/>
      <c r="G313" s="84"/>
      <c r="H313" s="84"/>
      <c r="I313" s="84"/>
      <c r="J313" s="84"/>
      <c r="K313" s="84"/>
      <c r="L313" s="84"/>
      <c r="M313" s="84"/>
      <c r="N313" s="56">
        <v>9</v>
      </c>
      <c r="O313" s="84">
        <v>11</v>
      </c>
      <c r="P313" s="84">
        <v>0</v>
      </c>
      <c r="Q313" s="84">
        <v>3</v>
      </c>
      <c r="R313" s="84"/>
      <c r="S313" s="84"/>
      <c r="T313" s="84"/>
      <c r="U313" s="84"/>
      <c r="V313" s="84"/>
      <c r="W313" s="84"/>
      <c r="X313" s="84"/>
      <c r="Y313" s="84"/>
      <c r="Z313" s="84"/>
      <c r="AA313" s="56">
        <v>9</v>
      </c>
      <c r="AB313" s="82"/>
      <c r="AC313" s="83"/>
    </row>
    <row r="314" spans="1:29" x14ac:dyDescent="0.2">
      <c r="A314" s="56">
        <v>10</v>
      </c>
      <c r="B314" s="84">
        <v>6</v>
      </c>
      <c r="C314" s="84">
        <v>10</v>
      </c>
      <c r="D314" s="84">
        <v>18</v>
      </c>
      <c r="E314" s="84"/>
      <c r="F314" s="84"/>
      <c r="G314" s="84"/>
      <c r="H314" s="84"/>
      <c r="I314" s="84"/>
      <c r="J314" s="84"/>
      <c r="K314" s="84"/>
      <c r="L314" s="84"/>
      <c r="M314" s="84"/>
      <c r="N314" s="56">
        <v>10</v>
      </c>
      <c r="O314" s="84">
        <v>6</v>
      </c>
      <c r="P314" s="84">
        <v>4</v>
      </c>
      <c r="Q314" s="84">
        <v>8</v>
      </c>
      <c r="R314" s="84"/>
      <c r="S314" s="84"/>
      <c r="T314" s="84"/>
      <c r="U314" s="84"/>
      <c r="V314" s="84"/>
      <c r="W314" s="84"/>
      <c r="X314" s="84"/>
      <c r="Y314" s="84"/>
      <c r="Z314" s="84"/>
      <c r="AA314" s="56">
        <v>10</v>
      </c>
      <c r="AB314" s="82"/>
      <c r="AC314" s="83"/>
    </row>
    <row r="315" spans="1:29" x14ac:dyDescent="0.2">
      <c r="A315" s="56">
        <v>11</v>
      </c>
      <c r="B315" s="84">
        <v>0</v>
      </c>
      <c r="C315" s="84">
        <v>0</v>
      </c>
      <c r="D315" s="84">
        <v>17</v>
      </c>
      <c r="E315" s="84"/>
      <c r="F315" s="84"/>
      <c r="G315" s="84"/>
      <c r="H315" s="84"/>
      <c r="I315" s="84"/>
      <c r="J315" s="84"/>
      <c r="K315" s="84"/>
      <c r="L315" s="84"/>
      <c r="M315" s="84"/>
      <c r="N315" s="56">
        <v>11</v>
      </c>
      <c r="O315" s="84">
        <v>0</v>
      </c>
      <c r="P315" s="84">
        <v>0</v>
      </c>
      <c r="Q315" s="84">
        <v>1</v>
      </c>
      <c r="R315" s="84"/>
      <c r="S315" s="84"/>
      <c r="T315" s="84"/>
      <c r="U315" s="84"/>
      <c r="V315" s="84"/>
      <c r="W315" s="84"/>
      <c r="X315" s="84"/>
      <c r="Y315" s="84"/>
      <c r="Z315" s="84"/>
      <c r="AA315" s="56">
        <v>11</v>
      </c>
      <c r="AB315" s="82"/>
      <c r="AC315" s="83"/>
    </row>
    <row r="316" spans="1:29" x14ac:dyDescent="0.2">
      <c r="A316" s="56">
        <v>12</v>
      </c>
      <c r="B316" s="84">
        <v>24</v>
      </c>
      <c r="C316" s="84">
        <v>46</v>
      </c>
      <c r="D316" s="84">
        <v>62</v>
      </c>
      <c r="E316" s="84"/>
      <c r="F316" s="84"/>
      <c r="G316" s="84"/>
      <c r="H316" s="84"/>
      <c r="I316" s="84"/>
      <c r="J316" s="84"/>
      <c r="K316" s="84"/>
      <c r="L316" s="84"/>
      <c r="M316" s="84"/>
      <c r="N316" s="56">
        <v>12</v>
      </c>
      <c r="O316" s="84">
        <v>24</v>
      </c>
      <c r="P316" s="84">
        <v>20</v>
      </c>
      <c r="Q316" s="84">
        <v>16</v>
      </c>
      <c r="R316" s="84"/>
      <c r="S316" s="84"/>
      <c r="T316" s="84"/>
      <c r="U316" s="84"/>
      <c r="V316" s="84"/>
      <c r="W316" s="84"/>
      <c r="X316" s="84"/>
      <c r="Y316" s="84"/>
      <c r="Z316" s="84"/>
      <c r="AA316" s="56">
        <v>12</v>
      </c>
      <c r="AB316" s="82"/>
      <c r="AC316" s="83"/>
    </row>
    <row r="317" spans="1:29" x14ac:dyDescent="0.2">
      <c r="A317" s="56">
        <v>13</v>
      </c>
      <c r="B317" s="84">
        <v>2</v>
      </c>
      <c r="C317" s="84">
        <v>6</v>
      </c>
      <c r="D317" s="84">
        <v>11</v>
      </c>
      <c r="E317" s="84"/>
      <c r="F317" s="84"/>
      <c r="G317" s="84"/>
      <c r="H317" s="84"/>
      <c r="I317" s="84"/>
      <c r="J317" s="84"/>
      <c r="K317" s="84"/>
      <c r="L317" s="84"/>
      <c r="M317" s="84"/>
      <c r="N317" s="56">
        <v>13</v>
      </c>
      <c r="O317" s="84">
        <v>2</v>
      </c>
      <c r="P317" s="84">
        <v>3</v>
      </c>
      <c r="Q317" s="84">
        <v>4</v>
      </c>
      <c r="R317" s="84"/>
      <c r="S317" s="84"/>
      <c r="T317" s="84"/>
      <c r="U317" s="84"/>
      <c r="V317" s="84"/>
      <c r="W317" s="84"/>
      <c r="X317" s="84"/>
      <c r="Y317" s="84"/>
      <c r="Z317" s="84"/>
      <c r="AA317" s="56">
        <v>13</v>
      </c>
      <c r="AB317" s="82"/>
      <c r="AC317" s="83"/>
    </row>
    <row r="318" spans="1:29" x14ac:dyDescent="0.2">
      <c r="A318" s="56">
        <v>14</v>
      </c>
      <c r="B318" s="84">
        <v>140</v>
      </c>
      <c r="C318" s="84">
        <v>159</v>
      </c>
      <c r="D318" s="84">
        <v>197</v>
      </c>
      <c r="E318" s="84"/>
      <c r="F318" s="84"/>
      <c r="G318" s="84"/>
      <c r="H318" s="84"/>
      <c r="I318" s="84"/>
      <c r="J318" s="84"/>
      <c r="K318" s="84"/>
      <c r="L318" s="84"/>
      <c r="M318" s="84"/>
      <c r="N318" s="56">
        <v>14</v>
      </c>
      <c r="O318" s="84">
        <v>140</v>
      </c>
      <c r="P318" s="84">
        <v>19</v>
      </c>
      <c r="Q318" s="84">
        <v>38</v>
      </c>
      <c r="R318" s="84"/>
      <c r="S318" s="84"/>
      <c r="T318" s="84"/>
      <c r="U318" s="84"/>
      <c r="V318" s="84"/>
      <c r="W318" s="84"/>
      <c r="X318" s="84"/>
      <c r="Y318" s="84"/>
      <c r="Z318" s="84"/>
      <c r="AA318" s="56">
        <v>14</v>
      </c>
      <c r="AB318" s="82"/>
      <c r="AC318" s="83"/>
    </row>
    <row r="319" spans="1:29" x14ac:dyDescent="0.2">
      <c r="A319" s="56">
        <v>15</v>
      </c>
      <c r="B319" s="84">
        <v>33</v>
      </c>
      <c r="C319" s="84">
        <v>43</v>
      </c>
      <c r="D319" s="84">
        <v>52</v>
      </c>
      <c r="E319" s="84"/>
      <c r="F319" s="84"/>
      <c r="G319" s="84"/>
      <c r="H319" s="84"/>
      <c r="I319" s="84"/>
      <c r="J319" s="84"/>
      <c r="K319" s="84"/>
      <c r="L319" s="84"/>
      <c r="M319" s="84"/>
      <c r="N319" s="56">
        <v>15</v>
      </c>
      <c r="O319" s="84">
        <v>33</v>
      </c>
      <c r="P319" s="84">
        <v>10</v>
      </c>
      <c r="Q319" s="84">
        <v>9</v>
      </c>
      <c r="R319" s="84"/>
      <c r="S319" s="84"/>
      <c r="T319" s="84"/>
      <c r="U319" s="84"/>
      <c r="V319" s="84"/>
      <c r="W319" s="84"/>
      <c r="X319" s="84"/>
      <c r="Y319" s="84"/>
      <c r="Z319" s="84"/>
      <c r="AA319" s="56">
        <v>15</v>
      </c>
      <c r="AB319" s="82"/>
      <c r="AC319" s="83"/>
    </row>
    <row r="320" spans="1:29" x14ac:dyDescent="0.2">
      <c r="A320" s="56">
        <v>16</v>
      </c>
      <c r="B320" s="84">
        <v>4</v>
      </c>
      <c r="C320" s="84">
        <v>8</v>
      </c>
      <c r="D320" s="84">
        <v>15</v>
      </c>
      <c r="E320" s="84"/>
      <c r="F320" s="84"/>
      <c r="G320" s="84"/>
      <c r="H320" s="84"/>
      <c r="I320" s="84"/>
      <c r="J320" s="84"/>
      <c r="K320" s="84"/>
      <c r="L320" s="84"/>
      <c r="M320" s="84"/>
      <c r="N320" s="56">
        <v>16</v>
      </c>
      <c r="O320" s="84">
        <v>4</v>
      </c>
      <c r="P320" s="84">
        <v>4</v>
      </c>
      <c r="Q320" s="84">
        <v>3</v>
      </c>
      <c r="R320" s="84"/>
      <c r="S320" s="84"/>
      <c r="T320" s="84"/>
      <c r="U320" s="84"/>
      <c r="V320" s="84"/>
      <c r="W320" s="84"/>
      <c r="X320" s="84"/>
      <c r="Y320" s="84"/>
      <c r="Z320" s="84"/>
      <c r="AA320" s="56">
        <v>16</v>
      </c>
      <c r="AB320" s="82"/>
      <c r="AC320" s="83"/>
    </row>
    <row r="321" spans="1:29" x14ac:dyDescent="0.2">
      <c r="A321" s="56">
        <v>17</v>
      </c>
      <c r="B321" s="84">
        <v>2</v>
      </c>
      <c r="C321" s="84">
        <v>6</v>
      </c>
      <c r="D321" s="84">
        <v>10</v>
      </c>
      <c r="E321" s="84"/>
      <c r="F321" s="84"/>
      <c r="G321" s="84"/>
      <c r="H321" s="84"/>
      <c r="I321" s="84"/>
      <c r="J321" s="84"/>
      <c r="K321" s="84"/>
      <c r="L321" s="84"/>
      <c r="M321" s="84"/>
      <c r="N321" s="56">
        <v>17</v>
      </c>
      <c r="O321" s="84">
        <v>2</v>
      </c>
      <c r="P321" s="84">
        <v>4</v>
      </c>
      <c r="Q321" s="84">
        <v>4</v>
      </c>
      <c r="R321" s="84"/>
      <c r="S321" s="84"/>
      <c r="T321" s="84"/>
      <c r="U321" s="84"/>
      <c r="V321" s="84"/>
      <c r="W321" s="84"/>
      <c r="X321" s="84"/>
      <c r="Y321" s="84"/>
      <c r="Z321" s="84"/>
      <c r="AA321" s="56">
        <v>17</v>
      </c>
      <c r="AB321" s="82"/>
      <c r="AC321" s="83"/>
    </row>
    <row r="322" spans="1:29" x14ac:dyDescent="0.2">
      <c r="A322" s="56">
        <v>18</v>
      </c>
      <c r="B322" s="84">
        <v>40</v>
      </c>
      <c r="C322" s="84">
        <v>61</v>
      </c>
      <c r="D322" s="84">
        <v>65</v>
      </c>
      <c r="E322" s="84"/>
      <c r="F322" s="84"/>
      <c r="G322" s="84"/>
      <c r="H322" s="84"/>
      <c r="I322" s="84"/>
      <c r="J322" s="84"/>
      <c r="K322" s="84"/>
      <c r="L322" s="84"/>
      <c r="M322" s="84"/>
      <c r="N322" s="56">
        <v>18</v>
      </c>
      <c r="O322" s="84">
        <v>40</v>
      </c>
      <c r="P322" s="84">
        <v>20</v>
      </c>
      <c r="Q322" s="84">
        <v>4</v>
      </c>
      <c r="R322" s="84"/>
      <c r="S322" s="84"/>
      <c r="T322" s="84"/>
      <c r="U322" s="84"/>
      <c r="V322" s="84"/>
      <c r="W322" s="84"/>
      <c r="X322" s="84"/>
      <c r="Y322" s="84"/>
      <c r="Z322" s="84"/>
      <c r="AA322" s="56">
        <v>18</v>
      </c>
      <c r="AB322" s="82"/>
      <c r="AC322" s="83"/>
    </row>
    <row r="323" spans="1:29" x14ac:dyDescent="0.2">
      <c r="A323" s="56">
        <v>19</v>
      </c>
      <c r="B323" s="84">
        <v>15</v>
      </c>
      <c r="C323" s="84">
        <v>15</v>
      </c>
      <c r="D323" s="84">
        <v>19</v>
      </c>
      <c r="E323" s="84"/>
      <c r="F323" s="84"/>
      <c r="G323" s="84"/>
      <c r="H323" s="84"/>
      <c r="I323" s="84"/>
      <c r="J323" s="84"/>
      <c r="K323" s="84"/>
      <c r="L323" s="84"/>
      <c r="M323" s="84"/>
      <c r="N323" s="56">
        <v>19</v>
      </c>
      <c r="O323" s="84">
        <v>15</v>
      </c>
      <c r="P323" s="84">
        <v>0</v>
      </c>
      <c r="Q323" s="84">
        <v>4</v>
      </c>
      <c r="R323" s="84"/>
      <c r="S323" s="84"/>
      <c r="T323" s="84"/>
      <c r="U323" s="84"/>
      <c r="V323" s="84"/>
      <c r="W323" s="84"/>
      <c r="X323" s="84"/>
      <c r="Y323" s="84"/>
      <c r="Z323" s="84"/>
      <c r="AA323" s="56">
        <v>19</v>
      </c>
      <c r="AB323" s="82"/>
      <c r="AC323" s="83"/>
    </row>
    <row r="324" spans="1:29" x14ac:dyDescent="0.2">
      <c r="A324" s="56">
        <v>20</v>
      </c>
      <c r="B324" s="84">
        <v>11</v>
      </c>
      <c r="C324" s="84">
        <v>15</v>
      </c>
      <c r="D324" s="84">
        <v>26</v>
      </c>
      <c r="E324" s="84"/>
      <c r="F324" s="84"/>
      <c r="G324" s="84"/>
      <c r="H324" s="84"/>
      <c r="I324" s="84"/>
      <c r="J324" s="84"/>
      <c r="K324" s="84"/>
      <c r="L324" s="84"/>
      <c r="M324" s="84"/>
      <c r="N324" s="56">
        <v>20</v>
      </c>
      <c r="O324" s="84">
        <v>11</v>
      </c>
      <c r="P324" s="84">
        <v>4</v>
      </c>
      <c r="Q324" s="84">
        <v>11</v>
      </c>
      <c r="R324" s="84"/>
      <c r="S324" s="84"/>
      <c r="T324" s="84"/>
      <c r="U324" s="84"/>
      <c r="V324" s="84"/>
      <c r="W324" s="84"/>
      <c r="X324" s="84"/>
      <c r="Y324" s="84"/>
      <c r="Z324" s="84"/>
      <c r="AA324" s="56">
        <v>20</v>
      </c>
      <c r="AB324" s="82"/>
      <c r="AC324" s="83"/>
    </row>
    <row r="325" spans="1:29" x14ac:dyDescent="0.2">
      <c r="A325" s="56">
        <v>21</v>
      </c>
      <c r="B325" s="84">
        <v>99</v>
      </c>
      <c r="C325" s="84">
        <v>105</v>
      </c>
      <c r="D325" s="84">
        <v>109</v>
      </c>
      <c r="E325" s="84"/>
      <c r="F325" s="84"/>
      <c r="G325" s="84"/>
      <c r="H325" s="84"/>
      <c r="I325" s="84"/>
      <c r="J325" s="84"/>
      <c r="K325" s="84"/>
      <c r="L325" s="84"/>
      <c r="M325" s="84"/>
      <c r="N325" s="56">
        <v>21</v>
      </c>
      <c r="O325" s="84">
        <v>99</v>
      </c>
      <c r="P325" s="84">
        <v>1</v>
      </c>
      <c r="Q325" s="84">
        <v>4</v>
      </c>
      <c r="R325" s="84"/>
      <c r="S325" s="84"/>
      <c r="T325" s="84"/>
      <c r="U325" s="84"/>
      <c r="V325" s="84"/>
      <c r="W325" s="84"/>
      <c r="X325" s="84"/>
      <c r="Y325" s="84"/>
      <c r="Z325" s="84"/>
      <c r="AA325" s="56">
        <v>21</v>
      </c>
      <c r="AB325" s="82"/>
      <c r="AC325" s="83"/>
    </row>
    <row r="326" spans="1:29" x14ac:dyDescent="0.2">
      <c r="A326" s="56">
        <v>22</v>
      </c>
      <c r="B326" s="84">
        <v>8</v>
      </c>
      <c r="C326" s="84">
        <v>21</v>
      </c>
      <c r="D326" s="84">
        <v>31</v>
      </c>
      <c r="E326" s="84"/>
      <c r="F326" s="84"/>
      <c r="G326" s="84"/>
      <c r="H326" s="84"/>
      <c r="I326" s="84"/>
      <c r="J326" s="84"/>
      <c r="K326" s="84"/>
      <c r="L326" s="84"/>
      <c r="M326" s="84"/>
      <c r="N326" s="56">
        <v>22</v>
      </c>
      <c r="O326" s="84">
        <v>8</v>
      </c>
      <c r="P326" s="84">
        <v>13</v>
      </c>
      <c r="Q326" s="84">
        <v>10</v>
      </c>
      <c r="R326" s="84"/>
      <c r="S326" s="84"/>
      <c r="T326" s="84"/>
      <c r="U326" s="84"/>
      <c r="V326" s="84"/>
      <c r="W326" s="84"/>
      <c r="X326" s="84"/>
      <c r="Y326" s="84"/>
      <c r="Z326" s="84"/>
      <c r="AA326" s="56">
        <v>22</v>
      </c>
      <c r="AB326" s="82"/>
      <c r="AC326" s="83"/>
    </row>
    <row r="327" spans="1:29" x14ac:dyDescent="0.2">
      <c r="A327" s="56">
        <v>23</v>
      </c>
      <c r="B327" s="84">
        <v>51</v>
      </c>
      <c r="C327" s="84">
        <v>51</v>
      </c>
      <c r="D327" s="84">
        <v>51</v>
      </c>
      <c r="E327" s="84"/>
      <c r="F327" s="84"/>
      <c r="G327" s="84"/>
      <c r="H327" s="84"/>
      <c r="I327" s="84"/>
      <c r="J327" s="84"/>
      <c r="K327" s="84"/>
      <c r="L327" s="84"/>
      <c r="M327" s="84"/>
      <c r="N327" s="56">
        <v>23</v>
      </c>
      <c r="O327" s="84">
        <v>51</v>
      </c>
      <c r="P327" s="84">
        <v>0</v>
      </c>
      <c r="Q327" s="84">
        <v>0</v>
      </c>
      <c r="R327" s="84"/>
      <c r="S327" s="84"/>
      <c r="T327" s="84"/>
      <c r="U327" s="84"/>
      <c r="V327" s="84"/>
      <c r="W327" s="84"/>
      <c r="X327" s="84"/>
      <c r="Y327" s="84"/>
      <c r="Z327" s="84"/>
      <c r="AA327" s="56">
        <v>23</v>
      </c>
      <c r="AB327" s="82"/>
      <c r="AC327" s="83"/>
    </row>
    <row r="328" spans="1:29" x14ac:dyDescent="0.2">
      <c r="A328" s="56">
        <v>24</v>
      </c>
      <c r="B328" s="84">
        <v>15</v>
      </c>
      <c r="C328" s="84">
        <v>26</v>
      </c>
      <c r="D328" s="84">
        <v>48</v>
      </c>
      <c r="E328" s="84"/>
      <c r="F328" s="84"/>
      <c r="G328" s="84"/>
      <c r="H328" s="84"/>
      <c r="I328" s="84"/>
      <c r="J328" s="84"/>
      <c r="K328" s="84"/>
      <c r="L328" s="84"/>
      <c r="M328" s="84"/>
      <c r="N328" s="56">
        <v>24</v>
      </c>
      <c r="O328" s="84">
        <v>15</v>
      </c>
      <c r="P328" s="84">
        <v>11</v>
      </c>
      <c r="Q328" s="84">
        <v>22</v>
      </c>
      <c r="R328" s="84"/>
      <c r="S328" s="84"/>
      <c r="T328" s="84"/>
      <c r="U328" s="84"/>
      <c r="V328" s="84"/>
      <c r="W328" s="84"/>
      <c r="X328" s="84"/>
      <c r="Y328" s="84"/>
      <c r="Z328" s="84"/>
      <c r="AA328" s="56">
        <v>24</v>
      </c>
      <c r="AB328" s="82"/>
      <c r="AC328" s="83"/>
    </row>
    <row r="329" spans="1:29" x14ac:dyDescent="0.2">
      <c r="A329" s="61" t="s">
        <v>4</v>
      </c>
      <c r="B329" s="84">
        <v>511</v>
      </c>
      <c r="C329" s="84">
        <v>740</v>
      </c>
      <c r="D329" s="84">
        <v>962</v>
      </c>
      <c r="E329" s="84"/>
      <c r="F329" s="84"/>
      <c r="G329" s="84"/>
      <c r="H329" s="84"/>
      <c r="I329" s="84"/>
      <c r="J329" s="84"/>
      <c r="K329" s="84"/>
      <c r="L329" s="84"/>
      <c r="M329" s="84"/>
      <c r="N329" s="61" t="s">
        <v>4</v>
      </c>
      <c r="O329" s="84">
        <v>511</v>
      </c>
      <c r="P329" s="84">
        <v>219</v>
      </c>
      <c r="Q329" s="84">
        <v>198</v>
      </c>
      <c r="R329" s="84"/>
      <c r="S329" s="84"/>
      <c r="T329" s="84"/>
      <c r="U329" s="84"/>
      <c r="V329" s="84"/>
      <c r="W329" s="84"/>
      <c r="X329" s="84"/>
      <c r="Y329" s="84"/>
      <c r="Z329" s="84"/>
      <c r="AA329" s="61" t="s">
        <v>4</v>
      </c>
      <c r="AB329" s="68"/>
      <c r="AC329" s="83"/>
    </row>
    <row r="330" spans="1:29" x14ac:dyDescent="0.2">
      <c r="A330" s="45"/>
      <c r="B330" s="62"/>
      <c r="C330" s="62"/>
      <c r="D330" s="62"/>
      <c r="E330" s="62"/>
      <c r="F330" s="62"/>
      <c r="G330" s="62"/>
      <c r="H330" s="62"/>
      <c r="I330" s="62"/>
      <c r="J330" s="62"/>
      <c r="K330" s="62"/>
      <c r="L330" s="62"/>
      <c r="M330" s="62"/>
      <c r="N330" s="45"/>
      <c r="O330" s="62"/>
      <c r="P330" s="62"/>
      <c r="Q330" s="62"/>
      <c r="R330" s="62"/>
      <c r="S330" s="62"/>
      <c r="T330" s="62"/>
      <c r="U330" s="62"/>
      <c r="V330" s="62"/>
      <c r="W330" s="62"/>
      <c r="X330" s="62"/>
      <c r="Y330" s="62"/>
      <c r="Z330" s="62"/>
      <c r="AA330" s="45"/>
    </row>
    <row r="331" spans="1:29" x14ac:dyDescent="0.2">
      <c r="A331" s="45"/>
      <c r="E331" s="68"/>
      <c r="F331" s="68"/>
      <c r="G331" s="68"/>
      <c r="H331" s="68"/>
      <c r="I331" s="68"/>
      <c r="J331" s="68"/>
      <c r="N331" s="45"/>
      <c r="X331" s="346"/>
      <c r="AA331" s="45"/>
    </row>
    <row r="332" spans="1:29" x14ac:dyDescent="0.2">
      <c r="A332" s="45"/>
      <c r="N332" s="45"/>
      <c r="X332" s="346"/>
      <c r="AA332" s="45"/>
    </row>
    <row r="333" spans="1:29" x14ac:dyDescent="0.2">
      <c r="A333" s="45"/>
      <c r="B333" s="86"/>
      <c r="N333" s="45"/>
      <c r="O333" s="86"/>
      <c r="X333" s="346"/>
      <c r="AA333" s="45"/>
    </row>
    <row r="334" spans="1:29" x14ac:dyDescent="0.2">
      <c r="A334" s="64" t="s">
        <v>15</v>
      </c>
      <c r="B334" s="53" t="s">
        <v>264</v>
      </c>
      <c r="C334" s="54"/>
      <c r="D334" s="54"/>
      <c r="E334" s="54"/>
      <c r="F334" s="54"/>
      <c r="G334" s="54"/>
      <c r="H334" s="54"/>
      <c r="I334" s="54"/>
      <c r="J334" s="54"/>
      <c r="K334" s="54"/>
      <c r="L334" s="54"/>
      <c r="M334" s="54"/>
      <c r="N334" s="74" t="s">
        <v>15</v>
      </c>
      <c r="O334" s="55" t="s">
        <v>264</v>
      </c>
      <c r="P334" s="55"/>
      <c r="Q334" s="55"/>
      <c r="R334" s="55"/>
      <c r="S334" s="55"/>
      <c r="T334" s="55"/>
      <c r="U334" s="55"/>
      <c r="V334" s="55"/>
      <c r="W334" s="55"/>
      <c r="X334" s="55"/>
      <c r="Y334" s="55"/>
      <c r="Z334" s="55"/>
      <c r="AA334" s="64" t="s">
        <v>15</v>
      </c>
    </row>
    <row r="335" spans="1:29" x14ac:dyDescent="0.2">
      <c r="A335" s="65">
        <v>1</v>
      </c>
      <c r="B335" s="84">
        <v>4</v>
      </c>
      <c r="C335" s="84">
        <v>12</v>
      </c>
      <c r="D335" s="84">
        <v>20</v>
      </c>
      <c r="E335" s="84"/>
      <c r="F335" s="84"/>
      <c r="G335" s="84"/>
      <c r="H335" s="84"/>
      <c r="I335" s="84"/>
      <c r="J335" s="84"/>
      <c r="K335" s="84"/>
      <c r="L335" s="84"/>
      <c r="M335" s="84"/>
      <c r="N335" s="140">
        <v>1</v>
      </c>
      <c r="O335" s="84">
        <v>4</v>
      </c>
      <c r="P335" s="84">
        <v>8</v>
      </c>
      <c r="Q335" s="84">
        <v>8</v>
      </c>
      <c r="R335" s="84"/>
      <c r="S335" s="84"/>
      <c r="T335" s="84"/>
      <c r="U335" s="84"/>
      <c r="V335" s="84"/>
      <c r="W335" s="84"/>
      <c r="X335" s="84"/>
      <c r="Y335" s="84"/>
      <c r="Z335" s="84"/>
      <c r="AA335" s="65">
        <v>1</v>
      </c>
    </row>
    <row r="336" spans="1:29" x14ac:dyDescent="0.2">
      <c r="A336" s="65">
        <v>2</v>
      </c>
      <c r="B336" s="84">
        <v>7</v>
      </c>
      <c r="C336" s="84">
        <v>11</v>
      </c>
      <c r="D336" s="84">
        <v>12</v>
      </c>
      <c r="E336" s="84"/>
      <c r="F336" s="84"/>
      <c r="G336" s="84"/>
      <c r="H336" s="84"/>
      <c r="I336" s="84"/>
      <c r="J336" s="84"/>
      <c r="K336" s="84"/>
      <c r="L336" s="84"/>
      <c r="M336" s="84"/>
      <c r="N336" s="140">
        <v>2</v>
      </c>
      <c r="O336" s="84">
        <v>7</v>
      </c>
      <c r="P336" s="84">
        <v>4</v>
      </c>
      <c r="Q336" s="84">
        <v>1</v>
      </c>
      <c r="R336" s="84"/>
      <c r="S336" s="84"/>
      <c r="T336" s="84"/>
      <c r="U336" s="84"/>
      <c r="V336" s="84"/>
      <c r="W336" s="84"/>
      <c r="X336" s="84"/>
      <c r="Y336" s="84"/>
      <c r="Z336" s="84"/>
      <c r="AA336" s="65">
        <v>2</v>
      </c>
    </row>
    <row r="337" spans="1:27" x14ac:dyDescent="0.2">
      <c r="A337" s="65">
        <v>3</v>
      </c>
      <c r="B337" s="84">
        <v>3</v>
      </c>
      <c r="C337" s="84">
        <v>4</v>
      </c>
      <c r="D337" s="84">
        <v>5</v>
      </c>
      <c r="E337" s="84"/>
      <c r="F337" s="84"/>
      <c r="G337" s="84"/>
      <c r="H337" s="84"/>
      <c r="I337" s="84"/>
      <c r="J337" s="84"/>
      <c r="K337" s="84"/>
      <c r="L337" s="84"/>
      <c r="M337" s="84"/>
      <c r="N337" s="140">
        <v>3</v>
      </c>
      <c r="O337" s="84">
        <v>3</v>
      </c>
      <c r="P337" s="84">
        <v>1</v>
      </c>
      <c r="Q337" s="84">
        <v>1</v>
      </c>
      <c r="R337" s="84"/>
      <c r="S337" s="84"/>
      <c r="T337" s="84"/>
      <c r="U337" s="84"/>
      <c r="V337" s="84"/>
      <c r="W337" s="84"/>
      <c r="X337" s="84"/>
      <c r="Y337" s="84"/>
      <c r="Z337" s="84"/>
      <c r="AA337" s="65">
        <v>3</v>
      </c>
    </row>
    <row r="338" spans="1:27" x14ac:dyDescent="0.2">
      <c r="A338" s="65">
        <v>4</v>
      </c>
      <c r="B338" s="84">
        <v>1</v>
      </c>
      <c r="C338" s="84">
        <v>5</v>
      </c>
      <c r="D338" s="84">
        <v>13</v>
      </c>
      <c r="E338" s="84"/>
      <c r="F338" s="84"/>
      <c r="G338" s="84"/>
      <c r="H338" s="84"/>
      <c r="I338" s="84"/>
      <c r="J338" s="84"/>
      <c r="K338" s="84"/>
      <c r="L338" s="84"/>
      <c r="M338" s="84"/>
      <c r="N338" s="140">
        <v>4</v>
      </c>
      <c r="O338" s="84">
        <v>1</v>
      </c>
      <c r="P338" s="84">
        <v>2</v>
      </c>
      <c r="Q338" s="84">
        <v>6</v>
      </c>
      <c r="R338" s="84"/>
      <c r="S338" s="84"/>
      <c r="T338" s="84"/>
      <c r="U338" s="84"/>
      <c r="V338" s="84"/>
      <c r="W338" s="84"/>
      <c r="X338" s="84"/>
      <c r="Y338" s="84"/>
      <c r="Z338" s="84"/>
      <c r="AA338" s="65">
        <v>4</v>
      </c>
    </row>
    <row r="339" spans="1:27" x14ac:dyDescent="0.2">
      <c r="A339" s="65">
        <v>5</v>
      </c>
      <c r="B339" s="84">
        <v>3</v>
      </c>
      <c r="C339" s="84">
        <v>25</v>
      </c>
      <c r="D339" s="84">
        <v>26</v>
      </c>
      <c r="E339" s="84"/>
      <c r="F339" s="84"/>
      <c r="G339" s="84"/>
      <c r="H339" s="84"/>
      <c r="I339" s="84"/>
      <c r="J339" s="84"/>
      <c r="K339" s="84"/>
      <c r="L339" s="84"/>
      <c r="M339" s="84"/>
      <c r="N339" s="140">
        <v>5</v>
      </c>
      <c r="O339" s="84">
        <v>3</v>
      </c>
      <c r="P339" s="84">
        <v>22</v>
      </c>
      <c r="Q339" s="84">
        <v>0</v>
      </c>
      <c r="R339" s="84"/>
      <c r="S339" s="84"/>
      <c r="T339" s="84"/>
      <c r="U339" s="84"/>
      <c r="V339" s="84"/>
      <c r="W339" s="84"/>
      <c r="X339" s="84"/>
      <c r="Y339" s="84"/>
      <c r="Z339" s="84"/>
      <c r="AA339" s="65">
        <v>5</v>
      </c>
    </row>
    <row r="340" spans="1:27" x14ac:dyDescent="0.2">
      <c r="A340" s="65">
        <v>6</v>
      </c>
      <c r="B340" s="84">
        <v>4</v>
      </c>
      <c r="C340" s="84">
        <v>7</v>
      </c>
      <c r="D340" s="84">
        <v>8</v>
      </c>
      <c r="E340" s="84"/>
      <c r="F340" s="84"/>
      <c r="G340" s="84"/>
      <c r="H340" s="84"/>
      <c r="I340" s="84"/>
      <c r="J340" s="84"/>
      <c r="K340" s="84"/>
      <c r="L340" s="84"/>
      <c r="M340" s="84"/>
      <c r="N340" s="140">
        <v>6</v>
      </c>
      <c r="O340" s="84">
        <v>4</v>
      </c>
      <c r="P340" s="84">
        <v>3</v>
      </c>
      <c r="Q340" s="84">
        <v>1</v>
      </c>
      <c r="R340" s="84"/>
      <c r="S340" s="84"/>
      <c r="T340" s="84"/>
      <c r="U340" s="84"/>
      <c r="V340" s="84"/>
      <c r="W340" s="84"/>
      <c r="X340" s="84"/>
      <c r="Y340" s="84"/>
      <c r="Z340" s="84"/>
      <c r="AA340" s="65">
        <v>6</v>
      </c>
    </row>
    <row r="341" spans="1:27" x14ac:dyDescent="0.2">
      <c r="A341" s="65">
        <v>7</v>
      </c>
      <c r="B341" s="84">
        <v>1</v>
      </c>
      <c r="C341" s="84">
        <v>6</v>
      </c>
      <c r="D341" s="84">
        <v>6</v>
      </c>
      <c r="E341" s="84"/>
      <c r="F341" s="84"/>
      <c r="G341" s="84"/>
      <c r="H341" s="84"/>
      <c r="I341" s="84"/>
      <c r="J341" s="84"/>
      <c r="K341" s="84"/>
      <c r="L341" s="84"/>
      <c r="M341" s="84"/>
      <c r="N341" s="140">
        <v>7</v>
      </c>
      <c r="O341" s="84">
        <v>1</v>
      </c>
      <c r="P341" s="84">
        <v>5</v>
      </c>
      <c r="Q341" s="84">
        <v>0</v>
      </c>
      <c r="R341" s="84"/>
      <c r="S341" s="84"/>
      <c r="T341" s="84"/>
      <c r="U341" s="84"/>
      <c r="V341" s="84"/>
      <c r="W341" s="84"/>
      <c r="X341" s="84"/>
      <c r="Y341" s="84"/>
      <c r="Z341" s="84"/>
      <c r="AA341" s="65">
        <v>7</v>
      </c>
    </row>
    <row r="342" spans="1:27" x14ac:dyDescent="0.2">
      <c r="A342" s="65">
        <v>8</v>
      </c>
      <c r="B342" s="84">
        <v>27</v>
      </c>
      <c r="C342" s="84">
        <v>97</v>
      </c>
      <c r="D342" s="84">
        <v>138</v>
      </c>
      <c r="E342" s="84"/>
      <c r="F342" s="84"/>
      <c r="G342" s="84"/>
      <c r="H342" s="84"/>
      <c r="I342" s="84"/>
      <c r="J342" s="84"/>
      <c r="K342" s="84"/>
      <c r="L342" s="84"/>
      <c r="M342" s="84"/>
      <c r="N342" s="140">
        <v>8</v>
      </c>
      <c r="O342" s="84">
        <v>27</v>
      </c>
      <c r="P342" s="84">
        <v>71</v>
      </c>
      <c r="Q342" s="84">
        <v>41</v>
      </c>
      <c r="R342" s="84"/>
      <c r="S342" s="84"/>
      <c r="T342" s="84"/>
      <c r="U342" s="84"/>
      <c r="V342" s="84"/>
      <c r="W342" s="84"/>
      <c r="X342" s="84"/>
      <c r="Y342" s="84"/>
      <c r="Z342" s="84"/>
      <c r="AA342" s="65">
        <v>8</v>
      </c>
    </row>
    <row r="343" spans="1:27" x14ac:dyDescent="0.2">
      <c r="A343" s="65">
        <v>9</v>
      </c>
      <c r="B343" s="84">
        <v>14</v>
      </c>
      <c r="C343" s="84">
        <v>14</v>
      </c>
      <c r="D343" s="84">
        <v>17</v>
      </c>
      <c r="E343" s="84"/>
      <c r="F343" s="84"/>
      <c r="G343" s="84"/>
      <c r="H343" s="84"/>
      <c r="I343" s="84"/>
      <c r="J343" s="84"/>
      <c r="K343" s="84"/>
      <c r="L343" s="84"/>
      <c r="M343" s="84"/>
      <c r="N343" s="140">
        <v>9</v>
      </c>
      <c r="O343" s="84">
        <v>14</v>
      </c>
      <c r="P343" s="84">
        <v>0</v>
      </c>
      <c r="Q343" s="84">
        <v>3</v>
      </c>
      <c r="R343" s="84"/>
      <c r="S343" s="84"/>
      <c r="T343" s="84"/>
      <c r="U343" s="84"/>
      <c r="V343" s="84"/>
      <c r="W343" s="84"/>
      <c r="X343" s="84"/>
      <c r="Y343" s="84"/>
      <c r="Z343" s="84"/>
      <c r="AA343" s="65">
        <v>9</v>
      </c>
    </row>
    <row r="344" spans="1:27" x14ac:dyDescent="0.2">
      <c r="A344" s="65">
        <v>10</v>
      </c>
      <c r="B344" s="84">
        <v>6</v>
      </c>
      <c r="C344" s="84">
        <v>13</v>
      </c>
      <c r="D344" s="84">
        <v>21</v>
      </c>
      <c r="E344" s="84"/>
      <c r="F344" s="84"/>
      <c r="G344" s="84"/>
      <c r="H344" s="84"/>
      <c r="I344" s="84"/>
      <c r="J344" s="84"/>
      <c r="K344" s="84"/>
      <c r="L344" s="84"/>
      <c r="M344" s="84"/>
      <c r="N344" s="140">
        <v>10</v>
      </c>
      <c r="O344" s="84">
        <v>6</v>
      </c>
      <c r="P344" s="84">
        <v>7</v>
      </c>
      <c r="Q344" s="84">
        <v>8</v>
      </c>
      <c r="R344" s="84"/>
      <c r="S344" s="84"/>
      <c r="T344" s="84"/>
      <c r="U344" s="84"/>
      <c r="V344" s="84"/>
      <c r="W344" s="84"/>
      <c r="X344" s="84"/>
      <c r="Y344" s="84"/>
      <c r="Z344" s="84"/>
      <c r="AA344" s="65">
        <v>10</v>
      </c>
    </row>
    <row r="345" spans="1:27" x14ac:dyDescent="0.2">
      <c r="A345" s="65">
        <v>11</v>
      </c>
      <c r="B345" s="84">
        <v>0</v>
      </c>
      <c r="C345" s="84">
        <v>0</v>
      </c>
      <c r="D345" s="84">
        <v>29</v>
      </c>
      <c r="E345" s="84"/>
      <c r="F345" s="84"/>
      <c r="G345" s="84"/>
      <c r="H345" s="84"/>
      <c r="I345" s="84"/>
      <c r="J345" s="84"/>
      <c r="K345" s="84"/>
      <c r="L345" s="84"/>
      <c r="M345" s="84"/>
      <c r="N345" s="140">
        <v>11</v>
      </c>
      <c r="O345" s="84">
        <v>0</v>
      </c>
      <c r="P345" s="84">
        <v>0</v>
      </c>
      <c r="Q345" s="84">
        <v>3</v>
      </c>
      <c r="R345" s="84"/>
      <c r="S345" s="84"/>
      <c r="T345" s="84"/>
      <c r="U345" s="84"/>
      <c r="V345" s="84"/>
      <c r="W345" s="84"/>
      <c r="X345" s="84"/>
      <c r="Y345" s="84"/>
      <c r="Z345" s="84"/>
      <c r="AA345" s="65">
        <v>11</v>
      </c>
    </row>
    <row r="346" spans="1:27" x14ac:dyDescent="0.2">
      <c r="A346" s="65">
        <v>12</v>
      </c>
      <c r="B346" s="84">
        <v>34</v>
      </c>
      <c r="C346" s="84">
        <v>58</v>
      </c>
      <c r="D346" s="84">
        <v>78</v>
      </c>
      <c r="E346" s="84"/>
      <c r="F346" s="84"/>
      <c r="G346" s="84"/>
      <c r="H346" s="84"/>
      <c r="I346" s="84"/>
      <c r="J346" s="84"/>
      <c r="K346" s="84"/>
      <c r="L346" s="84"/>
      <c r="M346" s="84"/>
      <c r="N346" s="140">
        <v>12</v>
      </c>
      <c r="O346" s="84">
        <v>34</v>
      </c>
      <c r="P346" s="84">
        <v>24</v>
      </c>
      <c r="Q346" s="84">
        <v>20</v>
      </c>
      <c r="R346" s="84"/>
      <c r="S346" s="84"/>
      <c r="T346" s="84"/>
      <c r="U346" s="84"/>
      <c r="V346" s="84"/>
      <c r="W346" s="84"/>
      <c r="X346" s="84"/>
      <c r="Y346" s="84"/>
      <c r="Z346" s="84"/>
      <c r="AA346" s="65">
        <v>12</v>
      </c>
    </row>
    <row r="347" spans="1:27" x14ac:dyDescent="0.2">
      <c r="A347" s="65">
        <v>13</v>
      </c>
      <c r="B347" s="84">
        <v>2</v>
      </c>
      <c r="C347" s="84">
        <v>6</v>
      </c>
      <c r="D347" s="84">
        <v>11</v>
      </c>
      <c r="E347" s="84"/>
      <c r="F347" s="84"/>
      <c r="G347" s="84"/>
      <c r="H347" s="84"/>
      <c r="I347" s="84"/>
      <c r="J347" s="84"/>
      <c r="K347" s="84"/>
      <c r="L347" s="84"/>
      <c r="M347" s="84"/>
      <c r="N347" s="140">
        <v>13</v>
      </c>
      <c r="O347" s="84">
        <v>2</v>
      </c>
      <c r="P347" s="84">
        <v>3</v>
      </c>
      <c r="Q347" s="84">
        <v>4</v>
      </c>
      <c r="R347" s="84"/>
      <c r="S347" s="84"/>
      <c r="T347" s="84"/>
      <c r="U347" s="84"/>
      <c r="V347" s="84"/>
      <c r="W347" s="84"/>
      <c r="X347" s="84"/>
      <c r="Y347" s="84"/>
      <c r="Z347" s="84"/>
      <c r="AA347" s="65">
        <v>13</v>
      </c>
    </row>
    <row r="348" spans="1:27" x14ac:dyDescent="0.2">
      <c r="A348" s="65">
        <v>14</v>
      </c>
      <c r="B348" s="84">
        <v>140</v>
      </c>
      <c r="C348" s="84">
        <v>159</v>
      </c>
      <c r="D348" s="84">
        <v>197</v>
      </c>
      <c r="E348" s="84"/>
      <c r="F348" s="84"/>
      <c r="G348" s="84"/>
      <c r="H348" s="84"/>
      <c r="I348" s="84"/>
      <c r="J348" s="84"/>
      <c r="K348" s="84"/>
      <c r="L348" s="84"/>
      <c r="M348" s="84"/>
      <c r="N348" s="140">
        <v>14</v>
      </c>
      <c r="O348" s="84">
        <v>140</v>
      </c>
      <c r="P348" s="84">
        <v>19</v>
      </c>
      <c r="Q348" s="84">
        <v>38</v>
      </c>
      <c r="R348" s="84"/>
      <c r="S348" s="84"/>
      <c r="T348" s="84"/>
      <c r="U348" s="84"/>
      <c r="V348" s="84"/>
      <c r="W348" s="84"/>
      <c r="X348" s="84"/>
      <c r="Y348" s="84"/>
      <c r="Z348" s="84"/>
      <c r="AA348" s="65">
        <v>14</v>
      </c>
    </row>
    <row r="349" spans="1:27" x14ac:dyDescent="0.2">
      <c r="A349" s="65">
        <v>15</v>
      </c>
      <c r="B349" s="84">
        <v>33</v>
      </c>
      <c r="C349" s="84">
        <v>43</v>
      </c>
      <c r="D349" s="84">
        <v>52</v>
      </c>
      <c r="E349" s="84"/>
      <c r="F349" s="84"/>
      <c r="G349" s="84"/>
      <c r="H349" s="84"/>
      <c r="I349" s="84"/>
      <c r="J349" s="84"/>
      <c r="K349" s="84"/>
      <c r="L349" s="84"/>
      <c r="M349" s="84"/>
      <c r="N349" s="140">
        <v>15</v>
      </c>
      <c r="O349" s="84">
        <v>33</v>
      </c>
      <c r="P349" s="84">
        <v>10</v>
      </c>
      <c r="Q349" s="84">
        <v>9</v>
      </c>
      <c r="R349" s="84"/>
      <c r="S349" s="84"/>
      <c r="T349" s="84"/>
      <c r="U349" s="84"/>
      <c r="V349" s="84"/>
      <c r="W349" s="84"/>
      <c r="X349" s="84"/>
      <c r="Y349" s="84"/>
      <c r="Z349" s="84"/>
      <c r="AA349" s="65">
        <v>15</v>
      </c>
    </row>
    <row r="350" spans="1:27" x14ac:dyDescent="0.2">
      <c r="A350" s="65">
        <v>16</v>
      </c>
      <c r="B350" s="84">
        <v>4</v>
      </c>
      <c r="C350" s="84">
        <v>8</v>
      </c>
      <c r="D350" s="84">
        <v>15</v>
      </c>
      <c r="E350" s="84"/>
      <c r="F350" s="84"/>
      <c r="G350" s="84"/>
      <c r="H350" s="84"/>
      <c r="I350" s="84"/>
      <c r="J350" s="84"/>
      <c r="K350" s="84"/>
      <c r="L350" s="84"/>
      <c r="M350" s="84"/>
      <c r="N350" s="140">
        <v>16</v>
      </c>
      <c r="O350" s="84">
        <v>4</v>
      </c>
      <c r="P350" s="84">
        <v>4</v>
      </c>
      <c r="Q350" s="84">
        <v>3</v>
      </c>
      <c r="R350" s="84"/>
      <c r="S350" s="84"/>
      <c r="T350" s="84"/>
      <c r="U350" s="84"/>
      <c r="V350" s="84"/>
      <c r="W350" s="84"/>
      <c r="X350" s="84"/>
      <c r="Y350" s="84"/>
      <c r="Z350" s="84"/>
      <c r="AA350" s="65">
        <v>16</v>
      </c>
    </row>
    <row r="351" spans="1:27" x14ac:dyDescent="0.2">
      <c r="A351" s="65">
        <v>17</v>
      </c>
      <c r="B351" s="84">
        <v>2</v>
      </c>
      <c r="C351" s="84">
        <v>6</v>
      </c>
      <c r="D351" s="84">
        <v>11</v>
      </c>
      <c r="E351" s="84"/>
      <c r="F351" s="84"/>
      <c r="G351" s="84"/>
      <c r="H351" s="84"/>
      <c r="I351" s="84"/>
      <c r="J351" s="84"/>
      <c r="K351" s="84"/>
      <c r="L351" s="84"/>
      <c r="M351" s="84"/>
      <c r="N351" s="140">
        <v>17</v>
      </c>
      <c r="O351" s="84">
        <v>2</v>
      </c>
      <c r="P351" s="84">
        <v>4</v>
      </c>
      <c r="Q351" s="84">
        <v>5</v>
      </c>
      <c r="R351" s="84"/>
      <c r="S351" s="84"/>
      <c r="T351" s="84"/>
      <c r="U351" s="84"/>
      <c r="V351" s="84"/>
      <c r="W351" s="84"/>
      <c r="X351" s="84"/>
      <c r="Y351" s="84"/>
      <c r="Z351" s="84"/>
      <c r="AA351" s="65">
        <v>17</v>
      </c>
    </row>
    <row r="352" spans="1:27" x14ac:dyDescent="0.2">
      <c r="A352" s="65">
        <v>18</v>
      </c>
      <c r="B352" s="84">
        <v>45</v>
      </c>
      <c r="C352" s="84">
        <v>65</v>
      </c>
      <c r="D352" s="84">
        <v>70</v>
      </c>
      <c r="E352" s="84"/>
      <c r="F352" s="84"/>
      <c r="G352" s="84"/>
      <c r="H352" s="84"/>
      <c r="I352" s="84"/>
      <c r="J352" s="84"/>
      <c r="K352" s="84"/>
      <c r="L352" s="84"/>
      <c r="M352" s="84"/>
      <c r="N352" s="140">
        <v>18</v>
      </c>
      <c r="O352" s="84">
        <v>45</v>
      </c>
      <c r="P352" s="84">
        <v>20</v>
      </c>
      <c r="Q352" s="84">
        <v>5</v>
      </c>
      <c r="R352" s="84"/>
      <c r="S352" s="84"/>
      <c r="T352" s="84"/>
      <c r="U352" s="84"/>
      <c r="V352" s="84"/>
      <c r="W352" s="84"/>
      <c r="X352" s="84"/>
      <c r="Y352" s="84"/>
      <c r="Z352" s="84"/>
      <c r="AA352" s="65">
        <v>18</v>
      </c>
    </row>
    <row r="353" spans="1:28" x14ac:dyDescent="0.2">
      <c r="A353" s="65">
        <v>19</v>
      </c>
      <c r="B353" s="84">
        <v>17</v>
      </c>
      <c r="C353" s="84">
        <v>17</v>
      </c>
      <c r="D353" s="84">
        <v>22</v>
      </c>
      <c r="E353" s="84"/>
      <c r="F353" s="84"/>
      <c r="G353" s="84"/>
      <c r="H353" s="84"/>
      <c r="I353" s="84"/>
      <c r="J353" s="84"/>
      <c r="K353" s="84"/>
      <c r="L353" s="84"/>
      <c r="M353" s="84"/>
      <c r="N353" s="140">
        <v>19</v>
      </c>
      <c r="O353" s="84">
        <v>17</v>
      </c>
      <c r="P353" s="84">
        <v>0</v>
      </c>
      <c r="Q353" s="84">
        <v>5</v>
      </c>
      <c r="R353" s="84"/>
      <c r="S353" s="84"/>
      <c r="T353" s="84"/>
      <c r="U353" s="84"/>
      <c r="V353" s="84"/>
      <c r="W353" s="84"/>
      <c r="X353" s="84"/>
      <c r="Y353" s="84"/>
      <c r="Z353" s="84"/>
      <c r="AA353" s="65">
        <v>19</v>
      </c>
    </row>
    <row r="354" spans="1:28" x14ac:dyDescent="0.2">
      <c r="A354" s="65">
        <v>20</v>
      </c>
      <c r="B354" s="84">
        <v>11</v>
      </c>
      <c r="C354" s="84">
        <v>15</v>
      </c>
      <c r="D354" s="84">
        <v>28</v>
      </c>
      <c r="E354" s="84"/>
      <c r="F354" s="84"/>
      <c r="G354" s="84"/>
      <c r="H354" s="84"/>
      <c r="I354" s="84"/>
      <c r="J354" s="84"/>
      <c r="K354" s="84"/>
      <c r="L354" s="84"/>
      <c r="M354" s="84"/>
      <c r="N354" s="140">
        <v>20</v>
      </c>
      <c r="O354" s="84">
        <v>11</v>
      </c>
      <c r="P354" s="84">
        <v>4</v>
      </c>
      <c r="Q354" s="84">
        <v>13</v>
      </c>
      <c r="R354" s="84"/>
      <c r="S354" s="84"/>
      <c r="T354" s="84"/>
      <c r="U354" s="84"/>
      <c r="V354" s="84"/>
      <c r="W354" s="84"/>
      <c r="X354" s="84"/>
      <c r="Y354" s="84"/>
      <c r="Z354" s="84"/>
      <c r="AA354" s="65">
        <v>20</v>
      </c>
    </row>
    <row r="355" spans="1:28" x14ac:dyDescent="0.2">
      <c r="A355" s="65">
        <v>21</v>
      </c>
      <c r="B355" s="84">
        <v>104</v>
      </c>
      <c r="C355" s="84">
        <v>105</v>
      </c>
      <c r="D355" s="84">
        <v>109</v>
      </c>
      <c r="E355" s="84"/>
      <c r="F355" s="84"/>
      <c r="G355" s="84"/>
      <c r="H355" s="84"/>
      <c r="I355" s="84"/>
      <c r="J355" s="84"/>
      <c r="K355" s="84"/>
      <c r="L355" s="84"/>
      <c r="M355" s="84"/>
      <c r="N355" s="140">
        <v>21</v>
      </c>
      <c r="O355" s="84">
        <v>104</v>
      </c>
      <c r="P355" s="84">
        <v>1</v>
      </c>
      <c r="Q355" s="84">
        <v>4</v>
      </c>
      <c r="R355" s="84"/>
      <c r="S355" s="84"/>
      <c r="T355" s="84"/>
      <c r="U355" s="84"/>
      <c r="V355" s="84"/>
      <c r="W355" s="84"/>
      <c r="X355" s="84"/>
      <c r="Y355" s="84"/>
      <c r="Z355" s="84"/>
      <c r="AA355" s="65">
        <v>21</v>
      </c>
    </row>
    <row r="356" spans="1:28" x14ac:dyDescent="0.2">
      <c r="A356" s="65">
        <v>22</v>
      </c>
      <c r="B356" s="84">
        <v>11</v>
      </c>
      <c r="C356" s="84">
        <v>24</v>
      </c>
      <c r="D356" s="84">
        <v>37</v>
      </c>
      <c r="E356" s="84"/>
      <c r="F356" s="84"/>
      <c r="G356" s="84"/>
      <c r="H356" s="84"/>
      <c r="I356" s="84"/>
      <c r="J356" s="84"/>
      <c r="K356" s="84"/>
      <c r="L356" s="84"/>
      <c r="M356" s="84"/>
      <c r="N356" s="140">
        <v>22</v>
      </c>
      <c r="O356" s="84">
        <v>11</v>
      </c>
      <c r="P356" s="84">
        <v>13</v>
      </c>
      <c r="Q356" s="84">
        <v>13</v>
      </c>
      <c r="R356" s="84"/>
      <c r="S356" s="84"/>
      <c r="T356" s="84"/>
      <c r="U356" s="84"/>
      <c r="V356" s="84"/>
      <c r="W356" s="84"/>
      <c r="X356" s="84"/>
      <c r="Y356" s="84"/>
      <c r="Z356" s="84"/>
      <c r="AA356" s="65">
        <v>22</v>
      </c>
    </row>
    <row r="357" spans="1:28" x14ac:dyDescent="0.2">
      <c r="A357" s="65">
        <v>23</v>
      </c>
      <c r="B357" s="84">
        <v>51</v>
      </c>
      <c r="C357" s="84">
        <v>51</v>
      </c>
      <c r="D357" s="84">
        <v>51</v>
      </c>
      <c r="E357" s="84"/>
      <c r="F357" s="84"/>
      <c r="G357" s="84"/>
      <c r="H357" s="84"/>
      <c r="I357" s="84"/>
      <c r="J357" s="84"/>
      <c r="K357" s="84"/>
      <c r="L357" s="84"/>
      <c r="M357" s="84"/>
      <c r="N357" s="140">
        <v>23</v>
      </c>
      <c r="O357" s="84">
        <v>51</v>
      </c>
      <c r="P357" s="84">
        <v>0</v>
      </c>
      <c r="Q357" s="84">
        <v>0</v>
      </c>
      <c r="R357" s="84"/>
      <c r="S357" s="84"/>
      <c r="T357" s="84"/>
      <c r="U357" s="84"/>
      <c r="V357" s="84"/>
      <c r="W357" s="84"/>
      <c r="X357" s="84"/>
      <c r="Y357" s="84"/>
      <c r="Z357" s="84"/>
      <c r="AA357" s="65">
        <v>23</v>
      </c>
    </row>
    <row r="358" spans="1:28" x14ac:dyDescent="0.2">
      <c r="A358" s="65">
        <v>24</v>
      </c>
      <c r="B358" s="84">
        <v>15</v>
      </c>
      <c r="C358" s="84">
        <v>27</v>
      </c>
      <c r="D358" s="84">
        <v>51</v>
      </c>
      <c r="E358" s="84"/>
      <c r="F358" s="84"/>
      <c r="G358" s="84"/>
      <c r="H358" s="84"/>
      <c r="I358" s="84"/>
      <c r="J358" s="84"/>
      <c r="K358" s="84"/>
      <c r="L358" s="84"/>
      <c r="M358" s="84"/>
      <c r="N358" s="140">
        <v>24</v>
      </c>
      <c r="O358" s="84">
        <v>15</v>
      </c>
      <c r="P358" s="84">
        <v>12</v>
      </c>
      <c r="Q358" s="84">
        <v>23</v>
      </c>
      <c r="R358" s="84"/>
      <c r="S358" s="84"/>
      <c r="T358" s="84"/>
      <c r="U358" s="84"/>
      <c r="V358" s="84"/>
      <c r="W358" s="84"/>
      <c r="X358" s="84"/>
      <c r="Y358" s="84"/>
      <c r="Z358" s="84"/>
      <c r="AA358" s="65">
        <v>24</v>
      </c>
    </row>
    <row r="359" spans="1:28" x14ac:dyDescent="0.2">
      <c r="A359" s="72" t="s">
        <v>4</v>
      </c>
      <c r="B359" s="84">
        <v>539</v>
      </c>
      <c r="C359" s="84">
        <v>778</v>
      </c>
      <c r="D359" s="84">
        <v>1027</v>
      </c>
      <c r="E359" s="84"/>
      <c r="F359" s="84"/>
      <c r="G359" s="84"/>
      <c r="H359" s="84"/>
      <c r="I359" s="84"/>
      <c r="J359" s="84"/>
      <c r="K359" s="84"/>
      <c r="L359" s="84"/>
      <c r="M359" s="84"/>
      <c r="N359" s="72" t="s">
        <v>4</v>
      </c>
      <c r="O359" s="84">
        <v>539</v>
      </c>
      <c r="P359" s="84">
        <v>237</v>
      </c>
      <c r="Q359" s="84">
        <v>214</v>
      </c>
      <c r="R359" s="84"/>
      <c r="S359" s="84"/>
      <c r="T359" s="84"/>
      <c r="U359" s="84"/>
      <c r="V359" s="84"/>
      <c r="W359" s="84"/>
      <c r="X359" s="84"/>
      <c r="Y359" s="84"/>
      <c r="Z359" s="84"/>
      <c r="AA359" s="72" t="s">
        <v>4</v>
      </c>
      <c r="AB359" s="68"/>
    </row>
    <row r="360" spans="1:28" x14ac:dyDescent="0.2">
      <c r="A360" s="45"/>
      <c r="B360" s="62"/>
      <c r="C360" s="62"/>
      <c r="D360" s="62"/>
      <c r="E360" s="62"/>
      <c r="F360" s="62"/>
      <c r="G360" s="62"/>
      <c r="H360" s="62"/>
      <c r="I360" s="62"/>
      <c r="J360" s="62"/>
      <c r="K360" s="62"/>
      <c r="L360" s="62"/>
      <c r="M360" s="62"/>
      <c r="N360" s="45"/>
      <c r="O360" s="62"/>
      <c r="P360" s="62"/>
      <c r="Q360" s="62"/>
      <c r="R360" s="62"/>
      <c r="S360" s="62"/>
      <c r="T360" s="62"/>
      <c r="U360" s="62"/>
      <c r="V360" s="62"/>
      <c r="W360" s="62"/>
      <c r="X360" s="62"/>
      <c r="Y360" s="62"/>
      <c r="Z360" s="62"/>
      <c r="AA360" s="45"/>
    </row>
    <row r="361" spans="1:28" x14ac:dyDescent="0.2">
      <c r="E361" s="68"/>
      <c r="F361" s="68"/>
      <c r="G361" s="68"/>
      <c r="H361" s="68"/>
      <c r="I361" s="68"/>
      <c r="J361" s="68"/>
      <c r="X361" s="346"/>
    </row>
    <row r="362" spans="1:28" x14ac:dyDescent="0.2">
      <c r="X362" s="346"/>
    </row>
    <row r="363" spans="1:28" x14ac:dyDescent="0.2">
      <c r="B363" s="86"/>
      <c r="C363" s="86"/>
      <c r="D363" s="86"/>
      <c r="E363" s="86"/>
      <c r="F363" s="86"/>
      <c r="G363" s="86"/>
      <c r="H363" s="86"/>
      <c r="I363" s="86"/>
      <c r="J363" s="86"/>
      <c r="K363" s="86"/>
      <c r="L363" s="86"/>
      <c r="M363" s="86"/>
      <c r="O363" s="86"/>
      <c r="X363" s="346"/>
    </row>
    <row r="364" spans="1:28" x14ac:dyDescent="0.2">
      <c r="A364" s="41" t="s">
        <v>16</v>
      </c>
      <c r="B364" s="53" t="s">
        <v>265</v>
      </c>
      <c r="C364" s="54"/>
      <c r="D364" s="54"/>
      <c r="E364" s="54"/>
      <c r="F364" s="54"/>
      <c r="G364" s="54"/>
      <c r="H364" s="54"/>
      <c r="I364" s="54"/>
      <c r="J364" s="54"/>
      <c r="K364" s="54"/>
      <c r="L364" s="54"/>
      <c r="M364" s="54"/>
      <c r="N364" s="73" t="s">
        <v>16</v>
      </c>
      <c r="O364" s="55" t="s">
        <v>265</v>
      </c>
      <c r="P364" s="55"/>
      <c r="Q364" s="55"/>
      <c r="R364" s="55"/>
      <c r="S364" s="55"/>
      <c r="T364" s="55"/>
      <c r="U364" s="55"/>
      <c r="V364" s="55"/>
      <c r="W364" s="55"/>
      <c r="X364" s="55"/>
      <c r="Y364" s="55"/>
      <c r="Z364" s="55"/>
      <c r="AA364" s="73" t="s">
        <v>16</v>
      </c>
    </row>
    <row r="365" spans="1:28" x14ac:dyDescent="0.2">
      <c r="A365" s="56">
        <v>1</v>
      </c>
      <c r="B365" s="84">
        <v>7</v>
      </c>
      <c r="C365" s="84">
        <v>18</v>
      </c>
      <c r="D365" s="84">
        <v>28</v>
      </c>
      <c r="E365" s="84"/>
      <c r="F365" s="84"/>
      <c r="G365" s="84"/>
      <c r="H365" s="84"/>
      <c r="I365" s="84"/>
      <c r="J365" s="84"/>
      <c r="K365" s="84"/>
      <c r="L365" s="84"/>
      <c r="M365" s="84"/>
      <c r="N365" s="56">
        <v>1</v>
      </c>
      <c r="O365" s="84">
        <v>7</v>
      </c>
      <c r="P365" s="84">
        <v>11</v>
      </c>
      <c r="Q365" s="84">
        <v>9</v>
      </c>
      <c r="R365" s="84"/>
      <c r="S365" s="84"/>
      <c r="T365" s="84"/>
      <c r="U365" s="84"/>
      <c r="V365" s="84"/>
      <c r="W365" s="84"/>
      <c r="X365" s="84"/>
      <c r="Y365" s="84"/>
      <c r="Z365" s="84"/>
      <c r="AA365" s="56">
        <v>1</v>
      </c>
    </row>
    <row r="366" spans="1:28" x14ac:dyDescent="0.2">
      <c r="A366" s="56">
        <v>2</v>
      </c>
      <c r="B366" s="84">
        <v>2</v>
      </c>
      <c r="C366" s="84">
        <v>3</v>
      </c>
      <c r="D366" s="84">
        <v>5</v>
      </c>
      <c r="E366" s="84"/>
      <c r="F366" s="84"/>
      <c r="G366" s="84"/>
      <c r="H366" s="84"/>
      <c r="I366" s="84"/>
      <c r="J366" s="84"/>
      <c r="K366" s="84"/>
      <c r="L366" s="84"/>
      <c r="M366" s="84"/>
      <c r="N366" s="56">
        <v>2</v>
      </c>
      <c r="O366" s="84">
        <v>2</v>
      </c>
      <c r="P366" s="84">
        <v>1</v>
      </c>
      <c r="Q366" s="84">
        <v>2</v>
      </c>
      <c r="R366" s="84"/>
      <c r="S366" s="84"/>
      <c r="T366" s="84"/>
      <c r="U366" s="84"/>
      <c r="V366" s="84"/>
      <c r="W366" s="84"/>
      <c r="X366" s="84"/>
      <c r="Y366" s="84"/>
      <c r="Z366" s="84"/>
      <c r="AA366" s="56">
        <v>2</v>
      </c>
    </row>
    <row r="367" spans="1:28" x14ac:dyDescent="0.2">
      <c r="A367" s="56">
        <v>3</v>
      </c>
      <c r="B367" s="84">
        <v>1</v>
      </c>
      <c r="C367" s="84">
        <v>1</v>
      </c>
      <c r="D367" s="84">
        <v>1</v>
      </c>
      <c r="E367" s="84"/>
      <c r="F367" s="84"/>
      <c r="G367" s="84"/>
      <c r="H367" s="84"/>
      <c r="I367" s="84"/>
      <c r="J367" s="84"/>
      <c r="K367" s="84"/>
      <c r="L367" s="84"/>
      <c r="M367" s="84"/>
      <c r="N367" s="56">
        <v>3</v>
      </c>
      <c r="O367" s="84">
        <v>1</v>
      </c>
      <c r="P367" s="84">
        <v>0</v>
      </c>
      <c r="Q367" s="84">
        <v>0</v>
      </c>
      <c r="R367" s="84"/>
      <c r="S367" s="84"/>
      <c r="T367" s="84"/>
      <c r="U367" s="84"/>
      <c r="V367" s="84"/>
      <c r="W367" s="84"/>
      <c r="X367" s="84"/>
      <c r="Y367" s="84"/>
      <c r="Z367" s="84"/>
      <c r="AA367" s="56">
        <v>3</v>
      </c>
    </row>
    <row r="368" spans="1:28" x14ac:dyDescent="0.2">
      <c r="A368" s="56">
        <v>4</v>
      </c>
      <c r="B368" s="84">
        <v>13</v>
      </c>
      <c r="C368" s="84">
        <v>36</v>
      </c>
      <c r="D368" s="84">
        <v>46</v>
      </c>
      <c r="E368" s="84"/>
      <c r="F368" s="84"/>
      <c r="G368" s="84"/>
      <c r="H368" s="84"/>
      <c r="I368" s="84"/>
      <c r="J368" s="84"/>
      <c r="K368" s="84"/>
      <c r="L368" s="84"/>
      <c r="M368" s="84"/>
      <c r="N368" s="56">
        <v>4</v>
      </c>
      <c r="O368" s="84">
        <v>13</v>
      </c>
      <c r="P368" s="84">
        <v>21</v>
      </c>
      <c r="Q368" s="84">
        <v>10</v>
      </c>
      <c r="R368" s="84"/>
      <c r="S368" s="84"/>
      <c r="T368" s="84"/>
      <c r="U368" s="84"/>
      <c r="V368" s="84"/>
      <c r="W368" s="84"/>
      <c r="X368" s="84"/>
      <c r="Y368" s="84"/>
      <c r="Z368" s="84"/>
      <c r="AA368" s="56">
        <v>4</v>
      </c>
    </row>
    <row r="369" spans="1:27" x14ac:dyDescent="0.2">
      <c r="A369" s="56">
        <v>5</v>
      </c>
      <c r="B369" s="84">
        <v>13</v>
      </c>
      <c r="C369" s="84">
        <v>24</v>
      </c>
      <c r="D369" s="84">
        <v>26</v>
      </c>
      <c r="E369" s="84"/>
      <c r="F369" s="84"/>
      <c r="G369" s="84"/>
      <c r="H369" s="84"/>
      <c r="I369" s="84"/>
      <c r="J369" s="84"/>
      <c r="K369" s="84"/>
      <c r="L369" s="84"/>
      <c r="M369" s="84"/>
      <c r="N369" s="56">
        <v>5</v>
      </c>
      <c r="O369" s="84">
        <v>13</v>
      </c>
      <c r="P369" s="84">
        <v>11</v>
      </c>
      <c r="Q369" s="84">
        <v>2</v>
      </c>
      <c r="R369" s="84"/>
      <c r="S369" s="84"/>
      <c r="T369" s="84"/>
      <c r="U369" s="84"/>
      <c r="V369" s="84"/>
      <c r="W369" s="84"/>
      <c r="X369" s="84"/>
      <c r="Y369" s="84"/>
      <c r="Z369" s="84"/>
      <c r="AA369" s="56">
        <v>5</v>
      </c>
    </row>
    <row r="370" spans="1:27" x14ac:dyDescent="0.2">
      <c r="A370" s="56">
        <v>6</v>
      </c>
      <c r="B370" s="84">
        <v>0</v>
      </c>
      <c r="C370" s="84">
        <v>1</v>
      </c>
      <c r="D370" s="84">
        <v>1</v>
      </c>
      <c r="E370" s="84"/>
      <c r="F370" s="84"/>
      <c r="G370" s="84"/>
      <c r="H370" s="84"/>
      <c r="I370" s="84"/>
      <c r="J370" s="84"/>
      <c r="K370" s="84"/>
      <c r="L370" s="84"/>
      <c r="M370" s="84"/>
      <c r="N370" s="56">
        <v>6</v>
      </c>
      <c r="O370" s="84">
        <v>0</v>
      </c>
      <c r="P370" s="84">
        <v>1</v>
      </c>
      <c r="Q370" s="84">
        <v>0</v>
      </c>
      <c r="R370" s="84"/>
      <c r="S370" s="84"/>
      <c r="T370" s="84"/>
      <c r="U370" s="84"/>
      <c r="V370" s="84"/>
      <c r="W370" s="84"/>
      <c r="X370" s="84"/>
      <c r="Y370" s="84"/>
      <c r="Z370" s="84"/>
      <c r="AA370" s="56">
        <v>6</v>
      </c>
    </row>
    <row r="371" spans="1:27" x14ac:dyDescent="0.2">
      <c r="A371" s="56">
        <v>7</v>
      </c>
      <c r="B371" s="84">
        <v>1</v>
      </c>
      <c r="C371" s="84">
        <v>1</v>
      </c>
      <c r="D371" s="84">
        <v>1</v>
      </c>
      <c r="E371" s="84"/>
      <c r="F371" s="84"/>
      <c r="G371" s="84"/>
      <c r="H371" s="84"/>
      <c r="I371" s="84"/>
      <c r="J371" s="84"/>
      <c r="K371" s="84"/>
      <c r="L371" s="84"/>
      <c r="M371" s="84"/>
      <c r="N371" s="56">
        <v>7</v>
      </c>
      <c r="O371" s="84">
        <v>1</v>
      </c>
      <c r="P371" s="84">
        <v>0</v>
      </c>
      <c r="Q371" s="84">
        <v>0</v>
      </c>
      <c r="R371" s="84"/>
      <c r="S371" s="84"/>
      <c r="T371" s="84"/>
      <c r="U371" s="84"/>
      <c r="V371" s="84"/>
      <c r="W371" s="84"/>
      <c r="X371" s="84"/>
      <c r="Y371" s="84"/>
      <c r="Z371" s="84"/>
      <c r="AA371" s="56">
        <v>7</v>
      </c>
    </row>
    <row r="372" spans="1:27" x14ac:dyDescent="0.2">
      <c r="A372" s="56">
        <v>8</v>
      </c>
      <c r="B372" s="84">
        <v>8</v>
      </c>
      <c r="C372" s="84">
        <v>32</v>
      </c>
      <c r="D372" s="84">
        <v>44</v>
      </c>
      <c r="E372" s="84"/>
      <c r="F372" s="84"/>
      <c r="G372" s="84"/>
      <c r="H372" s="84"/>
      <c r="I372" s="84"/>
      <c r="J372" s="84"/>
      <c r="K372" s="84"/>
      <c r="L372" s="84"/>
      <c r="M372" s="84"/>
      <c r="N372" s="56">
        <v>8</v>
      </c>
      <c r="O372" s="84">
        <v>8</v>
      </c>
      <c r="P372" s="84">
        <v>24</v>
      </c>
      <c r="Q372" s="84">
        <v>12</v>
      </c>
      <c r="R372" s="84"/>
      <c r="S372" s="84"/>
      <c r="T372" s="84"/>
      <c r="U372" s="84"/>
      <c r="V372" s="84"/>
      <c r="W372" s="84"/>
      <c r="X372" s="84"/>
      <c r="Y372" s="84"/>
      <c r="Z372" s="84"/>
      <c r="AA372" s="56">
        <v>8</v>
      </c>
    </row>
    <row r="373" spans="1:27" x14ac:dyDescent="0.2">
      <c r="A373" s="56">
        <v>9</v>
      </c>
      <c r="B373" s="84">
        <v>13</v>
      </c>
      <c r="C373" s="84">
        <v>13</v>
      </c>
      <c r="D373" s="84">
        <v>19</v>
      </c>
      <c r="E373" s="84"/>
      <c r="F373" s="84"/>
      <c r="G373" s="84"/>
      <c r="H373" s="84"/>
      <c r="I373" s="84"/>
      <c r="J373" s="84"/>
      <c r="K373" s="84"/>
      <c r="L373" s="84"/>
      <c r="M373" s="84"/>
      <c r="N373" s="56">
        <v>9</v>
      </c>
      <c r="O373" s="84">
        <v>13</v>
      </c>
      <c r="P373" s="84">
        <v>0</v>
      </c>
      <c r="Q373" s="84">
        <v>6</v>
      </c>
      <c r="R373" s="84"/>
      <c r="S373" s="84"/>
      <c r="T373" s="84"/>
      <c r="U373" s="84"/>
      <c r="V373" s="84"/>
      <c r="W373" s="84"/>
      <c r="X373" s="84"/>
      <c r="Y373" s="84"/>
      <c r="Z373" s="84"/>
      <c r="AA373" s="56">
        <v>9</v>
      </c>
    </row>
    <row r="374" spans="1:27" x14ac:dyDescent="0.2">
      <c r="A374" s="56">
        <v>10</v>
      </c>
      <c r="B374" s="84">
        <v>12</v>
      </c>
      <c r="C374" s="84">
        <v>17</v>
      </c>
      <c r="D374" s="84">
        <v>30</v>
      </c>
      <c r="E374" s="84"/>
      <c r="F374" s="84"/>
      <c r="G374" s="84"/>
      <c r="H374" s="84"/>
      <c r="I374" s="84"/>
      <c r="J374" s="84"/>
      <c r="K374" s="84"/>
      <c r="L374" s="84"/>
      <c r="M374" s="84"/>
      <c r="N374" s="56">
        <v>10</v>
      </c>
      <c r="O374" s="84">
        <v>12</v>
      </c>
      <c r="P374" s="84">
        <v>5</v>
      </c>
      <c r="Q374" s="84">
        <v>13</v>
      </c>
      <c r="R374" s="84"/>
      <c r="S374" s="84"/>
      <c r="T374" s="84"/>
      <c r="U374" s="84"/>
      <c r="V374" s="84"/>
      <c r="W374" s="84"/>
      <c r="X374" s="84"/>
      <c r="Y374" s="84"/>
      <c r="Z374" s="84"/>
      <c r="AA374" s="56">
        <v>10</v>
      </c>
    </row>
    <row r="375" spans="1:27" x14ac:dyDescent="0.2">
      <c r="A375" s="56">
        <v>11</v>
      </c>
      <c r="B375" s="84">
        <v>2</v>
      </c>
      <c r="C375" s="84">
        <v>2</v>
      </c>
      <c r="D375" s="84">
        <v>35</v>
      </c>
      <c r="E375" s="84"/>
      <c r="F375" s="84"/>
      <c r="G375" s="84"/>
      <c r="H375" s="84"/>
      <c r="I375" s="84"/>
      <c r="J375" s="84"/>
      <c r="K375" s="84"/>
      <c r="L375" s="84"/>
      <c r="M375" s="84"/>
      <c r="N375" s="56">
        <v>11</v>
      </c>
      <c r="O375" s="84">
        <v>2</v>
      </c>
      <c r="P375" s="84">
        <v>0</v>
      </c>
      <c r="Q375" s="84">
        <v>11</v>
      </c>
      <c r="R375" s="84"/>
      <c r="S375" s="84"/>
      <c r="T375" s="84"/>
      <c r="U375" s="84"/>
      <c r="V375" s="84"/>
      <c r="W375" s="84"/>
      <c r="X375" s="84"/>
      <c r="Y375" s="84"/>
      <c r="Z375" s="84"/>
      <c r="AA375" s="56">
        <v>11</v>
      </c>
    </row>
    <row r="376" spans="1:27" x14ac:dyDescent="0.2">
      <c r="A376" s="56">
        <v>12</v>
      </c>
      <c r="B376" s="84">
        <v>44</v>
      </c>
      <c r="C376" s="84">
        <v>100</v>
      </c>
      <c r="D376" s="84">
        <v>140</v>
      </c>
      <c r="E376" s="84"/>
      <c r="F376" s="84"/>
      <c r="G376" s="84"/>
      <c r="H376" s="84"/>
      <c r="I376" s="84"/>
      <c r="J376" s="84"/>
      <c r="K376" s="84"/>
      <c r="L376" s="84"/>
      <c r="M376" s="84"/>
      <c r="N376" s="56">
        <v>12</v>
      </c>
      <c r="O376" s="84">
        <v>44</v>
      </c>
      <c r="P376" s="84">
        <v>55</v>
      </c>
      <c r="Q376" s="84">
        <v>40</v>
      </c>
      <c r="R376" s="84"/>
      <c r="S376" s="84"/>
      <c r="T376" s="84"/>
      <c r="U376" s="84"/>
      <c r="V376" s="84"/>
      <c r="W376" s="84"/>
      <c r="X376" s="84"/>
      <c r="Y376" s="84"/>
      <c r="Z376" s="84"/>
      <c r="AA376" s="56">
        <v>12</v>
      </c>
    </row>
    <row r="377" spans="1:27" x14ac:dyDescent="0.2">
      <c r="A377" s="56">
        <v>13</v>
      </c>
      <c r="B377" s="84">
        <v>7</v>
      </c>
      <c r="C377" s="84">
        <v>14</v>
      </c>
      <c r="D377" s="84">
        <v>16</v>
      </c>
      <c r="E377" s="84"/>
      <c r="F377" s="84"/>
      <c r="G377" s="84"/>
      <c r="H377" s="84"/>
      <c r="I377" s="84"/>
      <c r="J377" s="84"/>
      <c r="K377" s="84"/>
      <c r="L377" s="84"/>
      <c r="M377" s="84"/>
      <c r="N377" s="56">
        <v>13</v>
      </c>
      <c r="O377" s="84">
        <v>7</v>
      </c>
      <c r="P377" s="84">
        <v>7</v>
      </c>
      <c r="Q377" s="84">
        <v>1</v>
      </c>
      <c r="R377" s="84"/>
      <c r="S377" s="84"/>
      <c r="T377" s="84"/>
      <c r="U377" s="84"/>
      <c r="V377" s="84"/>
      <c r="W377" s="84"/>
      <c r="X377" s="84"/>
      <c r="Y377" s="84"/>
      <c r="Z377" s="84"/>
      <c r="AA377" s="56">
        <v>13</v>
      </c>
    </row>
    <row r="378" spans="1:27" x14ac:dyDescent="0.2">
      <c r="A378" s="56">
        <v>14</v>
      </c>
      <c r="B378" s="84">
        <v>39</v>
      </c>
      <c r="C378" s="84">
        <v>95</v>
      </c>
      <c r="D378" s="84">
        <v>123</v>
      </c>
      <c r="E378" s="84"/>
      <c r="F378" s="84"/>
      <c r="G378" s="84"/>
      <c r="H378" s="84"/>
      <c r="I378" s="84"/>
      <c r="J378" s="84"/>
      <c r="K378" s="84"/>
      <c r="L378" s="84"/>
      <c r="M378" s="84"/>
      <c r="N378" s="56">
        <v>14</v>
      </c>
      <c r="O378" s="84">
        <v>39</v>
      </c>
      <c r="P378" s="84">
        <v>56</v>
      </c>
      <c r="Q378" s="84">
        <v>28</v>
      </c>
      <c r="R378" s="84"/>
      <c r="S378" s="84"/>
      <c r="T378" s="84"/>
      <c r="U378" s="84"/>
      <c r="V378" s="84"/>
      <c r="W378" s="84"/>
      <c r="X378" s="84"/>
      <c r="Y378" s="84"/>
      <c r="Z378" s="84"/>
      <c r="AA378" s="56">
        <v>14</v>
      </c>
    </row>
    <row r="379" spans="1:27" x14ac:dyDescent="0.2">
      <c r="A379" s="56">
        <v>15</v>
      </c>
      <c r="B379" s="84">
        <v>58</v>
      </c>
      <c r="C379" s="84">
        <v>120</v>
      </c>
      <c r="D379" s="84">
        <v>223</v>
      </c>
      <c r="E379" s="84"/>
      <c r="F379" s="84"/>
      <c r="G379" s="84"/>
      <c r="H379" s="84"/>
      <c r="I379" s="84"/>
      <c r="J379" s="84"/>
      <c r="K379" s="84"/>
      <c r="L379" s="84"/>
      <c r="M379" s="84"/>
      <c r="N379" s="56">
        <v>15</v>
      </c>
      <c r="O379" s="84">
        <v>58</v>
      </c>
      <c r="P379" s="84">
        <v>61</v>
      </c>
      <c r="Q379" s="84">
        <v>103</v>
      </c>
      <c r="R379" s="84"/>
      <c r="S379" s="84"/>
      <c r="T379" s="84"/>
      <c r="U379" s="84"/>
      <c r="V379" s="84"/>
      <c r="W379" s="84"/>
      <c r="X379" s="84"/>
      <c r="Y379" s="84"/>
      <c r="Z379" s="84"/>
      <c r="AA379" s="56">
        <v>15</v>
      </c>
    </row>
    <row r="380" spans="1:27" x14ac:dyDescent="0.2">
      <c r="A380" s="56">
        <v>16</v>
      </c>
      <c r="B380" s="84">
        <v>7</v>
      </c>
      <c r="C380" s="84">
        <v>15</v>
      </c>
      <c r="D380" s="84">
        <v>24</v>
      </c>
      <c r="E380" s="84"/>
      <c r="F380" s="84"/>
      <c r="G380" s="84"/>
      <c r="H380" s="84"/>
      <c r="I380" s="84"/>
      <c r="J380" s="84"/>
      <c r="K380" s="84"/>
      <c r="L380" s="84"/>
      <c r="M380" s="84"/>
      <c r="N380" s="56">
        <v>16</v>
      </c>
      <c r="O380" s="84">
        <v>7</v>
      </c>
      <c r="P380" s="84">
        <v>8</v>
      </c>
      <c r="Q380" s="84">
        <v>9</v>
      </c>
      <c r="R380" s="84"/>
      <c r="S380" s="84"/>
      <c r="T380" s="84"/>
      <c r="U380" s="84"/>
      <c r="V380" s="84"/>
      <c r="W380" s="84"/>
      <c r="X380" s="84"/>
      <c r="Y380" s="84"/>
      <c r="Z380" s="84"/>
      <c r="AA380" s="56">
        <v>16</v>
      </c>
    </row>
    <row r="381" spans="1:27" x14ac:dyDescent="0.2">
      <c r="A381" s="56">
        <v>17</v>
      </c>
      <c r="B381" s="84">
        <v>3</v>
      </c>
      <c r="C381" s="84">
        <v>11</v>
      </c>
      <c r="D381" s="84">
        <v>20</v>
      </c>
      <c r="E381" s="84"/>
      <c r="F381" s="84"/>
      <c r="G381" s="84"/>
      <c r="H381" s="84"/>
      <c r="I381" s="84"/>
      <c r="J381" s="84"/>
      <c r="K381" s="84"/>
      <c r="L381" s="84"/>
      <c r="M381" s="84"/>
      <c r="N381" s="56">
        <v>17</v>
      </c>
      <c r="O381" s="84">
        <v>3</v>
      </c>
      <c r="P381" s="84">
        <v>8</v>
      </c>
      <c r="Q381" s="84">
        <v>9</v>
      </c>
      <c r="R381" s="84"/>
      <c r="S381" s="84"/>
      <c r="T381" s="84"/>
      <c r="U381" s="84"/>
      <c r="V381" s="84"/>
      <c r="W381" s="84"/>
      <c r="X381" s="84"/>
      <c r="Y381" s="84"/>
      <c r="Z381" s="84"/>
      <c r="AA381" s="56">
        <v>17</v>
      </c>
    </row>
    <row r="382" spans="1:27" x14ac:dyDescent="0.2">
      <c r="A382" s="56">
        <v>18</v>
      </c>
      <c r="B382" s="84">
        <v>17</v>
      </c>
      <c r="C382" s="84">
        <v>25</v>
      </c>
      <c r="D382" s="84">
        <v>29</v>
      </c>
      <c r="E382" s="84"/>
      <c r="F382" s="84"/>
      <c r="G382" s="84"/>
      <c r="H382" s="84"/>
      <c r="I382" s="84"/>
      <c r="J382" s="84"/>
      <c r="K382" s="84"/>
      <c r="L382" s="84"/>
      <c r="M382" s="84"/>
      <c r="N382" s="56">
        <v>18</v>
      </c>
      <c r="O382" s="84">
        <v>17</v>
      </c>
      <c r="P382" s="84">
        <v>8</v>
      </c>
      <c r="Q382" s="84">
        <v>3</v>
      </c>
      <c r="R382" s="84"/>
      <c r="S382" s="84"/>
      <c r="T382" s="84"/>
      <c r="U382" s="84"/>
      <c r="V382" s="84"/>
      <c r="W382" s="84"/>
      <c r="X382" s="84"/>
      <c r="Y382" s="84"/>
      <c r="Z382" s="84"/>
      <c r="AA382" s="56">
        <v>18</v>
      </c>
    </row>
    <row r="383" spans="1:27" x14ac:dyDescent="0.2">
      <c r="A383" s="56">
        <v>19</v>
      </c>
      <c r="B383" s="84">
        <v>1</v>
      </c>
      <c r="C383" s="84">
        <v>2</v>
      </c>
      <c r="D383" s="84">
        <v>5</v>
      </c>
      <c r="E383" s="84"/>
      <c r="F383" s="84"/>
      <c r="G383" s="84"/>
      <c r="H383" s="84"/>
      <c r="I383" s="84"/>
      <c r="J383" s="84"/>
      <c r="K383" s="84"/>
      <c r="L383" s="84"/>
      <c r="M383" s="84"/>
      <c r="N383" s="56">
        <v>19</v>
      </c>
      <c r="O383" s="84">
        <v>1</v>
      </c>
      <c r="P383" s="84">
        <v>1</v>
      </c>
      <c r="Q383" s="84">
        <v>3</v>
      </c>
      <c r="R383" s="84"/>
      <c r="S383" s="84"/>
      <c r="T383" s="84"/>
      <c r="U383" s="84"/>
      <c r="V383" s="84"/>
      <c r="W383" s="84"/>
      <c r="X383" s="84"/>
      <c r="Y383" s="84"/>
      <c r="Z383" s="84"/>
      <c r="AA383" s="56">
        <v>19</v>
      </c>
    </row>
    <row r="384" spans="1:27" x14ac:dyDescent="0.2">
      <c r="A384" s="56">
        <v>20</v>
      </c>
      <c r="B384" s="84">
        <v>0</v>
      </c>
      <c r="C384" s="84">
        <v>5</v>
      </c>
      <c r="D384" s="84">
        <v>8</v>
      </c>
      <c r="E384" s="84"/>
      <c r="F384" s="84"/>
      <c r="G384" s="84"/>
      <c r="H384" s="84"/>
      <c r="I384" s="84"/>
      <c r="J384" s="84"/>
      <c r="K384" s="84"/>
      <c r="L384" s="84"/>
      <c r="M384" s="84"/>
      <c r="N384" s="56">
        <v>20</v>
      </c>
      <c r="O384" s="84">
        <v>0</v>
      </c>
      <c r="P384" s="84">
        <v>4</v>
      </c>
      <c r="Q384" s="84">
        <v>3</v>
      </c>
      <c r="R384" s="84"/>
      <c r="S384" s="84"/>
      <c r="T384" s="84"/>
      <c r="U384" s="84"/>
      <c r="V384" s="84"/>
      <c r="W384" s="84"/>
      <c r="X384" s="84"/>
      <c r="Y384" s="84"/>
      <c r="Z384" s="84"/>
      <c r="AA384" s="56">
        <v>20</v>
      </c>
    </row>
    <row r="385" spans="1:29" x14ac:dyDescent="0.2">
      <c r="A385" s="56">
        <v>21</v>
      </c>
      <c r="B385" s="84">
        <v>4</v>
      </c>
      <c r="C385" s="84">
        <v>9</v>
      </c>
      <c r="D385" s="84">
        <v>17</v>
      </c>
      <c r="E385" s="84"/>
      <c r="F385" s="84"/>
      <c r="G385" s="84"/>
      <c r="H385" s="84"/>
      <c r="I385" s="84"/>
      <c r="J385" s="84"/>
      <c r="K385" s="84"/>
      <c r="L385" s="84"/>
      <c r="M385" s="84"/>
      <c r="N385" s="56">
        <v>21</v>
      </c>
      <c r="O385" s="84">
        <v>4</v>
      </c>
      <c r="P385" s="84">
        <v>6</v>
      </c>
      <c r="Q385" s="84">
        <v>8</v>
      </c>
      <c r="R385" s="84"/>
      <c r="S385" s="84"/>
      <c r="T385" s="84"/>
      <c r="U385" s="84"/>
      <c r="V385" s="84"/>
      <c r="W385" s="84"/>
      <c r="X385" s="84"/>
      <c r="Y385" s="84"/>
      <c r="Z385" s="84"/>
      <c r="AA385" s="56">
        <v>21</v>
      </c>
    </row>
    <row r="386" spans="1:29" x14ac:dyDescent="0.2">
      <c r="A386" s="56">
        <v>22</v>
      </c>
      <c r="B386" s="84">
        <v>19</v>
      </c>
      <c r="C386" s="84">
        <v>43</v>
      </c>
      <c r="D386" s="84">
        <v>59</v>
      </c>
      <c r="E386" s="84"/>
      <c r="F386" s="84"/>
      <c r="G386" s="84"/>
      <c r="H386" s="84"/>
      <c r="I386" s="84"/>
      <c r="J386" s="84"/>
      <c r="K386" s="84"/>
      <c r="L386" s="84"/>
      <c r="M386" s="84"/>
      <c r="N386" s="56">
        <v>22</v>
      </c>
      <c r="O386" s="84">
        <v>19</v>
      </c>
      <c r="P386" s="84">
        <v>24</v>
      </c>
      <c r="Q386" s="84">
        <v>17</v>
      </c>
      <c r="R386" s="84"/>
      <c r="S386" s="84"/>
      <c r="T386" s="84"/>
      <c r="U386" s="84"/>
      <c r="V386" s="84"/>
      <c r="W386" s="84"/>
      <c r="X386" s="84"/>
      <c r="Y386" s="84"/>
      <c r="Z386" s="84"/>
      <c r="AA386" s="56">
        <v>22</v>
      </c>
    </row>
    <row r="387" spans="1:29" x14ac:dyDescent="0.2">
      <c r="A387" s="56">
        <v>23</v>
      </c>
      <c r="B387" s="84">
        <v>71</v>
      </c>
      <c r="C387" s="84">
        <v>182</v>
      </c>
      <c r="D387" s="84">
        <v>302</v>
      </c>
      <c r="E387" s="84"/>
      <c r="F387" s="84"/>
      <c r="G387" s="84"/>
      <c r="H387" s="84"/>
      <c r="I387" s="84"/>
      <c r="J387" s="84"/>
      <c r="K387" s="84"/>
      <c r="L387" s="84"/>
      <c r="M387" s="84"/>
      <c r="N387" s="56">
        <v>23</v>
      </c>
      <c r="O387" s="84">
        <v>71</v>
      </c>
      <c r="P387" s="84">
        <v>110</v>
      </c>
      <c r="Q387" s="84">
        <v>118</v>
      </c>
      <c r="R387" s="84"/>
      <c r="S387" s="84"/>
      <c r="T387" s="84"/>
      <c r="U387" s="84"/>
      <c r="V387" s="84"/>
      <c r="W387" s="84"/>
      <c r="X387" s="84"/>
      <c r="Y387" s="84"/>
      <c r="Z387" s="84"/>
      <c r="AA387" s="56">
        <v>23</v>
      </c>
    </row>
    <row r="388" spans="1:29" x14ac:dyDescent="0.2">
      <c r="A388" s="56">
        <v>24</v>
      </c>
      <c r="B388" s="84">
        <v>24</v>
      </c>
      <c r="C388" s="84">
        <v>39</v>
      </c>
      <c r="D388" s="84">
        <v>73</v>
      </c>
      <c r="E388" s="84"/>
      <c r="F388" s="84"/>
      <c r="G388" s="84"/>
      <c r="H388" s="84"/>
      <c r="I388" s="84"/>
      <c r="J388" s="84"/>
      <c r="K388" s="84"/>
      <c r="L388" s="84"/>
      <c r="M388" s="84"/>
      <c r="N388" s="56">
        <v>24</v>
      </c>
      <c r="O388" s="84">
        <v>24</v>
      </c>
      <c r="P388" s="84">
        <v>15</v>
      </c>
      <c r="Q388" s="84">
        <v>31</v>
      </c>
      <c r="R388" s="84"/>
      <c r="S388" s="84"/>
      <c r="T388" s="84"/>
      <c r="U388" s="84"/>
      <c r="V388" s="84"/>
      <c r="W388" s="84"/>
      <c r="X388" s="84"/>
      <c r="Y388" s="84"/>
      <c r="Z388" s="84"/>
      <c r="AA388" s="56">
        <v>24</v>
      </c>
    </row>
    <row r="389" spans="1:29" x14ac:dyDescent="0.2">
      <c r="A389" s="61" t="s">
        <v>4</v>
      </c>
      <c r="B389" s="84">
        <v>366</v>
      </c>
      <c r="C389" s="84">
        <v>808</v>
      </c>
      <c r="D389" s="84">
        <v>1275</v>
      </c>
      <c r="E389" s="84"/>
      <c r="F389" s="84"/>
      <c r="G389" s="84"/>
      <c r="H389" s="84"/>
      <c r="I389" s="84"/>
      <c r="J389" s="84"/>
      <c r="K389" s="84"/>
      <c r="L389" s="84"/>
      <c r="M389" s="84"/>
      <c r="N389" s="61" t="s">
        <v>4</v>
      </c>
      <c r="O389" s="84">
        <v>366</v>
      </c>
      <c r="P389" s="84">
        <v>437</v>
      </c>
      <c r="Q389" s="84">
        <v>438</v>
      </c>
      <c r="R389" s="84"/>
      <c r="S389" s="84"/>
      <c r="T389" s="84"/>
      <c r="U389" s="84"/>
      <c r="V389" s="84"/>
      <c r="W389" s="84"/>
      <c r="X389" s="84"/>
      <c r="Y389" s="84"/>
      <c r="Z389" s="84"/>
      <c r="AA389" s="61" t="s">
        <v>4</v>
      </c>
      <c r="AB389" s="68"/>
    </row>
    <row r="390" spans="1:29" x14ac:dyDescent="0.2">
      <c r="A390" s="45"/>
      <c r="B390" s="62"/>
      <c r="C390" s="62"/>
      <c r="D390" s="62"/>
      <c r="E390" s="62"/>
      <c r="F390" s="62"/>
      <c r="G390" s="62"/>
      <c r="H390" s="62"/>
      <c r="I390" s="62"/>
      <c r="J390" s="62"/>
      <c r="K390" s="62"/>
      <c r="L390" s="62"/>
      <c r="M390" s="62"/>
      <c r="N390" s="45"/>
      <c r="O390" s="62"/>
      <c r="P390" s="62"/>
      <c r="Q390" s="62"/>
      <c r="R390" s="62"/>
      <c r="S390" s="62"/>
      <c r="T390" s="62"/>
      <c r="U390" s="62"/>
      <c r="V390" s="62"/>
      <c r="W390" s="62"/>
      <c r="X390" s="62"/>
      <c r="Y390" s="62"/>
      <c r="Z390" s="62"/>
      <c r="AA390" s="45"/>
      <c r="AC390" s="83"/>
    </row>
    <row r="391" spans="1:29" x14ac:dyDescent="0.2">
      <c r="A391" s="45"/>
      <c r="E391" s="68"/>
      <c r="F391" s="68"/>
      <c r="G391" s="68"/>
      <c r="H391" s="68"/>
      <c r="I391" s="68"/>
      <c r="J391" s="68"/>
      <c r="N391" s="45"/>
      <c r="X391" s="346"/>
      <c r="AA391" s="45"/>
    </row>
    <row r="392" spans="1:29" x14ac:dyDescent="0.2">
      <c r="A392" s="45"/>
      <c r="N392" s="45"/>
      <c r="X392" s="346"/>
      <c r="AA392" s="45"/>
    </row>
    <row r="393" spans="1:29" x14ac:dyDescent="0.2">
      <c r="A393" s="45"/>
      <c r="B393" s="86"/>
      <c r="N393" s="45"/>
      <c r="O393" s="86"/>
      <c r="X393" s="346"/>
      <c r="AA393" s="45"/>
    </row>
    <row r="394" spans="1:29" x14ac:dyDescent="0.2">
      <c r="A394" s="64" t="s">
        <v>17</v>
      </c>
      <c r="B394" s="53" t="s">
        <v>265</v>
      </c>
      <c r="C394" s="54"/>
      <c r="D394" s="54"/>
      <c r="E394" s="54"/>
      <c r="F394" s="54"/>
      <c r="G394" s="54"/>
      <c r="H394" s="54"/>
      <c r="I394" s="54"/>
      <c r="J394" s="54"/>
      <c r="K394" s="54"/>
      <c r="L394" s="54"/>
      <c r="M394" s="54"/>
      <c r="N394" s="74" t="s">
        <v>17</v>
      </c>
      <c r="O394" s="55" t="s">
        <v>265</v>
      </c>
      <c r="P394" s="55"/>
      <c r="Q394" s="55"/>
      <c r="R394" s="55"/>
      <c r="S394" s="55"/>
      <c r="T394" s="55"/>
      <c r="U394" s="55"/>
      <c r="V394" s="55"/>
      <c r="W394" s="55"/>
      <c r="X394" s="55"/>
      <c r="Y394" s="55"/>
      <c r="Z394" s="55"/>
      <c r="AA394" s="74" t="s">
        <v>17</v>
      </c>
      <c r="AB394" s="87"/>
      <c r="AC394" s="83"/>
    </row>
    <row r="395" spans="1:29" x14ac:dyDescent="0.2">
      <c r="A395" s="65">
        <v>1</v>
      </c>
      <c r="B395" s="84">
        <v>7</v>
      </c>
      <c r="C395" s="84">
        <v>20</v>
      </c>
      <c r="D395" s="84">
        <v>30</v>
      </c>
      <c r="E395" s="84"/>
      <c r="F395" s="84"/>
      <c r="G395" s="84"/>
      <c r="H395" s="84"/>
      <c r="I395" s="84"/>
      <c r="J395" s="84"/>
      <c r="K395" s="84"/>
      <c r="L395" s="84"/>
      <c r="M395" s="84"/>
      <c r="N395" s="140">
        <v>1</v>
      </c>
      <c r="O395" s="84">
        <v>7</v>
      </c>
      <c r="P395" s="84">
        <v>13</v>
      </c>
      <c r="Q395" s="84">
        <v>10</v>
      </c>
      <c r="R395" s="84"/>
      <c r="S395" s="84"/>
      <c r="T395" s="84"/>
      <c r="U395" s="84"/>
      <c r="V395" s="84"/>
      <c r="W395" s="84"/>
      <c r="X395" s="84"/>
      <c r="Y395" s="84"/>
      <c r="Z395" s="84"/>
      <c r="AA395" s="65">
        <v>1</v>
      </c>
      <c r="AB395" s="88"/>
      <c r="AC395" s="83"/>
    </row>
    <row r="396" spans="1:29" x14ac:dyDescent="0.2">
      <c r="A396" s="65">
        <v>2</v>
      </c>
      <c r="B396" s="84">
        <v>2</v>
      </c>
      <c r="C396" s="84">
        <v>3</v>
      </c>
      <c r="D396" s="84">
        <v>5</v>
      </c>
      <c r="E396" s="84"/>
      <c r="F396" s="84"/>
      <c r="G396" s="84"/>
      <c r="H396" s="84"/>
      <c r="I396" s="84"/>
      <c r="J396" s="84"/>
      <c r="K396" s="84"/>
      <c r="L396" s="84"/>
      <c r="M396" s="84"/>
      <c r="N396" s="140">
        <v>2</v>
      </c>
      <c r="O396" s="84">
        <v>2</v>
      </c>
      <c r="P396" s="84">
        <v>1</v>
      </c>
      <c r="Q396" s="84">
        <v>2</v>
      </c>
      <c r="R396" s="84"/>
      <c r="S396" s="84"/>
      <c r="T396" s="84"/>
      <c r="U396" s="84"/>
      <c r="V396" s="84"/>
      <c r="W396" s="84"/>
      <c r="X396" s="84"/>
      <c r="Y396" s="84"/>
      <c r="Z396" s="84"/>
      <c r="AA396" s="65">
        <v>2</v>
      </c>
      <c r="AB396" s="88"/>
      <c r="AC396" s="83"/>
    </row>
    <row r="397" spans="1:29" x14ac:dyDescent="0.2">
      <c r="A397" s="65">
        <v>3</v>
      </c>
      <c r="B397" s="84">
        <v>1</v>
      </c>
      <c r="C397" s="84">
        <v>1</v>
      </c>
      <c r="D397" s="84">
        <v>1</v>
      </c>
      <c r="E397" s="84"/>
      <c r="F397" s="84"/>
      <c r="G397" s="84"/>
      <c r="H397" s="84"/>
      <c r="I397" s="84"/>
      <c r="J397" s="84"/>
      <c r="K397" s="84"/>
      <c r="L397" s="84"/>
      <c r="M397" s="84"/>
      <c r="N397" s="140">
        <v>3</v>
      </c>
      <c r="O397" s="84">
        <v>1</v>
      </c>
      <c r="P397" s="84">
        <v>0</v>
      </c>
      <c r="Q397" s="84">
        <v>0</v>
      </c>
      <c r="R397" s="84"/>
      <c r="S397" s="84"/>
      <c r="T397" s="84"/>
      <c r="U397" s="84"/>
      <c r="V397" s="84"/>
      <c r="W397" s="84"/>
      <c r="X397" s="84"/>
      <c r="Y397" s="84"/>
      <c r="Z397" s="84"/>
      <c r="AA397" s="65">
        <v>3</v>
      </c>
      <c r="AB397" s="88"/>
      <c r="AC397" s="83"/>
    </row>
    <row r="398" spans="1:29" x14ac:dyDescent="0.2">
      <c r="A398" s="65">
        <v>4</v>
      </c>
      <c r="B398" s="84">
        <v>14</v>
      </c>
      <c r="C398" s="84">
        <v>37</v>
      </c>
      <c r="D398" s="84">
        <v>47</v>
      </c>
      <c r="E398" s="84"/>
      <c r="F398" s="84"/>
      <c r="G398" s="84"/>
      <c r="H398" s="84"/>
      <c r="I398" s="84"/>
      <c r="J398" s="84"/>
      <c r="K398" s="84"/>
      <c r="L398" s="84"/>
      <c r="M398" s="84"/>
      <c r="N398" s="140">
        <v>4</v>
      </c>
      <c r="O398" s="84">
        <v>14</v>
      </c>
      <c r="P398" s="84">
        <v>21</v>
      </c>
      <c r="Q398" s="84">
        <v>10</v>
      </c>
      <c r="R398" s="84"/>
      <c r="S398" s="84"/>
      <c r="T398" s="84"/>
      <c r="U398" s="84"/>
      <c r="V398" s="84"/>
      <c r="W398" s="84"/>
      <c r="X398" s="84"/>
      <c r="Y398" s="84"/>
      <c r="Z398" s="84"/>
      <c r="AA398" s="65">
        <v>4</v>
      </c>
      <c r="AB398" s="88"/>
      <c r="AC398" s="83"/>
    </row>
    <row r="399" spans="1:29" x14ac:dyDescent="0.2">
      <c r="A399" s="65">
        <v>5</v>
      </c>
      <c r="B399" s="84">
        <v>14</v>
      </c>
      <c r="C399" s="84">
        <v>25</v>
      </c>
      <c r="D399" s="84">
        <v>27</v>
      </c>
      <c r="E399" s="84"/>
      <c r="F399" s="84"/>
      <c r="G399" s="84"/>
      <c r="H399" s="84"/>
      <c r="I399" s="84"/>
      <c r="J399" s="84"/>
      <c r="K399" s="84"/>
      <c r="L399" s="84"/>
      <c r="M399" s="84"/>
      <c r="N399" s="140">
        <v>5</v>
      </c>
      <c r="O399" s="84">
        <v>14</v>
      </c>
      <c r="P399" s="84">
        <v>11</v>
      </c>
      <c r="Q399" s="84">
        <v>2</v>
      </c>
      <c r="R399" s="84"/>
      <c r="S399" s="84"/>
      <c r="T399" s="84"/>
      <c r="U399" s="84"/>
      <c r="V399" s="84"/>
      <c r="W399" s="84"/>
      <c r="X399" s="84"/>
      <c r="Y399" s="84"/>
      <c r="Z399" s="84"/>
      <c r="AA399" s="65">
        <v>5</v>
      </c>
      <c r="AB399" s="88"/>
      <c r="AC399" s="83"/>
    </row>
    <row r="400" spans="1:29" x14ac:dyDescent="0.2">
      <c r="A400" s="65">
        <v>6</v>
      </c>
      <c r="B400" s="84">
        <v>0</v>
      </c>
      <c r="C400" s="84">
        <v>1</v>
      </c>
      <c r="D400" s="84">
        <v>1</v>
      </c>
      <c r="E400" s="84"/>
      <c r="F400" s="84"/>
      <c r="G400" s="84"/>
      <c r="H400" s="84"/>
      <c r="I400" s="84"/>
      <c r="J400" s="84"/>
      <c r="K400" s="84"/>
      <c r="L400" s="84"/>
      <c r="M400" s="84"/>
      <c r="N400" s="140">
        <v>6</v>
      </c>
      <c r="O400" s="84">
        <v>0</v>
      </c>
      <c r="P400" s="84">
        <v>1</v>
      </c>
      <c r="Q400" s="84">
        <v>0</v>
      </c>
      <c r="R400" s="84"/>
      <c r="S400" s="84"/>
      <c r="T400" s="84"/>
      <c r="U400" s="84"/>
      <c r="V400" s="84"/>
      <c r="W400" s="84"/>
      <c r="X400" s="84"/>
      <c r="Y400" s="84"/>
      <c r="Z400" s="84"/>
      <c r="AA400" s="65">
        <v>6</v>
      </c>
      <c r="AB400" s="88"/>
      <c r="AC400" s="83"/>
    </row>
    <row r="401" spans="1:29" x14ac:dyDescent="0.2">
      <c r="A401" s="65">
        <v>7</v>
      </c>
      <c r="B401" s="84">
        <v>1</v>
      </c>
      <c r="C401" s="84">
        <v>1</v>
      </c>
      <c r="D401" s="84">
        <v>1</v>
      </c>
      <c r="E401" s="84"/>
      <c r="F401" s="84"/>
      <c r="G401" s="84"/>
      <c r="H401" s="84"/>
      <c r="I401" s="84"/>
      <c r="J401" s="84"/>
      <c r="K401" s="84"/>
      <c r="L401" s="84"/>
      <c r="M401" s="84"/>
      <c r="N401" s="140">
        <v>7</v>
      </c>
      <c r="O401" s="84">
        <v>1</v>
      </c>
      <c r="P401" s="84">
        <v>0</v>
      </c>
      <c r="Q401" s="84">
        <v>0</v>
      </c>
      <c r="R401" s="84"/>
      <c r="S401" s="84"/>
      <c r="T401" s="84"/>
      <c r="U401" s="84"/>
      <c r="V401" s="84"/>
      <c r="W401" s="84"/>
      <c r="X401" s="84"/>
      <c r="Y401" s="84"/>
      <c r="Z401" s="84"/>
      <c r="AA401" s="65">
        <v>7</v>
      </c>
      <c r="AB401" s="88"/>
      <c r="AC401" s="83"/>
    </row>
    <row r="402" spans="1:29" x14ac:dyDescent="0.2">
      <c r="A402" s="65">
        <v>8</v>
      </c>
      <c r="B402" s="84">
        <v>8</v>
      </c>
      <c r="C402" s="84">
        <v>33</v>
      </c>
      <c r="D402" s="84">
        <v>45</v>
      </c>
      <c r="E402" s="84"/>
      <c r="F402" s="84"/>
      <c r="G402" s="84"/>
      <c r="H402" s="84"/>
      <c r="I402" s="84"/>
      <c r="J402" s="84"/>
      <c r="K402" s="84"/>
      <c r="L402" s="84"/>
      <c r="M402" s="84"/>
      <c r="N402" s="140">
        <v>8</v>
      </c>
      <c r="O402" s="84">
        <v>8</v>
      </c>
      <c r="P402" s="84">
        <v>25</v>
      </c>
      <c r="Q402" s="84">
        <v>12</v>
      </c>
      <c r="R402" s="84"/>
      <c r="S402" s="84"/>
      <c r="T402" s="84"/>
      <c r="U402" s="84"/>
      <c r="V402" s="84"/>
      <c r="W402" s="84"/>
      <c r="X402" s="84"/>
      <c r="Y402" s="84"/>
      <c r="Z402" s="84"/>
      <c r="AA402" s="65">
        <v>8</v>
      </c>
      <c r="AB402" s="88"/>
      <c r="AC402" s="83"/>
    </row>
    <row r="403" spans="1:29" x14ac:dyDescent="0.2">
      <c r="A403" s="65">
        <v>9</v>
      </c>
      <c r="B403" s="84">
        <v>29</v>
      </c>
      <c r="C403" s="84">
        <v>29</v>
      </c>
      <c r="D403" s="84">
        <v>36</v>
      </c>
      <c r="E403" s="84"/>
      <c r="F403" s="84"/>
      <c r="G403" s="84"/>
      <c r="H403" s="84"/>
      <c r="I403" s="84"/>
      <c r="J403" s="84"/>
      <c r="K403" s="84"/>
      <c r="L403" s="84"/>
      <c r="M403" s="84"/>
      <c r="N403" s="140">
        <v>9</v>
      </c>
      <c r="O403" s="84">
        <v>29</v>
      </c>
      <c r="P403" s="84">
        <v>0</v>
      </c>
      <c r="Q403" s="84">
        <v>7</v>
      </c>
      <c r="R403" s="84"/>
      <c r="S403" s="84"/>
      <c r="T403" s="84"/>
      <c r="U403" s="84"/>
      <c r="V403" s="84"/>
      <c r="W403" s="84"/>
      <c r="X403" s="84"/>
      <c r="Y403" s="84"/>
      <c r="Z403" s="84"/>
      <c r="AA403" s="65">
        <v>9</v>
      </c>
      <c r="AB403" s="88"/>
      <c r="AC403" s="83"/>
    </row>
    <row r="404" spans="1:29" x14ac:dyDescent="0.2">
      <c r="A404" s="65">
        <v>10</v>
      </c>
      <c r="B404" s="84">
        <v>12</v>
      </c>
      <c r="C404" s="84">
        <v>17</v>
      </c>
      <c r="D404" s="84">
        <v>30</v>
      </c>
      <c r="E404" s="84"/>
      <c r="F404" s="84"/>
      <c r="G404" s="84"/>
      <c r="H404" s="84"/>
      <c r="I404" s="84"/>
      <c r="J404" s="84"/>
      <c r="K404" s="84"/>
      <c r="L404" s="84"/>
      <c r="M404" s="84"/>
      <c r="N404" s="140">
        <v>10</v>
      </c>
      <c r="O404" s="84">
        <v>12</v>
      </c>
      <c r="P404" s="84">
        <v>5</v>
      </c>
      <c r="Q404" s="84">
        <v>13</v>
      </c>
      <c r="R404" s="84"/>
      <c r="S404" s="84"/>
      <c r="T404" s="84"/>
      <c r="U404" s="84"/>
      <c r="V404" s="84"/>
      <c r="W404" s="84"/>
      <c r="X404" s="84"/>
      <c r="Y404" s="84"/>
      <c r="Z404" s="84"/>
      <c r="AA404" s="65">
        <v>10</v>
      </c>
      <c r="AB404" s="88"/>
      <c r="AC404" s="83"/>
    </row>
    <row r="405" spans="1:29" x14ac:dyDescent="0.2">
      <c r="A405" s="65">
        <v>11</v>
      </c>
      <c r="B405" s="84">
        <v>2</v>
      </c>
      <c r="C405" s="84">
        <v>2</v>
      </c>
      <c r="D405" s="84">
        <v>40</v>
      </c>
      <c r="E405" s="84"/>
      <c r="F405" s="84"/>
      <c r="G405" s="84"/>
      <c r="H405" s="84"/>
      <c r="I405" s="84"/>
      <c r="J405" s="84"/>
      <c r="K405" s="84"/>
      <c r="L405" s="84"/>
      <c r="M405" s="84"/>
      <c r="N405" s="140">
        <v>11</v>
      </c>
      <c r="O405" s="84">
        <v>2</v>
      </c>
      <c r="P405" s="84">
        <v>0</v>
      </c>
      <c r="Q405" s="84">
        <v>12</v>
      </c>
      <c r="R405" s="84"/>
      <c r="S405" s="84"/>
      <c r="T405" s="84"/>
      <c r="U405" s="84"/>
      <c r="V405" s="84"/>
      <c r="W405" s="84"/>
      <c r="X405" s="84"/>
      <c r="Y405" s="84"/>
      <c r="Z405" s="84"/>
      <c r="AA405" s="65">
        <v>11</v>
      </c>
      <c r="AB405" s="88"/>
      <c r="AC405" s="83"/>
    </row>
    <row r="406" spans="1:29" x14ac:dyDescent="0.2">
      <c r="A406" s="65">
        <v>12</v>
      </c>
      <c r="B406" s="84">
        <v>47</v>
      </c>
      <c r="C406" s="84">
        <v>102</v>
      </c>
      <c r="D406" s="84">
        <v>142</v>
      </c>
      <c r="E406" s="84"/>
      <c r="F406" s="84"/>
      <c r="G406" s="84"/>
      <c r="H406" s="84"/>
      <c r="I406" s="84"/>
      <c r="J406" s="84"/>
      <c r="K406" s="84"/>
      <c r="L406" s="84"/>
      <c r="M406" s="84"/>
      <c r="N406" s="140">
        <v>12</v>
      </c>
      <c r="O406" s="84">
        <v>47</v>
      </c>
      <c r="P406" s="84">
        <v>55</v>
      </c>
      <c r="Q406" s="84">
        <v>40</v>
      </c>
      <c r="R406" s="84"/>
      <c r="S406" s="84"/>
      <c r="T406" s="84"/>
      <c r="U406" s="84"/>
      <c r="V406" s="84"/>
      <c r="W406" s="84"/>
      <c r="X406" s="84"/>
      <c r="Y406" s="84"/>
      <c r="Z406" s="84"/>
      <c r="AA406" s="65">
        <v>12</v>
      </c>
      <c r="AB406" s="88"/>
      <c r="AC406" s="83"/>
    </row>
    <row r="407" spans="1:29" x14ac:dyDescent="0.2">
      <c r="A407" s="65">
        <v>13</v>
      </c>
      <c r="B407" s="84">
        <v>7</v>
      </c>
      <c r="C407" s="84">
        <v>14</v>
      </c>
      <c r="D407" s="84">
        <v>16</v>
      </c>
      <c r="E407" s="84"/>
      <c r="F407" s="84"/>
      <c r="G407" s="84"/>
      <c r="H407" s="84"/>
      <c r="I407" s="84"/>
      <c r="J407" s="84"/>
      <c r="K407" s="84"/>
      <c r="L407" s="84"/>
      <c r="M407" s="84"/>
      <c r="N407" s="140">
        <v>13</v>
      </c>
      <c r="O407" s="84">
        <v>7</v>
      </c>
      <c r="P407" s="84">
        <v>7</v>
      </c>
      <c r="Q407" s="84">
        <v>1</v>
      </c>
      <c r="R407" s="84"/>
      <c r="S407" s="84"/>
      <c r="T407" s="84"/>
      <c r="U407" s="84"/>
      <c r="V407" s="84"/>
      <c r="W407" s="84"/>
      <c r="X407" s="84"/>
      <c r="Y407" s="84"/>
      <c r="Z407" s="84"/>
      <c r="AA407" s="65">
        <v>13</v>
      </c>
      <c r="AB407" s="88"/>
      <c r="AC407" s="83"/>
    </row>
    <row r="408" spans="1:29" x14ac:dyDescent="0.2">
      <c r="A408" s="65">
        <v>14</v>
      </c>
      <c r="B408" s="84">
        <v>39</v>
      </c>
      <c r="C408" s="84">
        <v>95</v>
      </c>
      <c r="D408" s="84">
        <v>123</v>
      </c>
      <c r="E408" s="84"/>
      <c r="F408" s="84"/>
      <c r="G408" s="84"/>
      <c r="H408" s="84"/>
      <c r="I408" s="84"/>
      <c r="J408" s="84"/>
      <c r="K408" s="84"/>
      <c r="L408" s="84"/>
      <c r="M408" s="84"/>
      <c r="N408" s="140">
        <v>14</v>
      </c>
      <c r="O408" s="84">
        <v>39</v>
      </c>
      <c r="P408" s="84">
        <v>56</v>
      </c>
      <c r="Q408" s="84">
        <v>28</v>
      </c>
      <c r="R408" s="84"/>
      <c r="S408" s="84"/>
      <c r="T408" s="84"/>
      <c r="U408" s="84"/>
      <c r="V408" s="84"/>
      <c r="W408" s="84"/>
      <c r="X408" s="84"/>
      <c r="Y408" s="84"/>
      <c r="Z408" s="84"/>
      <c r="AA408" s="65">
        <v>14</v>
      </c>
      <c r="AB408" s="88"/>
      <c r="AC408" s="83"/>
    </row>
    <row r="409" spans="1:29" x14ac:dyDescent="0.2">
      <c r="A409" s="65">
        <v>15</v>
      </c>
      <c r="B409" s="84">
        <v>58</v>
      </c>
      <c r="C409" s="84">
        <v>120</v>
      </c>
      <c r="D409" s="84">
        <v>223</v>
      </c>
      <c r="E409" s="84"/>
      <c r="F409" s="84"/>
      <c r="G409" s="84"/>
      <c r="H409" s="84"/>
      <c r="I409" s="84"/>
      <c r="J409" s="84"/>
      <c r="K409" s="84"/>
      <c r="L409" s="84"/>
      <c r="M409" s="84"/>
      <c r="N409" s="140">
        <v>15</v>
      </c>
      <c r="O409" s="84">
        <v>58</v>
      </c>
      <c r="P409" s="84">
        <v>61</v>
      </c>
      <c r="Q409" s="84">
        <v>103</v>
      </c>
      <c r="R409" s="84"/>
      <c r="S409" s="84"/>
      <c r="T409" s="84"/>
      <c r="U409" s="84"/>
      <c r="V409" s="84"/>
      <c r="W409" s="84"/>
      <c r="X409" s="84"/>
      <c r="Y409" s="84"/>
      <c r="Z409" s="84"/>
      <c r="AA409" s="65">
        <v>15</v>
      </c>
      <c r="AB409" s="88"/>
      <c r="AC409" s="83"/>
    </row>
    <row r="410" spans="1:29" x14ac:dyDescent="0.2">
      <c r="A410" s="65">
        <v>16</v>
      </c>
      <c r="B410" s="84">
        <v>7</v>
      </c>
      <c r="C410" s="84">
        <v>15</v>
      </c>
      <c r="D410" s="84">
        <v>24</v>
      </c>
      <c r="E410" s="84"/>
      <c r="F410" s="84"/>
      <c r="G410" s="84"/>
      <c r="H410" s="84"/>
      <c r="I410" s="84"/>
      <c r="J410" s="84"/>
      <c r="K410" s="84"/>
      <c r="L410" s="84"/>
      <c r="M410" s="84"/>
      <c r="N410" s="140">
        <v>16</v>
      </c>
      <c r="O410" s="84">
        <v>7</v>
      </c>
      <c r="P410" s="84">
        <v>8</v>
      </c>
      <c r="Q410" s="84">
        <v>9</v>
      </c>
      <c r="R410" s="84"/>
      <c r="S410" s="84"/>
      <c r="T410" s="84"/>
      <c r="U410" s="84"/>
      <c r="V410" s="84"/>
      <c r="W410" s="84"/>
      <c r="X410" s="84"/>
      <c r="Y410" s="84"/>
      <c r="Z410" s="84"/>
      <c r="AA410" s="65">
        <v>16</v>
      </c>
      <c r="AB410" s="88"/>
      <c r="AC410" s="83"/>
    </row>
    <row r="411" spans="1:29" x14ac:dyDescent="0.2">
      <c r="A411" s="65">
        <v>17</v>
      </c>
      <c r="B411" s="84">
        <v>3</v>
      </c>
      <c r="C411" s="84">
        <v>11</v>
      </c>
      <c r="D411" s="84">
        <v>20</v>
      </c>
      <c r="E411" s="84"/>
      <c r="F411" s="84"/>
      <c r="G411" s="84"/>
      <c r="H411" s="84"/>
      <c r="I411" s="84"/>
      <c r="J411" s="84"/>
      <c r="K411" s="84"/>
      <c r="L411" s="84"/>
      <c r="M411" s="84"/>
      <c r="N411" s="140">
        <v>17</v>
      </c>
      <c r="O411" s="84">
        <v>3</v>
      </c>
      <c r="P411" s="84">
        <v>8</v>
      </c>
      <c r="Q411" s="84">
        <v>9</v>
      </c>
      <c r="R411" s="84"/>
      <c r="S411" s="84"/>
      <c r="T411" s="84"/>
      <c r="U411" s="84"/>
      <c r="V411" s="84"/>
      <c r="W411" s="84"/>
      <c r="X411" s="84"/>
      <c r="Y411" s="84"/>
      <c r="Z411" s="84"/>
      <c r="AA411" s="65">
        <v>17</v>
      </c>
      <c r="AB411" s="88"/>
      <c r="AC411" s="83"/>
    </row>
    <row r="412" spans="1:29" x14ac:dyDescent="0.2">
      <c r="A412" s="65">
        <v>18</v>
      </c>
      <c r="B412" s="84">
        <v>17</v>
      </c>
      <c r="C412" s="84">
        <v>25</v>
      </c>
      <c r="D412" s="84">
        <v>29</v>
      </c>
      <c r="E412" s="84"/>
      <c r="F412" s="84"/>
      <c r="G412" s="84"/>
      <c r="H412" s="84"/>
      <c r="I412" s="84"/>
      <c r="J412" s="84"/>
      <c r="K412" s="84"/>
      <c r="L412" s="84"/>
      <c r="M412" s="84"/>
      <c r="N412" s="140">
        <v>18</v>
      </c>
      <c r="O412" s="84">
        <v>17</v>
      </c>
      <c r="P412" s="84">
        <v>8</v>
      </c>
      <c r="Q412" s="84">
        <v>3</v>
      </c>
      <c r="R412" s="84"/>
      <c r="S412" s="84"/>
      <c r="T412" s="84"/>
      <c r="U412" s="84"/>
      <c r="V412" s="84"/>
      <c r="W412" s="84"/>
      <c r="X412" s="84"/>
      <c r="Y412" s="84"/>
      <c r="Z412" s="84"/>
      <c r="AA412" s="65">
        <v>18</v>
      </c>
      <c r="AB412" s="88"/>
      <c r="AC412" s="83"/>
    </row>
    <row r="413" spans="1:29" x14ac:dyDescent="0.2">
      <c r="A413" s="65">
        <v>19</v>
      </c>
      <c r="B413" s="84">
        <v>1</v>
      </c>
      <c r="C413" s="84">
        <v>2</v>
      </c>
      <c r="D413" s="84">
        <v>5</v>
      </c>
      <c r="E413" s="84"/>
      <c r="F413" s="84"/>
      <c r="G413" s="84"/>
      <c r="H413" s="84"/>
      <c r="I413" s="84"/>
      <c r="J413" s="84"/>
      <c r="K413" s="84"/>
      <c r="L413" s="84"/>
      <c r="M413" s="84"/>
      <c r="N413" s="140">
        <v>19</v>
      </c>
      <c r="O413" s="84">
        <v>1</v>
      </c>
      <c r="P413" s="84">
        <v>1</v>
      </c>
      <c r="Q413" s="84">
        <v>3</v>
      </c>
      <c r="R413" s="84"/>
      <c r="S413" s="84"/>
      <c r="T413" s="84"/>
      <c r="U413" s="84"/>
      <c r="V413" s="84"/>
      <c r="W413" s="84"/>
      <c r="X413" s="84"/>
      <c r="Y413" s="84"/>
      <c r="Z413" s="84"/>
      <c r="AA413" s="65">
        <v>19</v>
      </c>
      <c r="AB413" s="88"/>
      <c r="AC413" s="83"/>
    </row>
    <row r="414" spans="1:29" x14ac:dyDescent="0.2">
      <c r="A414" s="65">
        <v>20</v>
      </c>
      <c r="B414" s="84">
        <v>0</v>
      </c>
      <c r="C414" s="84">
        <v>5</v>
      </c>
      <c r="D414" s="84">
        <v>8</v>
      </c>
      <c r="E414" s="84"/>
      <c r="F414" s="84"/>
      <c r="G414" s="84"/>
      <c r="H414" s="84"/>
      <c r="I414" s="84"/>
      <c r="J414" s="84"/>
      <c r="K414" s="84"/>
      <c r="L414" s="84"/>
      <c r="M414" s="84"/>
      <c r="N414" s="140">
        <v>20</v>
      </c>
      <c r="O414" s="84">
        <v>0</v>
      </c>
      <c r="P414" s="84">
        <v>4</v>
      </c>
      <c r="Q414" s="84">
        <v>3</v>
      </c>
      <c r="R414" s="84"/>
      <c r="S414" s="84"/>
      <c r="T414" s="84"/>
      <c r="U414" s="84"/>
      <c r="V414" s="84"/>
      <c r="W414" s="84"/>
      <c r="X414" s="84"/>
      <c r="Y414" s="84"/>
      <c r="Z414" s="84"/>
      <c r="AA414" s="65">
        <v>20</v>
      </c>
      <c r="AB414" s="88"/>
      <c r="AC414" s="83"/>
    </row>
    <row r="415" spans="1:29" x14ac:dyDescent="0.2">
      <c r="A415" s="65">
        <v>21</v>
      </c>
      <c r="B415" s="84">
        <v>4</v>
      </c>
      <c r="C415" s="84">
        <v>9</v>
      </c>
      <c r="D415" s="84">
        <v>17</v>
      </c>
      <c r="E415" s="84"/>
      <c r="F415" s="84"/>
      <c r="G415" s="84"/>
      <c r="H415" s="84"/>
      <c r="I415" s="84"/>
      <c r="J415" s="84"/>
      <c r="K415" s="84"/>
      <c r="L415" s="84"/>
      <c r="M415" s="84"/>
      <c r="N415" s="140">
        <v>21</v>
      </c>
      <c r="O415" s="84">
        <v>4</v>
      </c>
      <c r="P415" s="84">
        <v>6</v>
      </c>
      <c r="Q415" s="84">
        <v>8</v>
      </c>
      <c r="R415" s="84"/>
      <c r="S415" s="84"/>
      <c r="T415" s="84"/>
      <c r="U415" s="84"/>
      <c r="V415" s="84"/>
      <c r="W415" s="84"/>
      <c r="X415" s="84"/>
      <c r="Y415" s="84"/>
      <c r="Z415" s="84"/>
      <c r="AA415" s="65">
        <v>21</v>
      </c>
      <c r="AB415" s="88"/>
      <c r="AC415" s="83"/>
    </row>
    <row r="416" spans="1:29" x14ac:dyDescent="0.2">
      <c r="A416" s="65">
        <v>22</v>
      </c>
      <c r="B416" s="84">
        <v>19</v>
      </c>
      <c r="C416" s="84">
        <v>43</v>
      </c>
      <c r="D416" s="84">
        <v>59</v>
      </c>
      <c r="E416" s="84"/>
      <c r="F416" s="84"/>
      <c r="G416" s="84"/>
      <c r="H416" s="84"/>
      <c r="I416" s="84"/>
      <c r="J416" s="84"/>
      <c r="K416" s="84"/>
      <c r="L416" s="84"/>
      <c r="M416" s="84"/>
      <c r="N416" s="140">
        <v>22</v>
      </c>
      <c r="O416" s="84">
        <v>19</v>
      </c>
      <c r="P416" s="84">
        <v>24</v>
      </c>
      <c r="Q416" s="84">
        <v>17</v>
      </c>
      <c r="R416" s="84"/>
      <c r="S416" s="84"/>
      <c r="T416" s="84"/>
      <c r="U416" s="84"/>
      <c r="V416" s="84"/>
      <c r="W416" s="84"/>
      <c r="X416" s="84"/>
      <c r="Y416" s="84"/>
      <c r="Z416" s="84"/>
      <c r="AA416" s="65">
        <v>22</v>
      </c>
      <c r="AB416" s="88"/>
      <c r="AC416" s="83"/>
    </row>
    <row r="417" spans="1:29" x14ac:dyDescent="0.2">
      <c r="A417" s="65">
        <v>23</v>
      </c>
      <c r="B417" s="84">
        <v>71</v>
      </c>
      <c r="C417" s="84">
        <v>182</v>
      </c>
      <c r="D417" s="84">
        <v>307</v>
      </c>
      <c r="E417" s="84"/>
      <c r="F417" s="84"/>
      <c r="G417" s="84"/>
      <c r="H417" s="84"/>
      <c r="I417" s="84"/>
      <c r="J417" s="84"/>
      <c r="K417" s="84"/>
      <c r="L417" s="84"/>
      <c r="M417" s="84"/>
      <c r="N417" s="140">
        <v>23</v>
      </c>
      <c r="O417" s="84">
        <v>71</v>
      </c>
      <c r="P417" s="84">
        <v>110</v>
      </c>
      <c r="Q417" s="84">
        <v>118</v>
      </c>
      <c r="R417" s="84"/>
      <c r="S417" s="84"/>
      <c r="T417" s="84"/>
      <c r="U417" s="84"/>
      <c r="V417" s="84"/>
      <c r="W417" s="84"/>
      <c r="X417" s="84"/>
      <c r="Y417" s="84"/>
      <c r="Z417" s="84"/>
      <c r="AA417" s="65">
        <v>23</v>
      </c>
      <c r="AB417" s="88"/>
      <c r="AC417" s="83"/>
    </row>
    <row r="418" spans="1:29" x14ac:dyDescent="0.2">
      <c r="A418" s="65">
        <v>24</v>
      </c>
      <c r="B418" s="84">
        <v>24</v>
      </c>
      <c r="C418" s="84">
        <v>39</v>
      </c>
      <c r="D418" s="84">
        <v>74</v>
      </c>
      <c r="E418" s="84"/>
      <c r="F418" s="84"/>
      <c r="G418" s="84"/>
      <c r="H418" s="84"/>
      <c r="I418" s="84"/>
      <c r="J418" s="84"/>
      <c r="K418" s="84"/>
      <c r="L418" s="84"/>
      <c r="M418" s="84"/>
      <c r="N418" s="140">
        <v>24</v>
      </c>
      <c r="O418" s="84">
        <v>24</v>
      </c>
      <c r="P418" s="84">
        <v>15</v>
      </c>
      <c r="Q418" s="84">
        <v>31</v>
      </c>
      <c r="R418" s="84"/>
      <c r="S418" s="84"/>
      <c r="T418" s="84"/>
      <c r="U418" s="84"/>
      <c r="V418" s="84"/>
      <c r="W418" s="84"/>
      <c r="X418" s="84"/>
      <c r="Y418" s="84"/>
      <c r="Z418" s="84"/>
      <c r="AA418" s="65">
        <v>24</v>
      </c>
      <c r="AB418" s="88"/>
      <c r="AC418" s="83"/>
    </row>
    <row r="419" spans="1:29" x14ac:dyDescent="0.2">
      <c r="A419" s="72" t="s">
        <v>4</v>
      </c>
      <c r="B419" s="84">
        <v>387</v>
      </c>
      <c r="C419" s="84">
        <v>831</v>
      </c>
      <c r="D419" s="84">
        <v>1310</v>
      </c>
      <c r="E419" s="84"/>
      <c r="F419" s="84"/>
      <c r="G419" s="84"/>
      <c r="H419" s="84"/>
      <c r="I419" s="84"/>
      <c r="J419" s="84"/>
      <c r="K419" s="84"/>
      <c r="L419" s="84"/>
      <c r="M419" s="84"/>
      <c r="N419" s="72" t="s">
        <v>4</v>
      </c>
      <c r="O419" s="84">
        <v>387</v>
      </c>
      <c r="P419" s="84">
        <v>440</v>
      </c>
      <c r="Q419" s="84">
        <v>441</v>
      </c>
      <c r="R419" s="84"/>
      <c r="S419" s="84"/>
      <c r="T419" s="84"/>
      <c r="U419" s="84"/>
      <c r="V419" s="84"/>
      <c r="W419" s="84"/>
      <c r="X419" s="84"/>
      <c r="Y419" s="84"/>
      <c r="Z419" s="84"/>
      <c r="AA419" s="72" t="s">
        <v>4</v>
      </c>
    </row>
    <row r="420" spans="1:29" x14ac:dyDescent="0.2">
      <c r="A420" s="45"/>
      <c r="B420" s="62"/>
      <c r="C420" s="62"/>
      <c r="D420" s="62"/>
      <c r="E420" s="62"/>
      <c r="F420" s="62"/>
      <c r="G420" s="62"/>
      <c r="H420" s="62"/>
      <c r="I420" s="62"/>
      <c r="J420" s="62"/>
      <c r="K420" s="62"/>
      <c r="L420" s="62"/>
      <c r="M420" s="62"/>
      <c r="N420" s="45"/>
      <c r="O420" s="62"/>
      <c r="P420" s="62"/>
      <c r="Q420" s="62"/>
      <c r="R420" s="62"/>
      <c r="S420" s="62"/>
      <c r="T420" s="62"/>
      <c r="U420" s="62"/>
      <c r="V420" s="62"/>
      <c r="W420" s="62"/>
      <c r="X420" s="62"/>
      <c r="Y420" s="62"/>
      <c r="Z420" s="62"/>
      <c r="AA420" s="45"/>
    </row>
    <row r="421" spans="1:29" x14ac:dyDescent="0.2">
      <c r="E421" s="68"/>
      <c r="F421" s="68"/>
      <c r="G421" s="68"/>
      <c r="H421" s="68"/>
      <c r="I421" s="68"/>
      <c r="J421" s="68"/>
      <c r="X421" s="346"/>
    </row>
    <row r="422" spans="1:29" x14ac:dyDescent="0.2">
      <c r="X422" s="346"/>
    </row>
    <row r="423" spans="1:29" x14ac:dyDescent="0.2">
      <c r="B423" s="86"/>
      <c r="O423" s="86"/>
      <c r="X423" s="346"/>
    </row>
    <row r="424" spans="1:29" x14ac:dyDescent="0.2">
      <c r="A424" s="41" t="s">
        <v>18</v>
      </c>
      <c r="B424" s="53" t="s">
        <v>188</v>
      </c>
      <c r="C424" s="54"/>
      <c r="D424" s="54"/>
      <c r="E424" s="54"/>
      <c r="F424" s="54"/>
      <c r="G424" s="54"/>
      <c r="H424" s="54"/>
      <c r="I424" s="54"/>
      <c r="J424" s="54"/>
      <c r="K424" s="54"/>
      <c r="L424" s="54"/>
      <c r="M424" s="54"/>
      <c r="N424" s="73" t="s">
        <v>18</v>
      </c>
      <c r="O424" s="55" t="s">
        <v>188</v>
      </c>
      <c r="P424" s="55"/>
      <c r="Q424" s="55"/>
      <c r="R424" s="55"/>
      <c r="S424" s="55"/>
      <c r="T424" s="55"/>
      <c r="U424" s="55"/>
      <c r="V424" s="55"/>
      <c r="W424" s="55"/>
      <c r="X424" s="55"/>
      <c r="Y424" s="55"/>
      <c r="Z424" s="55"/>
      <c r="AA424" s="73" t="s">
        <v>18</v>
      </c>
    </row>
    <row r="425" spans="1:29" x14ac:dyDescent="0.2">
      <c r="A425" s="56">
        <v>1</v>
      </c>
      <c r="B425" s="89">
        <v>17.41</v>
      </c>
      <c r="C425" s="89">
        <v>16.38</v>
      </c>
      <c r="D425" s="89">
        <v>16.440000000000001</v>
      </c>
      <c r="E425" s="89"/>
      <c r="F425" s="89"/>
      <c r="G425" s="89"/>
      <c r="H425" s="89"/>
      <c r="I425" s="89"/>
      <c r="J425" s="89"/>
      <c r="K425" s="89"/>
      <c r="L425" s="89"/>
      <c r="M425" s="89"/>
      <c r="N425" s="56">
        <v>1</v>
      </c>
      <c r="O425" s="89">
        <v>17.41</v>
      </c>
      <c r="P425" s="89">
        <v>15.8</v>
      </c>
      <c r="Q425" s="89">
        <v>16.82</v>
      </c>
      <c r="R425" s="89"/>
      <c r="S425" s="89"/>
      <c r="T425" s="89"/>
      <c r="U425" s="89"/>
      <c r="V425" s="89"/>
      <c r="W425" s="89"/>
      <c r="X425" s="89"/>
      <c r="Y425" s="89"/>
      <c r="Z425" s="89"/>
      <c r="AA425" s="56">
        <v>1</v>
      </c>
    </row>
    <row r="426" spans="1:29" x14ac:dyDescent="0.2">
      <c r="A426" s="56">
        <v>2</v>
      </c>
      <c r="B426" s="89">
        <v>19.13</v>
      </c>
      <c r="C426" s="89">
        <v>19.78</v>
      </c>
      <c r="D426" s="89">
        <v>18.940000000000001</v>
      </c>
      <c r="E426" s="89"/>
      <c r="F426" s="89"/>
      <c r="G426" s="89"/>
      <c r="H426" s="89"/>
      <c r="I426" s="89"/>
      <c r="J426" s="89"/>
      <c r="K426" s="89"/>
      <c r="L426" s="89"/>
      <c r="M426" s="89"/>
      <c r="N426" s="56">
        <v>2</v>
      </c>
      <c r="O426" s="89">
        <v>19.13</v>
      </c>
      <c r="P426" s="89">
        <v>20.96</v>
      </c>
      <c r="Q426" s="89">
        <v>15.98</v>
      </c>
      <c r="R426" s="89"/>
      <c r="S426" s="89"/>
      <c r="T426" s="89"/>
      <c r="U426" s="89"/>
      <c r="V426" s="89"/>
      <c r="W426" s="89"/>
      <c r="X426" s="89"/>
      <c r="Y426" s="89"/>
      <c r="Z426" s="89"/>
      <c r="AA426" s="56">
        <v>2</v>
      </c>
    </row>
    <row r="427" spans="1:29" x14ac:dyDescent="0.2">
      <c r="A427" s="56">
        <v>3</v>
      </c>
      <c r="B427" s="89">
        <v>15.76</v>
      </c>
      <c r="C427" s="89">
        <v>14.4</v>
      </c>
      <c r="D427" s="89">
        <v>14.72</v>
      </c>
      <c r="E427" s="89"/>
      <c r="F427" s="89"/>
      <c r="G427" s="89"/>
      <c r="H427" s="89"/>
      <c r="I427" s="89"/>
      <c r="J427" s="89"/>
      <c r="K427" s="89"/>
      <c r="L427" s="89"/>
      <c r="M427" s="89"/>
      <c r="N427" s="56">
        <v>3</v>
      </c>
      <c r="O427" s="89">
        <v>15.76</v>
      </c>
      <c r="P427" s="89">
        <v>9</v>
      </c>
      <c r="Q427" s="89">
        <v>16.29</v>
      </c>
      <c r="R427" s="89"/>
      <c r="S427" s="89"/>
      <c r="T427" s="89"/>
      <c r="U427" s="89"/>
      <c r="V427" s="89"/>
      <c r="W427" s="89"/>
      <c r="X427" s="89"/>
      <c r="Y427" s="89"/>
      <c r="Z427" s="89"/>
      <c r="AA427" s="56">
        <v>3</v>
      </c>
    </row>
    <row r="428" spans="1:29" x14ac:dyDescent="0.2">
      <c r="A428" s="56">
        <v>4</v>
      </c>
      <c r="B428" s="89">
        <v>16.64</v>
      </c>
      <c r="C428" s="89">
        <v>15.9</v>
      </c>
      <c r="D428" s="89">
        <v>16.350000000000001</v>
      </c>
      <c r="E428" s="89"/>
      <c r="F428" s="89"/>
      <c r="G428" s="89"/>
      <c r="H428" s="89"/>
      <c r="I428" s="89"/>
      <c r="J428" s="89"/>
      <c r="K428" s="89"/>
      <c r="L428" s="89"/>
      <c r="M428" s="89"/>
      <c r="N428" s="56">
        <v>4</v>
      </c>
      <c r="O428" s="89">
        <v>16.64</v>
      </c>
      <c r="P428" s="89">
        <v>15.31</v>
      </c>
      <c r="Q428" s="89">
        <v>17.239999999999998</v>
      </c>
      <c r="R428" s="89"/>
      <c r="S428" s="89"/>
      <c r="T428" s="89"/>
      <c r="U428" s="89"/>
      <c r="V428" s="89"/>
      <c r="W428" s="89"/>
      <c r="X428" s="89"/>
      <c r="Y428" s="89"/>
      <c r="Z428" s="89"/>
      <c r="AA428" s="56">
        <v>4</v>
      </c>
    </row>
    <row r="429" spans="1:29" x14ac:dyDescent="0.2">
      <c r="A429" s="56">
        <v>5</v>
      </c>
      <c r="B429" s="89">
        <v>13.65</v>
      </c>
      <c r="C429" s="89">
        <v>13.28</v>
      </c>
      <c r="D429" s="89">
        <v>13.24</v>
      </c>
      <c r="E429" s="89"/>
      <c r="F429" s="89"/>
      <c r="G429" s="89"/>
      <c r="H429" s="89"/>
      <c r="I429" s="89"/>
      <c r="J429" s="89"/>
      <c r="K429" s="89"/>
      <c r="L429" s="89"/>
      <c r="M429" s="89"/>
      <c r="N429" s="56">
        <v>5</v>
      </c>
      <c r="O429" s="89">
        <v>13.65</v>
      </c>
      <c r="P429" s="89">
        <v>13.24</v>
      </c>
      <c r="Q429" s="89">
        <v>10.28</v>
      </c>
      <c r="R429" s="89"/>
      <c r="S429" s="89"/>
      <c r="T429" s="89"/>
      <c r="U429" s="89"/>
      <c r="V429" s="89"/>
      <c r="W429" s="89"/>
      <c r="X429" s="89"/>
      <c r="Y429" s="89"/>
      <c r="Z429" s="89"/>
      <c r="AA429" s="56">
        <v>5</v>
      </c>
    </row>
    <row r="430" spans="1:29" x14ac:dyDescent="0.2">
      <c r="A430" s="56">
        <v>6</v>
      </c>
      <c r="B430" s="89">
        <v>22.08</v>
      </c>
      <c r="C430" s="89">
        <v>20.57</v>
      </c>
      <c r="D430" s="89">
        <v>20.13</v>
      </c>
      <c r="E430" s="89"/>
      <c r="F430" s="89"/>
      <c r="G430" s="89"/>
      <c r="H430" s="89"/>
      <c r="I430" s="89"/>
      <c r="J430" s="89"/>
      <c r="K430" s="89"/>
      <c r="L430" s="89"/>
      <c r="M430" s="89"/>
      <c r="N430" s="56">
        <v>6</v>
      </c>
      <c r="O430" s="89">
        <v>22.08</v>
      </c>
      <c r="P430" s="89">
        <v>18.55</v>
      </c>
      <c r="Q430" s="89">
        <v>17.100000000000001</v>
      </c>
      <c r="R430" s="89"/>
      <c r="S430" s="89"/>
      <c r="T430" s="89"/>
      <c r="U430" s="89"/>
      <c r="V430" s="89"/>
      <c r="W430" s="89"/>
      <c r="X430" s="89"/>
      <c r="Y430" s="89"/>
      <c r="Z430" s="89"/>
      <c r="AA430" s="56">
        <v>6</v>
      </c>
    </row>
    <row r="431" spans="1:29" x14ac:dyDescent="0.2">
      <c r="A431" s="56">
        <v>7</v>
      </c>
      <c r="B431" s="89">
        <v>17.59</v>
      </c>
      <c r="C431" s="89">
        <v>15.15</v>
      </c>
      <c r="D431" s="89">
        <v>15.15</v>
      </c>
      <c r="E431" s="89"/>
      <c r="F431" s="89"/>
      <c r="G431" s="89"/>
      <c r="H431" s="89"/>
      <c r="I431" s="89"/>
      <c r="J431" s="89"/>
      <c r="K431" s="89"/>
      <c r="L431" s="89"/>
      <c r="M431" s="89"/>
      <c r="N431" s="56">
        <v>7</v>
      </c>
      <c r="O431" s="89">
        <v>17.59</v>
      </c>
      <c r="P431" s="89">
        <v>14.17</v>
      </c>
      <c r="Q431" s="89"/>
      <c r="R431" s="89"/>
      <c r="S431" s="89"/>
      <c r="T431" s="89"/>
      <c r="U431" s="89"/>
      <c r="V431" s="89"/>
      <c r="W431" s="89"/>
      <c r="X431" s="89"/>
      <c r="Y431" s="89"/>
      <c r="Z431" s="89"/>
      <c r="AA431" s="56">
        <v>7</v>
      </c>
    </row>
    <row r="432" spans="1:29" x14ac:dyDescent="0.2">
      <c r="A432" s="56">
        <v>8</v>
      </c>
      <c r="B432" s="89">
        <v>22.98</v>
      </c>
      <c r="C432" s="89">
        <v>20.84</v>
      </c>
      <c r="D432" s="89">
        <v>20.02</v>
      </c>
      <c r="E432" s="89"/>
      <c r="F432" s="89"/>
      <c r="G432" s="89"/>
      <c r="H432" s="89"/>
      <c r="I432" s="89"/>
      <c r="J432" s="89"/>
      <c r="K432" s="89"/>
      <c r="L432" s="89"/>
      <c r="M432" s="89"/>
      <c r="N432" s="56">
        <v>8</v>
      </c>
      <c r="O432" s="89">
        <v>22.98</v>
      </c>
      <c r="P432" s="89">
        <v>20.12</v>
      </c>
      <c r="Q432" s="89">
        <v>18.21</v>
      </c>
      <c r="R432" s="89"/>
      <c r="S432" s="89"/>
      <c r="T432" s="89"/>
      <c r="U432" s="89"/>
      <c r="V432" s="89"/>
      <c r="W432" s="89"/>
      <c r="X432" s="89"/>
      <c r="Y432" s="89"/>
      <c r="Z432" s="89"/>
      <c r="AA432" s="56">
        <v>8</v>
      </c>
    </row>
    <row r="433" spans="1:27" x14ac:dyDescent="0.2">
      <c r="A433" s="56">
        <v>9</v>
      </c>
      <c r="B433" s="89">
        <v>16.27</v>
      </c>
      <c r="C433" s="89">
        <v>16.27</v>
      </c>
      <c r="D433" s="89">
        <v>16.57</v>
      </c>
      <c r="E433" s="89"/>
      <c r="F433" s="89"/>
      <c r="G433" s="89"/>
      <c r="H433" s="89"/>
      <c r="I433" s="89"/>
      <c r="J433" s="89"/>
      <c r="K433" s="89"/>
      <c r="L433" s="89"/>
      <c r="M433" s="89"/>
      <c r="N433" s="56">
        <v>9</v>
      </c>
      <c r="O433" s="89">
        <v>16.27</v>
      </c>
      <c r="P433" s="89"/>
      <c r="Q433" s="89">
        <v>17.32</v>
      </c>
      <c r="R433" s="89"/>
      <c r="S433" s="89"/>
      <c r="T433" s="89"/>
      <c r="U433" s="89"/>
      <c r="V433" s="89"/>
      <c r="W433" s="89"/>
      <c r="X433" s="89"/>
      <c r="Y433" s="89"/>
      <c r="Z433" s="89"/>
      <c r="AA433" s="56">
        <v>9</v>
      </c>
    </row>
    <row r="434" spans="1:27" x14ac:dyDescent="0.2">
      <c r="A434" s="56">
        <v>10</v>
      </c>
      <c r="B434" s="89">
        <v>13.85</v>
      </c>
      <c r="C434" s="89">
        <v>13.61</v>
      </c>
      <c r="D434" s="89">
        <v>13.85</v>
      </c>
      <c r="E434" s="89"/>
      <c r="F434" s="89"/>
      <c r="G434" s="89"/>
      <c r="H434" s="89"/>
      <c r="I434" s="89"/>
      <c r="J434" s="89"/>
      <c r="K434" s="89"/>
      <c r="L434" s="89"/>
      <c r="M434" s="89"/>
      <c r="N434" s="56">
        <v>10</v>
      </c>
      <c r="O434" s="89">
        <v>13.85</v>
      </c>
      <c r="P434" s="89">
        <v>13.24</v>
      </c>
      <c r="Q434" s="89">
        <v>14.19</v>
      </c>
      <c r="R434" s="89"/>
      <c r="S434" s="89"/>
      <c r="T434" s="89"/>
      <c r="U434" s="89"/>
      <c r="V434" s="89"/>
      <c r="W434" s="89"/>
      <c r="X434" s="89"/>
      <c r="Y434" s="89"/>
      <c r="Z434" s="89"/>
      <c r="AA434" s="56">
        <v>10</v>
      </c>
    </row>
    <row r="435" spans="1:27" x14ac:dyDescent="0.2">
      <c r="A435" s="56">
        <v>11</v>
      </c>
      <c r="B435" s="89">
        <v>19.95</v>
      </c>
      <c r="C435" s="89">
        <v>19.95</v>
      </c>
      <c r="D435" s="89">
        <v>15.36</v>
      </c>
      <c r="E435" s="89"/>
      <c r="F435" s="89"/>
      <c r="G435" s="89"/>
      <c r="H435" s="89"/>
      <c r="I435" s="89"/>
      <c r="J435" s="89"/>
      <c r="K435" s="89"/>
      <c r="L435" s="89"/>
      <c r="M435" s="89"/>
      <c r="N435" s="56">
        <v>11</v>
      </c>
      <c r="O435" s="89">
        <v>19.95</v>
      </c>
      <c r="P435" s="89"/>
      <c r="Q435" s="89">
        <v>12.87</v>
      </c>
      <c r="R435" s="89"/>
      <c r="S435" s="89"/>
      <c r="T435" s="89"/>
      <c r="U435" s="89"/>
      <c r="V435" s="89"/>
      <c r="W435" s="89"/>
      <c r="X435" s="89"/>
      <c r="Y435" s="89"/>
      <c r="Z435" s="89"/>
      <c r="AA435" s="56">
        <v>11</v>
      </c>
    </row>
    <row r="436" spans="1:27" x14ac:dyDescent="0.2">
      <c r="A436" s="56">
        <v>12</v>
      </c>
      <c r="B436" s="89">
        <v>15.7</v>
      </c>
      <c r="C436" s="89">
        <v>14.88</v>
      </c>
      <c r="D436" s="89">
        <v>14.69</v>
      </c>
      <c r="E436" s="89"/>
      <c r="F436" s="89"/>
      <c r="G436" s="89"/>
      <c r="H436" s="89"/>
      <c r="I436" s="89"/>
      <c r="J436" s="89"/>
      <c r="K436" s="89"/>
      <c r="L436" s="89"/>
      <c r="M436" s="89"/>
      <c r="N436" s="56">
        <v>12</v>
      </c>
      <c r="O436" s="89">
        <v>15.7</v>
      </c>
      <c r="P436" s="89">
        <v>14.07</v>
      </c>
      <c r="Q436" s="89">
        <v>14.57</v>
      </c>
      <c r="R436" s="89"/>
      <c r="S436" s="89"/>
      <c r="T436" s="89"/>
      <c r="U436" s="89"/>
      <c r="V436" s="89"/>
      <c r="W436" s="89"/>
      <c r="X436" s="89"/>
      <c r="Y436" s="89"/>
      <c r="Z436" s="89"/>
      <c r="AA436" s="56">
        <v>12</v>
      </c>
    </row>
    <row r="437" spans="1:27" x14ac:dyDescent="0.2">
      <c r="A437" s="56">
        <v>13</v>
      </c>
      <c r="B437" s="89">
        <v>14.96</v>
      </c>
      <c r="C437" s="89">
        <v>13.28</v>
      </c>
      <c r="D437" s="89">
        <v>14.24</v>
      </c>
      <c r="E437" s="89"/>
      <c r="F437" s="89"/>
      <c r="G437" s="89"/>
      <c r="H437" s="89"/>
      <c r="I437" s="89"/>
      <c r="J437" s="89"/>
      <c r="K437" s="89"/>
      <c r="L437" s="89"/>
      <c r="M437" s="89"/>
      <c r="N437" s="56">
        <v>13</v>
      </c>
      <c r="O437" s="89">
        <v>14.96</v>
      </c>
      <c r="P437" s="89">
        <v>12.02</v>
      </c>
      <c r="Q437" s="89">
        <v>14.55</v>
      </c>
      <c r="R437" s="89"/>
      <c r="S437" s="89"/>
      <c r="T437" s="89"/>
      <c r="U437" s="89"/>
      <c r="V437" s="89"/>
      <c r="W437" s="89"/>
      <c r="X437" s="89"/>
      <c r="Y437" s="89"/>
      <c r="Z437" s="89"/>
      <c r="AA437" s="56">
        <v>13</v>
      </c>
    </row>
    <row r="438" spans="1:27" x14ac:dyDescent="0.2">
      <c r="A438" s="56">
        <v>14</v>
      </c>
      <c r="B438" s="89">
        <v>22.11</v>
      </c>
      <c r="C438" s="89">
        <v>20.89</v>
      </c>
      <c r="D438" s="89">
        <v>21.05</v>
      </c>
      <c r="E438" s="89"/>
      <c r="F438" s="89"/>
      <c r="G438" s="89"/>
      <c r="H438" s="89"/>
      <c r="I438" s="89"/>
      <c r="J438" s="89"/>
      <c r="K438" s="89"/>
      <c r="L438" s="89"/>
      <c r="M438" s="89"/>
      <c r="N438" s="56">
        <v>14</v>
      </c>
      <c r="O438" s="89">
        <v>22.11</v>
      </c>
      <c r="P438" s="89">
        <v>18</v>
      </c>
      <c r="Q438" s="89">
        <v>21.64</v>
      </c>
      <c r="R438" s="89"/>
      <c r="S438" s="89"/>
      <c r="T438" s="89"/>
      <c r="U438" s="89"/>
      <c r="V438" s="89"/>
      <c r="W438" s="89"/>
      <c r="X438" s="89"/>
      <c r="Y438" s="89"/>
      <c r="Z438" s="89"/>
      <c r="AA438" s="56">
        <v>14</v>
      </c>
    </row>
    <row r="439" spans="1:27" x14ac:dyDescent="0.2">
      <c r="A439" s="56">
        <v>15</v>
      </c>
      <c r="B439" s="89">
        <v>19.03</v>
      </c>
      <c r="C439" s="89">
        <v>17.940000000000001</v>
      </c>
      <c r="D439" s="89">
        <v>16.760000000000002</v>
      </c>
      <c r="E439" s="89"/>
      <c r="F439" s="89"/>
      <c r="G439" s="89"/>
      <c r="H439" s="89"/>
      <c r="I439" s="89"/>
      <c r="J439" s="89"/>
      <c r="K439" s="89"/>
      <c r="L439" s="89"/>
      <c r="M439" s="89"/>
      <c r="N439" s="56">
        <v>15</v>
      </c>
      <c r="O439" s="89">
        <v>19.03</v>
      </c>
      <c r="P439" s="89">
        <v>16.52</v>
      </c>
      <c r="Q439" s="89">
        <v>14.91</v>
      </c>
      <c r="R439" s="89"/>
      <c r="S439" s="89"/>
      <c r="T439" s="89"/>
      <c r="U439" s="89"/>
      <c r="V439" s="89"/>
      <c r="W439" s="89"/>
      <c r="X439" s="89"/>
      <c r="Y439" s="89"/>
      <c r="Z439" s="89"/>
      <c r="AA439" s="56">
        <v>15</v>
      </c>
    </row>
    <row r="440" spans="1:27" x14ac:dyDescent="0.2">
      <c r="A440" s="56">
        <v>16</v>
      </c>
      <c r="B440" s="89">
        <v>20.11</v>
      </c>
      <c r="C440" s="89">
        <v>16.43</v>
      </c>
      <c r="D440" s="89">
        <v>17.45</v>
      </c>
      <c r="E440" s="89"/>
      <c r="F440" s="89"/>
      <c r="G440" s="89"/>
      <c r="H440" s="89"/>
      <c r="I440" s="89"/>
      <c r="J440" s="89"/>
      <c r="K440" s="89"/>
      <c r="L440" s="89"/>
      <c r="M440" s="89"/>
      <c r="N440" s="56">
        <v>16</v>
      </c>
      <c r="O440" s="89">
        <v>20.11</v>
      </c>
      <c r="P440" s="89">
        <v>14.09</v>
      </c>
      <c r="Q440" s="89">
        <v>17.66</v>
      </c>
      <c r="R440" s="89"/>
      <c r="S440" s="89"/>
      <c r="T440" s="89"/>
      <c r="U440" s="89"/>
      <c r="V440" s="89"/>
      <c r="W440" s="89"/>
      <c r="X440" s="89"/>
      <c r="Y440" s="89"/>
      <c r="Z440" s="89"/>
      <c r="AA440" s="56">
        <v>16</v>
      </c>
    </row>
    <row r="441" spans="1:27" x14ac:dyDescent="0.2">
      <c r="A441" s="56">
        <v>17</v>
      </c>
      <c r="B441" s="89">
        <v>15.6</v>
      </c>
      <c r="C441" s="89">
        <v>15.09</v>
      </c>
      <c r="D441" s="89">
        <v>15.22</v>
      </c>
      <c r="E441" s="89"/>
      <c r="F441" s="89"/>
      <c r="G441" s="89"/>
      <c r="H441" s="89"/>
      <c r="I441" s="89"/>
      <c r="J441" s="89"/>
      <c r="K441" s="89"/>
      <c r="L441" s="89"/>
      <c r="M441" s="89"/>
      <c r="N441" s="56">
        <v>17</v>
      </c>
      <c r="O441" s="89">
        <v>15.6</v>
      </c>
      <c r="P441" s="89">
        <v>14.85</v>
      </c>
      <c r="Q441" s="89">
        <v>15.39</v>
      </c>
      <c r="R441" s="89"/>
      <c r="S441" s="89"/>
      <c r="T441" s="89"/>
      <c r="U441" s="89"/>
      <c r="V441" s="89"/>
      <c r="W441" s="89"/>
      <c r="X441" s="89"/>
      <c r="Y441" s="89"/>
      <c r="Z441" s="89"/>
      <c r="AA441" s="56">
        <v>17</v>
      </c>
    </row>
    <row r="442" spans="1:27" x14ac:dyDescent="0.2">
      <c r="A442" s="56">
        <v>18</v>
      </c>
      <c r="B442" s="89">
        <v>21.99</v>
      </c>
      <c r="C442" s="89">
        <v>21.27</v>
      </c>
      <c r="D442" s="89">
        <v>21</v>
      </c>
      <c r="E442" s="89"/>
      <c r="F442" s="89"/>
      <c r="G442" s="89"/>
      <c r="H442" s="89"/>
      <c r="I442" s="89"/>
      <c r="J442" s="89"/>
      <c r="K442" s="89"/>
      <c r="L442" s="89"/>
      <c r="M442" s="89"/>
      <c r="N442" s="56">
        <v>18</v>
      </c>
      <c r="O442" s="89">
        <v>21.99</v>
      </c>
      <c r="P442" s="89">
        <v>19.75</v>
      </c>
      <c r="Q442" s="89">
        <v>17.88</v>
      </c>
      <c r="R442" s="89"/>
      <c r="S442" s="89"/>
      <c r="T442" s="89"/>
      <c r="U442" s="89"/>
      <c r="V442" s="89"/>
      <c r="W442" s="89"/>
      <c r="X442" s="89"/>
      <c r="Y442" s="89"/>
      <c r="Z442" s="89"/>
      <c r="AA442" s="56">
        <v>18</v>
      </c>
    </row>
    <row r="443" spans="1:27" x14ac:dyDescent="0.2">
      <c r="A443" s="56">
        <v>19</v>
      </c>
      <c r="B443" s="89">
        <v>18.28</v>
      </c>
      <c r="C443" s="89">
        <v>18.32</v>
      </c>
      <c r="D443" s="89">
        <v>16.850000000000001</v>
      </c>
      <c r="E443" s="89"/>
      <c r="F443" s="89"/>
      <c r="G443" s="89"/>
      <c r="H443" s="89"/>
      <c r="I443" s="89"/>
      <c r="J443" s="89"/>
      <c r="K443" s="89"/>
      <c r="L443" s="89"/>
      <c r="M443" s="89"/>
      <c r="N443" s="56">
        <v>19</v>
      </c>
      <c r="O443" s="89">
        <v>18.28</v>
      </c>
      <c r="P443" s="89">
        <v>19</v>
      </c>
      <c r="Q443" s="89">
        <v>13.36</v>
      </c>
      <c r="R443" s="89"/>
      <c r="S443" s="89"/>
      <c r="T443" s="89"/>
      <c r="U443" s="89"/>
      <c r="V443" s="89"/>
      <c r="W443" s="89"/>
      <c r="X443" s="89"/>
      <c r="Y443" s="89"/>
      <c r="Z443" s="89"/>
      <c r="AA443" s="56">
        <v>19</v>
      </c>
    </row>
    <row r="444" spans="1:27" x14ac:dyDescent="0.2">
      <c r="A444" s="56">
        <v>20</v>
      </c>
      <c r="B444" s="89">
        <v>17.82</v>
      </c>
      <c r="C444" s="89">
        <v>18.190000000000001</v>
      </c>
      <c r="D444" s="89">
        <v>18.48</v>
      </c>
      <c r="E444" s="89"/>
      <c r="F444" s="89"/>
      <c r="G444" s="89"/>
      <c r="H444" s="89"/>
      <c r="I444" s="89"/>
      <c r="J444" s="89"/>
      <c r="K444" s="89"/>
      <c r="L444" s="89"/>
      <c r="M444" s="89"/>
      <c r="N444" s="56">
        <v>20</v>
      </c>
      <c r="O444" s="89">
        <v>17.82</v>
      </c>
      <c r="P444" s="89">
        <v>19.61</v>
      </c>
      <c r="Q444" s="89">
        <v>18.87</v>
      </c>
      <c r="R444" s="89"/>
      <c r="S444" s="89"/>
      <c r="T444" s="89"/>
      <c r="U444" s="89"/>
      <c r="V444" s="89"/>
      <c r="W444" s="89"/>
      <c r="X444" s="89"/>
      <c r="Y444" s="89"/>
      <c r="Z444" s="89"/>
      <c r="AA444" s="56">
        <v>20</v>
      </c>
    </row>
    <row r="445" spans="1:27" x14ac:dyDescent="0.2">
      <c r="A445" s="56">
        <v>21</v>
      </c>
      <c r="B445" s="89">
        <v>22.39</v>
      </c>
      <c r="C445" s="89">
        <v>21.93</v>
      </c>
      <c r="D445" s="89">
        <v>21.29</v>
      </c>
      <c r="E445" s="89"/>
      <c r="F445" s="89"/>
      <c r="G445" s="89"/>
      <c r="H445" s="89"/>
      <c r="I445" s="89"/>
      <c r="J445" s="89"/>
      <c r="K445" s="89"/>
      <c r="L445" s="89"/>
      <c r="M445" s="89"/>
      <c r="N445" s="56">
        <v>21</v>
      </c>
      <c r="O445" s="89">
        <v>22.39</v>
      </c>
      <c r="P445" s="89">
        <v>11.75</v>
      </c>
      <c r="Q445" s="89">
        <v>15.51</v>
      </c>
      <c r="R445" s="89"/>
      <c r="S445" s="89"/>
      <c r="T445" s="89"/>
      <c r="U445" s="89"/>
      <c r="V445" s="89"/>
      <c r="W445" s="89"/>
      <c r="X445" s="89"/>
      <c r="Y445" s="89"/>
      <c r="Z445" s="89"/>
      <c r="AA445" s="56">
        <v>21</v>
      </c>
    </row>
    <row r="446" spans="1:27" x14ac:dyDescent="0.2">
      <c r="A446" s="56">
        <v>22</v>
      </c>
      <c r="B446" s="89">
        <v>14.8</v>
      </c>
      <c r="C446" s="89">
        <v>15.37</v>
      </c>
      <c r="D446" s="89">
        <v>16.25</v>
      </c>
      <c r="E446" s="89"/>
      <c r="F446" s="89"/>
      <c r="G446" s="89"/>
      <c r="H446" s="89"/>
      <c r="I446" s="89"/>
      <c r="J446" s="89"/>
      <c r="K446" s="89"/>
      <c r="L446" s="89"/>
      <c r="M446" s="89"/>
      <c r="N446" s="56">
        <v>22</v>
      </c>
      <c r="O446" s="89">
        <v>14.8</v>
      </c>
      <c r="P446" s="89">
        <v>15.83</v>
      </c>
      <c r="Q446" s="89">
        <v>18.14</v>
      </c>
      <c r="R446" s="89"/>
      <c r="S446" s="89"/>
      <c r="T446" s="89"/>
      <c r="U446" s="89"/>
      <c r="V446" s="89"/>
      <c r="W446" s="89"/>
      <c r="X446" s="89"/>
      <c r="Y446" s="89"/>
      <c r="Z446" s="89"/>
      <c r="AA446" s="56">
        <v>22</v>
      </c>
    </row>
    <row r="447" spans="1:27" x14ac:dyDescent="0.2">
      <c r="A447" s="56">
        <v>23</v>
      </c>
      <c r="B447" s="89">
        <v>14.72</v>
      </c>
      <c r="C447" s="89">
        <v>13.33</v>
      </c>
      <c r="D447" s="89">
        <v>12.78</v>
      </c>
      <c r="E447" s="89"/>
      <c r="F447" s="89"/>
      <c r="G447" s="89"/>
      <c r="H447" s="89"/>
      <c r="I447" s="89"/>
      <c r="J447" s="89"/>
      <c r="K447" s="89"/>
      <c r="L447" s="89"/>
      <c r="M447" s="89"/>
      <c r="N447" s="56">
        <v>23</v>
      </c>
      <c r="O447" s="89">
        <v>14.72</v>
      </c>
      <c r="P447" s="89">
        <v>11.83</v>
      </c>
      <c r="Q447" s="89">
        <v>11.52</v>
      </c>
      <c r="R447" s="89"/>
      <c r="S447" s="89"/>
      <c r="T447" s="89"/>
      <c r="U447" s="89"/>
      <c r="V447" s="89"/>
      <c r="W447" s="89"/>
      <c r="X447" s="89"/>
      <c r="Y447" s="89"/>
      <c r="Z447" s="89"/>
      <c r="AA447" s="56">
        <v>23</v>
      </c>
    </row>
    <row r="448" spans="1:27" x14ac:dyDescent="0.2">
      <c r="A448" s="56">
        <v>24</v>
      </c>
      <c r="B448" s="89">
        <v>14.49</v>
      </c>
      <c r="C448" s="89">
        <v>15.48</v>
      </c>
      <c r="D448" s="89">
        <v>16.100000000000001</v>
      </c>
      <c r="E448" s="89"/>
      <c r="F448" s="89"/>
      <c r="G448" s="89"/>
      <c r="H448" s="89"/>
      <c r="I448" s="89"/>
      <c r="J448" s="89"/>
      <c r="K448" s="89"/>
      <c r="L448" s="89"/>
      <c r="M448" s="89"/>
      <c r="N448" s="56">
        <v>24</v>
      </c>
      <c r="O448" s="89">
        <v>14.49</v>
      </c>
      <c r="P448" s="89">
        <v>16.350000000000001</v>
      </c>
      <c r="Q448" s="89">
        <v>17.02</v>
      </c>
      <c r="R448" s="89"/>
      <c r="S448" s="89"/>
      <c r="T448" s="89"/>
      <c r="U448" s="89"/>
      <c r="V448" s="89"/>
      <c r="W448" s="89"/>
      <c r="X448" s="89"/>
      <c r="Y448" s="89"/>
      <c r="Z448" s="89"/>
      <c r="AA448" s="56">
        <v>24</v>
      </c>
    </row>
    <row r="449" spans="1:28" x14ac:dyDescent="0.2">
      <c r="A449" s="72" t="s">
        <v>4</v>
      </c>
      <c r="B449" s="89">
        <v>18.809999999999999</v>
      </c>
      <c r="C449" s="89">
        <v>17.54</v>
      </c>
      <c r="D449" s="89">
        <v>17</v>
      </c>
      <c r="E449" s="89"/>
      <c r="F449" s="89"/>
      <c r="G449" s="89"/>
      <c r="H449" s="89"/>
      <c r="I449" s="89"/>
      <c r="J449" s="89"/>
      <c r="K449" s="89"/>
      <c r="L449" s="89"/>
      <c r="M449" s="89"/>
      <c r="N449" s="72" t="s">
        <v>4</v>
      </c>
      <c r="O449" s="89">
        <v>18.809999999999999</v>
      </c>
      <c r="P449" s="89">
        <v>15.85</v>
      </c>
      <c r="Q449" s="89">
        <v>15.77</v>
      </c>
      <c r="R449" s="89"/>
      <c r="S449" s="89"/>
      <c r="T449" s="89"/>
      <c r="U449" s="89"/>
      <c r="V449" s="89"/>
      <c r="W449" s="89"/>
      <c r="X449" s="89"/>
      <c r="Y449" s="89"/>
      <c r="Z449" s="89"/>
      <c r="AA449" s="72" t="s">
        <v>4</v>
      </c>
      <c r="AB449" s="68"/>
    </row>
    <row r="450" spans="1:28" x14ac:dyDescent="0.2">
      <c r="A450" s="45"/>
      <c r="B450"/>
      <c r="N450" s="45"/>
      <c r="X450" s="346"/>
      <c r="AA450" s="45"/>
    </row>
    <row r="451" spans="1:28" x14ac:dyDescent="0.2">
      <c r="A451" s="45"/>
      <c r="B451" s="91"/>
      <c r="N451" s="45"/>
      <c r="O451" s="91"/>
      <c r="X451" s="346"/>
      <c r="AA451" s="45"/>
    </row>
    <row r="452" spans="1:28" x14ac:dyDescent="0.2">
      <c r="A452" s="45"/>
      <c r="B452"/>
      <c r="N452" s="45"/>
      <c r="X452" s="346"/>
      <c r="AA452" s="45"/>
    </row>
    <row r="453" spans="1:28" x14ac:dyDescent="0.2">
      <c r="A453" s="45"/>
      <c r="B453" s="86"/>
      <c r="N453" s="45"/>
      <c r="O453" s="86"/>
      <c r="X453" s="346"/>
      <c r="AA453" s="45"/>
    </row>
    <row r="454" spans="1:28" x14ac:dyDescent="0.2">
      <c r="A454" s="64" t="s">
        <v>19</v>
      </c>
      <c r="B454" s="53" t="s">
        <v>188</v>
      </c>
      <c r="C454" s="54"/>
      <c r="D454" s="54"/>
      <c r="E454" s="54"/>
      <c r="F454" s="54"/>
      <c r="G454" s="54"/>
      <c r="H454" s="54"/>
      <c r="I454" s="54"/>
      <c r="J454" s="54"/>
      <c r="K454" s="54"/>
      <c r="L454" s="54"/>
      <c r="M454" s="54"/>
      <c r="N454" s="74" t="s">
        <v>19</v>
      </c>
      <c r="O454" s="55" t="s">
        <v>188</v>
      </c>
      <c r="P454" s="55"/>
      <c r="Q454" s="55"/>
      <c r="R454" s="55"/>
      <c r="S454" s="55"/>
      <c r="T454" s="55"/>
      <c r="U454" s="55"/>
      <c r="V454" s="55"/>
      <c r="W454" s="55"/>
      <c r="X454" s="55"/>
      <c r="Y454" s="55"/>
      <c r="Z454" s="55"/>
      <c r="AA454" s="74" t="s">
        <v>19</v>
      </c>
    </row>
    <row r="455" spans="1:28" x14ac:dyDescent="0.2">
      <c r="A455" s="65">
        <v>1</v>
      </c>
      <c r="B455" s="92"/>
      <c r="C455" s="92"/>
      <c r="D455" s="92"/>
      <c r="E455" s="93"/>
      <c r="F455" s="93"/>
      <c r="G455" s="94"/>
      <c r="H455" s="92"/>
      <c r="I455" s="94"/>
      <c r="J455" s="92"/>
      <c r="K455" s="93"/>
      <c r="L455" s="92"/>
      <c r="M455" s="92"/>
      <c r="N455" s="140">
        <v>1</v>
      </c>
      <c r="O455" s="92"/>
      <c r="P455" s="92"/>
      <c r="Q455" s="92"/>
      <c r="R455" s="93"/>
      <c r="S455" s="93"/>
      <c r="T455" s="94"/>
      <c r="U455" s="92"/>
      <c r="V455" s="94"/>
      <c r="W455" s="92"/>
      <c r="X455" s="92"/>
      <c r="Y455" s="92"/>
      <c r="Z455" s="92"/>
      <c r="AA455" s="65">
        <v>1</v>
      </c>
    </row>
    <row r="456" spans="1:28" x14ac:dyDescent="0.2">
      <c r="A456" s="65">
        <v>2</v>
      </c>
      <c r="B456" s="92"/>
      <c r="C456" s="92"/>
      <c r="D456" s="92"/>
      <c r="E456" s="93"/>
      <c r="F456" s="93"/>
      <c r="G456" s="94"/>
      <c r="H456" s="92"/>
      <c r="I456" s="94"/>
      <c r="J456" s="92"/>
      <c r="K456" s="93"/>
      <c r="L456" s="92"/>
      <c r="M456" s="92"/>
      <c r="N456" s="140">
        <v>2</v>
      </c>
      <c r="O456" s="92"/>
      <c r="P456" s="92"/>
      <c r="Q456" s="92"/>
      <c r="R456" s="93"/>
      <c r="S456" s="93"/>
      <c r="T456" s="94"/>
      <c r="U456" s="92"/>
      <c r="V456" s="94"/>
      <c r="W456" s="92"/>
      <c r="X456" s="92"/>
      <c r="Y456" s="92"/>
      <c r="Z456" s="92"/>
      <c r="AA456" s="65">
        <v>2</v>
      </c>
    </row>
    <row r="457" spans="1:28" x14ac:dyDescent="0.2">
      <c r="A457" s="65">
        <v>3</v>
      </c>
      <c r="B457" s="92"/>
      <c r="C457" s="92"/>
      <c r="D457" s="92"/>
      <c r="E457" s="93"/>
      <c r="F457" s="93"/>
      <c r="G457" s="94"/>
      <c r="H457" s="92"/>
      <c r="I457" s="94"/>
      <c r="J457" s="92"/>
      <c r="K457" s="93"/>
      <c r="L457" s="92"/>
      <c r="M457" s="92"/>
      <c r="N457" s="140">
        <v>3</v>
      </c>
      <c r="O457" s="92"/>
      <c r="P457" s="92"/>
      <c r="Q457" s="92"/>
      <c r="R457" s="93"/>
      <c r="S457" s="93"/>
      <c r="T457" s="94"/>
      <c r="U457" s="92"/>
      <c r="V457" s="94"/>
      <c r="W457" s="92"/>
      <c r="X457" s="92"/>
      <c r="Y457" s="92"/>
      <c r="Z457" s="92"/>
      <c r="AA457" s="65">
        <v>3</v>
      </c>
    </row>
    <row r="458" spans="1:28" x14ac:dyDescent="0.2">
      <c r="A458" s="65">
        <v>4</v>
      </c>
      <c r="B458" s="92"/>
      <c r="C458" s="92"/>
      <c r="D458" s="92"/>
      <c r="E458" s="93"/>
      <c r="F458" s="93"/>
      <c r="G458" s="94"/>
      <c r="H458" s="92"/>
      <c r="I458" s="94"/>
      <c r="J458" s="92"/>
      <c r="K458" s="93"/>
      <c r="L458" s="92"/>
      <c r="M458" s="92"/>
      <c r="N458" s="140">
        <v>4</v>
      </c>
      <c r="O458" s="92"/>
      <c r="P458" s="92"/>
      <c r="Q458" s="92"/>
      <c r="R458" s="93"/>
      <c r="S458" s="93"/>
      <c r="T458" s="94"/>
      <c r="U458" s="92"/>
      <c r="V458" s="94"/>
      <c r="W458" s="92"/>
      <c r="X458" s="92"/>
      <c r="Y458" s="92"/>
      <c r="Z458" s="92"/>
      <c r="AA458" s="65">
        <v>4</v>
      </c>
    </row>
    <row r="459" spans="1:28" x14ac:dyDescent="0.2">
      <c r="A459" s="65">
        <v>5</v>
      </c>
      <c r="B459" s="92"/>
      <c r="C459" s="92"/>
      <c r="D459" s="92"/>
      <c r="E459" s="93"/>
      <c r="F459" s="93"/>
      <c r="G459" s="94"/>
      <c r="H459" s="92"/>
      <c r="I459" s="94"/>
      <c r="J459" s="92"/>
      <c r="K459" s="93"/>
      <c r="L459" s="92"/>
      <c r="M459" s="92"/>
      <c r="N459" s="140">
        <v>5</v>
      </c>
      <c r="O459" s="92"/>
      <c r="P459" s="92"/>
      <c r="Q459" s="92"/>
      <c r="R459" s="93"/>
      <c r="S459" s="93"/>
      <c r="T459" s="94"/>
      <c r="U459" s="92"/>
      <c r="V459" s="94"/>
      <c r="W459" s="92"/>
      <c r="X459" s="92"/>
      <c r="Y459" s="92"/>
      <c r="Z459" s="92"/>
      <c r="AA459" s="65">
        <v>5</v>
      </c>
    </row>
    <row r="460" spans="1:28" x14ac:dyDescent="0.2">
      <c r="A460" s="65">
        <v>6</v>
      </c>
      <c r="B460" s="92"/>
      <c r="C460" s="92"/>
      <c r="D460" s="92"/>
      <c r="E460" s="93"/>
      <c r="F460" s="93"/>
      <c r="G460" s="94"/>
      <c r="H460" s="92"/>
      <c r="I460" s="94"/>
      <c r="J460" s="92"/>
      <c r="K460" s="93"/>
      <c r="L460" s="92"/>
      <c r="M460" s="92"/>
      <c r="N460" s="140">
        <v>6</v>
      </c>
      <c r="O460" s="92"/>
      <c r="P460" s="92"/>
      <c r="Q460" s="92"/>
      <c r="R460" s="93"/>
      <c r="S460" s="93"/>
      <c r="T460" s="94"/>
      <c r="U460" s="92"/>
      <c r="V460" s="94"/>
      <c r="W460" s="92"/>
      <c r="X460" s="92"/>
      <c r="Y460" s="92"/>
      <c r="Z460" s="92"/>
      <c r="AA460" s="65">
        <v>6</v>
      </c>
    </row>
    <row r="461" spans="1:28" x14ac:dyDescent="0.2">
      <c r="A461" s="65">
        <v>7</v>
      </c>
      <c r="B461" s="92"/>
      <c r="C461" s="92"/>
      <c r="D461" s="92"/>
      <c r="E461" s="93"/>
      <c r="F461" s="93"/>
      <c r="G461" s="94"/>
      <c r="H461" s="92"/>
      <c r="I461" s="94"/>
      <c r="J461" s="92"/>
      <c r="K461" s="93"/>
      <c r="L461" s="92"/>
      <c r="M461" s="92"/>
      <c r="N461" s="140">
        <v>7</v>
      </c>
      <c r="O461" s="92"/>
      <c r="P461" s="92"/>
      <c r="Q461" s="92"/>
      <c r="R461" s="93"/>
      <c r="S461" s="93"/>
      <c r="T461" s="94"/>
      <c r="U461" s="92"/>
      <c r="V461" s="94"/>
      <c r="W461" s="92"/>
      <c r="X461" s="92"/>
      <c r="Y461" s="92"/>
      <c r="Z461" s="92"/>
      <c r="AA461" s="65">
        <v>7</v>
      </c>
    </row>
    <row r="462" spans="1:28" x14ac:dyDescent="0.2">
      <c r="A462" s="65">
        <v>8</v>
      </c>
      <c r="B462" s="92"/>
      <c r="C462" s="92"/>
      <c r="D462" s="92"/>
      <c r="E462" s="93"/>
      <c r="F462" s="93"/>
      <c r="G462" s="94"/>
      <c r="H462" s="92"/>
      <c r="I462" s="94"/>
      <c r="J462" s="92"/>
      <c r="K462" s="93"/>
      <c r="L462" s="92"/>
      <c r="M462" s="92"/>
      <c r="N462" s="140">
        <v>8</v>
      </c>
      <c r="O462" s="92"/>
      <c r="P462" s="92"/>
      <c r="Q462" s="92"/>
      <c r="R462" s="93"/>
      <c r="S462" s="93"/>
      <c r="T462" s="94"/>
      <c r="U462" s="92"/>
      <c r="V462" s="94"/>
      <c r="W462" s="92"/>
      <c r="X462" s="92"/>
      <c r="Y462" s="92"/>
      <c r="Z462" s="92"/>
      <c r="AA462" s="65">
        <v>8</v>
      </c>
    </row>
    <row r="463" spans="1:28" x14ac:dyDescent="0.2">
      <c r="A463" s="65">
        <v>9</v>
      </c>
      <c r="B463" s="92"/>
      <c r="C463" s="92"/>
      <c r="D463" s="92"/>
      <c r="E463" s="93"/>
      <c r="F463" s="93"/>
      <c r="G463" s="94"/>
      <c r="H463" s="92"/>
      <c r="I463" s="94"/>
      <c r="J463" s="92"/>
      <c r="K463" s="93"/>
      <c r="L463" s="92"/>
      <c r="M463" s="92"/>
      <c r="N463" s="140">
        <v>9</v>
      </c>
      <c r="O463" s="92"/>
      <c r="P463" s="92"/>
      <c r="Q463" s="92"/>
      <c r="R463" s="93"/>
      <c r="S463" s="93"/>
      <c r="T463" s="94"/>
      <c r="U463" s="92"/>
      <c r="V463" s="94"/>
      <c r="W463" s="92"/>
      <c r="X463" s="92"/>
      <c r="Y463" s="92"/>
      <c r="Z463" s="92"/>
      <c r="AA463" s="65">
        <v>9</v>
      </c>
    </row>
    <row r="464" spans="1:28" x14ac:dyDescent="0.2">
      <c r="A464" s="65">
        <v>10</v>
      </c>
      <c r="B464" s="92"/>
      <c r="C464" s="92"/>
      <c r="D464" s="92"/>
      <c r="E464" s="93"/>
      <c r="F464" s="93"/>
      <c r="G464" s="94"/>
      <c r="H464" s="92"/>
      <c r="I464" s="94"/>
      <c r="J464" s="92"/>
      <c r="K464" s="93"/>
      <c r="L464" s="92"/>
      <c r="M464" s="92"/>
      <c r="N464" s="140">
        <v>10</v>
      </c>
      <c r="O464" s="92"/>
      <c r="P464" s="92"/>
      <c r="Q464" s="92"/>
      <c r="R464" s="93"/>
      <c r="S464" s="93"/>
      <c r="T464" s="94"/>
      <c r="U464" s="92"/>
      <c r="V464" s="94"/>
      <c r="W464" s="92"/>
      <c r="X464" s="92"/>
      <c r="Y464" s="92"/>
      <c r="Z464" s="92"/>
      <c r="AA464" s="65">
        <v>10</v>
      </c>
    </row>
    <row r="465" spans="1:28" x14ac:dyDescent="0.2">
      <c r="A465" s="65">
        <v>11</v>
      </c>
      <c r="B465" s="92"/>
      <c r="C465" s="92"/>
      <c r="D465" s="92"/>
      <c r="E465" s="93"/>
      <c r="F465" s="93"/>
      <c r="G465" s="94"/>
      <c r="H465" s="92"/>
      <c r="I465" s="94"/>
      <c r="J465" s="92"/>
      <c r="K465" s="93"/>
      <c r="L465" s="92"/>
      <c r="M465" s="92"/>
      <c r="N465" s="140">
        <v>11</v>
      </c>
      <c r="O465" s="92"/>
      <c r="P465" s="92"/>
      <c r="Q465" s="92"/>
      <c r="R465" s="93"/>
      <c r="S465" s="93"/>
      <c r="T465" s="94"/>
      <c r="U465" s="92"/>
      <c r="V465" s="94"/>
      <c r="W465" s="92"/>
      <c r="X465" s="92"/>
      <c r="Y465" s="92"/>
      <c r="Z465" s="92"/>
      <c r="AA465" s="65">
        <v>11</v>
      </c>
    </row>
    <row r="466" spans="1:28" x14ac:dyDescent="0.2">
      <c r="A466" s="65">
        <v>12</v>
      </c>
      <c r="B466" s="92"/>
      <c r="C466" s="92"/>
      <c r="D466" s="92"/>
      <c r="E466" s="93"/>
      <c r="F466" s="93"/>
      <c r="G466" s="94"/>
      <c r="H466" s="92"/>
      <c r="I466" s="94"/>
      <c r="J466" s="92"/>
      <c r="K466" s="93"/>
      <c r="L466" s="92"/>
      <c r="M466" s="92"/>
      <c r="N466" s="140">
        <v>12</v>
      </c>
      <c r="O466" s="92"/>
      <c r="P466" s="92"/>
      <c r="Q466" s="92"/>
      <c r="R466" s="93"/>
      <c r="S466" s="93"/>
      <c r="T466" s="94"/>
      <c r="U466" s="92"/>
      <c r="V466" s="94"/>
      <c r="W466" s="92"/>
      <c r="X466" s="92"/>
      <c r="Y466" s="92"/>
      <c r="Z466" s="92"/>
      <c r="AA466" s="65">
        <v>12</v>
      </c>
    </row>
    <row r="467" spans="1:28" x14ac:dyDescent="0.2">
      <c r="A467" s="65">
        <v>13</v>
      </c>
      <c r="B467" s="92"/>
      <c r="C467" s="92"/>
      <c r="D467" s="92"/>
      <c r="E467" s="93"/>
      <c r="F467" s="93"/>
      <c r="G467" s="94"/>
      <c r="H467" s="92"/>
      <c r="I467" s="94"/>
      <c r="J467" s="92"/>
      <c r="K467" s="93"/>
      <c r="L467" s="92"/>
      <c r="M467" s="92"/>
      <c r="N467" s="140">
        <v>13</v>
      </c>
      <c r="O467" s="92"/>
      <c r="P467" s="92"/>
      <c r="Q467" s="92"/>
      <c r="R467" s="93"/>
      <c r="S467" s="93"/>
      <c r="T467" s="94"/>
      <c r="U467" s="92"/>
      <c r="V467" s="94"/>
      <c r="W467" s="92"/>
      <c r="X467" s="92"/>
      <c r="Y467" s="92"/>
      <c r="Z467" s="92"/>
      <c r="AA467" s="65">
        <v>13</v>
      </c>
    </row>
    <row r="468" spans="1:28" x14ac:dyDescent="0.2">
      <c r="A468" s="65">
        <v>14</v>
      </c>
      <c r="B468" s="92"/>
      <c r="C468" s="92"/>
      <c r="D468" s="92"/>
      <c r="E468" s="93"/>
      <c r="F468" s="93"/>
      <c r="G468" s="94"/>
      <c r="H468" s="92"/>
      <c r="I468" s="94"/>
      <c r="J468" s="92"/>
      <c r="K468" s="93"/>
      <c r="L468" s="92"/>
      <c r="M468" s="92"/>
      <c r="N468" s="140">
        <v>14</v>
      </c>
      <c r="O468" s="92"/>
      <c r="P468" s="92"/>
      <c r="Q468" s="92"/>
      <c r="R468" s="93"/>
      <c r="S468" s="93"/>
      <c r="T468" s="94"/>
      <c r="U468" s="92"/>
      <c r="V468" s="94"/>
      <c r="W468" s="92"/>
      <c r="X468" s="92"/>
      <c r="Y468" s="92"/>
      <c r="Z468" s="92"/>
      <c r="AA468" s="65">
        <v>14</v>
      </c>
    </row>
    <row r="469" spans="1:28" x14ac:dyDescent="0.2">
      <c r="A469" s="65">
        <v>15</v>
      </c>
      <c r="B469" s="92"/>
      <c r="C469" s="92"/>
      <c r="D469" s="92"/>
      <c r="E469" s="93"/>
      <c r="F469" s="93"/>
      <c r="G469" s="94"/>
      <c r="H469" s="92"/>
      <c r="I469" s="94"/>
      <c r="J469" s="92"/>
      <c r="K469" s="93"/>
      <c r="L469" s="92"/>
      <c r="M469" s="92"/>
      <c r="N469" s="140">
        <v>15</v>
      </c>
      <c r="O469" s="92"/>
      <c r="P469" s="92"/>
      <c r="Q469" s="92"/>
      <c r="R469" s="93"/>
      <c r="S469" s="93"/>
      <c r="T469" s="94"/>
      <c r="U469" s="92"/>
      <c r="V469" s="94"/>
      <c r="W469" s="92"/>
      <c r="X469" s="92"/>
      <c r="Y469" s="92"/>
      <c r="Z469" s="92"/>
      <c r="AA469" s="65">
        <v>15</v>
      </c>
    </row>
    <row r="470" spans="1:28" x14ac:dyDescent="0.2">
      <c r="A470" s="65">
        <v>16</v>
      </c>
      <c r="B470" s="92"/>
      <c r="C470" s="92"/>
      <c r="D470" s="92"/>
      <c r="E470" s="93"/>
      <c r="F470" s="93"/>
      <c r="G470" s="94"/>
      <c r="H470" s="92"/>
      <c r="I470" s="94"/>
      <c r="J470" s="92"/>
      <c r="K470" s="93"/>
      <c r="L470" s="92"/>
      <c r="M470" s="92"/>
      <c r="N470" s="140">
        <v>16</v>
      </c>
      <c r="O470" s="92"/>
      <c r="P470" s="92"/>
      <c r="Q470" s="92"/>
      <c r="R470" s="93"/>
      <c r="S470" s="93"/>
      <c r="T470" s="94"/>
      <c r="U470" s="92"/>
      <c r="V470" s="94"/>
      <c r="W470" s="92"/>
      <c r="X470" s="92"/>
      <c r="Y470" s="92"/>
      <c r="Z470" s="92"/>
      <c r="AA470" s="65">
        <v>16</v>
      </c>
    </row>
    <row r="471" spans="1:28" x14ac:dyDescent="0.2">
      <c r="A471" s="65">
        <v>17</v>
      </c>
      <c r="B471" s="92"/>
      <c r="C471" s="92"/>
      <c r="D471" s="92"/>
      <c r="E471" s="93"/>
      <c r="F471" s="93"/>
      <c r="G471" s="94"/>
      <c r="H471" s="92"/>
      <c r="I471" s="94"/>
      <c r="J471" s="92"/>
      <c r="K471" s="93"/>
      <c r="L471" s="92"/>
      <c r="M471" s="92"/>
      <c r="N471" s="140">
        <v>17</v>
      </c>
      <c r="O471" s="92"/>
      <c r="P471" s="92"/>
      <c r="Q471" s="92"/>
      <c r="R471" s="93"/>
      <c r="S471" s="93"/>
      <c r="T471" s="94"/>
      <c r="U471" s="92"/>
      <c r="V471" s="94"/>
      <c r="W471" s="92"/>
      <c r="X471" s="92"/>
      <c r="Y471" s="92"/>
      <c r="Z471" s="92"/>
      <c r="AA471" s="65">
        <v>17</v>
      </c>
    </row>
    <row r="472" spans="1:28" x14ac:dyDescent="0.2">
      <c r="A472" s="65">
        <v>18</v>
      </c>
      <c r="B472" s="92"/>
      <c r="C472" s="92"/>
      <c r="D472" s="92"/>
      <c r="E472" s="93"/>
      <c r="F472" s="93"/>
      <c r="G472" s="94"/>
      <c r="H472" s="92"/>
      <c r="I472" s="94"/>
      <c r="J472" s="92"/>
      <c r="K472" s="93"/>
      <c r="L472" s="92"/>
      <c r="M472" s="92"/>
      <c r="N472" s="140">
        <v>18</v>
      </c>
      <c r="O472" s="92"/>
      <c r="P472" s="92"/>
      <c r="Q472" s="92"/>
      <c r="R472" s="93"/>
      <c r="S472" s="93"/>
      <c r="T472" s="94"/>
      <c r="U472" s="92"/>
      <c r="V472" s="94"/>
      <c r="W472" s="92"/>
      <c r="X472" s="92"/>
      <c r="Y472" s="92"/>
      <c r="Z472" s="92"/>
      <c r="AA472" s="65">
        <v>18</v>
      </c>
    </row>
    <row r="473" spans="1:28" x14ac:dyDescent="0.2">
      <c r="A473" s="65">
        <v>19</v>
      </c>
      <c r="B473" s="92"/>
      <c r="C473" s="92"/>
      <c r="D473" s="92"/>
      <c r="E473" s="93"/>
      <c r="F473" s="93"/>
      <c r="G473" s="94"/>
      <c r="H473" s="92"/>
      <c r="I473" s="94"/>
      <c r="J473" s="92"/>
      <c r="K473" s="93"/>
      <c r="L473" s="92"/>
      <c r="M473" s="92"/>
      <c r="N473" s="140">
        <v>19</v>
      </c>
      <c r="O473" s="92"/>
      <c r="P473" s="92"/>
      <c r="Q473" s="92"/>
      <c r="R473" s="93"/>
      <c r="S473" s="93"/>
      <c r="T473" s="94"/>
      <c r="U473" s="92"/>
      <c r="V473" s="94"/>
      <c r="W473" s="92"/>
      <c r="X473" s="92"/>
      <c r="Y473" s="92"/>
      <c r="Z473" s="92"/>
      <c r="AA473" s="65">
        <v>19</v>
      </c>
    </row>
    <row r="474" spans="1:28" x14ac:dyDescent="0.2">
      <c r="A474" s="65">
        <v>20</v>
      </c>
      <c r="B474" s="92"/>
      <c r="C474" s="92"/>
      <c r="D474" s="92"/>
      <c r="E474" s="93"/>
      <c r="F474" s="93"/>
      <c r="G474" s="94"/>
      <c r="H474" s="92"/>
      <c r="I474" s="94"/>
      <c r="J474" s="92"/>
      <c r="K474" s="93"/>
      <c r="L474" s="92"/>
      <c r="M474" s="92"/>
      <c r="N474" s="140">
        <v>20</v>
      </c>
      <c r="O474" s="92"/>
      <c r="P474" s="92"/>
      <c r="Q474" s="92"/>
      <c r="R474" s="93"/>
      <c r="S474" s="93"/>
      <c r="T474" s="94"/>
      <c r="U474" s="92"/>
      <c r="V474" s="94"/>
      <c r="W474" s="92"/>
      <c r="X474" s="92"/>
      <c r="Y474" s="92"/>
      <c r="Z474" s="92"/>
      <c r="AA474" s="65">
        <v>20</v>
      </c>
    </row>
    <row r="475" spans="1:28" x14ac:dyDescent="0.2">
      <c r="A475" s="65">
        <v>21</v>
      </c>
      <c r="B475" s="92"/>
      <c r="C475" s="92"/>
      <c r="D475" s="92"/>
      <c r="E475" s="93"/>
      <c r="F475" s="93"/>
      <c r="G475" s="94"/>
      <c r="H475" s="92"/>
      <c r="I475" s="94"/>
      <c r="J475" s="92"/>
      <c r="K475" s="93"/>
      <c r="L475" s="92"/>
      <c r="M475" s="92"/>
      <c r="N475" s="140">
        <v>21</v>
      </c>
      <c r="O475" s="92"/>
      <c r="P475" s="92"/>
      <c r="Q475" s="92"/>
      <c r="R475" s="93"/>
      <c r="S475" s="93"/>
      <c r="T475" s="94"/>
      <c r="U475" s="92"/>
      <c r="V475" s="94"/>
      <c r="W475" s="92"/>
      <c r="X475" s="92"/>
      <c r="Y475" s="92"/>
      <c r="Z475" s="92"/>
      <c r="AA475" s="65">
        <v>21</v>
      </c>
    </row>
    <row r="476" spans="1:28" x14ac:dyDescent="0.2">
      <c r="A476" s="65">
        <v>22</v>
      </c>
      <c r="B476" s="92"/>
      <c r="C476" s="92"/>
      <c r="D476" s="92"/>
      <c r="E476" s="93"/>
      <c r="F476" s="93"/>
      <c r="G476" s="94"/>
      <c r="H476" s="92"/>
      <c r="I476" s="94"/>
      <c r="J476" s="92"/>
      <c r="K476" s="93"/>
      <c r="L476" s="92"/>
      <c r="M476" s="92"/>
      <c r="N476" s="140">
        <v>22</v>
      </c>
      <c r="O476" s="92"/>
      <c r="P476" s="92"/>
      <c r="Q476" s="92"/>
      <c r="R476" s="93"/>
      <c r="S476" s="93"/>
      <c r="T476" s="94"/>
      <c r="U476" s="92"/>
      <c r="V476" s="94"/>
      <c r="W476" s="92"/>
      <c r="X476" s="92"/>
      <c r="Y476" s="92"/>
      <c r="Z476" s="92"/>
      <c r="AA476" s="65">
        <v>22</v>
      </c>
    </row>
    <row r="477" spans="1:28" x14ac:dyDescent="0.2">
      <c r="A477" s="65">
        <v>23</v>
      </c>
      <c r="B477" s="92"/>
      <c r="C477" s="92"/>
      <c r="D477" s="92"/>
      <c r="E477" s="93"/>
      <c r="F477" s="93"/>
      <c r="G477" s="94"/>
      <c r="H477" s="92"/>
      <c r="I477" s="94"/>
      <c r="J477" s="92"/>
      <c r="K477" s="93"/>
      <c r="L477" s="92"/>
      <c r="M477" s="92"/>
      <c r="N477" s="140">
        <v>23</v>
      </c>
      <c r="O477" s="92"/>
      <c r="P477" s="92"/>
      <c r="Q477" s="92"/>
      <c r="R477" s="93"/>
      <c r="S477" s="93"/>
      <c r="T477" s="94"/>
      <c r="U477" s="92"/>
      <c r="V477" s="94"/>
      <c r="W477" s="92"/>
      <c r="X477" s="92"/>
      <c r="Y477" s="92"/>
      <c r="Z477" s="92"/>
      <c r="AA477" s="65">
        <v>23</v>
      </c>
    </row>
    <row r="478" spans="1:28" x14ac:dyDescent="0.2">
      <c r="A478" s="65">
        <v>24</v>
      </c>
      <c r="B478" s="92"/>
      <c r="C478" s="92"/>
      <c r="D478" s="92"/>
      <c r="E478" s="93"/>
      <c r="F478" s="93"/>
      <c r="G478" s="94"/>
      <c r="H478" s="92"/>
      <c r="I478" s="94"/>
      <c r="J478" s="92"/>
      <c r="K478" s="93"/>
      <c r="L478" s="92"/>
      <c r="M478" s="92"/>
      <c r="N478" s="140">
        <v>24</v>
      </c>
      <c r="O478" s="92"/>
      <c r="P478" s="92"/>
      <c r="Q478" s="92"/>
      <c r="R478" s="93"/>
      <c r="S478" s="93"/>
      <c r="T478" s="94"/>
      <c r="U478" s="92"/>
      <c r="V478" s="94"/>
      <c r="W478" s="92"/>
      <c r="X478" s="92"/>
      <c r="Y478" s="92"/>
      <c r="Z478" s="92"/>
      <c r="AA478" s="65">
        <v>24</v>
      </c>
      <c r="AB478" s="68"/>
    </row>
    <row r="479" spans="1:28" x14ac:dyDescent="0.2">
      <c r="A479" s="72" t="s">
        <v>4</v>
      </c>
      <c r="B479" s="85">
        <v>0</v>
      </c>
      <c r="C479" s="62">
        <v>0</v>
      </c>
      <c r="D479" s="62">
        <v>0</v>
      </c>
      <c r="E479" s="62">
        <v>0</v>
      </c>
      <c r="F479" s="62">
        <v>0</v>
      </c>
      <c r="G479" s="62">
        <v>0</v>
      </c>
      <c r="H479" s="62">
        <v>0</v>
      </c>
      <c r="I479" s="62">
        <v>0</v>
      </c>
      <c r="J479" s="62">
        <v>0</v>
      </c>
      <c r="K479" s="62">
        <v>0</v>
      </c>
      <c r="L479" s="62">
        <v>0</v>
      </c>
      <c r="M479" s="62">
        <v>0</v>
      </c>
      <c r="N479" s="72" t="s">
        <v>4</v>
      </c>
      <c r="O479" s="62">
        <f>SUM(O455:O478)</f>
        <v>0</v>
      </c>
      <c r="P479" s="62">
        <v>0</v>
      </c>
      <c r="Q479" s="62">
        <v>0</v>
      </c>
      <c r="R479" s="62">
        <v>0</v>
      </c>
      <c r="S479" s="62">
        <v>0</v>
      </c>
      <c r="T479" s="62">
        <v>0</v>
      </c>
      <c r="U479" s="62">
        <v>0</v>
      </c>
      <c r="V479" s="62">
        <v>0</v>
      </c>
      <c r="W479" s="62">
        <v>0</v>
      </c>
      <c r="X479" s="62">
        <v>0</v>
      </c>
      <c r="Y479" s="62">
        <v>0</v>
      </c>
      <c r="Z479" s="62">
        <v>0</v>
      </c>
      <c r="AA479" s="72" t="s">
        <v>4</v>
      </c>
      <c r="AB479" s="68"/>
    </row>
    <row r="483" spans="1:27" x14ac:dyDescent="0.2">
      <c r="B483" s="86"/>
      <c r="O483" s="86"/>
    </row>
    <row r="484" spans="1:27" x14ac:dyDescent="0.2">
      <c r="A484" s="41" t="s">
        <v>20</v>
      </c>
      <c r="B484" s="53" t="s">
        <v>189</v>
      </c>
      <c r="C484" s="54"/>
      <c r="D484" s="54"/>
      <c r="E484" s="54"/>
      <c r="F484" s="54"/>
      <c r="G484" s="54"/>
      <c r="H484" s="54"/>
      <c r="I484" s="54"/>
      <c r="J484" s="54"/>
      <c r="K484" s="54"/>
      <c r="L484" s="54"/>
      <c r="M484" s="54"/>
      <c r="N484" s="73" t="s">
        <v>20</v>
      </c>
      <c r="O484" s="55" t="s">
        <v>189</v>
      </c>
      <c r="P484" s="55"/>
      <c r="Q484" s="55"/>
      <c r="R484" s="55"/>
      <c r="S484" s="55"/>
      <c r="T484" s="55"/>
      <c r="U484" s="55"/>
      <c r="V484" s="55"/>
      <c r="W484" s="55"/>
      <c r="X484" s="55"/>
      <c r="Y484" s="55"/>
      <c r="Z484" s="55"/>
      <c r="AA484" s="73" t="s">
        <v>20</v>
      </c>
    </row>
    <row r="485" spans="1:27" x14ac:dyDescent="0.2">
      <c r="A485" s="56">
        <v>1</v>
      </c>
      <c r="B485" s="84">
        <v>3</v>
      </c>
      <c r="C485" s="84">
        <v>7</v>
      </c>
      <c r="D485" s="84">
        <v>11</v>
      </c>
      <c r="E485" s="84"/>
      <c r="F485" s="84"/>
      <c r="G485" s="84"/>
      <c r="H485" s="84"/>
      <c r="I485" s="84"/>
      <c r="J485" s="84"/>
      <c r="K485" s="84"/>
      <c r="L485" s="84"/>
      <c r="M485" s="84"/>
      <c r="N485" s="56">
        <v>1</v>
      </c>
      <c r="O485" s="84">
        <v>3</v>
      </c>
      <c r="P485" s="84">
        <v>4</v>
      </c>
      <c r="Q485" s="84">
        <v>4</v>
      </c>
      <c r="R485" s="84"/>
      <c r="S485" s="84"/>
      <c r="T485" s="84"/>
      <c r="U485" s="84"/>
      <c r="V485" s="84"/>
      <c r="W485" s="84"/>
      <c r="X485" s="84"/>
      <c r="Y485" s="84"/>
      <c r="Z485" s="84"/>
      <c r="AA485" s="56">
        <v>1</v>
      </c>
    </row>
    <row r="486" spans="1:27" x14ac:dyDescent="0.2">
      <c r="A486" s="56">
        <v>2</v>
      </c>
      <c r="B486" s="84">
        <v>1</v>
      </c>
      <c r="C486" s="84">
        <v>3</v>
      </c>
      <c r="D486" s="84">
        <v>9</v>
      </c>
      <c r="E486" s="84"/>
      <c r="F486" s="84"/>
      <c r="G486" s="84"/>
      <c r="H486" s="84"/>
      <c r="I486" s="84"/>
      <c r="J486" s="84"/>
      <c r="K486" s="84"/>
      <c r="L486" s="84"/>
      <c r="M486" s="84"/>
      <c r="N486" s="56">
        <v>2</v>
      </c>
      <c r="O486" s="84">
        <v>1</v>
      </c>
      <c r="P486" s="84">
        <v>2</v>
      </c>
      <c r="Q486" s="84">
        <v>6</v>
      </c>
      <c r="R486" s="84"/>
      <c r="S486" s="84"/>
      <c r="T486" s="84"/>
      <c r="U486" s="84"/>
      <c r="V486" s="84"/>
      <c r="W486" s="84"/>
      <c r="X486" s="84"/>
      <c r="Y486" s="84"/>
      <c r="Z486" s="84"/>
      <c r="AA486" s="56">
        <v>2</v>
      </c>
    </row>
    <row r="487" spans="1:27" x14ac:dyDescent="0.2">
      <c r="A487" s="56">
        <v>3</v>
      </c>
      <c r="B487" s="84">
        <v>0</v>
      </c>
      <c r="C487" s="84">
        <v>0</v>
      </c>
      <c r="D487" s="84">
        <v>0</v>
      </c>
      <c r="E487" s="84"/>
      <c r="F487" s="84"/>
      <c r="G487" s="84"/>
      <c r="H487" s="84"/>
      <c r="I487" s="84"/>
      <c r="J487" s="84"/>
      <c r="K487" s="84"/>
      <c r="L487" s="84"/>
      <c r="M487" s="84"/>
      <c r="N487" s="56">
        <v>3</v>
      </c>
      <c r="O487" s="84">
        <v>0</v>
      </c>
      <c r="P487" s="84">
        <v>0</v>
      </c>
      <c r="Q487" s="84">
        <v>0</v>
      </c>
      <c r="R487" s="84"/>
      <c r="S487" s="84"/>
      <c r="T487" s="84"/>
      <c r="U487" s="84"/>
      <c r="V487" s="84"/>
      <c r="W487" s="84"/>
      <c r="X487" s="84"/>
      <c r="Y487" s="84"/>
      <c r="Z487" s="84"/>
      <c r="AA487" s="56">
        <v>3</v>
      </c>
    </row>
    <row r="488" spans="1:27" x14ac:dyDescent="0.2">
      <c r="A488" s="56">
        <v>4</v>
      </c>
      <c r="B488" s="84">
        <v>3</v>
      </c>
      <c r="C488" s="84">
        <v>4</v>
      </c>
      <c r="D488" s="84">
        <v>4</v>
      </c>
      <c r="E488" s="84"/>
      <c r="F488" s="84"/>
      <c r="G488" s="84"/>
      <c r="H488" s="84"/>
      <c r="I488" s="84"/>
      <c r="J488" s="84"/>
      <c r="K488" s="84"/>
      <c r="L488" s="84"/>
      <c r="M488" s="84"/>
      <c r="N488" s="56">
        <v>4</v>
      </c>
      <c r="O488" s="84">
        <v>3</v>
      </c>
      <c r="P488" s="84">
        <v>0</v>
      </c>
      <c r="Q488" s="84">
        <v>0</v>
      </c>
      <c r="R488" s="84"/>
      <c r="S488" s="84"/>
      <c r="T488" s="84"/>
      <c r="U488" s="84"/>
      <c r="V488" s="84"/>
      <c r="W488" s="84"/>
      <c r="X488" s="84"/>
      <c r="Y488" s="84"/>
      <c r="Z488" s="84"/>
      <c r="AA488" s="56">
        <v>4</v>
      </c>
    </row>
    <row r="489" spans="1:27" x14ac:dyDescent="0.2">
      <c r="A489" s="56">
        <v>5</v>
      </c>
      <c r="B489" s="84">
        <v>6</v>
      </c>
      <c r="C489" s="84">
        <v>22</v>
      </c>
      <c r="D489" s="84">
        <v>24</v>
      </c>
      <c r="E489" s="84"/>
      <c r="F489" s="84"/>
      <c r="G489" s="84"/>
      <c r="H489" s="84"/>
      <c r="I489" s="84"/>
      <c r="J489" s="84"/>
      <c r="K489" s="84"/>
      <c r="L489" s="84"/>
      <c r="M489" s="84"/>
      <c r="N489" s="56">
        <v>5</v>
      </c>
      <c r="O489" s="84">
        <v>6</v>
      </c>
      <c r="P489" s="84">
        <v>15</v>
      </c>
      <c r="Q489" s="84">
        <v>2</v>
      </c>
      <c r="R489" s="84"/>
      <c r="S489" s="84"/>
      <c r="T489" s="84"/>
      <c r="U489" s="84"/>
      <c r="V489" s="84"/>
      <c r="W489" s="84"/>
      <c r="X489" s="84"/>
      <c r="Y489" s="84"/>
      <c r="Z489" s="84"/>
      <c r="AA489" s="56">
        <v>5</v>
      </c>
    </row>
    <row r="490" spans="1:27" x14ac:dyDescent="0.2">
      <c r="A490" s="56">
        <v>6</v>
      </c>
      <c r="B490" s="84">
        <v>1</v>
      </c>
      <c r="C490" s="84">
        <v>2</v>
      </c>
      <c r="D490" s="84">
        <v>4</v>
      </c>
      <c r="E490" s="84"/>
      <c r="F490" s="84"/>
      <c r="G490" s="84"/>
      <c r="H490" s="84"/>
      <c r="I490" s="84"/>
      <c r="J490" s="84"/>
      <c r="K490" s="84"/>
      <c r="L490" s="84"/>
      <c r="M490" s="84"/>
      <c r="N490" s="56">
        <v>6</v>
      </c>
      <c r="O490" s="84">
        <v>1</v>
      </c>
      <c r="P490" s="84">
        <v>1</v>
      </c>
      <c r="Q490" s="84">
        <v>2</v>
      </c>
      <c r="R490" s="84"/>
      <c r="S490" s="84"/>
      <c r="T490" s="84"/>
      <c r="U490" s="84"/>
      <c r="V490" s="84"/>
      <c r="W490" s="84"/>
      <c r="X490" s="84"/>
      <c r="Y490" s="84"/>
      <c r="Z490" s="84"/>
      <c r="AA490" s="56">
        <v>6</v>
      </c>
    </row>
    <row r="491" spans="1:27" x14ac:dyDescent="0.2">
      <c r="A491" s="56">
        <v>7</v>
      </c>
      <c r="B491" s="84">
        <v>0</v>
      </c>
      <c r="C491" s="84">
        <v>0</v>
      </c>
      <c r="D491" s="84">
        <v>0</v>
      </c>
      <c r="E491" s="84"/>
      <c r="F491" s="84"/>
      <c r="G491" s="84"/>
      <c r="H491" s="84"/>
      <c r="I491" s="84"/>
      <c r="J491" s="84"/>
      <c r="K491" s="84"/>
      <c r="L491" s="84"/>
      <c r="M491" s="84"/>
      <c r="N491" s="56">
        <v>7</v>
      </c>
      <c r="O491" s="84">
        <v>0</v>
      </c>
      <c r="P491" s="84">
        <v>0</v>
      </c>
      <c r="Q491" s="84">
        <v>0</v>
      </c>
      <c r="R491" s="84"/>
      <c r="S491" s="84"/>
      <c r="T491" s="84"/>
      <c r="U491" s="84"/>
      <c r="V491" s="84"/>
      <c r="W491" s="84"/>
      <c r="X491" s="84"/>
      <c r="Y491" s="84"/>
      <c r="Z491" s="84"/>
      <c r="AA491" s="56">
        <v>7</v>
      </c>
    </row>
    <row r="492" spans="1:27" x14ac:dyDescent="0.2">
      <c r="A492" s="56">
        <v>8</v>
      </c>
      <c r="B492" s="84">
        <v>7</v>
      </c>
      <c r="C492" s="84">
        <v>14</v>
      </c>
      <c r="D492" s="84">
        <v>19</v>
      </c>
      <c r="E492" s="84"/>
      <c r="F492" s="84"/>
      <c r="G492" s="84"/>
      <c r="H492" s="84"/>
      <c r="I492" s="84"/>
      <c r="J492" s="84"/>
      <c r="K492" s="84"/>
      <c r="L492" s="84"/>
      <c r="M492" s="84"/>
      <c r="N492" s="56">
        <v>8</v>
      </c>
      <c r="O492" s="84">
        <v>7</v>
      </c>
      <c r="P492" s="84">
        <v>7</v>
      </c>
      <c r="Q492" s="84">
        <v>5</v>
      </c>
      <c r="R492" s="84"/>
      <c r="S492" s="84"/>
      <c r="T492" s="84"/>
      <c r="U492" s="84"/>
      <c r="V492" s="84"/>
      <c r="W492" s="84"/>
      <c r="X492" s="84"/>
      <c r="Y492" s="84"/>
      <c r="Z492" s="84"/>
      <c r="AA492" s="56">
        <v>8</v>
      </c>
    </row>
    <row r="493" spans="1:27" x14ac:dyDescent="0.2">
      <c r="A493" s="56">
        <v>9</v>
      </c>
      <c r="B493" s="84">
        <v>8</v>
      </c>
      <c r="C493" s="84">
        <v>10</v>
      </c>
      <c r="D493" s="84">
        <v>10</v>
      </c>
      <c r="E493" s="84"/>
      <c r="F493" s="84"/>
      <c r="G493" s="84"/>
      <c r="H493" s="84"/>
      <c r="I493" s="84"/>
      <c r="J493" s="84"/>
      <c r="K493" s="84"/>
      <c r="L493" s="84"/>
      <c r="M493" s="84"/>
      <c r="N493" s="56">
        <v>9</v>
      </c>
      <c r="O493" s="84">
        <v>8</v>
      </c>
      <c r="P493" s="84">
        <v>2</v>
      </c>
      <c r="Q493" s="84">
        <v>0</v>
      </c>
      <c r="R493" s="84"/>
      <c r="S493" s="84"/>
      <c r="T493" s="84"/>
      <c r="U493" s="84"/>
      <c r="V493" s="84"/>
      <c r="W493" s="84"/>
      <c r="X493" s="84"/>
      <c r="Y493" s="84"/>
      <c r="Z493" s="84"/>
      <c r="AA493" s="56">
        <v>9</v>
      </c>
    </row>
    <row r="494" spans="1:27" x14ac:dyDescent="0.2">
      <c r="A494" s="56">
        <v>10</v>
      </c>
      <c r="B494" s="84">
        <v>1</v>
      </c>
      <c r="C494" s="84">
        <v>4</v>
      </c>
      <c r="D494" s="84">
        <v>7</v>
      </c>
      <c r="E494" s="84"/>
      <c r="F494" s="84"/>
      <c r="G494" s="84"/>
      <c r="H494" s="84"/>
      <c r="I494" s="84"/>
      <c r="J494" s="84"/>
      <c r="K494" s="84"/>
      <c r="L494" s="84"/>
      <c r="M494" s="84"/>
      <c r="N494" s="56">
        <v>10</v>
      </c>
      <c r="O494" s="84">
        <v>1</v>
      </c>
      <c r="P494" s="84">
        <v>3</v>
      </c>
      <c r="Q494" s="84">
        <v>3</v>
      </c>
      <c r="R494" s="84"/>
      <c r="S494" s="84"/>
      <c r="T494" s="84"/>
      <c r="U494" s="84"/>
      <c r="V494" s="84"/>
      <c r="W494" s="84"/>
      <c r="X494" s="84"/>
      <c r="Y494" s="84"/>
      <c r="Z494" s="84"/>
      <c r="AA494" s="56">
        <v>10</v>
      </c>
    </row>
    <row r="495" spans="1:27" x14ac:dyDescent="0.2">
      <c r="A495" s="56">
        <v>11</v>
      </c>
      <c r="B495" s="84">
        <v>0</v>
      </c>
      <c r="C495" s="84">
        <v>0</v>
      </c>
      <c r="D495" s="84">
        <v>13</v>
      </c>
      <c r="E495" s="84"/>
      <c r="F495" s="84"/>
      <c r="G495" s="84"/>
      <c r="H495" s="84"/>
      <c r="I495" s="84"/>
      <c r="J495" s="84"/>
      <c r="K495" s="84"/>
      <c r="L495" s="84"/>
      <c r="M495" s="84"/>
      <c r="N495" s="56">
        <v>11</v>
      </c>
      <c r="O495" s="84">
        <v>0</v>
      </c>
      <c r="P495" s="84">
        <v>0</v>
      </c>
      <c r="Q495" s="84">
        <v>4</v>
      </c>
      <c r="R495" s="84"/>
      <c r="S495" s="84"/>
      <c r="T495" s="84"/>
      <c r="U495" s="84"/>
      <c r="V495" s="84"/>
      <c r="W495" s="84"/>
      <c r="X495" s="84"/>
      <c r="Y495" s="84"/>
      <c r="Z495" s="84"/>
      <c r="AA495" s="56">
        <v>11</v>
      </c>
    </row>
    <row r="496" spans="1:27" x14ac:dyDescent="0.2">
      <c r="A496" s="56">
        <v>12</v>
      </c>
      <c r="B496" s="84">
        <v>28</v>
      </c>
      <c r="C496" s="84">
        <v>43</v>
      </c>
      <c r="D496" s="84">
        <v>50</v>
      </c>
      <c r="E496" s="84"/>
      <c r="F496" s="84"/>
      <c r="G496" s="84"/>
      <c r="H496" s="84"/>
      <c r="I496" s="84"/>
      <c r="J496" s="84"/>
      <c r="K496" s="84"/>
      <c r="L496" s="84"/>
      <c r="M496" s="84"/>
      <c r="N496" s="56">
        <v>12</v>
      </c>
      <c r="O496" s="84">
        <v>28</v>
      </c>
      <c r="P496" s="84">
        <v>15</v>
      </c>
      <c r="Q496" s="84">
        <v>7</v>
      </c>
      <c r="R496" s="84"/>
      <c r="S496" s="84"/>
      <c r="T496" s="84"/>
      <c r="U496" s="84"/>
      <c r="V496" s="84"/>
      <c r="W496" s="84"/>
      <c r="X496" s="84"/>
      <c r="Y496" s="84"/>
      <c r="Z496" s="84"/>
      <c r="AA496" s="56">
        <v>12</v>
      </c>
    </row>
    <row r="497" spans="1:27" x14ac:dyDescent="0.2">
      <c r="A497" s="56">
        <v>13</v>
      </c>
      <c r="B497" s="84">
        <v>7</v>
      </c>
      <c r="C497" s="84">
        <v>13</v>
      </c>
      <c r="D497" s="84">
        <v>18</v>
      </c>
      <c r="E497" s="84"/>
      <c r="F497" s="84"/>
      <c r="G497" s="84"/>
      <c r="H497" s="84"/>
      <c r="I497" s="84"/>
      <c r="J497" s="84"/>
      <c r="K497" s="84"/>
      <c r="L497" s="84"/>
      <c r="M497" s="84"/>
      <c r="N497" s="56">
        <v>13</v>
      </c>
      <c r="O497" s="84">
        <v>7</v>
      </c>
      <c r="P497" s="84">
        <v>6</v>
      </c>
      <c r="Q497" s="84">
        <v>5</v>
      </c>
      <c r="R497" s="84"/>
      <c r="S497" s="84"/>
      <c r="T497" s="84"/>
      <c r="U497" s="84"/>
      <c r="V497" s="84"/>
      <c r="W497" s="84"/>
      <c r="X497" s="84"/>
      <c r="Y497" s="84"/>
      <c r="Z497" s="84"/>
      <c r="AA497" s="56">
        <v>13</v>
      </c>
    </row>
    <row r="498" spans="1:27" x14ac:dyDescent="0.2">
      <c r="A498" s="56">
        <v>14</v>
      </c>
      <c r="B498" s="84">
        <v>46</v>
      </c>
      <c r="C498" s="84">
        <v>101</v>
      </c>
      <c r="D498" s="84">
        <v>127</v>
      </c>
      <c r="E498" s="84"/>
      <c r="F498" s="84"/>
      <c r="G498" s="84"/>
      <c r="H498" s="84"/>
      <c r="I498" s="84"/>
      <c r="J498" s="84"/>
      <c r="K498" s="84"/>
      <c r="L498" s="84"/>
      <c r="M498" s="84"/>
      <c r="N498" s="56">
        <v>14</v>
      </c>
      <c r="O498" s="84">
        <v>46</v>
      </c>
      <c r="P498" s="84">
        <v>55</v>
      </c>
      <c r="Q498" s="84">
        <v>26</v>
      </c>
      <c r="R498" s="84"/>
      <c r="S498" s="84"/>
      <c r="T498" s="84"/>
      <c r="U498" s="84"/>
      <c r="V498" s="84"/>
      <c r="W498" s="84"/>
      <c r="X498" s="84"/>
      <c r="Y498" s="84"/>
      <c r="Z498" s="84"/>
      <c r="AA498" s="56">
        <v>14</v>
      </c>
    </row>
    <row r="499" spans="1:27" x14ac:dyDescent="0.2">
      <c r="A499" s="56">
        <v>15</v>
      </c>
      <c r="B499" s="84">
        <v>65</v>
      </c>
      <c r="C499" s="84">
        <v>134</v>
      </c>
      <c r="D499" s="84">
        <v>204</v>
      </c>
      <c r="E499" s="84"/>
      <c r="F499" s="84"/>
      <c r="G499" s="84"/>
      <c r="H499" s="84"/>
      <c r="I499" s="84"/>
      <c r="J499" s="84"/>
      <c r="K499" s="84"/>
      <c r="L499" s="84"/>
      <c r="M499" s="84"/>
      <c r="N499" s="56">
        <v>15</v>
      </c>
      <c r="O499" s="84">
        <v>65</v>
      </c>
      <c r="P499" s="84">
        <v>69</v>
      </c>
      <c r="Q499" s="84">
        <v>70</v>
      </c>
      <c r="R499" s="84"/>
      <c r="S499" s="84"/>
      <c r="T499" s="84"/>
      <c r="U499" s="84"/>
      <c r="V499" s="84"/>
      <c r="W499" s="84"/>
      <c r="X499" s="84"/>
      <c r="Y499" s="84"/>
      <c r="Z499" s="84"/>
      <c r="AA499" s="56">
        <v>15</v>
      </c>
    </row>
    <row r="500" spans="1:27" x14ac:dyDescent="0.2">
      <c r="A500" s="56">
        <v>16</v>
      </c>
      <c r="B500" s="84">
        <v>11</v>
      </c>
      <c r="C500" s="84">
        <v>21</v>
      </c>
      <c r="D500" s="84">
        <v>31</v>
      </c>
      <c r="E500" s="84"/>
      <c r="F500" s="84"/>
      <c r="G500" s="84"/>
      <c r="H500" s="84"/>
      <c r="I500" s="84"/>
      <c r="J500" s="84"/>
      <c r="K500" s="84"/>
      <c r="L500" s="84"/>
      <c r="M500" s="84"/>
      <c r="N500" s="56">
        <v>16</v>
      </c>
      <c r="O500" s="84">
        <v>11</v>
      </c>
      <c r="P500" s="84">
        <v>10</v>
      </c>
      <c r="Q500" s="84">
        <v>10</v>
      </c>
      <c r="R500" s="84"/>
      <c r="S500" s="84"/>
      <c r="T500" s="84"/>
      <c r="U500" s="84"/>
      <c r="V500" s="84"/>
      <c r="W500" s="84"/>
      <c r="X500" s="84"/>
      <c r="Y500" s="84"/>
      <c r="Z500" s="84"/>
      <c r="AA500" s="56">
        <v>16</v>
      </c>
    </row>
    <row r="501" spans="1:27" x14ac:dyDescent="0.2">
      <c r="A501" s="56">
        <v>17</v>
      </c>
      <c r="B501" s="84">
        <v>1</v>
      </c>
      <c r="C501" s="84">
        <v>4</v>
      </c>
      <c r="D501" s="84">
        <v>5</v>
      </c>
      <c r="E501" s="84"/>
      <c r="F501" s="84"/>
      <c r="G501" s="84"/>
      <c r="H501" s="84"/>
      <c r="I501" s="84"/>
      <c r="J501" s="84"/>
      <c r="K501" s="84"/>
      <c r="L501" s="84"/>
      <c r="M501" s="84"/>
      <c r="N501" s="56">
        <v>17</v>
      </c>
      <c r="O501" s="84">
        <v>1</v>
      </c>
      <c r="P501" s="84">
        <v>3</v>
      </c>
      <c r="Q501" s="84">
        <v>1</v>
      </c>
      <c r="R501" s="84"/>
      <c r="S501" s="84"/>
      <c r="T501" s="84"/>
      <c r="U501" s="84"/>
      <c r="V501" s="84"/>
      <c r="W501" s="84"/>
      <c r="X501" s="84"/>
      <c r="Y501" s="84"/>
      <c r="Z501" s="84"/>
      <c r="AA501" s="56">
        <v>17</v>
      </c>
    </row>
    <row r="502" spans="1:27" x14ac:dyDescent="0.2">
      <c r="A502" s="56">
        <v>18</v>
      </c>
      <c r="B502" s="84">
        <v>5</v>
      </c>
      <c r="C502" s="84">
        <v>9</v>
      </c>
      <c r="D502" s="84">
        <v>12</v>
      </c>
      <c r="E502" s="84"/>
      <c r="F502" s="84"/>
      <c r="G502" s="84"/>
      <c r="H502" s="84"/>
      <c r="I502" s="84"/>
      <c r="J502" s="84"/>
      <c r="K502" s="84"/>
      <c r="L502" s="84"/>
      <c r="M502" s="84"/>
      <c r="N502" s="56">
        <v>18</v>
      </c>
      <c r="O502" s="84">
        <v>5</v>
      </c>
      <c r="P502" s="84">
        <v>4</v>
      </c>
      <c r="Q502" s="84">
        <v>2</v>
      </c>
      <c r="R502" s="84"/>
      <c r="S502" s="84"/>
      <c r="T502" s="84"/>
      <c r="U502" s="84"/>
      <c r="V502" s="84"/>
      <c r="W502" s="84"/>
      <c r="X502" s="84"/>
      <c r="Y502" s="84"/>
      <c r="Z502" s="84"/>
      <c r="AA502" s="56">
        <v>18</v>
      </c>
    </row>
    <row r="503" spans="1:27" x14ac:dyDescent="0.2">
      <c r="A503" s="56">
        <v>19</v>
      </c>
      <c r="B503" s="84">
        <v>1</v>
      </c>
      <c r="C503" s="84">
        <v>1</v>
      </c>
      <c r="D503" s="84">
        <v>1</v>
      </c>
      <c r="E503" s="84"/>
      <c r="F503" s="84"/>
      <c r="G503" s="84"/>
      <c r="H503" s="84"/>
      <c r="I503" s="84"/>
      <c r="J503" s="84"/>
      <c r="K503" s="84"/>
      <c r="L503" s="84"/>
      <c r="M503" s="84"/>
      <c r="N503" s="56">
        <v>19</v>
      </c>
      <c r="O503" s="84">
        <v>1</v>
      </c>
      <c r="P503" s="84">
        <v>0</v>
      </c>
      <c r="Q503" s="84">
        <v>0</v>
      </c>
      <c r="R503" s="84"/>
      <c r="S503" s="84"/>
      <c r="T503" s="84"/>
      <c r="U503" s="84"/>
      <c r="V503" s="84"/>
      <c r="W503" s="84"/>
      <c r="X503" s="84"/>
      <c r="Y503" s="84"/>
      <c r="Z503" s="84"/>
      <c r="AA503" s="56">
        <v>19</v>
      </c>
    </row>
    <row r="504" spans="1:27" x14ac:dyDescent="0.2">
      <c r="A504" s="56">
        <v>20</v>
      </c>
      <c r="B504" s="84">
        <v>1</v>
      </c>
      <c r="C504" s="84">
        <v>4</v>
      </c>
      <c r="D504" s="84">
        <v>7</v>
      </c>
      <c r="E504" s="84"/>
      <c r="F504" s="84"/>
      <c r="G504" s="84"/>
      <c r="H504" s="84"/>
      <c r="I504" s="84"/>
      <c r="J504" s="84"/>
      <c r="K504" s="84"/>
      <c r="L504" s="84"/>
      <c r="M504" s="84"/>
      <c r="N504" s="56">
        <v>20</v>
      </c>
      <c r="O504" s="84">
        <v>1</v>
      </c>
      <c r="P504" s="84">
        <v>2</v>
      </c>
      <c r="Q504" s="84">
        <v>3</v>
      </c>
      <c r="R504" s="84"/>
      <c r="S504" s="84"/>
      <c r="T504" s="84"/>
      <c r="U504" s="84"/>
      <c r="V504" s="84"/>
      <c r="W504" s="84"/>
      <c r="X504" s="84"/>
      <c r="Y504" s="84"/>
      <c r="Z504" s="84"/>
      <c r="AA504" s="56">
        <v>20</v>
      </c>
    </row>
    <row r="505" spans="1:27" x14ac:dyDescent="0.2">
      <c r="A505" s="56">
        <v>21</v>
      </c>
      <c r="B505" s="84">
        <v>6</v>
      </c>
      <c r="C505" s="84">
        <v>11</v>
      </c>
      <c r="D505" s="84">
        <v>19</v>
      </c>
      <c r="E505" s="84"/>
      <c r="F505" s="84"/>
      <c r="G505" s="84"/>
      <c r="H505" s="84"/>
      <c r="I505" s="84"/>
      <c r="J505" s="84"/>
      <c r="K505" s="84"/>
      <c r="L505" s="84"/>
      <c r="M505" s="84"/>
      <c r="N505" s="56">
        <v>21</v>
      </c>
      <c r="O505" s="84">
        <v>6</v>
      </c>
      <c r="P505" s="84">
        <v>5</v>
      </c>
      <c r="Q505" s="84">
        <v>8</v>
      </c>
      <c r="R505" s="84"/>
      <c r="S505" s="84"/>
      <c r="T505" s="84"/>
      <c r="U505" s="84"/>
      <c r="V505" s="84"/>
      <c r="W505" s="84"/>
      <c r="X505" s="84"/>
      <c r="Y505" s="84"/>
      <c r="Z505" s="84"/>
      <c r="AA505" s="56">
        <v>21</v>
      </c>
    </row>
    <row r="506" spans="1:27" x14ac:dyDescent="0.2">
      <c r="A506" s="56">
        <v>22</v>
      </c>
      <c r="B506" s="84">
        <v>24</v>
      </c>
      <c r="C506" s="84">
        <v>52</v>
      </c>
      <c r="D506" s="84">
        <v>85</v>
      </c>
      <c r="E506" s="84"/>
      <c r="F506" s="84"/>
      <c r="G506" s="84"/>
      <c r="H506" s="84"/>
      <c r="I506" s="84"/>
      <c r="J506" s="84"/>
      <c r="K506" s="84"/>
      <c r="L506" s="84"/>
      <c r="M506" s="84"/>
      <c r="N506" s="56">
        <v>22</v>
      </c>
      <c r="O506" s="84">
        <v>24</v>
      </c>
      <c r="P506" s="84">
        <v>28</v>
      </c>
      <c r="Q506" s="84">
        <v>32</v>
      </c>
      <c r="R506" s="84"/>
      <c r="S506" s="84"/>
      <c r="T506" s="84"/>
      <c r="U506" s="84"/>
      <c r="V506" s="84"/>
      <c r="W506" s="84"/>
      <c r="X506" s="84"/>
      <c r="Y506" s="84"/>
      <c r="Z506" s="84"/>
      <c r="AA506" s="56">
        <v>22</v>
      </c>
    </row>
    <row r="507" spans="1:27" x14ac:dyDescent="0.2">
      <c r="A507" s="56">
        <v>23</v>
      </c>
      <c r="B507" s="84">
        <v>34</v>
      </c>
      <c r="C507" s="84">
        <v>54</v>
      </c>
      <c r="D507" s="84">
        <v>85</v>
      </c>
      <c r="E507" s="84"/>
      <c r="F507" s="84"/>
      <c r="G507" s="84"/>
      <c r="H507" s="84"/>
      <c r="I507" s="84"/>
      <c r="J507" s="84"/>
      <c r="K507" s="84"/>
      <c r="L507" s="84"/>
      <c r="M507" s="84"/>
      <c r="N507" s="56">
        <v>23</v>
      </c>
      <c r="O507" s="84">
        <v>34</v>
      </c>
      <c r="P507" s="84">
        <v>20</v>
      </c>
      <c r="Q507" s="84">
        <v>28</v>
      </c>
      <c r="R507" s="84"/>
      <c r="S507" s="84"/>
      <c r="T507" s="84"/>
      <c r="U507" s="84"/>
      <c r="V507" s="84"/>
      <c r="W507" s="84"/>
      <c r="X507" s="84"/>
      <c r="Y507" s="84"/>
      <c r="Z507" s="84"/>
      <c r="AA507" s="56">
        <v>23</v>
      </c>
    </row>
    <row r="508" spans="1:27" x14ac:dyDescent="0.2">
      <c r="A508" s="56">
        <v>24</v>
      </c>
      <c r="B508" s="84">
        <v>9</v>
      </c>
      <c r="C508" s="84">
        <v>14</v>
      </c>
      <c r="D508" s="84">
        <v>19</v>
      </c>
      <c r="E508" s="84"/>
      <c r="F508" s="84"/>
      <c r="G508" s="84"/>
      <c r="H508" s="84"/>
      <c r="I508" s="84"/>
      <c r="J508" s="84"/>
      <c r="K508" s="84"/>
      <c r="L508" s="84"/>
      <c r="M508" s="84"/>
      <c r="N508" s="56">
        <v>24</v>
      </c>
      <c r="O508" s="84">
        <v>9</v>
      </c>
      <c r="P508" s="84">
        <v>5</v>
      </c>
      <c r="Q508" s="84">
        <v>5</v>
      </c>
      <c r="R508" s="84"/>
      <c r="S508" s="84"/>
      <c r="T508" s="84"/>
      <c r="U508" s="84"/>
      <c r="V508" s="84"/>
      <c r="W508" s="84"/>
      <c r="X508" s="84"/>
      <c r="Y508" s="84"/>
      <c r="Z508" s="84"/>
      <c r="AA508" s="56">
        <v>24</v>
      </c>
    </row>
    <row r="509" spans="1:27" x14ac:dyDescent="0.2">
      <c r="A509" s="72" t="s">
        <v>4</v>
      </c>
      <c r="B509" s="84">
        <v>253</v>
      </c>
      <c r="C509" s="84">
        <v>527</v>
      </c>
      <c r="D509" s="84">
        <v>764</v>
      </c>
      <c r="E509" s="84"/>
      <c r="F509" s="84"/>
      <c r="G509" s="84"/>
      <c r="H509" s="84"/>
      <c r="I509" s="84"/>
      <c r="J509" s="84"/>
      <c r="K509" s="84"/>
      <c r="L509" s="84"/>
      <c r="M509" s="84"/>
      <c r="N509" s="72" t="s">
        <v>4</v>
      </c>
      <c r="O509" s="84">
        <v>253</v>
      </c>
      <c r="P509" s="84">
        <v>256</v>
      </c>
      <c r="Q509" s="84">
        <v>223</v>
      </c>
      <c r="R509" s="84"/>
      <c r="S509" s="84"/>
      <c r="T509" s="84"/>
      <c r="U509" s="84"/>
      <c r="V509" s="84"/>
      <c r="W509" s="84"/>
      <c r="X509" s="84"/>
      <c r="Y509" s="84"/>
      <c r="Z509" s="84"/>
      <c r="AA509" s="72" t="s">
        <v>4</v>
      </c>
    </row>
    <row r="510" spans="1:27" x14ac:dyDescent="0.2">
      <c r="A510" s="45"/>
      <c r="B510" s="62"/>
      <c r="C510" s="62"/>
      <c r="D510" s="62"/>
      <c r="E510" s="62"/>
      <c r="F510" s="62"/>
      <c r="G510" s="62"/>
      <c r="H510" s="62"/>
      <c r="I510" s="62"/>
      <c r="J510" s="62"/>
      <c r="K510" s="62"/>
      <c r="L510" s="62"/>
      <c r="M510" s="62"/>
      <c r="N510" s="45"/>
      <c r="O510" s="62"/>
      <c r="P510" s="62"/>
      <c r="Q510" s="62"/>
      <c r="R510" s="62"/>
      <c r="S510" s="62"/>
      <c r="T510" s="62"/>
      <c r="U510" s="62"/>
      <c r="V510" s="62"/>
      <c r="W510" s="62"/>
      <c r="X510" s="62"/>
      <c r="Y510" s="62"/>
      <c r="Z510" s="62"/>
      <c r="AA510" s="45"/>
    </row>
    <row r="511" spans="1:27" x14ac:dyDescent="0.2">
      <c r="A511" s="45"/>
      <c r="N511" s="45"/>
      <c r="U511" s="75"/>
      <c r="X511" s="346"/>
      <c r="AA511" s="45"/>
    </row>
    <row r="512" spans="1:27" x14ac:dyDescent="0.2">
      <c r="A512" s="45"/>
      <c r="N512" s="45"/>
      <c r="X512" s="346"/>
      <c r="AA512" s="45"/>
    </row>
    <row r="513" spans="1:27" x14ac:dyDescent="0.2">
      <c r="A513" s="45"/>
      <c r="B513" s="86"/>
      <c r="N513" s="45"/>
      <c r="O513" s="86"/>
      <c r="X513" s="346"/>
      <c r="AA513" s="45"/>
    </row>
    <row r="514" spans="1:27" x14ac:dyDescent="0.2">
      <c r="A514" s="64" t="s">
        <v>21</v>
      </c>
      <c r="B514" s="53" t="s">
        <v>189</v>
      </c>
      <c r="C514" s="54"/>
      <c r="D514" s="54"/>
      <c r="E514" s="54"/>
      <c r="F514" s="54"/>
      <c r="G514" s="54"/>
      <c r="H514" s="54"/>
      <c r="I514" s="54"/>
      <c r="J514" s="54"/>
      <c r="K514" s="54"/>
      <c r="L514" s="54"/>
      <c r="M514" s="54"/>
      <c r="N514" s="74" t="s">
        <v>21</v>
      </c>
      <c r="O514" s="55" t="s">
        <v>189</v>
      </c>
      <c r="P514" s="55"/>
      <c r="Q514" s="55"/>
      <c r="R514" s="55"/>
      <c r="S514" s="55"/>
      <c r="T514" s="55"/>
      <c r="U514" s="55"/>
      <c r="V514" s="55"/>
      <c r="W514" s="55"/>
      <c r="X514" s="55"/>
      <c r="Y514" s="55"/>
      <c r="Z514" s="55"/>
      <c r="AA514" s="74" t="s">
        <v>21</v>
      </c>
    </row>
    <row r="515" spans="1:27" x14ac:dyDescent="0.2">
      <c r="A515" s="65">
        <v>1</v>
      </c>
      <c r="B515" s="84">
        <v>4</v>
      </c>
      <c r="C515" s="84">
        <v>9</v>
      </c>
      <c r="D515" s="84">
        <v>15</v>
      </c>
      <c r="E515" s="84"/>
      <c r="F515" s="84"/>
      <c r="G515" s="84"/>
      <c r="H515" s="84"/>
      <c r="I515" s="84"/>
      <c r="J515" s="84"/>
      <c r="K515" s="84"/>
      <c r="L515" s="84"/>
      <c r="M515" s="84"/>
      <c r="N515" s="140">
        <v>1</v>
      </c>
      <c r="O515" s="84">
        <v>4</v>
      </c>
      <c r="P515" s="84">
        <v>5</v>
      </c>
      <c r="Q515" s="84">
        <v>6</v>
      </c>
      <c r="R515" s="84"/>
      <c r="S515" s="84"/>
      <c r="T515" s="84"/>
      <c r="U515" s="84"/>
      <c r="V515" s="84"/>
      <c r="W515" s="84"/>
      <c r="X515" s="84"/>
      <c r="Y515" s="84"/>
      <c r="Z515" s="84"/>
      <c r="AA515" s="65">
        <v>1</v>
      </c>
    </row>
    <row r="516" spans="1:27" x14ac:dyDescent="0.2">
      <c r="A516" s="65">
        <v>2</v>
      </c>
      <c r="B516" s="84">
        <v>1</v>
      </c>
      <c r="C516" s="84">
        <v>3</v>
      </c>
      <c r="D516" s="84">
        <v>9</v>
      </c>
      <c r="E516" s="84"/>
      <c r="F516" s="84"/>
      <c r="G516" s="84"/>
      <c r="H516" s="84"/>
      <c r="I516" s="84"/>
      <c r="J516" s="84"/>
      <c r="K516" s="84"/>
      <c r="L516" s="84"/>
      <c r="M516" s="84"/>
      <c r="N516" s="140">
        <v>2</v>
      </c>
      <c r="O516" s="84">
        <v>1</v>
      </c>
      <c r="P516" s="84">
        <v>2</v>
      </c>
      <c r="Q516" s="84">
        <v>6</v>
      </c>
      <c r="R516" s="84"/>
      <c r="S516" s="84"/>
      <c r="T516" s="84"/>
      <c r="U516" s="84"/>
      <c r="V516" s="84"/>
      <c r="W516" s="84"/>
      <c r="X516" s="84"/>
      <c r="Y516" s="84"/>
      <c r="Z516" s="84"/>
      <c r="AA516" s="65">
        <v>2</v>
      </c>
    </row>
    <row r="517" spans="1:27" x14ac:dyDescent="0.2">
      <c r="A517" s="65">
        <v>3</v>
      </c>
      <c r="B517" s="84">
        <v>0</v>
      </c>
      <c r="C517" s="84">
        <v>0</v>
      </c>
      <c r="D517" s="84">
        <v>0</v>
      </c>
      <c r="E517" s="84"/>
      <c r="F517" s="84"/>
      <c r="G517" s="84"/>
      <c r="H517" s="84"/>
      <c r="I517" s="84"/>
      <c r="J517" s="84"/>
      <c r="K517" s="84"/>
      <c r="L517" s="84"/>
      <c r="M517" s="84"/>
      <c r="N517" s="140">
        <v>3</v>
      </c>
      <c r="O517" s="84">
        <v>0</v>
      </c>
      <c r="P517" s="84">
        <v>0</v>
      </c>
      <c r="Q517" s="84">
        <v>0</v>
      </c>
      <c r="R517" s="84"/>
      <c r="S517" s="84"/>
      <c r="T517" s="84"/>
      <c r="U517" s="84"/>
      <c r="V517" s="84"/>
      <c r="W517" s="84"/>
      <c r="X517" s="84"/>
      <c r="Y517" s="84"/>
      <c r="Z517" s="84"/>
      <c r="AA517" s="65">
        <v>3</v>
      </c>
    </row>
    <row r="518" spans="1:27" x14ac:dyDescent="0.2">
      <c r="A518" s="65">
        <v>4</v>
      </c>
      <c r="B518" s="84">
        <v>3</v>
      </c>
      <c r="C518" s="84">
        <v>4</v>
      </c>
      <c r="D518" s="84">
        <v>4</v>
      </c>
      <c r="E518" s="84"/>
      <c r="F518" s="84"/>
      <c r="G518" s="84"/>
      <c r="H518" s="84"/>
      <c r="I518" s="84"/>
      <c r="J518" s="84"/>
      <c r="K518" s="84"/>
      <c r="L518" s="84"/>
      <c r="M518" s="84"/>
      <c r="N518" s="140">
        <v>4</v>
      </c>
      <c r="O518" s="84">
        <v>3</v>
      </c>
      <c r="P518" s="84">
        <v>0</v>
      </c>
      <c r="Q518" s="84">
        <v>0</v>
      </c>
      <c r="R518" s="84"/>
      <c r="S518" s="84"/>
      <c r="T518" s="84"/>
      <c r="U518" s="84"/>
      <c r="V518" s="84"/>
      <c r="W518" s="84"/>
      <c r="X518" s="84"/>
      <c r="Y518" s="84"/>
      <c r="Z518" s="84"/>
      <c r="AA518" s="65">
        <v>4</v>
      </c>
    </row>
    <row r="519" spans="1:27" x14ac:dyDescent="0.2">
      <c r="A519" s="65">
        <v>5</v>
      </c>
      <c r="B519" s="84">
        <v>6</v>
      </c>
      <c r="C519" s="84">
        <v>22</v>
      </c>
      <c r="D519" s="84">
        <v>24</v>
      </c>
      <c r="E519" s="84"/>
      <c r="F519" s="84"/>
      <c r="G519" s="84"/>
      <c r="H519" s="84"/>
      <c r="I519" s="84"/>
      <c r="J519" s="84"/>
      <c r="K519" s="84"/>
      <c r="L519" s="84"/>
      <c r="M519" s="84"/>
      <c r="N519" s="140">
        <v>5</v>
      </c>
      <c r="O519" s="84">
        <v>6</v>
      </c>
      <c r="P519" s="84">
        <v>15</v>
      </c>
      <c r="Q519" s="84">
        <v>2</v>
      </c>
      <c r="R519" s="84"/>
      <c r="S519" s="84"/>
      <c r="T519" s="84"/>
      <c r="U519" s="84"/>
      <c r="V519" s="84"/>
      <c r="W519" s="84"/>
      <c r="X519" s="84"/>
      <c r="Y519" s="84"/>
      <c r="Z519" s="84"/>
      <c r="AA519" s="65">
        <v>5</v>
      </c>
    </row>
    <row r="520" spans="1:27" x14ac:dyDescent="0.2">
      <c r="A520" s="65">
        <v>6</v>
      </c>
      <c r="B520" s="84">
        <v>1</v>
      </c>
      <c r="C520" s="84">
        <v>2</v>
      </c>
      <c r="D520" s="84">
        <v>4</v>
      </c>
      <c r="E520" s="84"/>
      <c r="F520" s="84"/>
      <c r="G520" s="84"/>
      <c r="H520" s="84"/>
      <c r="I520" s="84"/>
      <c r="J520" s="84"/>
      <c r="K520" s="84"/>
      <c r="L520" s="84"/>
      <c r="M520" s="84"/>
      <c r="N520" s="140">
        <v>6</v>
      </c>
      <c r="O520" s="84">
        <v>1</v>
      </c>
      <c r="P520" s="84">
        <v>1</v>
      </c>
      <c r="Q520" s="84">
        <v>2</v>
      </c>
      <c r="R520" s="84"/>
      <c r="S520" s="84"/>
      <c r="T520" s="84"/>
      <c r="U520" s="84"/>
      <c r="V520" s="84"/>
      <c r="W520" s="84"/>
      <c r="X520" s="84"/>
      <c r="Y520" s="84"/>
      <c r="Z520" s="84"/>
      <c r="AA520" s="65">
        <v>6</v>
      </c>
    </row>
    <row r="521" spans="1:27" x14ac:dyDescent="0.2">
      <c r="A521" s="65">
        <v>7</v>
      </c>
      <c r="B521" s="84">
        <v>0</v>
      </c>
      <c r="C521" s="84">
        <v>0</v>
      </c>
      <c r="D521" s="84">
        <v>0</v>
      </c>
      <c r="E521" s="84"/>
      <c r="F521" s="84"/>
      <c r="G521" s="84"/>
      <c r="H521" s="84"/>
      <c r="I521" s="84"/>
      <c r="J521" s="84"/>
      <c r="K521" s="84"/>
      <c r="L521" s="84"/>
      <c r="M521" s="84"/>
      <c r="N521" s="140">
        <v>7</v>
      </c>
      <c r="O521" s="84">
        <v>0</v>
      </c>
      <c r="P521" s="84">
        <v>0</v>
      </c>
      <c r="Q521" s="84">
        <v>0</v>
      </c>
      <c r="R521" s="84"/>
      <c r="S521" s="84"/>
      <c r="T521" s="84"/>
      <c r="U521" s="84"/>
      <c r="V521" s="84"/>
      <c r="W521" s="84"/>
      <c r="X521" s="84"/>
      <c r="Y521" s="84"/>
      <c r="Z521" s="84"/>
      <c r="AA521" s="65">
        <v>7</v>
      </c>
    </row>
    <row r="522" spans="1:27" x14ac:dyDescent="0.2">
      <c r="A522" s="65">
        <v>8</v>
      </c>
      <c r="B522" s="84">
        <v>7</v>
      </c>
      <c r="C522" s="84">
        <v>14</v>
      </c>
      <c r="D522" s="84">
        <v>19</v>
      </c>
      <c r="E522" s="84"/>
      <c r="F522" s="84"/>
      <c r="G522" s="84"/>
      <c r="H522" s="84"/>
      <c r="I522" s="84"/>
      <c r="J522" s="84"/>
      <c r="K522" s="84"/>
      <c r="L522" s="84"/>
      <c r="M522" s="84"/>
      <c r="N522" s="140">
        <v>8</v>
      </c>
      <c r="O522" s="84">
        <v>7</v>
      </c>
      <c r="P522" s="84">
        <v>7</v>
      </c>
      <c r="Q522" s="84">
        <v>5</v>
      </c>
      <c r="R522" s="84"/>
      <c r="S522" s="84"/>
      <c r="T522" s="84"/>
      <c r="U522" s="84"/>
      <c r="V522" s="84"/>
      <c r="W522" s="84"/>
      <c r="X522" s="84"/>
      <c r="Y522" s="84"/>
      <c r="Z522" s="84"/>
      <c r="AA522" s="65">
        <v>8</v>
      </c>
    </row>
    <row r="523" spans="1:27" x14ac:dyDescent="0.2">
      <c r="A523" s="65">
        <v>9</v>
      </c>
      <c r="B523" s="84">
        <v>11</v>
      </c>
      <c r="C523" s="84">
        <v>13</v>
      </c>
      <c r="D523" s="84">
        <v>13</v>
      </c>
      <c r="E523" s="84"/>
      <c r="F523" s="84"/>
      <c r="G523" s="84"/>
      <c r="H523" s="84"/>
      <c r="I523" s="84"/>
      <c r="J523" s="84"/>
      <c r="K523" s="84"/>
      <c r="L523" s="84"/>
      <c r="M523" s="84"/>
      <c r="N523" s="140">
        <v>9</v>
      </c>
      <c r="O523" s="84">
        <v>11</v>
      </c>
      <c r="P523" s="84">
        <v>2</v>
      </c>
      <c r="Q523" s="84">
        <v>0</v>
      </c>
      <c r="R523" s="84"/>
      <c r="S523" s="84"/>
      <c r="T523" s="84"/>
      <c r="U523" s="84"/>
      <c r="V523" s="84"/>
      <c r="W523" s="84"/>
      <c r="X523" s="84"/>
      <c r="Y523" s="84"/>
      <c r="Z523" s="84"/>
      <c r="AA523" s="65">
        <v>9</v>
      </c>
    </row>
    <row r="524" spans="1:27" x14ac:dyDescent="0.2">
      <c r="A524" s="65">
        <v>10</v>
      </c>
      <c r="B524" s="84">
        <v>1</v>
      </c>
      <c r="C524" s="84">
        <v>4</v>
      </c>
      <c r="D524" s="84">
        <v>7</v>
      </c>
      <c r="E524" s="84"/>
      <c r="F524" s="84"/>
      <c r="G524" s="84"/>
      <c r="H524" s="84"/>
      <c r="I524" s="84"/>
      <c r="J524" s="84"/>
      <c r="K524" s="84"/>
      <c r="L524" s="84"/>
      <c r="M524" s="84"/>
      <c r="N524" s="140">
        <v>10</v>
      </c>
      <c r="O524" s="84">
        <v>1</v>
      </c>
      <c r="P524" s="84">
        <v>3</v>
      </c>
      <c r="Q524" s="84">
        <v>3</v>
      </c>
      <c r="R524" s="84"/>
      <c r="S524" s="84"/>
      <c r="T524" s="84"/>
      <c r="U524" s="84"/>
      <c r="V524" s="84"/>
      <c r="W524" s="84"/>
      <c r="X524" s="84"/>
      <c r="Y524" s="84"/>
      <c r="Z524" s="84"/>
      <c r="AA524" s="65">
        <v>10</v>
      </c>
    </row>
    <row r="525" spans="1:27" x14ac:dyDescent="0.2">
      <c r="A525" s="65">
        <v>11</v>
      </c>
      <c r="B525" s="84">
        <v>0</v>
      </c>
      <c r="C525" s="84">
        <v>0</v>
      </c>
      <c r="D525" s="84">
        <v>13</v>
      </c>
      <c r="E525" s="84"/>
      <c r="F525" s="84"/>
      <c r="G525" s="84"/>
      <c r="H525" s="84"/>
      <c r="I525" s="84"/>
      <c r="J525" s="84"/>
      <c r="K525" s="84"/>
      <c r="L525" s="84"/>
      <c r="M525" s="84"/>
      <c r="N525" s="140">
        <v>11</v>
      </c>
      <c r="O525" s="84">
        <v>0</v>
      </c>
      <c r="P525" s="84">
        <v>0</v>
      </c>
      <c r="Q525" s="84">
        <v>4</v>
      </c>
      <c r="R525" s="84"/>
      <c r="S525" s="84"/>
      <c r="T525" s="84"/>
      <c r="U525" s="84"/>
      <c r="V525" s="84"/>
      <c r="W525" s="84"/>
      <c r="X525" s="84"/>
      <c r="Y525" s="84"/>
      <c r="Z525" s="84"/>
      <c r="AA525" s="65">
        <v>11</v>
      </c>
    </row>
    <row r="526" spans="1:27" x14ac:dyDescent="0.2">
      <c r="A526" s="65">
        <v>12</v>
      </c>
      <c r="B526" s="84">
        <v>29</v>
      </c>
      <c r="C526" s="84">
        <v>43</v>
      </c>
      <c r="D526" s="84">
        <v>51</v>
      </c>
      <c r="E526" s="84"/>
      <c r="F526" s="84"/>
      <c r="G526" s="84"/>
      <c r="H526" s="84"/>
      <c r="I526" s="84"/>
      <c r="J526" s="84"/>
      <c r="K526" s="84"/>
      <c r="L526" s="84"/>
      <c r="M526" s="84"/>
      <c r="N526" s="140">
        <v>12</v>
      </c>
      <c r="O526" s="84">
        <v>29</v>
      </c>
      <c r="P526" s="84">
        <v>15</v>
      </c>
      <c r="Q526" s="84">
        <v>8</v>
      </c>
      <c r="R526" s="84"/>
      <c r="S526" s="84"/>
      <c r="T526" s="84"/>
      <c r="U526" s="84"/>
      <c r="V526" s="84"/>
      <c r="W526" s="84"/>
      <c r="X526" s="84"/>
      <c r="Y526" s="84"/>
      <c r="Z526" s="84"/>
      <c r="AA526" s="65">
        <v>12</v>
      </c>
    </row>
    <row r="527" spans="1:27" x14ac:dyDescent="0.2">
      <c r="A527" s="65">
        <v>13</v>
      </c>
      <c r="B527" s="84">
        <v>7</v>
      </c>
      <c r="C527" s="84">
        <v>13</v>
      </c>
      <c r="D527" s="84">
        <v>18</v>
      </c>
      <c r="E527" s="84"/>
      <c r="F527" s="84"/>
      <c r="G527" s="84"/>
      <c r="H527" s="84"/>
      <c r="I527" s="84"/>
      <c r="J527" s="84"/>
      <c r="K527" s="84"/>
      <c r="L527" s="84"/>
      <c r="M527" s="84"/>
      <c r="N527" s="140">
        <v>13</v>
      </c>
      <c r="O527" s="84">
        <v>7</v>
      </c>
      <c r="P527" s="84">
        <v>6</v>
      </c>
      <c r="Q527" s="84">
        <v>5</v>
      </c>
      <c r="R527" s="84"/>
      <c r="S527" s="84"/>
      <c r="T527" s="84"/>
      <c r="U527" s="84"/>
      <c r="V527" s="84"/>
      <c r="W527" s="84"/>
      <c r="X527" s="84"/>
      <c r="Y527" s="84"/>
      <c r="Z527" s="84"/>
      <c r="AA527" s="65">
        <v>13</v>
      </c>
    </row>
    <row r="528" spans="1:27" x14ac:dyDescent="0.2">
      <c r="A528" s="65">
        <v>14</v>
      </c>
      <c r="B528" s="84">
        <v>46</v>
      </c>
      <c r="C528" s="84">
        <v>101</v>
      </c>
      <c r="D528" s="84">
        <v>127</v>
      </c>
      <c r="E528" s="84"/>
      <c r="F528" s="84"/>
      <c r="G528" s="84"/>
      <c r="H528" s="84"/>
      <c r="I528" s="84"/>
      <c r="J528" s="84"/>
      <c r="K528" s="84"/>
      <c r="L528" s="84"/>
      <c r="M528" s="84"/>
      <c r="N528" s="140">
        <v>14</v>
      </c>
      <c r="O528" s="84">
        <v>46</v>
      </c>
      <c r="P528" s="84">
        <v>55</v>
      </c>
      <c r="Q528" s="84">
        <v>26</v>
      </c>
      <c r="R528" s="84"/>
      <c r="S528" s="84"/>
      <c r="T528" s="84"/>
      <c r="U528" s="84"/>
      <c r="V528" s="84"/>
      <c r="W528" s="84"/>
      <c r="X528" s="84"/>
      <c r="Y528" s="84"/>
      <c r="Z528" s="84"/>
      <c r="AA528" s="65">
        <v>14</v>
      </c>
    </row>
    <row r="529" spans="1:27" x14ac:dyDescent="0.2">
      <c r="A529" s="65">
        <v>15</v>
      </c>
      <c r="B529" s="84">
        <v>65</v>
      </c>
      <c r="C529" s="84">
        <v>134</v>
      </c>
      <c r="D529" s="84">
        <v>204</v>
      </c>
      <c r="E529" s="84"/>
      <c r="F529" s="84"/>
      <c r="G529" s="84"/>
      <c r="H529" s="84"/>
      <c r="I529" s="84"/>
      <c r="J529" s="84"/>
      <c r="K529" s="84"/>
      <c r="L529" s="84"/>
      <c r="M529" s="84"/>
      <c r="N529" s="140">
        <v>15</v>
      </c>
      <c r="O529" s="84">
        <v>65</v>
      </c>
      <c r="P529" s="84">
        <v>69</v>
      </c>
      <c r="Q529" s="84">
        <v>70</v>
      </c>
      <c r="R529" s="84"/>
      <c r="S529" s="84"/>
      <c r="T529" s="84"/>
      <c r="U529" s="84"/>
      <c r="V529" s="84"/>
      <c r="W529" s="84"/>
      <c r="X529" s="84"/>
      <c r="Y529" s="84"/>
      <c r="Z529" s="84"/>
      <c r="AA529" s="65">
        <v>15</v>
      </c>
    </row>
    <row r="530" spans="1:27" x14ac:dyDescent="0.2">
      <c r="A530" s="65">
        <v>16</v>
      </c>
      <c r="B530" s="84">
        <v>11</v>
      </c>
      <c r="C530" s="84">
        <v>21</v>
      </c>
      <c r="D530" s="84">
        <v>31</v>
      </c>
      <c r="E530" s="84"/>
      <c r="F530" s="84"/>
      <c r="G530" s="84"/>
      <c r="H530" s="84"/>
      <c r="I530" s="84"/>
      <c r="J530" s="84"/>
      <c r="K530" s="84"/>
      <c r="L530" s="84"/>
      <c r="M530" s="84"/>
      <c r="N530" s="140">
        <v>16</v>
      </c>
      <c r="O530" s="84">
        <v>11</v>
      </c>
      <c r="P530" s="84">
        <v>10</v>
      </c>
      <c r="Q530" s="84">
        <v>10</v>
      </c>
      <c r="R530" s="84"/>
      <c r="S530" s="84"/>
      <c r="T530" s="84"/>
      <c r="U530" s="84"/>
      <c r="V530" s="84"/>
      <c r="W530" s="84"/>
      <c r="X530" s="84"/>
      <c r="Y530" s="84"/>
      <c r="Z530" s="84"/>
      <c r="AA530" s="65">
        <v>16</v>
      </c>
    </row>
    <row r="531" spans="1:27" x14ac:dyDescent="0.2">
      <c r="A531" s="65">
        <v>17</v>
      </c>
      <c r="B531" s="84">
        <v>1</v>
      </c>
      <c r="C531" s="84">
        <v>4</v>
      </c>
      <c r="D531" s="84">
        <v>5</v>
      </c>
      <c r="E531" s="84"/>
      <c r="F531" s="84"/>
      <c r="G531" s="84"/>
      <c r="H531" s="84"/>
      <c r="I531" s="84"/>
      <c r="J531" s="84"/>
      <c r="K531" s="84"/>
      <c r="L531" s="84"/>
      <c r="M531" s="84"/>
      <c r="N531" s="140">
        <v>17</v>
      </c>
      <c r="O531" s="84">
        <v>1</v>
      </c>
      <c r="P531" s="84">
        <v>3</v>
      </c>
      <c r="Q531" s="84">
        <v>1</v>
      </c>
      <c r="R531" s="84"/>
      <c r="S531" s="84"/>
      <c r="T531" s="84"/>
      <c r="U531" s="84"/>
      <c r="V531" s="84"/>
      <c r="W531" s="84"/>
      <c r="X531" s="84"/>
      <c r="Y531" s="84"/>
      <c r="Z531" s="84"/>
      <c r="AA531" s="65">
        <v>17</v>
      </c>
    </row>
    <row r="532" spans="1:27" x14ac:dyDescent="0.2">
      <c r="A532" s="65">
        <v>18</v>
      </c>
      <c r="B532" s="84">
        <v>5</v>
      </c>
      <c r="C532" s="84">
        <v>9</v>
      </c>
      <c r="D532" s="84">
        <v>12</v>
      </c>
      <c r="E532" s="84"/>
      <c r="F532" s="84"/>
      <c r="G532" s="84"/>
      <c r="H532" s="84"/>
      <c r="I532" s="84"/>
      <c r="J532" s="84"/>
      <c r="K532" s="84"/>
      <c r="L532" s="84"/>
      <c r="M532" s="84"/>
      <c r="N532" s="140">
        <v>18</v>
      </c>
      <c r="O532" s="84">
        <v>5</v>
      </c>
      <c r="P532" s="84">
        <v>4</v>
      </c>
      <c r="Q532" s="84">
        <v>2</v>
      </c>
      <c r="R532" s="84"/>
      <c r="S532" s="84"/>
      <c r="T532" s="84"/>
      <c r="U532" s="84"/>
      <c r="V532" s="84"/>
      <c r="W532" s="84"/>
      <c r="X532" s="84"/>
      <c r="Y532" s="84"/>
      <c r="Z532" s="84"/>
      <c r="AA532" s="65">
        <v>18</v>
      </c>
    </row>
    <row r="533" spans="1:27" x14ac:dyDescent="0.2">
      <c r="A533" s="65">
        <v>19</v>
      </c>
      <c r="B533" s="84">
        <v>1</v>
      </c>
      <c r="C533" s="84">
        <v>1</v>
      </c>
      <c r="D533" s="84">
        <v>1</v>
      </c>
      <c r="E533" s="84"/>
      <c r="F533" s="84"/>
      <c r="G533" s="84"/>
      <c r="H533" s="84"/>
      <c r="I533" s="84"/>
      <c r="J533" s="84"/>
      <c r="K533" s="84"/>
      <c r="L533" s="84"/>
      <c r="M533" s="84"/>
      <c r="N533" s="140">
        <v>19</v>
      </c>
      <c r="O533" s="84">
        <v>1</v>
      </c>
      <c r="P533" s="84">
        <v>0</v>
      </c>
      <c r="Q533" s="84">
        <v>0</v>
      </c>
      <c r="R533" s="84"/>
      <c r="S533" s="84"/>
      <c r="T533" s="84"/>
      <c r="U533" s="84"/>
      <c r="V533" s="84"/>
      <c r="W533" s="84"/>
      <c r="X533" s="84"/>
      <c r="Y533" s="84"/>
      <c r="Z533" s="84"/>
      <c r="AA533" s="65">
        <v>19</v>
      </c>
    </row>
    <row r="534" spans="1:27" x14ac:dyDescent="0.2">
      <c r="A534" s="65">
        <v>20</v>
      </c>
      <c r="B534" s="84">
        <v>1</v>
      </c>
      <c r="C534" s="84">
        <v>4</v>
      </c>
      <c r="D534" s="84">
        <v>7</v>
      </c>
      <c r="E534" s="84"/>
      <c r="F534" s="84"/>
      <c r="G534" s="84"/>
      <c r="H534" s="84"/>
      <c r="I534" s="84"/>
      <c r="J534" s="84"/>
      <c r="K534" s="84"/>
      <c r="L534" s="84"/>
      <c r="M534" s="84"/>
      <c r="N534" s="140">
        <v>20</v>
      </c>
      <c r="O534" s="84">
        <v>1</v>
      </c>
      <c r="P534" s="84">
        <v>2</v>
      </c>
      <c r="Q534" s="84">
        <v>3</v>
      </c>
      <c r="R534" s="84"/>
      <c r="S534" s="84"/>
      <c r="T534" s="84"/>
      <c r="U534" s="84"/>
      <c r="V534" s="84"/>
      <c r="W534" s="84"/>
      <c r="X534" s="84"/>
      <c r="Y534" s="84"/>
      <c r="Z534" s="84"/>
      <c r="AA534" s="65">
        <v>20</v>
      </c>
    </row>
    <row r="535" spans="1:27" x14ac:dyDescent="0.2">
      <c r="A535" s="65">
        <v>21</v>
      </c>
      <c r="B535" s="84">
        <v>6</v>
      </c>
      <c r="C535" s="84">
        <v>11</v>
      </c>
      <c r="D535" s="84">
        <v>19</v>
      </c>
      <c r="E535" s="84"/>
      <c r="F535" s="84"/>
      <c r="G535" s="84"/>
      <c r="H535" s="84"/>
      <c r="I535" s="84"/>
      <c r="J535" s="84"/>
      <c r="K535" s="84"/>
      <c r="L535" s="84"/>
      <c r="M535" s="84"/>
      <c r="N535" s="140">
        <v>21</v>
      </c>
      <c r="O535" s="84">
        <v>6</v>
      </c>
      <c r="P535" s="84">
        <v>5</v>
      </c>
      <c r="Q535" s="84">
        <v>8</v>
      </c>
      <c r="R535" s="84"/>
      <c r="S535" s="84"/>
      <c r="T535" s="84"/>
      <c r="U535" s="84"/>
      <c r="V535" s="84"/>
      <c r="W535" s="84"/>
      <c r="X535" s="84"/>
      <c r="Y535" s="84"/>
      <c r="Z535" s="84"/>
      <c r="AA535" s="65">
        <v>21</v>
      </c>
    </row>
    <row r="536" spans="1:27" x14ac:dyDescent="0.2">
      <c r="A536" s="65">
        <v>22</v>
      </c>
      <c r="B536" s="84">
        <v>24</v>
      </c>
      <c r="C536" s="84">
        <v>52</v>
      </c>
      <c r="D536" s="84">
        <v>85</v>
      </c>
      <c r="E536" s="84"/>
      <c r="F536" s="84"/>
      <c r="G536" s="84"/>
      <c r="H536" s="84"/>
      <c r="I536" s="84"/>
      <c r="J536" s="84"/>
      <c r="K536" s="84"/>
      <c r="L536" s="84"/>
      <c r="M536" s="84"/>
      <c r="N536" s="140">
        <v>22</v>
      </c>
      <c r="O536" s="84">
        <v>24</v>
      </c>
      <c r="P536" s="84">
        <v>28</v>
      </c>
      <c r="Q536" s="84">
        <v>32</v>
      </c>
      <c r="R536" s="84"/>
      <c r="S536" s="84"/>
      <c r="T536" s="84"/>
      <c r="U536" s="84"/>
      <c r="V536" s="84"/>
      <c r="W536" s="84"/>
      <c r="X536" s="84"/>
      <c r="Y536" s="84"/>
      <c r="Z536" s="84"/>
      <c r="AA536" s="65">
        <v>22</v>
      </c>
    </row>
    <row r="537" spans="1:27" x14ac:dyDescent="0.2">
      <c r="A537" s="65">
        <v>23</v>
      </c>
      <c r="B537" s="84">
        <v>34</v>
      </c>
      <c r="C537" s="84">
        <v>54</v>
      </c>
      <c r="D537" s="84">
        <v>88</v>
      </c>
      <c r="E537" s="84"/>
      <c r="F537" s="84"/>
      <c r="G537" s="84"/>
      <c r="H537" s="84"/>
      <c r="I537" s="84"/>
      <c r="J537" s="84"/>
      <c r="K537" s="84"/>
      <c r="L537" s="84"/>
      <c r="M537" s="84"/>
      <c r="N537" s="140">
        <v>23</v>
      </c>
      <c r="O537" s="84">
        <v>34</v>
      </c>
      <c r="P537" s="84">
        <v>20</v>
      </c>
      <c r="Q537" s="84">
        <v>28</v>
      </c>
      <c r="R537" s="84"/>
      <c r="S537" s="84"/>
      <c r="T537" s="84"/>
      <c r="U537" s="84"/>
      <c r="V537" s="84"/>
      <c r="W537" s="84"/>
      <c r="X537" s="84"/>
      <c r="Y537" s="84"/>
      <c r="Z537" s="84"/>
      <c r="AA537" s="65">
        <v>23</v>
      </c>
    </row>
    <row r="538" spans="1:27" x14ac:dyDescent="0.2">
      <c r="A538" s="65">
        <v>24</v>
      </c>
      <c r="B538" s="84">
        <v>9</v>
      </c>
      <c r="C538" s="84">
        <v>14</v>
      </c>
      <c r="D538" s="84">
        <v>20</v>
      </c>
      <c r="E538" s="84"/>
      <c r="F538" s="84"/>
      <c r="G538" s="84"/>
      <c r="H538" s="84"/>
      <c r="I538" s="84"/>
      <c r="J538" s="84"/>
      <c r="K538" s="84"/>
      <c r="L538" s="84"/>
      <c r="M538" s="84"/>
      <c r="N538" s="140">
        <v>24</v>
      </c>
      <c r="O538" s="84">
        <v>9</v>
      </c>
      <c r="P538" s="84">
        <v>5</v>
      </c>
      <c r="Q538" s="84">
        <v>5</v>
      </c>
      <c r="R538" s="84"/>
      <c r="S538" s="84"/>
      <c r="T538" s="84"/>
      <c r="U538" s="84"/>
      <c r="V538" s="84"/>
      <c r="W538" s="84"/>
      <c r="X538" s="84"/>
      <c r="Y538" s="84"/>
      <c r="Z538" s="84"/>
      <c r="AA538" s="65">
        <v>24</v>
      </c>
    </row>
    <row r="539" spans="1:27" x14ac:dyDescent="0.2">
      <c r="A539" s="72" t="s">
        <v>4</v>
      </c>
      <c r="B539" s="84">
        <v>273</v>
      </c>
      <c r="C539" s="84">
        <v>532</v>
      </c>
      <c r="D539" s="84">
        <v>776</v>
      </c>
      <c r="E539" s="84"/>
      <c r="F539" s="84"/>
      <c r="G539" s="84"/>
      <c r="H539" s="84"/>
      <c r="I539" s="84"/>
      <c r="J539" s="84"/>
      <c r="K539" s="84"/>
      <c r="L539" s="84"/>
      <c r="M539" s="84"/>
      <c r="N539" s="72" t="s">
        <v>4</v>
      </c>
      <c r="O539" s="84">
        <v>273</v>
      </c>
      <c r="P539" s="84">
        <v>257</v>
      </c>
      <c r="Q539" s="84">
        <v>226</v>
      </c>
      <c r="R539" s="84"/>
      <c r="S539" s="84"/>
      <c r="T539" s="84"/>
      <c r="U539" s="84"/>
      <c r="V539" s="84"/>
      <c r="W539" s="84"/>
      <c r="X539" s="84"/>
      <c r="Y539" s="84"/>
      <c r="Z539" s="84"/>
      <c r="AA539" s="72" t="s">
        <v>4</v>
      </c>
    </row>
    <row r="540" spans="1:27" x14ac:dyDescent="0.2">
      <c r="A540" s="45"/>
      <c r="B540" s="62"/>
      <c r="C540" s="62"/>
      <c r="D540" s="62"/>
      <c r="E540" s="62"/>
      <c r="F540" s="62"/>
      <c r="G540" s="62"/>
      <c r="H540" s="62"/>
      <c r="I540" s="62"/>
      <c r="J540" s="62"/>
      <c r="K540" s="62"/>
      <c r="L540" s="62"/>
      <c r="M540" s="62"/>
      <c r="N540" s="45"/>
      <c r="O540" s="62"/>
      <c r="P540" s="62"/>
      <c r="Q540" s="62"/>
      <c r="R540" s="62"/>
      <c r="S540" s="62"/>
      <c r="T540" s="62"/>
      <c r="U540" s="62"/>
      <c r="V540" s="62"/>
      <c r="W540" s="62"/>
      <c r="X540" s="62"/>
      <c r="Y540" s="62"/>
      <c r="Z540" s="62"/>
      <c r="AA540" s="45"/>
    </row>
    <row r="541" spans="1:27" x14ac:dyDescent="0.2">
      <c r="E541" s="68"/>
      <c r="F541" s="68"/>
      <c r="H541" s="68"/>
      <c r="X541" s="346"/>
    </row>
    <row r="542" spans="1:27" x14ac:dyDescent="0.2">
      <c r="X542" s="346"/>
    </row>
    <row r="543" spans="1:27" x14ac:dyDescent="0.2">
      <c r="B543" s="86"/>
      <c r="O543" s="86"/>
      <c r="X543" s="346"/>
    </row>
    <row r="544" spans="1:27" x14ac:dyDescent="0.2">
      <c r="A544" s="41" t="s">
        <v>22</v>
      </c>
      <c r="B544" s="53" t="s">
        <v>190</v>
      </c>
      <c r="C544" s="54"/>
      <c r="D544" s="54"/>
      <c r="E544" s="54"/>
      <c r="F544" s="54"/>
      <c r="G544" s="54"/>
      <c r="H544" s="54"/>
      <c r="I544" s="54"/>
      <c r="J544" s="54"/>
      <c r="K544" s="54"/>
      <c r="L544" s="54"/>
      <c r="M544" s="54"/>
      <c r="N544" s="73" t="s">
        <v>22</v>
      </c>
      <c r="O544" s="55" t="s">
        <v>190</v>
      </c>
      <c r="P544" s="55"/>
      <c r="Q544" s="55"/>
      <c r="R544" s="55"/>
      <c r="S544" s="55"/>
      <c r="T544" s="55"/>
      <c r="U544" s="55"/>
      <c r="V544" s="55"/>
      <c r="W544" s="55"/>
      <c r="X544" s="55"/>
      <c r="Y544" s="55"/>
      <c r="Z544" s="55"/>
      <c r="AA544" s="73" t="s">
        <v>22</v>
      </c>
    </row>
    <row r="545" spans="1:27" x14ac:dyDescent="0.2">
      <c r="A545" s="56">
        <v>1</v>
      </c>
      <c r="B545" s="89">
        <v>18.73</v>
      </c>
      <c r="C545" s="89">
        <v>15.33</v>
      </c>
      <c r="D545" s="89">
        <v>15.95</v>
      </c>
      <c r="E545" s="89"/>
      <c r="F545" s="89"/>
      <c r="G545" s="89"/>
      <c r="H545" s="89"/>
      <c r="I545" s="89"/>
      <c r="J545" s="89"/>
      <c r="K545" s="89"/>
      <c r="L545" s="89"/>
      <c r="M545" s="89"/>
      <c r="N545" s="56">
        <v>1</v>
      </c>
      <c r="O545" s="89">
        <v>18.73</v>
      </c>
      <c r="P545" s="89">
        <v>11.94</v>
      </c>
      <c r="Q545" s="89">
        <v>16.88</v>
      </c>
      <c r="R545" s="89"/>
      <c r="S545" s="89"/>
      <c r="T545" s="89"/>
      <c r="U545" s="89"/>
      <c r="V545" s="89"/>
      <c r="W545" s="89"/>
      <c r="X545" s="89"/>
      <c r="Y545" s="89"/>
      <c r="Z545" s="89"/>
      <c r="AA545" s="56">
        <v>1</v>
      </c>
    </row>
    <row r="546" spans="1:27" x14ac:dyDescent="0.2">
      <c r="A546" s="56">
        <v>2</v>
      </c>
      <c r="B546" s="89">
        <v>22</v>
      </c>
      <c r="C546" s="89">
        <v>18.72</v>
      </c>
      <c r="D546" s="89">
        <v>16.47</v>
      </c>
      <c r="E546" s="89"/>
      <c r="F546" s="89"/>
      <c r="G546" s="89"/>
      <c r="H546" s="89"/>
      <c r="I546" s="89"/>
      <c r="J546" s="89"/>
      <c r="K546" s="89"/>
      <c r="L546" s="89"/>
      <c r="M546" s="89"/>
      <c r="N546" s="56">
        <v>2</v>
      </c>
      <c r="O546" s="89">
        <v>22</v>
      </c>
      <c r="P546" s="89">
        <v>17.07</v>
      </c>
      <c r="Q546" s="89">
        <v>15.35</v>
      </c>
      <c r="R546" s="89"/>
      <c r="S546" s="89"/>
      <c r="T546" s="89"/>
      <c r="U546" s="89"/>
      <c r="V546" s="89"/>
      <c r="W546" s="89"/>
      <c r="X546" s="89"/>
      <c r="Y546" s="89"/>
      <c r="Z546" s="89"/>
      <c r="AA546" s="56">
        <v>2</v>
      </c>
    </row>
    <row r="547" spans="1:27" x14ac:dyDescent="0.2">
      <c r="A547" s="56">
        <v>3</v>
      </c>
      <c r="B547" s="89"/>
      <c r="C547" s="89"/>
      <c r="D547" s="89"/>
      <c r="E547" s="89"/>
      <c r="F547" s="89"/>
      <c r="G547" s="89"/>
      <c r="H547" s="89"/>
      <c r="I547" s="89"/>
      <c r="J547" s="89"/>
      <c r="K547" s="89"/>
      <c r="L547" s="89"/>
      <c r="M547" s="89"/>
      <c r="N547" s="56">
        <v>3</v>
      </c>
      <c r="O547" s="89"/>
      <c r="P547" s="89"/>
      <c r="Q547" s="89"/>
      <c r="R547" s="89"/>
      <c r="S547" s="89"/>
      <c r="T547" s="89"/>
      <c r="U547" s="89"/>
      <c r="V547" s="89"/>
      <c r="W547" s="89"/>
      <c r="X547" s="89"/>
      <c r="Y547" s="89"/>
      <c r="Z547" s="89"/>
      <c r="AA547" s="56">
        <v>3</v>
      </c>
    </row>
    <row r="548" spans="1:27" x14ac:dyDescent="0.2">
      <c r="A548" s="56">
        <v>4</v>
      </c>
      <c r="B548" s="89">
        <v>24.34</v>
      </c>
      <c r="C548" s="89">
        <v>20.76</v>
      </c>
      <c r="D548" s="89">
        <v>20.76</v>
      </c>
      <c r="E548" s="89"/>
      <c r="F548" s="89"/>
      <c r="G548" s="89"/>
      <c r="H548" s="89"/>
      <c r="I548" s="89"/>
      <c r="J548" s="89"/>
      <c r="K548" s="89"/>
      <c r="L548" s="89"/>
      <c r="M548" s="89"/>
      <c r="N548" s="56">
        <v>4</v>
      </c>
      <c r="O548" s="89">
        <v>24.34</v>
      </c>
      <c r="P548" s="89"/>
      <c r="Q548" s="89"/>
      <c r="R548" s="89"/>
      <c r="S548" s="89"/>
      <c r="T548" s="89"/>
      <c r="U548" s="89"/>
      <c r="V548" s="89"/>
      <c r="W548" s="89"/>
      <c r="X548" s="89"/>
      <c r="Y548" s="89"/>
      <c r="Z548" s="89"/>
      <c r="AA548" s="56">
        <v>4</v>
      </c>
    </row>
    <row r="549" spans="1:27" x14ac:dyDescent="0.2">
      <c r="A549" s="56">
        <v>5</v>
      </c>
      <c r="B549" s="89">
        <v>13.37</v>
      </c>
      <c r="C549" s="89">
        <v>16.52</v>
      </c>
      <c r="D549" s="89">
        <v>16.04</v>
      </c>
      <c r="E549" s="89"/>
      <c r="F549" s="89"/>
      <c r="G549" s="89"/>
      <c r="H549" s="89"/>
      <c r="I549" s="89"/>
      <c r="J549" s="89"/>
      <c r="K549" s="89"/>
      <c r="L549" s="89"/>
      <c r="M549" s="89"/>
      <c r="N549" s="56">
        <v>5</v>
      </c>
      <c r="O549" s="89">
        <v>13.37</v>
      </c>
      <c r="P549" s="89">
        <v>18.22</v>
      </c>
      <c r="Q549" s="89">
        <v>10.7</v>
      </c>
      <c r="R549" s="89"/>
      <c r="S549" s="89"/>
      <c r="T549" s="89"/>
      <c r="U549" s="89"/>
      <c r="V549" s="89"/>
      <c r="W549" s="89"/>
      <c r="X549" s="89"/>
      <c r="Y549" s="89"/>
      <c r="Z549" s="89"/>
      <c r="AA549" s="56">
        <v>5</v>
      </c>
    </row>
    <row r="550" spans="1:27" x14ac:dyDescent="0.2">
      <c r="A550" s="56">
        <v>6</v>
      </c>
      <c r="B550" s="89">
        <v>11.75</v>
      </c>
      <c r="C550" s="89">
        <v>16.88</v>
      </c>
      <c r="D550" s="89">
        <v>18.59</v>
      </c>
      <c r="E550" s="89"/>
      <c r="F550" s="89"/>
      <c r="G550" s="89"/>
      <c r="H550" s="89"/>
      <c r="I550" s="89"/>
      <c r="J550" s="89"/>
      <c r="K550" s="89"/>
      <c r="L550" s="89"/>
      <c r="M550" s="89"/>
      <c r="N550" s="56">
        <v>6</v>
      </c>
      <c r="O550" s="89">
        <v>11.75</v>
      </c>
      <c r="P550" s="89">
        <v>22</v>
      </c>
      <c r="Q550" s="89">
        <v>22.01</v>
      </c>
      <c r="R550" s="89"/>
      <c r="S550" s="89"/>
      <c r="T550" s="89"/>
      <c r="U550" s="89"/>
      <c r="V550" s="89"/>
      <c r="W550" s="89"/>
      <c r="X550" s="89"/>
      <c r="Y550" s="89"/>
      <c r="Z550" s="89"/>
      <c r="AA550" s="56">
        <v>6</v>
      </c>
    </row>
    <row r="551" spans="1:27" x14ac:dyDescent="0.2">
      <c r="A551" s="56">
        <v>7</v>
      </c>
      <c r="B551" s="89"/>
      <c r="C551" s="89"/>
      <c r="D551" s="89"/>
      <c r="E551" s="89"/>
      <c r="F551" s="89"/>
      <c r="G551" s="89"/>
      <c r="H551" s="89"/>
      <c r="I551" s="89"/>
      <c r="J551" s="89"/>
      <c r="K551" s="89"/>
      <c r="L551" s="89"/>
      <c r="M551" s="89"/>
      <c r="N551" s="56">
        <v>7</v>
      </c>
      <c r="O551" s="89"/>
      <c r="P551" s="89"/>
      <c r="Q551" s="89"/>
      <c r="R551" s="89"/>
      <c r="S551" s="89"/>
      <c r="T551" s="89"/>
      <c r="U551" s="89"/>
      <c r="V551" s="89"/>
      <c r="W551" s="89"/>
      <c r="X551" s="89"/>
      <c r="Y551" s="89"/>
      <c r="Z551" s="89"/>
      <c r="AA551" s="56">
        <v>7</v>
      </c>
    </row>
    <row r="552" spans="1:27" x14ac:dyDescent="0.2">
      <c r="A552" s="56">
        <v>8</v>
      </c>
      <c r="B552" s="89">
        <v>19.47</v>
      </c>
      <c r="C552" s="89">
        <v>18.48</v>
      </c>
      <c r="D552" s="89">
        <v>18</v>
      </c>
      <c r="E552" s="89"/>
      <c r="F552" s="89"/>
      <c r="G552" s="89"/>
      <c r="H552" s="89"/>
      <c r="I552" s="89"/>
      <c r="J552" s="89"/>
      <c r="K552" s="89"/>
      <c r="L552" s="89"/>
      <c r="M552" s="89"/>
      <c r="N552" s="56">
        <v>8</v>
      </c>
      <c r="O552" s="89">
        <v>19.47</v>
      </c>
      <c r="P552" s="89">
        <v>17.5</v>
      </c>
      <c r="Q552" s="89">
        <v>16.63</v>
      </c>
      <c r="R552" s="89"/>
      <c r="S552" s="89"/>
      <c r="T552" s="89"/>
      <c r="U552" s="89"/>
      <c r="V552" s="89"/>
      <c r="W552" s="89"/>
      <c r="X552" s="89"/>
      <c r="Y552" s="89"/>
      <c r="Z552" s="89"/>
      <c r="AA552" s="56">
        <v>8</v>
      </c>
    </row>
    <row r="553" spans="1:27" x14ac:dyDescent="0.2">
      <c r="A553" s="56">
        <v>9</v>
      </c>
      <c r="B553" s="89">
        <v>25.11</v>
      </c>
      <c r="C553" s="89">
        <v>24.68</v>
      </c>
      <c r="D553" s="89">
        <v>24.68</v>
      </c>
      <c r="E553" s="89"/>
      <c r="F553" s="89"/>
      <c r="G553" s="89"/>
      <c r="H553" s="89"/>
      <c r="I553" s="89"/>
      <c r="J553" s="89"/>
      <c r="K553" s="89"/>
      <c r="L553" s="89"/>
      <c r="M553" s="89"/>
      <c r="N553" s="56">
        <v>9</v>
      </c>
      <c r="O553" s="89">
        <v>25.11</v>
      </c>
      <c r="P553" s="89">
        <v>23.41</v>
      </c>
      <c r="Q553" s="89"/>
      <c r="R553" s="89"/>
      <c r="S553" s="89"/>
      <c r="T553" s="89"/>
      <c r="U553" s="89"/>
      <c r="V553" s="89"/>
      <c r="W553" s="89"/>
      <c r="X553" s="89"/>
      <c r="Y553" s="89"/>
      <c r="Z553" s="89"/>
      <c r="AA553" s="56">
        <v>9</v>
      </c>
    </row>
    <row r="554" spans="1:27" x14ac:dyDescent="0.2">
      <c r="A554" s="56">
        <v>10</v>
      </c>
      <c r="B554" s="89">
        <v>17.5</v>
      </c>
      <c r="C554" s="89">
        <v>15.88</v>
      </c>
      <c r="D554" s="89">
        <v>14.14</v>
      </c>
      <c r="E554" s="89"/>
      <c r="F554" s="89"/>
      <c r="G554" s="89"/>
      <c r="H554" s="89"/>
      <c r="I554" s="89"/>
      <c r="J554" s="89"/>
      <c r="K554" s="89"/>
      <c r="L554" s="89"/>
      <c r="M554" s="89"/>
      <c r="N554" s="56">
        <v>10</v>
      </c>
      <c r="O554" s="89">
        <v>17.5</v>
      </c>
      <c r="P554" s="89">
        <v>15.33</v>
      </c>
      <c r="Q554" s="89">
        <v>11.83</v>
      </c>
      <c r="R554" s="89"/>
      <c r="S554" s="89"/>
      <c r="T554" s="89"/>
      <c r="U554" s="89"/>
      <c r="V554" s="89"/>
      <c r="W554" s="89"/>
      <c r="X554" s="89"/>
      <c r="Y554" s="89"/>
      <c r="Z554" s="89"/>
      <c r="AA554" s="56">
        <v>10</v>
      </c>
    </row>
    <row r="555" spans="1:27" x14ac:dyDescent="0.2">
      <c r="A555" s="56">
        <v>11</v>
      </c>
      <c r="B555" s="89"/>
      <c r="C555" s="89"/>
      <c r="D555" s="89">
        <v>13.31</v>
      </c>
      <c r="E555" s="89"/>
      <c r="F555" s="89"/>
      <c r="G555" s="89"/>
      <c r="H555" s="89"/>
      <c r="I555" s="89"/>
      <c r="J555" s="89"/>
      <c r="K555" s="89"/>
      <c r="L555" s="89"/>
      <c r="M555" s="89"/>
      <c r="N555" s="56">
        <v>11</v>
      </c>
      <c r="O555" s="89"/>
      <c r="P555" s="89"/>
      <c r="Q555" s="89">
        <v>10.01</v>
      </c>
      <c r="R555" s="89"/>
      <c r="S555" s="89"/>
      <c r="T555" s="89"/>
      <c r="U555" s="89"/>
      <c r="V555" s="89"/>
      <c r="W555" s="89"/>
      <c r="X555" s="89"/>
      <c r="Y555" s="89"/>
      <c r="Z555" s="89"/>
      <c r="AA555" s="56">
        <v>11</v>
      </c>
    </row>
    <row r="556" spans="1:27" x14ac:dyDescent="0.2">
      <c r="A556" s="56">
        <v>12</v>
      </c>
      <c r="B556" s="89">
        <v>17.12</v>
      </c>
      <c r="C556" s="89">
        <v>17.399999999999999</v>
      </c>
      <c r="D556" s="89">
        <v>17.32</v>
      </c>
      <c r="E556" s="89"/>
      <c r="F556" s="89"/>
      <c r="G556" s="89"/>
      <c r="H556" s="89"/>
      <c r="I556" s="89"/>
      <c r="J556" s="89"/>
      <c r="K556" s="89"/>
      <c r="L556" s="89"/>
      <c r="M556" s="89"/>
      <c r="N556" s="56">
        <v>12</v>
      </c>
      <c r="O556" s="89">
        <v>17.12</v>
      </c>
      <c r="P556" s="89">
        <v>18</v>
      </c>
      <c r="Q556" s="89">
        <v>16.739999999999998</v>
      </c>
      <c r="R556" s="89"/>
      <c r="S556" s="89"/>
      <c r="T556" s="89"/>
      <c r="U556" s="89"/>
      <c r="V556" s="89"/>
      <c r="W556" s="89"/>
      <c r="X556" s="89"/>
      <c r="Y556" s="89"/>
      <c r="Z556" s="89"/>
      <c r="AA556" s="56">
        <v>12</v>
      </c>
    </row>
    <row r="557" spans="1:27" x14ac:dyDescent="0.2">
      <c r="A557" s="56">
        <v>13</v>
      </c>
      <c r="B557" s="89">
        <v>11.54</v>
      </c>
      <c r="C557" s="89">
        <v>12.6</v>
      </c>
      <c r="D557" s="89">
        <v>12.09</v>
      </c>
      <c r="E557" s="89"/>
      <c r="F557" s="89"/>
      <c r="G557" s="89"/>
      <c r="H557" s="89"/>
      <c r="I557" s="89"/>
      <c r="J557" s="89"/>
      <c r="K557" s="89"/>
      <c r="L557" s="89"/>
      <c r="M557" s="89"/>
      <c r="N557" s="56">
        <v>13</v>
      </c>
      <c r="O557" s="89">
        <v>11.54</v>
      </c>
      <c r="P557" s="89">
        <v>13.84</v>
      </c>
      <c r="Q557" s="89">
        <v>10.77</v>
      </c>
      <c r="R557" s="89"/>
      <c r="S557" s="89"/>
      <c r="T557" s="89"/>
      <c r="U557" s="89"/>
      <c r="V557" s="89"/>
      <c r="W557" s="89"/>
      <c r="X557" s="89"/>
      <c r="Y557" s="89"/>
      <c r="Z557" s="89"/>
      <c r="AA557" s="56">
        <v>13</v>
      </c>
    </row>
    <row r="558" spans="1:27" x14ac:dyDescent="0.2">
      <c r="A558" s="56">
        <v>14</v>
      </c>
      <c r="B558" s="89">
        <v>19.71</v>
      </c>
      <c r="C558" s="89">
        <v>18.97</v>
      </c>
      <c r="D558" s="89">
        <v>18.670000000000002</v>
      </c>
      <c r="E558" s="89"/>
      <c r="F558" s="89"/>
      <c r="G558" s="89"/>
      <c r="H558" s="89"/>
      <c r="I558" s="89"/>
      <c r="J558" s="89"/>
      <c r="K558" s="89"/>
      <c r="L558" s="89"/>
      <c r="M558" s="89"/>
      <c r="N558" s="56">
        <v>14</v>
      </c>
      <c r="O558" s="89">
        <v>19.71</v>
      </c>
      <c r="P558" s="89">
        <v>18.36</v>
      </c>
      <c r="Q558" s="89">
        <v>17.5</v>
      </c>
      <c r="R558" s="89"/>
      <c r="S558" s="89"/>
      <c r="T558" s="89"/>
      <c r="U558" s="89"/>
      <c r="V558" s="89"/>
      <c r="W558" s="89"/>
      <c r="X558" s="89"/>
      <c r="Y558" s="89"/>
      <c r="Z558" s="89"/>
      <c r="AA558" s="56">
        <v>14</v>
      </c>
    </row>
    <row r="559" spans="1:27" x14ac:dyDescent="0.2">
      <c r="A559" s="56">
        <v>15</v>
      </c>
      <c r="B559" s="89">
        <v>14.96</v>
      </c>
      <c r="C559" s="89">
        <v>15.7</v>
      </c>
      <c r="D559" s="89">
        <v>16.170000000000002</v>
      </c>
      <c r="E559" s="89"/>
      <c r="F559" s="89"/>
      <c r="G559" s="89"/>
      <c r="H559" s="89"/>
      <c r="I559" s="89"/>
      <c r="J559" s="89"/>
      <c r="K559" s="89"/>
      <c r="L559" s="89"/>
      <c r="M559" s="89"/>
      <c r="N559" s="56">
        <v>15</v>
      </c>
      <c r="O559" s="89">
        <v>14.96</v>
      </c>
      <c r="P559" s="89">
        <v>16.399999999999999</v>
      </c>
      <c r="Q559" s="89">
        <v>17.059999999999999</v>
      </c>
      <c r="R559" s="89"/>
      <c r="S559" s="89"/>
      <c r="T559" s="89"/>
      <c r="U559" s="89"/>
      <c r="V559" s="89"/>
      <c r="W559" s="89"/>
      <c r="X559" s="89"/>
      <c r="Y559" s="89"/>
      <c r="Z559" s="89"/>
      <c r="AA559" s="56">
        <v>15</v>
      </c>
    </row>
    <row r="560" spans="1:27" x14ac:dyDescent="0.2">
      <c r="A560" s="56">
        <v>16</v>
      </c>
      <c r="B560" s="89">
        <v>14.91</v>
      </c>
      <c r="C560" s="89">
        <v>18.670000000000002</v>
      </c>
      <c r="D560" s="89">
        <v>17.579999999999998</v>
      </c>
      <c r="E560" s="89"/>
      <c r="F560" s="89"/>
      <c r="G560" s="89"/>
      <c r="H560" s="89"/>
      <c r="I560" s="89"/>
      <c r="J560" s="89"/>
      <c r="K560" s="89"/>
      <c r="L560" s="89"/>
      <c r="M560" s="89"/>
      <c r="N560" s="56">
        <v>16</v>
      </c>
      <c r="O560" s="89">
        <v>14.91</v>
      </c>
      <c r="P560" s="89">
        <v>22.16</v>
      </c>
      <c r="Q560" s="89">
        <v>15.39</v>
      </c>
      <c r="R560" s="89"/>
      <c r="S560" s="89"/>
      <c r="T560" s="89"/>
      <c r="U560" s="89"/>
      <c r="V560" s="89"/>
      <c r="W560" s="89"/>
      <c r="X560" s="89"/>
      <c r="Y560" s="89"/>
      <c r="Z560" s="89"/>
      <c r="AA560" s="56">
        <v>16</v>
      </c>
    </row>
    <row r="561" spans="1:28" x14ac:dyDescent="0.2">
      <c r="A561" s="56">
        <v>17</v>
      </c>
      <c r="B561" s="89">
        <v>19</v>
      </c>
      <c r="C561" s="89">
        <v>16.91</v>
      </c>
      <c r="D561" s="89">
        <v>16.93</v>
      </c>
      <c r="E561" s="89"/>
      <c r="F561" s="89"/>
      <c r="G561" s="89"/>
      <c r="H561" s="89"/>
      <c r="I561" s="89"/>
      <c r="J561" s="89"/>
      <c r="K561" s="89"/>
      <c r="L561" s="89"/>
      <c r="M561" s="89"/>
      <c r="N561" s="56">
        <v>17</v>
      </c>
      <c r="O561" s="89">
        <v>19</v>
      </c>
      <c r="P561" s="89">
        <v>16.22</v>
      </c>
      <c r="Q561" s="89">
        <v>17</v>
      </c>
      <c r="R561" s="89"/>
      <c r="S561" s="89"/>
      <c r="T561" s="89"/>
      <c r="U561" s="89"/>
      <c r="V561" s="89"/>
      <c r="W561" s="89"/>
      <c r="X561" s="89"/>
      <c r="Y561" s="89"/>
      <c r="Z561" s="89"/>
      <c r="AA561" s="56">
        <v>17</v>
      </c>
    </row>
    <row r="562" spans="1:28" x14ac:dyDescent="0.2">
      <c r="A562" s="56">
        <v>18</v>
      </c>
      <c r="B562" s="89">
        <v>15.68</v>
      </c>
      <c r="C562" s="89">
        <v>17.23</v>
      </c>
      <c r="D562" s="89">
        <v>17.16</v>
      </c>
      <c r="E562" s="89"/>
      <c r="F562" s="89"/>
      <c r="G562" s="89"/>
      <c r="H562" s="89"/>
      <c r="I562" s="89"/>
      <c r="J562" s="89"/>
      <c r="K562" s="89"/>
      <c r="L562" s="89"/>
      <c r="M562" s="89"/>
      <c r="N562" s="56">
        <v>18</v>
      </c>
      <c r="O562" s="89">
        <v>15.68</v>
      </c>
      <c r="P562" s="89">
        <v>19.16</v>
      </c>
      <c r="Q562" s="89">
        <v>18</v>
      </c>
      <c r="R562" s="89"/>
      <c r="S562" s="89"/>
      <c r="T562" s="89"/>
      <c r="U562" s="89"/>
      <c r="V562" s="89"/>
      <c r="W562" s="89"/>
      <c r="X562" s="89"/>
      <c r="Y562" s="89"/>
      <c r="Z562" s="89"/>
      <c r="AA562" s="56">
        <v>18</v>
      </c>
    </row>
    <row r="563" spans="1:28" x14ac:dyDescent="0.2">
      <c r="A563" s="56">
        <v>19</v>
      </c>
      <c r="B563" s="89">
        <v>23</v>
      </c>
      <c r="C563" s="89">
        <v>23</v>
      </c>
      <c r="D563" s="89">
        <v>23</v>
      </c>
      <c r="E563" s="89"/>
      <c r="F563" s="89"/>
      <c r="G563" s="89"/>
      <c r="H563" s="89"/>
      <c r="I563" s="89"/>
      <c r="J563" s="89"/>
      <c r="K563" s="89"/>
      <c r="L563" s="89"/>
      <c r="M563" s="89"/>
      <c r="N563" s="56">
        <v>19</v>
      </c>
      <c r="O563" s="89">
        <v>23</v>
      </c>
      <c r="P563" s="89"/>
      <c r="Q563" s="89"/>
      <c r="R563" s="89"/>
      <c r="S563" s="89"/>
      <c r="T563" s="89"/>
      <c r="U563" s="89"/>
      <c r="V563" s="89"/>
      <c r="W563" s="89"/>
      <c r="X563" s="89"/>
      <c r="Y563" s="89"/>
      <c r="Z563" s="89"/>
      <c r="AA563" s="56">
        <v>19</v>
      </c>
    </row>
    <row r="564" spans="1:28" x14ac:dyDescent="0.2">
      <c r="A564" s="56">
        <v>20</v>
      </c>
      <c r="B564" s="89">
        <v>14.02</v>
      </c>
      <c r="C564" s="89">
        <v>10.19</v>
      </c>
      <c r="D564" s="89">
        <v>15.09</v>
      </c>
      <c r="E564" s="89"/>
      <c r="F564" s="89"/>
      <c r="G564" s="89"/>
      <c r="H564" s="89"/>
      <c r="I564" s="89"/>
      <c r="J564" s="89"/>
      <c r="K564" s="89"/>
      <c r="L564" s="89"/>
      <c r="M564" s="89"/>
      <c r="N564" s="56">
        <v>20</v>
      </c>
      <c r="O564" s="89">
        <v>14.02</v>
      </c>
      <c r="P564" s="89">
        <v>10.88</v>
      </c>
      <c r="Q564" s="89">
        <v>24.88</v>
      </c>
      <c r="R564" s="89"/>
      <c r="S564" s="89"/>
      <c r="T564" s="89"/>
      <c r="U564" s="89"/>
      <c r="V564" s="89"/>
      <c r="W564" s="89"/>
      <c r="X564" s="89"/>
      <c r="Y564" s="89"/>
      <c r="Z564" s="89"/>
      <c r="AA564" s="56">
        <v>20</v>
      </c>
    </row>
    <row r="565" spans="1:28" x14ac:dyDescent="0.2">
      <c r="A565" s="56">
        <v>21</v>
      </c>
      <c r="B565" s="89">
        <v>22.5</v>
      </c>
      <c r="C565" s="89">
        <v>19.989999999999998</v>
      </c>
      <c r="D565" s="89">
        <v>18.66</v>
      </c>
      <c r="E565" s="89"/>
      <c r="F565" s="89"/>
      <c r="G565" s="89"/>
      <c r="H565" s="89"/>
      <c r="I565" s="89"/>
      <c r="J565" s="89"/>
      <c r="K565" s="89"/>
      <c r="L565" s="89"/>
      <c r="M565" s="89"/>
      <c r="N565" s="56">
        <v>21</v>
      </c>
      <c r="O565" s="89">
        <v>22.5</v>
      </c>
      <c r="P565" s="89">
        <v>17.48</v>
      </c>
      <c r="Q565" s="89">
        <v>17.34</v>
      </c>
      <c r="R565" s="89"/>
      <c r="S565" s="89"/>
      <c r="T565" s="89"/>
      <c r="U565" s="89"/>
      <c r="V565" s="89"/>
      <c r="W565" s="89"/>
      <c r="X565" s="89"/>
      <c r="Y565" s="89"/>
      <c r="Z565" s="89"/>
      <c r="AA565" s="56">
        <v>21</v>
      </c>
    </row>
    <row r="566" spans="1:28" x14ac:dyDescent="0.2">
      <c r="A566" s="56">
        <v>22</v>
      </c>
      <c r="B566" s="89">
        <v>18.190000000000001</v>
      </c>
      <c r="C566" s="89">
        <v>19.649999999999999</v>
      </c>
      <c r="D566" s="89">
        <v>20.86</v>
      </c>
      <c r="E566" s="89"/>
      <c r="F566" s="89"/>
      <c r="G566" s="89"/>
      <c r="H566" s="89"/>
      <c r="I566" s="89"/>
      <c r="J566" s="89"/>
      <c r="K566" s="89"/>
      <c r="L566" s="89"/>
      <c r="M566" s="89"/>
      <c r="N566" s="56">
        <v>22</v>
      </c>
      <c r="O566" s="89">
        <v>18.190000000000001</v>
      </c>
      <c r="P566" s="89">
        <v>21.05</v>
      </c>
      <c r="Q566" s="89">
        <v>21.55</v>
      </c>
      <c r="R566" s="89"/>
      <c r="S566" s="89"/>
      <c r="T566" s="89"/>
      <c r="U566" s="89"/>
      <c r="V566" s="89"/>
      <c r="W566" s="89"/>
      <c r="X566" s="89"/>
      <c r="Y566" s="89"/>
      <c r="Z566" s="89"/>
      <c r="AA566" s="56">
        <v>22</v>
      </c>
    </row>
    <row r="567" spans="1:28" x14ac:dyDescent="0.2">
      <c r="A567" s="56">
        <v>23</v>
      </c>
      <c r="B567" s="89">
        <v>15.03</v>
      </c>
      <c r="C567" s="89">
        <v>15.03</v>
      </c>
      <c r="D567" s="89">
        <v>15.57</v>
      </c>
      <c r="E567" s="89"/>
      <c r="F567" s="89"/>
      <c r="G567" s="89"/>
      <c r="H567" s="89"/>
      <c r="I567" s="89"/>
      <c r="J567" s="89"/>
      <c r="K567" s="89"/>
      <c r="L567" s="89"/>
      <c r="M567" s="89"/>
      <c r="N567" s="56">
        <v>23</v>
      </c>
      <c r="O567" s="89">
        <v>15.03</v>
      </c>
      <c r="P567" s="89">
        <v>15.02</v>
      </c>
      <c r="Q567" s="89">
        <v>17.190000000000001</v>
      </c>
      <c r="R567" s="89"/>
      <c r="S567" s="89"/>
      <c r="T567" s="89"/>
      <c r="U567" s="89"/>
      <c r="V567" s="89"/>
      <c r="W567" s="89"/>
      <c r="X567" s="89"/>
      <c r="Y567" s="89"/>
      <c r="Z567" s="89"/>
      <c r="AA567" s="56">
        <v>23</v>
      </c>
    </row>
    <row r="568" spans="1:28" x14ac:dyDescent="0.2">
      <c r="A568" s="56">
        <v>24</v>
      </c>
      <c r="B568" s="89">
        <v>16.34</v>
      </c>
      <c r="C568" s="89">
        <v>17.46</v>
      </c>
      <c r="D568" s="89">
        <v>16.43</v>
      </c>
      <c r="E568" s="89"/>
      <c r="F568" s="89"/>
      <c r="G568" s="89"/>
      <c r="H568" s="89"/>
      <c r="I568" s="89"/>
      <c r="J568" s="89"/>
      <c r="K568" s="89"/>
      <c r="L568" s="89"/>
      <c r="M568" s="89"/>
      <c r="N568" s="56">
        <v>24</v>
      </c>
      <c r="O568" s="89">
        <v>16.34</v>
      </c>
      <c r="P568" s="89">
        <v>19.98</v>
      </c>
      <c r="Q568" s="89">
        <v>13.77</v>
      </c>
      <c r="R568" s="89"/>
      <c r="S568" s="89"/>
      <c r="T568" s="89"/>
      <c r="U568" s="89"/>
      <c r="V568" s="89"/>
      <c r="W568" s="89"/>
      <c r="X568" s="89"/>
      <c r="Y568" s="89"/>
      <c r="Z568" s="89"/>
      <c r="AA568" s="56">
        <v>24</v>
      </c>
    </row>
    <row r="569" spans="1:28" x14ac:dyDescent="0.2">
      <c r="A569" s="72" t="s">
        <v>4</v>
      </c>
      <c r="B569" s="84">
        <v>16.98</v>
      </c>
      <c r="C569" s="84">
        <v>17.239999999999998</v>
      </c>
      <c r="D569" s="84">
        <v>17.23</v>
      </c>
      <c r="E569" s="84"/>
      <c r="F569" s="84"/>
      <c r="G569" s="84"/>
      <c r="H569" s="84"/>
      <c r="I569" s="84"/>
      <c r="J569" s="84"/>
      <c r="K569" s="84"/>
      <c r="L569" s="89"/>
      <c r="M569" s="89"/>
      <c r="N569" s="72" t="s">
        <v>4</v>
      </c>
      <c r="O569" s="84">
        <v>16.98</v>
      </c>
      <c r="P569" s="84">
        <v>17.63</v>
      </c>
      <c r="Q569" s="84">
        <v>17.2</v>
      </c>
      <c r="R569" s="84"/>
      <c r="S569" s="84"/>
      <c r="T569" s="84"/>
      <c r="U569" s="84"/>
      <c r="V569" s="84"/>
      <c r="W569" s="84"/>
      <c r="X569" s="84"/>
      <c r="Y569" s="84"/>
      <c r="Z569" s="84"/>
      <c r="AA569" s="72" t="s">
        <v>4</v>
      </c>
      <c r="AB569" s="68"/>
    </row>
    <row r="570" spans="1:28" x14ac:dyDescent="0.2">
      <c r="A570" s="45"/>
      <c r="B570"/>
      <c r="N570" s="45"/>
      <c r="X570" s="347"/>
      <c r="AA570" s="45"/>
    </row>
    <row r="571" spans="1:28" x14ac:dyDescent="0.2">
      <c r="A571" s="45"/>
      <c r="B571"/>
      <c r="N571" s="45"/>
      <c r="X571" s="347"/>
      <c r="AA571" s="45"/>
    </row>
    <row r="572" spans="1:28" x14ac:dyDescent="0.2">
      <c r="A572" s="45"/>
      <c r="B572"/>
      <c r="N572" s="45"/>
      <c r="X572" s="347"/>
      <c r="AA572" s="45"/>
    </row>
    <row r="573" spans="1:28" x14ac:dyDescent="0.2">
      <c r="A573" s="45"/>
      <c r="B573" s="86"/>
      <c r="N573" s="45"/>
      <c r="O573" s="86"/>
      <c r="X573" s="347"/>
      <c r="AA573" s="45"/>
    </row>
    <row r="574" spans="1:28" x14ac:dyDescent="0.2">
      <c r="A574" s="64" t="s">
        <v>23</v>
      </c>
      <c r="B574" s="53" t="s">
        <v>190</v>
      </c>
      <c r="C574" s="54"/>
      <c r="D574" s="54"/>
      <c r="E574" s="54"/>
      <c r="F574" s="54"/>
      <c r="G574" s="54"/>
      <c r="H574" s="54"/>
      <c r="I574" s="54"/>
      <c r="J574" s="54"/>
      <c r="K574" s="54"/>
      <c r="L574" s="54"/>
      <c r="M574" s="54"/>
      <c r="N574" s="74" t="s">
        <v>23</v>
      </c>
      <c r="O574" s="55" t="s">
        <v>190</v>
      </c>
      <c r="P574" s="55"/>
      <c r="Q574" s="55"/>
      <c r="R574" s="55"/>
      <c r="S574" s="55"/>
      <c r="T574" s="55"/>
      <c r="U574" s="55"/>
      <c r="V574" s="55"/>
      <c r="W574" s="55"/>
      <c r="X574" s="55"/>
      <c r="Y574" s="55"/>
      <c r="Z574" s="55"/>
      <c r="AA574" s="74" t="s">
        <v>23</v>
      </c>
    </row>
    <row r="575" spans="1:28" x14ac:dyDescent="0.2">
      <c r="A575" s="65">
        <v>1</v>
      </c>
      <c r="B575" s="96"/>
      <c r="C575" s="96"/>
      <c r="D575" s="92"/>
      <c r="E575" s="92"/>
      <c r="F575" s="97"/>
      <c r="G575" s="92"/>
      <c r="H575" s="92"/>
      <c r="I575" s="92"/>
      <c r="J575" s="92"/>
      <c r="K575" s="92"/>
      <c r="L575" s="92"/>
      <c r="M575" s="92"/>
      <c r="N575" s="140">
        <v>1</v>
      </c>
      <c r="O575" s="96"/>
      <c r="P575" s="94"/>
      <c r="Q575" s="94"/>
      <c r="R575" s="98"/>
      <c r="S575" s="98"/>
      <c r="T575" s="92"/>
      <c r="U575" s="92"/>
      <c r="V575" s="92"/>
      <c r="W575" s="98"/>
      <c r="X575" s="98"/>
      <c r="Y575" s="98"/>
      <c r="Z575" s="98"/>
      <c r="AA575" s="65">
        <v>1</v>
      </c>
    </row>
    <row r="576" spans="1:28" x14ac:dyDescent="0.2">
      <c r="A576" s="65">
        <v>2</v>
      </c>
      <c r="B576" s="96"/>
      <c r="C576" s="96"/>
      <c r="D576" s="92"/>
      <c r="E576" s="92"/>
      <c r="F576" s="97"/>
      <c r="G576" s="92"/>
      <c r="H576" s="92"/>
      <c r="I576" s="92"/>
      <c r="J576" s="92"/>
      <c r="K576" s="92"/>
      <c r="L576" s="92"/>
      <c r="M576" s="92"/>
      <c r="N576" s="140">
        <v>2</v>
      </c>
      <c r="O576" s="96"/>
      <c r="P576" s="94"/>
      <c r="Q576" s="94"/>
      <c r="R576" s="98"/>
      <c r="S576" s="98"/>
      <c r="T576" s="92"/>
      <c r="U576" s="92"/>
      <c r="V576" s="92"/>
      <c r="W576" s="98"/>
      <c r="X576" s="98"/>
      <c r="Y576" s="98"/>
      <c r="Z576" s="98"/>
      <c r="AA576" s="65">
        <v>2</v>
      </c>
    </row>
    <row r="577" spans="1:27" x14ac:dyDescent="0.2">
      <c r="A577" s="65">
        <v>3</v>
      </c>
      <c r="B577" s="96"/>
      <c r="C577" s="96"/>
      <c r="D577" s="92"/>
      <c r="E577" s="92"/>
      <c r="F577" s="97"/>
      <c r="G577" s="92"/>
      <c r="H577" s="92"/>
      <c r="I577" s="92"/>
      <c r="J577" s="92"/>
      <c r="K577" s="92"/>
      <c r="L577" s="92"/>
      <c r="M577" s="92"/>
      <c r="N577" s="140">
        <v>3</v>
      </c>
      <c r="O577" s="96"/>
      <c r="P577" s="94"/>
      <c r="Q577" s="94"/>
      <c r="R577" s="98"/>
      <c r="S577" s="98"/>
      <c r="T577" s="92"/>
      <c r="U577" s="92"/>
      <c r="V577" s="92"/>
      <c r="W577" s="98"/>
      <c r="X577" s="98"/>
      <c r="Y577" s="98"/>
      <c r="Z577" s="98"/>
      <c r="AA577" s="65">
        <v>3</v>
      </c>
    </row>
    <row r="578" spans="1:27" x14ac:dyDescent="0.2">
      <c r="A578" s="65">
        <v>4</v>
      </c>
      <c r="B578" s="96"/>
      <c r="C578" s="96"/>
      <c r="D578" s="92"/>
      <c r="E578" s="92"/>
      <c r="F578" s="97"/>
      <c r="G578" s="92"/>
      <c r="H578" s="92"/>
      <c r="I578" s="92"/>
      <c r="J578" s="92"/>
      <c r="K578" s="92"/>
      <c r="L578" s="92"/>
      <c r="M578" s="92"/>
      <c r="N578" s="140">
        <v>4</v>
      </c>
      <c r="O578" s="96"/>
      <c r="P578" s="94"/>
      <c r="Q578" s="94"/>
      <c r="R578" s="98"/>
      <c r="S578" s="98"/>
      <c r="T578" s="92"/>
      <c r="U578" s="92"/>
      <c r="V578" s="92"/>
      <c r="W578" s="98"/>
      <c r="X578" s="98"/>
      <c r="Y578" s="98"/>
      <c r="Z578" s="98"/>
      <c r="AA578" s="65">
        <v>4</v>
      </c>
    </row>
    <row r="579" spans="1:27" x14ac:dyDescent="0.2">
      <c r="A579" s="65">
        <v>5</v>
      </c>
      <c r="B579" s="96"/>
      <c r="C579" s="96"/>
      <c r="D579" s="92"/>
      <c r="E579" s="92"/>
      <c r="F579" s="97"/>
      <c r="G579" s="92"/>
      <c r="H579" s="92"/>
      <c r="I579" s="92"/>
      <c r="J579" s="92"/>
      <c r="K579" s="92"/>
      <c r="L579" s="92"/>
      <c r="M579" s="92"/>
      <c r="N579" s="140">
        <v>5</v>
      </c>
      <c r="O579" s="96"/>
      <c r="P579" s="94"/>
      <c r="Q579" s="94"/>
      <c r="R579" s="98"/>
      <c r="S579" s="98"/>
      <c r="T579" s="92"/>
      <c r="U579" s="92"/>
      <c r="V579" s="92"/>
      <c r="W579" s="98"/>
      <c r="X579" s="98"/>
      <c r="Y579" s="98"/>
      <c r="Z579" s="98"/>
      <c r="AA579" s="65">
        <v>5</v>
      </c>
    </row>
    <row r="580" spans="1:27" x14ac:dyDescent="0.2">
      <c r="A580" s="65">
        <v>6</v>
      </c>
      <c r="B580" s="96"/>
      <c r="C580" s="96"/>
      <c r="D580" s="92"/>
      <c r="E580" s="92"/>
      <c r="F580" s="97"/>
      <c r="G580" s="92"/>
      <c r="H580" s="92"/>
      <c r="I580" s="92"/>
      <c r="J580" s="92"/>
      <c r="K580" s="92"/>
      <c r="L580" s="92"/>
      <c r="M580" s="92"/>
      <c r="N580" s="140">
        <v>6</v>
      </c>
      <c r="O580" s="96"/>
      <c r="P580" s="94"/>
      <c r="Q580" s="94"/>
      <c r="R580" s="98"/>
      <c r="S580" s="98"/>
      <c r="T580" s="92"/>
      <c r="U580" s="92"/>
      <c r="V580" s="92"/>
      <c r="W580" s="98"/>
      <c r="X580" s="98"/>
      <c r="Y580" s="98"/>
      <c r="Z580" s="98"/>
      <c r="AA580" s="65">
        <v>6</v>
      </c>
    </row>
    <row r="581" spans="1:27" x14ac:dyDescent="0.2">
      <c r="A581" s="65">
        <v>7</v>
      </c>
      <c r="B581" s="96"/>
      <c r="C581" s="96"/>
      <c r="D581" s="92"/>
      <c r="E581" s="92"/>
      <c r="F581" s="97"/>
      <c r="G581" s="92"/>
      <c r="H581" s="92"/>
      <c r="I581" s="92"/>
      <c r="J581" s="92"/>
      <c r="K581" s="92"/>
      <c r="L581" s="92"/>
      <c r="M581" s="92"/>
      <c r="N581" s="140">
        <v>7</v>
      </c>
      <c r="O581" s="96"/>
      <c r="P581" s="94"/>
      <c r="Q581" s="94"/>
      <c r="R581" s="98"/>
      <c r="S581" s="98"/>
      <c r="T581" s="92"/>
      <c r="U581" s="92"/>
      <c r="V581" s="92"/>
      <c r="W581" s="98"/>
      <c r="X581" s="98"/>
      <c r="Y581" s="98"/>
      <c r="Z581" s="98"/>
      <c r="AA581" s="65">
        <v>7</v>
      </c>
    </row>
    <row r="582" spans="1:27" x14ac:dyDescent="0.2">
      <c r="A582" s="65">
        <v>8</v>
      </c>
      <c r="B582" s="96"/>
      <c r="C582" s="96"/>
      <c r="D582" s="92"/>
      <c r="E582" s="92"/>
      <c r="F582" s="97"/>
      <c r="G582" s="92"/>
      <c r="H582" s="92"/>
      <c r="I582" s="92"/>
      <c r="J582" s="92"/>
      <c r="K582" s="92"/>
      <c r="L582" s="92"/>
      <c r="M582" s="92"/>
      <c r="N582" s="140">
        <v>8</v>
      </c>
      <c r="O582" s="96"/>
      <c r="P582" s="94"/>
      <c r="Q582" s="94"/>
      <c r="R582" s="98"/>
      <c r="S582" s="98"/>
      <c r="T582" s="92"/>
      <c r="U582" s="92"/>
      <c r="V582" s="92"/>
      <c r="W582" s="98"/>
      <c r="X582" s="98"/>
      <c r="Y582" s="98"/>
      <c r="Z582" s="98"/>
      <c r="AA582" s="65">
        <v>8</v>
      </c>
    </row>
    <row r="583" spans="1:27" x14ac:dyDescent="0.2">
      <c r="A583" s="65">
        <v>9</v>
      </c>
      <c r="B583" s="96"/>
      <c r="C583" s="96"/>
      <c r="D583" s="92"/>
      <c r="E583" s="92"/>
      <c r="F583" s="97"/>
      <c r="G583" s="92"/>
      <c r="H583" s="92"/>
      <c r="I583" s="92"/>
      <c r="J583" s="92"/>
      <c r="K583" s="92"/>
      <c r="L583" s="92"/>
      <c r="M583" s="92"/>
      <c r="N583" s="140">
        <v>9</v>
      </c>
      <c r="O583" s="96"/>
      <c r="P583" s="94"/>
      <c r="Q583" s="94"/>
      <c r="R583" s="98"/>
      <c r="S583" s="98"/>
      <c r="T583" s="92"/>
      <c r="U583" s="92"/>
      <c r="V583" s="92"/>
      <c r="W583" s="98"/>
      <c r="X583" s="98"/>
      <c r="Y583" s="98"/>
      <c r="Z583" s="98"/>
      <c r="AA583" s="65">
        <v>9</v>
      </c>
    </row>
    <row r="584" spans="1:27" x14ac:dyDescent="0.2">
      <c r="A584" s="65">
        <v>10</v>
      </c>
      <c r="B584" s="96"/>
      <c r="C584" s="96"/>
      <c r="D584" s="92"/>
      <c r="E584" s="92"/>
      <c r="F584" s="97"/>
      <c r="G584" s="92"/>
      <c r="H584" s="92"/>
      <c r="I584" s="92"/>
      <c r="J584" s="92"/>
      <c r="K584" s="92"/>
      <c r="L584" s="92"/>
      <c r="M584" s="92"/>
      <c r="N584" s="140">
        <v>10</v>
      </c>
      <c r="O584" s="96"/>
      <c r="P584" s="94"/>
      <c r="Q584" s="94"/>
      <c r="R584" s="98"/>
      <c r="S584" s="98"/>
      <c r="T584" s="92"/>
      <c r="U584" s="92"/>
      <c r="V584" s="92"/>
      <c r="W584" s="98"/>
      <c r="X584" s="98"/>
      <c r="Y584" s="98"/>
      <c r="Z584" s="98"/>
      <c r="AA584" s="65">
        <v>10</v>
      </c>
    </row>
    <row r="585" spans="1:27" x14ac:dyDescent="0.2">
      <c r="A585" s="65">
        <v>11</v>
      </c>
      <c r="B585" s="96"/>
      <c r="C585" s="96"/>
      <c r="D585" s="92"/>
      <c r="E585" s="92"/>
      <c r="F585" s="97"/>
      <c r="G585" s="92"/>
      <c r="H585" s="92"/>
      <c r="I585" s="92"/>
      <c r="J585" s="92"/>
      <c r="K585" s="92"/>
      <c r="L585" s="92"/>
      <c r="M585" s="92"/>
      <c r="N585" s="140">
        <v>11</v>
      </c>
      <c r="O585" s="96"/>
      <c r="P585" s="94"/>
      <c r="Q585" s="94"/>
      <c r="R585" s="98"/>
      <c r="S585" s="98"/>
      <c r="T585" s="92"/>
      <c r="U585" s="92"/>
      <c r="V585" s="92"/>
      <c r="W585" s="98"/>
      <c r="X585" s="98"/>
      <c r="Y585" s="98"/>
      <c r="Z585" s="98"/>
      <c r="AA585" s="65">
        <v>11</v>
      </c>
    </row>
    <row r="586" spans="1:27" x14ac:dyDescent="0.2">
      <c r="A586" s="65">
        <v>12</v>
      </c>
      <c r="B586" s="96"/>
      <c r="C586" s="96"/>
      <c r="D586" s="92"/>
      <c r="E586" s="92"/>
      <c r="F586" s="97"/>
      <c r="G586" s="92"/>
      <c r="H586" s="92"/>
      <c r="I586" s="92"/>
      <c r="J586" s="92"/>
      <c r="K586" s="92"/>
      <c r="L586" s="92"/>
      <c r="M586" s="92"/>
      <c r="N586" s="140">
        <v>12</v>
      </c>
      <c r="O586" s="96"/>
      <c r="P586" s="94"/>
      <c r="Q586" s="94"/>
      <c r="R586" s="98"/>
      <c r="S586" s="98"/>
      <c r="T586" s="92"/>
      <c r="U586" s="92"/>
      <c r="V586" s="92"/>
      <c r="W586" s="98"/>
      <c r="X586" s="98"/>
      <c r="Y586" s="98"/>
      <c r="Z586" s="98"/>
      <c r="AA586" s="65">
        <v>12</v>
      </c>
    </row>
    <row r="587" spans="1:27" x14ac:dyDescent="0.2">
      <c r="A587" s="65">
        <v>13</v>
      </c>
      <c r="B587" s="96"/>
      <c r="C587" s="96"/>
      <c r="D587" s="92"/>
      <c r="E587" s="92"/>
      <c r="F587" s="97"/>
      <c r="G587" s="92"/>
      <c r="H587" s="92"/>
      <c r="I587" s="92"/>
      <c r="J587" s="92"/>
      <c r="K587" s="92"/>
      <c r="L587" s="92"/>
      <c r="M587" s="92"/>
      <c r="N587" s="140">
        <v>13</v>
      </c>
      <c r="O587" s="96"/>
      <c r="P587" s="94"/>
      <c r="Q587" s="94"/>
      <c r="R587" s="98"/>
      <c r="S587" s="98"/>
      <c r="T587" s="92"/>
      <c r="U587" s="92"/>
      <c r="V587" s="92"/>
      <c r="W587" s="98"/>
      <c r="X587" s="98"/>
      <c r="Y587" s="98"/>
      <c r="Z587" s="98"/>
      <c r="AA587" s="65">
        <v>13</v>
      </c>
    </row>
    <row r="588" spans="1:27" x14ac:dyDescent="0.2">
      <c r="A588" s="65">
        <v>14</v>
      </c>
      <c r="B588" s="96"/>
      <c r="C588" s="96"/>
      <c r="D588" s="92"/>
      <c r="E588" s="92"/>
      <c r="F588" s="97"/>
      <c r="G588" s="92"/>
      <c r="H588" s="92"/>
      <c r="I588" s="92"/>
      <c r="J588" s="92"/>
      <c r="K588" s="92"/>
      <c r="L588" s="92"/>
      <c r="M588" s="92"/>
      <c r="N588" s="140">
        <v>14</v>
      </c>
      <c r="O588" s="96"/>
      <c r="P588" s="94"/>
      <c r="Q588" s="94"/>
      <c r="R588" s="98"/>
      <c r="S588" s="98"/>
      <c r="T588" s="92"/>
      <c r="U588" s="92"/>
      <c r="V588" s="92"/>
      <c r="W588" s="98"/>
      <c r="X588" s="98"/>
      <c r="Y588" s="98"/>
      <c r="Z588" s="98"/>
      <c r="AA588" s="65">
        <v>14</v>
      </c>
    </row>
    <row r="589" spans="1:27" x14ac:dyDescent="0.2">
      <c r="A589" s="65">
        <v>15</v>
      </c>
      <c r="B589" s="96"/>
      <c r="C589" s="96"/>
      <c r="D589" s="92"/>
      <c r="E589" s="92"/>
      <c r="F589" s="97"/>
      <c r="G589" s="92"/>
      <c r="H589" s="92"/>
      <c r="I589" s="92"/>
      <c r="J589" s="92"/>
      <c r="K589" s="92"/>
      <c r="L589" s="92"/>
      <c r="M589" s="92"/>
      <c r="N589" s="140">
        <v>15</v>
      </c>
      <c r="O589" s="96"/>
      <c r="P589" s="94"/>
      <c r="Q589" s="94"/>
      <c r="R589" s="98"/>
      <c r="S589" s="98"/>
      <c r="T589" s="92"/>
      <c r="U589" s="92"/>
      <c r="V589" s="92"/>
      <c r="W589" s="98"/>
      <c r="X589" s="98"/>
      <c r="Y589" s="98"/>
      <c r="Z589" s="98"/>
      <c r="AA589" s="65">
        <v>15</v>
      </c>
    </row>
    <row r="590" spans="1:27" x14ac:dyDescent="0.2">
      <c r="A590" s="65">
        <v>16</v>
      </c>
      <c r="B590" s="96"/>
      <c r="C590" s="96"/>
      <c r="D590" s="92"/>
      <c r="E590" s="92"/>
      <c r="F590" s="97"/>
      <c r="G590" s="92"/>
      <c r="H590" s="92"/>
      <c r="I590" s="92"/>
      <c r="J590" s="92"/>
      <c r="K590" s="92"/>
      <c r="L590" s="92"/>
      <c r="M590" s="92"/>
      <c r="N590" s="140">
        <v>16</v>
      </c>
      <c r="O590" s="96"/>
      <c r="P590" s="94"/>
      <c r="Q590" s="94"/>
      <c r="R590" s="98"/>
      <c r="S590" s="98"/>
      <c r="T590" s="92"/>
      <c r="U590" s="92"/>
      <c r="V590" s="92"/>
      <c r="W590" s="98"/>
      <c r="X590" s="98"/>
      <c r="Y590" s="98"/>
      <c r="Z590" s="98"/>
      <c r="AA590" s="65">
        <v>16</v>
      </c>
    </row>
    <row r="591" spans="1:27" x14ac:dyDescent="0.2">
      <c r="A591" s="65">
        <v>17</v>
      </c>
      <c r="B591" s="96"/>
      <c r="C591" s="96"/>
      <c r="D591" s="92"/>
      <c r="E591" s="92"/>
      <c r="F591" s="97"/>
      <c r="G591" s="92"/>
      <c r="H591" s="92"/>
      <c r="I591" s="92"/>
      <c r="J591" s="92"/>
      <c r="K591" s="92"/>
      <c r="L591" s="92"/>
      <c r="M591" s="92"/>
      <c r="N591" s="140">
        <v>17</v>
      </c>
      <c r="O591" s="96"/>
      <c r="P591" s="94"/>
      <c r="Q591" s="94"/>
      <c r="R591" s="98"/>
      <c r="S591" s="98"/>
      <c r="T591" s="92"/>
      <c r="U591" s="92"/>
      <c r="V591" s="92"/>
      <c r="W591" s="98"/>
      <c r="X591" s="98"/>
      <c r="Y591" s="98"/>
      <c r="Z591" s="98"/>
      <c r="AA591" s="65">
        <v>17</v>
      </c>
    </row>
    <row r="592" spans="1:27" x14ac:dyDescent="0.2">
      <c r="A592" s="65">
        <v>18</v>
      </c>
      <c r="B592" s="96"/>
      <c r="C592" s="96"/>
      <c r="D592" s="92"/>
      <c r="E592" s="92"/>
      <c r="F592" s="97"/>
      <c r="G592" s="92"/>
      <c r="H592" s="92"/>
      <c r="I592" s="92"/>
      <c r="J592" s="92"/>
      <c r="K592" s="93"/>
      <c r="L592" s="92"/>
      <c r="M592" s="92"/>
      <c r="N592" s="140">
        <v>18</v>
      </c>
      <c r="O592" s="96"/>
      <c r="P592" s="94"/>
      <c r="Q592" s="94"/>
      <c r="R592" s="98"/>
      <c r="S592" s="98"/>
      <c r="T592" s="92"/>
      <c r="U592" s="92"/>
      <c r="V592" s="92"/>
      <c r="W592" s="98"/>
      <c r="X592" s="98"/>
      <c r="Y592" s="98"/>
      <c r="Z592" s="98"/>
      <c r="AA592" s="65">
        <v>18</v>
      </c>
    </row>
    <row r="593" spans="1:28" x14ac:dyDescent="0.2">
      <c r="A593" s="65">
        <v>19</v>
      </c>
      <c r="B593" s="96"/>
      <c r="C593" s="96"/>
      <c r="D593" s="92"/>
      <c r="E593" s="92"/>
      <c r="F593" s="97"/>
      <c r="G593" s="92"/>
      <c r="H593" s="92"/>
      <c r="I593" s="92"/>
      <c r="J593" s="92"/>
      <c r="K593" s="92"/>
      <c r="L593" s="92"/>
      <c r="M593" s="92"/>
      <c r="N593" s="140">
        <v>19</v>
      </c>
      <c r="O593" s="96"/>
      <c r="P593" s="94"/>
      <c r="Q593" s="94"/>
      <c r="R593" s="98"/>
      <c r="S593" s="98"/>
      <c r="T593" s="92"/>
      <c r="U593" s="92"/>
      <c r="V593" s="92"/>
      <c r="W593" s="98"/>
      <c r="X593" s="98"/>
      <c r="Y593" s="98"/>
      <c r="Z593" s="98"/>
      <c r="AA593" s="65">
        <v>19</v>
      </c>
    </row>
    <row r="594" spans="1:28" x14ac:dyDescent="0.2">
      <c r="A594" s="65">
        <v>20</v>
      </c>
      <c r="B594" s="96"/>
      <c r="C594" s="96"/>
      <c r="D594" s="92"/>
      <c r="E594" s="92"/>
      <c r="F594" s="97"/>
      <c r="G594" s="92"/>
      <c r="H594" s="92"/>
      <c r="I594" s="92"/>
      <c r="J594" s="92"/>
      <c r="K594" s="92"/>
      <c r="L594" s="92"/>
      <c r="M594" s="92"/>
      <c r="N594" s="140">
        <v>20</v>
      </c>
      <c r="O594" s="96"/>
      <c r="P594" s="94"/>
      <c r="Q594" s="94"/>
      <c r="R594" s="98"/>
      <c r="S594" s="98"/>
      <c r="T594" s="92"/>
      <c r="U594" s="92"/>
      <c r="V594" s="92"/>
      <c r="W594" s="98"/>
      <c r="X594" s="98"/>
      <c r="Y594" s="98"/>
      <c r="Z594" s="98"/>
      <c r="AA594" s="65">
        <v>20</v>
      </c>
    </row>
    <row r="595" spans="1:28" x14ac:dyDescent="0.2">
      <c r="A595" s="65">
        <v>21</v>
      </c>
      <c r="B595" s="96"/>
      <c r="C595" s="96"/>
      <c r="D595" s="92"/>
      <c r="E595" s="92"/>
      <c r="F595" s="97"/>
      <c r="G595" s="92"/>
      <c r="H595" s="92"/>
      <c r="I595" s="92"/>
      <c r="J595" s="92"/>
      <c r="K595" s="92"/>
      <c r="L595" s="92"/>
      <c r="M595" s="92"/>
      <c r="N595" s="140">
        <v>21</v>
      </c>
      <c r="O595" s="96"/>
      <c r="P595" s="94"/>
      <c r="Q595" s="94"/>
      <c r="R595" s="98"/>
      <c r="S595" s="98"/>
      <c r="T595" s="92"/>
      <c r="U595" s="92"/>
      <c r="V595" s="92"/>
      <c r="W595" s="98"/>
      <c r="X595" s="98"/>
      <c r="Y595" s="98"/>
      <c r="Z595" s="98"/>
      <c r="AA595" s="65">
        <v>21</v>
      </c>
    </row>
    <row r="596" spans="1:28" x14ac:dyDescent="0.2">
      <c r="A596" s="65">
        <v>22</v>
      </c>
      <c r="B596" s="96"/>
      <c r="C596" s="96"/>
      <c r="D596" s="92"/>
      <c r="E596" s="92"/>
      <c r="F596" s="97"/>
      <c r="G596" s="92"/>
      <c r="H596" s="92"/>
      <c r="I596" s="92"/>
      <c r="J596" s="92"/>
      <c r="K596" s="92"/>
      <c r="L596" s="92"/>
      <c r="M596" s="92"/>
      <c r="N596" s="140">
        <v>22</v>
      </c>
      <c r="O596" s="96"/>
      <c r="P596" s="94"/>
      <c r="Q596" s="94"/>
      <c r="R596" s="98"/>
      <c r="S596" s="98"/>
      <c r="T596" s="92"/>
      <c r="U596" s="92"/>
      <c r="V596" s="92"/>
      <c r="W596" s="98"/>
      <c r="X596" s="98"/>
      <c r="Y596" s="98"/>
      <c r="Z596" s="98"/>
      <c r="AA596" s="65">
        <v>22</v>
      </c>
    </row>
    <row r="597" spans="1:28" x14ac:dyDescent="0.2">
      <c r="A597" s="65">
        <v>23</v>
      </c>
      <c r="B597" s="96"/>
      <c r="C597" s="96"/>
      <c r="D597" s="92"/>
      <c r="E597" s="92"/>
      <c r="F597" s="97"/>
      <c r="G597" s="92"/>
      <c r="H597" s="92"/>
      <c r="I597" s="92"/>
      <c r="J597" s="92"/>
      <c r="K597" s="92"/>
      <c r="L597" s="92"/>
      <c r="M597" s="92"/>
      <c r="N597" s="140">
        <v>23</v>
      </c>
      <c r="O597" s="96"/>
      <c r="P597" s="94"/>
      <c r="Q597" s="94"/>
      <c r="R597" s="98"/>
      <c r="S597" s="98"/>
      <c r="T597" s="92"/>
      <c r="U597" s="92"/>
      <c r="V597" s="92"/>
      <c r="W597" s="98"/>
      <c r="X597" s="98"/>
      <c r="Y597" s="98"/>
      <c r="Z597" s="98"/>
      <c r="AA597" s="65">
        <v>23</v>
      </c>
    </row>
    <row r="598" spans="1:28" x14ac:dyDescent="0.2">
      <c r="A598" s="65">
        <v>24</v>
      </c>
      <c r="B598" s="96"/>
      <c r="C598" s="96"/>
      <c r="D598" s="92"/>
      <c r="E598" s="92"/>
      <c r="F598" s="97"/>
      <c r="G598" s="92"/>
      <c r="H598" s="92"/>
      <c r="I598" s="92"/>
      <c r="J598" s="92"/>
      <c r="K598" s="92"/>
      <c r="L598" s="92"/>
      <c r="M598" s="92"/>
      <c r="N598" s="140">
        <v>24</v>
      </c>
      <c r="O598" s="96"/>
      <c r="P598" s="94"/>
      <c r="Q598" s="94"/>
      <c r="R598" s="98"/>
      <c r="S598" s="98"/>
      <c r="T598" s="92"/>
      <c r="U598" s="92"/>
      <c r="V598" s="92"/>
      <c r="W598" s="98"/>
      <c r="X598" s="98"/>
      <c r="Y598" s="98"/>
      <c r="Z598" s="98"/>
      <c r="AA598" s="65">
        <v>24</v>
      </c>
    </row>
    <row r="599" spans="1:28" x14ac:dyDescent="0.2">
      <c r="A599" s="72" t="s">
        <v>4</v>
      </c>
      <c r="B599" s="85"/>
      <c r="C599" s="62"/>
      <c r="D599" s="62"/>
      <c r="E599" s="62"/>
      <c r="F599" s="62"/>
      <c r="G599" s="62"/>
      <c r="H599" s="62"/>
      <c r="I599" s="62"/>
      <c r="J599" s="62"/>
      <c r="K599" s="62"/>
      <c r="L599" s="62"/>
      <c r="M599" s="62"/>
      <c r="N599" s="72" t="s">
        <v>4</v>
      </c>
      <c r="O599" s="62"/>
      <c r="P599" s="62"/>
      <c r="Q599" s="62"/>
      <c r="R599" s="62"/>
      <c r="S599" s="62"/>
      <c r="T599" s="62"/>
      <c r="U599" s="62"/>
      <c r="V599" s="62"/>
      <c r="W599" s="62"/>
      <c r="X599" s="62"/>
      <c r="Y599" s="62"/>
      <c r="Z599" s="62"/>
      <c r="AA599" s="72" t="s">
        <v>4</v>
      </c>
      <c r="AB599" s="68"/>
    </row>
    <row r="603" spans="1:28" x14ac:dyDescent="0.2">
      <c r="B603" s="86"/>
      <c r="O603" s="86"/>
    </row>
    <row r="604" spans="1:28" x14ac:dyDescent="0.2">
      <c r="A604" s="41" t="s">
        <v>24</v>
      </c>
      <c r="B604" s="53" t="s">
        <v>219</v>
      </c>
      <c r="C604" s="54"/>
      <c r="D604" s="54"/>
      <c r="E604" s="54"/>
      <c r="F604" s="54"/>
      <c r="G604" s="54"/>
      <c r="H604" s="54"/>
      <c r="I604" s="54"/>
      <c r="J604" s="54"/>
      <c r="K604" s="54"/>
      <c r="L604" s="54"/>
      <c r="M604" s="54"/>
      <c r="N604" s="73" t="s">
        <v>24</v>
      </c>
      <c r="O604" s="55" t="s">
        <v>219</v>
      </c>
      <c r="P604" s="55"/>
      <c r="Q604" s="55"/>
      <c r="R604" s="55"/>
      <c r="S604" s="55"/>
      <c r="T604" s="55"/>
      <c r="U604" s="55"/>
      <c r="V604" s="55"/>
      <c r="W604" s="55"/>
      <c r="X604" s="55"/>
      <c r="Y604" s="55"/>
      <c r="Z604" s="55"/>
      <c r="AA604" s="41" t="s">
        <v>24</v>
      </c>
    </row>
    <row r="605" spans="1:28" x14ac:dyDescent="0.2">
      <c r="A605" s="56">
        <v>1</v>
      </c>
      <c r="B605" s="84">
        <v>14</v>
      </c>
      <c r="C605" s="84">
        <v>37</v>
      </c>
      <c r="D605" s="84">
        <v>59</v>
      </c>
      <c r="E605" s="84"/>
      <c r="F605" s="84"/>
      <c r="G605" s="84"/>
      <c r="H605" s="84"/>
      <c r="I605" s="84"/>
      <c r="J605" s="84"/>
      <c r="K605" s="84"/>
      <c r="L605" s="84"/>
      <c r="M605" s="84"/>
      <c r="N605" s="56">
        <v>1</v>
      </c>
      <c r="O605" s="84">
        <v>14</v>
      </c>
      <c r="P605" s="84">
        <v>23</v>
      </c>
      <c r="Q605" s="84">
        <v>21</v>
      </c>
      <c r="R605" s="84"/>
      <c r="S605" s="84"/>
      <c r="T605" s="84"/>
      <c r="U605" s="436"/>
      <c r="V605" s="84"/>
      <c r="W605" s="84"/>
      <c r="X605" s="84"/>
      <c r="Y605" s="84"/>
      <c r="Z605" s="84"/>
      <c r="AA605" s="56">
        <v>1</v>
      </c>
    </row>
    <row r="606" spans="1:28" x14ac:dyDescent="0.2">
      <c r="A606" s="56">
        <v>2</v>
      </c>
      <c r="B606" s="84">
        <v>10</v>
      </c>
      <c r="C606" s="84">
        <v>17</v>
      </c>
      <c r="D606" s="84">
        <v>25</v>
      </c>
      <c r="E606" s="84"/>
      <c r="F606" s="84"/>
      <c r="G606" s="84"/>
      <c r="H606" s="84"/>
      <c r="I606" s="84"/>
      <c r="J606" s="84"/>
      <c r="K606" s="84"/>
      <c r="L606" s="84"/>
      <c r="M606" s="84"/>
      <c r="N606" s="56">
        <v>2</v>
      </c>
      <c r="O606" s="84">
        <v>10</v>
      </c>
      <c r="P606" s="84">
        <v>7</v>
      </c>
      <c r="Q606" s="84">
        <v>8</v>
      </c>
      <c r="R606" s="84"/>
      <c r="S606" s="84"/>
      <c r="T606" s="84"/>
      <c r="U606" s="436"/>
      <c r="V606" s="84"/>
      <c r="W606" s="84"/>
      <c r="X606" s="84"/>
      <c r="Y606" s="84"/>
      <c r="Z606" s="84"/>
      <c r="AA606" s="56">
        <v>2</v>
      </c>
    </row>
    <row r="607" spans="1:28" x14ac:dyDescent="0.2">
      <c r="A607" s="56">
        <v>3</v>
      </c>
      <c r="B607" s="84">
        <v>4</v>
      </c>
      <c r="C607" s="84">
        <v>5</v>
      </c>
      <c r="D607" s="84">
        <v>6</v>
      </c>
      <c r="E607" s="84"/>
      <c r="F607" s="84"/>
      <c r="G607" s="84"/>
      <c r="H607" s="84"/>
      <c r="I607" s="84"/>
      <c r="J607" s="84"/>
      <c r="K607" s="84"/>
      <c r="L607" s="84"/>
      <c r="M607" s="84"/>
      <c r="N607" s="56">
        <v>3</v>
      </c>
      <c r="O607" s="84">
        <v>4</v>
      </c>
      <c r="P607" s="84">
        <v>1</v>
      </c>
      <c r="Q607" s="84">
        <v>1</v>
      </c>
      <c r="R607" s="84"/>
      <c r="S607" s="84"/>
      <c r="T607" s="84"/>
      <c r="U607" s="436"/>
      <c r="V607" s="84"/>
      <c r="W607" s="84"/>
      <c r="X607" s="84"/>
      <c r="Y607" s="84"/>
      <c r="Z607" s="84"/>
      <c r="AA607" s="56">
        <v>3</v>
      </c>
    </row>
    <row r="608" spans="1:28" x14ac:dyDescent="0.2">
      <c r="A608" s="56">
        <v>4</v>
      </c>
      <c r="B608" s="84">
        <v>17</v>
      </c>
      <c r="C608" s="84">
        <v>45</v>
      </c>
      <c r="D608" s="84">
        <v>63</v>
      </c>
      <c r="E608" s="84"/>
      <c r="F608" s="84"/>
      <c r="G608" s="84"/>
      <c r="H608" s="84"/>
      <c r="I608" s="84"/>
      <c r="J608" s="84"/>
      <c r="K608" s="84"/>
      <c r="L608" s="84"/>
      <c r="M608" s="84"/>
      <c r="N608" s="56">
        <v>4</v>
      </c>
      <c r="O608" s="84">
        <v>17</v>
      </c>
      <c r="P608" s="84">
        <v>23</v>
      </c>
      <c r="Q608" s="84">
        <v>16</v>
      </c>
      <c r="R608" s="84"/>
      <c r="S608" s="84"/>
      <c r="T608" s="84"/>
      <c r="U608" s="436"/>
      <c r="V608" s="84"/>
      <c r="W608" s="84"/>
      <c r="X608" s="84"/>
      <c r="Y608" s="84"/>
      <c r="Z608" s="84"/>
      <c r="AA608" s="56">
        <v>4</v>
      </c>
    </row>
    <row r="609" spans="1:27" x14ac:dyDescent="0.2">
      <c r="A609" s="56">
        <v>5</v>
      </c>
      <c r="B609" s="84">
        <v>23</v>
      </c>
      <c r="C609" s="84">
        <v>77</v>
      </c>
      <c r="D609" s="84">
        <v>82</v>
      </c>
      <c r="E609" s="84"/>
      <c r="F609" s="84"/>
      <c r="G609" s="84"/>
      <c r="H609" s="84"/>
      <c r="I609" s="84"/>
      <c r="J609" s="84"/>
      <c r="K609" s="84"/>
      <c r="L609" s="84"/>
      <c r="M609" s="84"/>
      <c r="N609" s="56">
        <v>5</v>
      </c>
      <c r="O609" s="84">
        <v>23</v>
      </c>
      <c r="P609" s="84">
        <v>52</v>
      </c>
      <c r="Q609" s="84">
        <v>4</v>
      </c>
      <c r="R609" s="84"/>
      <c r="S609" s="84"/>
      <c r="T609" s="84"/>
      <c r="U609" s="436"/>
      <c r="V609" s="84"/>
      <c r="W609" s="84"/>
      <c r="X609" s="84"/>
      <c r="Y609" s="84"/>
      <c r="Z609" s="84"/>
      <c r="AA609" s="56">
        <v>5</v>
      </c>
    </row>
    <row r="610" spans="1:27" x14ac:dyDescent="0.2">
      <c r="A610" s="56">
        <v>6</v>
      </c>
      <c r="B610" s="84">
        <v>5</v>
      </c>
      <c r="C610" s="84">
        <v>9</v>
      </c>
      <c r="D610" s="84">
        <v>12</v>
      </c>
      <c r="E610" s="84"/>
      <c r="F610" s="84"/>
      <c r="G610" s="84"/>
      <c r="H610" s="84"/>
      <c r="I610" s="84"/>
      <c r="J610" s="84"/>
      <c r="K610" s="84"/>
      <c r="L610" s="84"/>
      <c r="M610" s="84"/>
      <c r="N610" s="56">
        <v>6</v>
      </c>
      <c r="O610" s="84">
        <v>5</v>
      </c>
      <c r="P610" s="84">
        <v>4</v>
      </c>
      <c r="Q610" s="84">
        <v>3</v>
      </c>
      <c r="R610" s="84"/>
      <c r="S610" s="84"/>
      <c r="T610" s="84"/>
      <c r="U610" s="436"/>
      <c r="V610" s="84"/>
      <c r="W610" s="84"/>
      <c r="X610" s="84"/>
      <c r="Y610" s="84"/>
      <c r="Z610" s="84"/>
      <c r="AA610" s="56">
        <v>6</v>
      </c>
    </row>
    <row r="611" spans="1:27" x14ac:dyDescent="0.2">
      <c r="A611" s="56">
        <v>7</v>
      </c>
      <c r="B611" s="84">
        <v>2</v>
      </c>
      <c r="C611" s="84">
        <v>7</v>
      </c>
      <c r="D611" s="84">
        <v>7</v>
      </c>
      <c r="E611" s="84"/>
      <c r="F611" s="84"/>
      <c r="G611" s="84"/>
      <c r="H611" s="84"/>
      <c r="I611" s="84"/>
      <c r="J611" s="84"/>
      <c r="K611" s="84"/>
      <c r="L611" s="84"/>
      <c r="M611" s="84"/>
      <c r="N611" s="56">
        <v>7</v>
      </c>
      <c r="O611" s="84">
        <v>2</v>
      </c>
      <c r="P611" s="84">
        <v>5</v>
      </c>
      <c r="Q611" s="84">
        <v>0</v>
      </c>
      <c r="R611" s="84"/>
      <c r="S611" s="84"/>
      <c r="T611" s="84"/>
      <c r="U611" s="436"/>
      <c r="V611" s="84"/>
      <c r="W611" s="84"/>
      <c r="X611" s="84"/>
      <c r="Y611" s="84"/>
      <c r="Z611" s="84"/>
      <c r="AA611" s="56">
        <v>7</v>
      </c>
    </row>
    <row r="612" spans="1:27" x14ac:dyDescent="0.2">
      <c r="A612" s="56">
        <v>8</v>
      </c>
      <c r="B612" s="84">
        <v>42</v>
      </c>
      <c r="C612" s="84">
        <v>142</v>
      </c>
      <c r="D612" s="84">
        <v>204</v>
      </c>
      <c r="E612" s="84"/>
      <c r="F612" s="84"/>
      <c r="G612" s="84"/>
      <c r="H612" s="84"/>
      <c r="I612" s="84"/>
      <c r="J612" s="84"/>
      <c r="K612" s="84"/>
      <c r="L612" s="84"/>
      <c r="M612" s="84"/>
      <c r="N612" s="56">
        <v>8</v>
      </c>
      <c r="O612" s="84">
        <v>42</v>
      </c>
      <c r="P612" s="84">
        <v>101</v>
      </c>
      <c r="Q612" s="84">
        <v>62</v>
      </c>
      <c r="R612" s="84"/>
      <c r="S612" s="84"/>
      <c r="T612" s="84"/>
      <c r="U612" s="436"/>
      <c r="V612" s="84"/>
      <c r="W612" s="84"/>
      <c r="X612" s="84"/>
      <c r="Y612" s="84"/>
      <c r="Z612" s="84"/>
      <c r="AA612" s="56">
        <v>8</v>
      </c>
    </row>
    <row r="613" spans="1:27" x14ac:dyDescent="0.2">
      <c r="A613" s="56">
        <v>9</v>
      </c>
      <c r="B613" s="84">
        <v>30</v>
      </c>
      <c r="C613" s="84">
        <v>32</v>
      </c>
      <c r="D613" s="84">
        <v>41</v>
      </c>
      <c r="E613" s="84"/>
      <c r="F613" s="84"/>
      <c r="G613" s="84"/>
      <c r="H613" s="84"/>
      <c r="I613" s="84"/>
      <c r="J613" s="84"/>
      <c r="K613" s="84"/>
      <c r="L613" s="84"/>
      <c r="M613" s="84"/>
      <c r="N613" s="56">
        <v>9</v>
      </c>
      <c r="O613" s="84">
        <v>30</v>
      </c>
      <c r="P613" s="84">
        <v>2</v>
      </c>
      <c r="Q613" s="84">
        <v>9</v>
      </c>
      <c r="R613" s="84"/>
      <c r="S613" s="84"/>
      <c r="T613" s="84"/>
      <c r="U613" s="436"/>
      <c r="V613" s="84"/>
      <c r="W613" s="84"/>
      <c r="X613" s="84"/>
      <c r="Y613" s="84"/>
      <c r="Z613" s="84"/>
      <c r="AA613" s="56">
        <v>9</v>
      </c>
    </row>
    <row r="614" spans="1:27" x14ac:dyDescent="0.2">
      <c r="A614" s="56">
        <v>10</v>
      </c>
      <c r="B614" s="84">
        <v>19</v>
      </c>
      <c r="C614" s="84">
        <v>34</v>
      </c>
      <c r="D614" s="84">
        <v>58</v>
      </c>
      <c r="E614" s="84"/>
      <c r="F614" s="84"/>
      <c r="G614" s="84"/>
      <c r="H614" s="84"/>
      <c r="I614" s="84"/>
      <c r="J614" s="84"/>
      <c r="K614" s="84"/>
      <c r="L614" s="84"/>
      <c r="M614" s="84"/>
      <c r="N614" s="56">
        <v>10</v>
      </c>
      <c r="O614" s="84">
        <v>19</v>
      </c>
      <c r="P614" s="84">
        <v>15</v>
      </c>
      <c r="Q614" s="84">
        <v>24</v>
      </c>
      <c r="R614" s="84"/>
      <c r="S614" s="84"/>
      <c r="T614" s="84"/>
      <c r="U614" s="436"/>
      <c r="V614" s="84"/>
      <c r="W614" s="84"/>
      <c r="X614" s="84"/>
      <c r="Y614" s="84"/>
      <c r="Z614" s="84"/>
      <c r="AA614" s="56">
        <v>10</v>
      </c>
    </row>
    <row r="615" spans="1:27" x14ac:dyDescent="0.2">
      <c r="A615" s="56">
        <v>11</v>
      </c>
      <c r="B615" s="84">
        <v>2</v>
      </c>
      <c r="C615" s="84">
        <v>2</v>
      </c>
      <c r="D615" s="84">
        <v>77</v>
      </c>
      <c r="E615" s="84"/>
      <c r="F615" s="84"/>
      <c r="G615" s="84"/>
      <c r="H615" s="84"/>
      <c r="I615" s="84"/>
      <c r="J615" s="84"/>
      <c r="K615" s="84"/>
      <c r="L615" s="84"/>
      <c r="M615" s="84"/>
      <c r="N615" s="56">
        <v>11</v>
      </c>
      <c r="O615" s="84">
        <v>2</v>
      </c>
      <c r="P615" s="84">
        <v>0</v>
      </c>
      <c r="Q615" s="84">
        <v>17</v>
      </c>
      <c r="R615" s="84"/>
      <c r="S615" s="84"/>
      <c r="T615" s="84"/>
      <c r="U615" s="436"/>
      <c r="V615" s="84"/>
      <c r="W615" s="84"/>
      <c r="X615" s="84"/>
      <c r="Y615" s="84"/>
      <c r="Z615" s="84"/>
      <c r="AA615" s="56">
        <v>11</v>
      </c>
    </row>
    <row r="616" spans="1:27" x14ac:dyDescent="0.2">
      <c r="A616" s="56">
        <v>12</v>
      </c>
      <c r="B616" s="84">
        <v>106</v>
      </c>
      <c r="C616" s="84">
        <v>207</v>
      </c>
      <c r="D616" s="84">
        <v>277</v>
      </c>
      <c r="E616" s="84"/>
      <c r="F616" s="84"/>
      <c r="G616" s="84"/>
      <c r="H616" s="84"/>
      <c r="I616" s="84"/>
      <c r="J616" s="84"/>
      <c r="K616" s="84"/>
      <c r="L616" s="84"/>
      <c r="M616" s="84"/>
      <c r="N616" s="56">
        <v>12</v>
      </c>
      <c r="O616" s="84">
        <v>106</v>
      </c>
      <c r="P616" s="84">
        <v>98</v>
      </c>
      <c r="Q616" s="84">
        <v>69</v>
      </c>
      <c r="R616" s="84"/>
      <c r="S616" s="84"/>
      <c r="T616" s="84"/>
      <c r="U616" s="436"/>
      <c r="V616" s="84"/>
      <c r="W616" s="84"/>
      <c r="X616" s="84"/>
      <c r="Y616" s="84"/>
      <c r="Z616" s="84"/>
      <c r="AA616" s="56">
        <v>12</v>
      </c>
    </row>
    <row r="617" spans="1:27" x14ac:dyDescent="0.2">
      <c r="A617" s="56">
        <v>13</v>
      </c>
      <c r="B617" s="84">
        <v>15</v>
      </c>
      <c r="C617" s="84">
        <v>31</v>
      </c>
      <c r="D617" s="84">
        <v>43</v>
      </c>
      <c r="E617" s="84"/>
      <c r="F617" s="84"/>
      <c r="G617" s="84"/>
      <c r="H617" s="84"/>
      <c r="I617" s="84"/>
      <c r="J617" s="84"/>
      <c r="K617" s="84"/>
      <c r="L617" s="84"/>
      <c r="M617" s="84"/>
      <c r="N617" s="56">
        <v>13</v>
      </c>
      <c r="O617" s="84">
        <v>15</v>
      </c>
      <c r="P617" s="84">
        <v>15</v>
      </c>
      <c r="Q617" s="84">
        <v>10</v>
      </c>
      <c r="R617" s="84"/>
      <c r="S617" s="84"/>
      <c r="T617" s="84"/>
      <c r="U617" s="436"/>
      <c r="V617" s="84"/>
      <c r="W617" s="84"/>
      <c r="X617" s="84"/>
      <c r="Y617" s="84"/>
      <c r="Z617" s="84"/>
      <c r="AA617" s="56">
        <v>13</v>
      </c>
    </row>
    <row r="618" spans="1:27" x14ac:dyDescent="0.2">
      <c r="A618" s="56">
        <v>14</v>
      </c>
      <c r="B618" s="84">
        <v>224</v>
      </c>
      <c r="C618" s="84">
        <v>322</v>
      </c>
      <c r="D618" s="84">
        <v>400</v>
      </c>
      <c r="E618" s="84"/>
      <c r="F618" s="84"/>
      <c r="G618" s="84"/>
      <c r="H618" s="84"/>
      <c r="I618" s="84"/>
      <c r="J618" s="84"/>
      <c r="K618" s="84"/>
      <c r="L618" s="84"/>
      <c r="M618" s="84"/>
      <c r="N618" s="56">
        <v>14</v>
      </c>
      <c r="O618" s="84">
        <v>224</v>
      </c>
      <c r="P618" s="84">
        <v>98</v>
      </c>
      <c r="Q618" s="84">
        <v>78</v>
      </c>
      <c r="R618" s="84"/>
      <c r="S618" s="84"/>
      <c r="T618" s="84"/>
      <c r="U618" s="436"/>
      <c r="V618" s="84"/>
      <c r="W618" s="84"/>
      <c r="X618" s="84"/>
      <c r="Y618" s="84"/>
      <c r="Z618" s="84"/>
      <c r="AA618" s="56">
        <v>14</v>
      </c>
    </row>
    <row r="619" spans="1:27" x14ac:dyDescent="0.2">
      <c r="A619" s="56">
        <v>15</v>
      </c>
      <c r="B619" s="84">
        <v>169</v>
      </c>
      <c r="C619" s="84">
        <v>307</v>
      </c>
      <c r="D619" s="84">
        <v>467</v>
      </c>
      <c r="E619" s="84"/>
      <c r="F619" s="84"/>
      <c r="G619" s="84"/>
      <c r="H619" s="84"/>
      <c r="I619" s="84"/>
      <c r="J619" s="84"/>
      <c r="K619" s="84"/>
      <c r="L619" s="84"/>
      <c r="M619" s="84"/>
      <c r="N619" s="56">
        <v>15</v>
      </c>
      <c r="O619" s="84">
        <v>169</v>
      </c>
      <c r="P619" s="84">
        <v>137</v>
      </c>
      <c r="Q619" s="84">
        <v>160</v>
      </c>
      <c r="R619" s="84"/>
      <c r="S619" s="84"/>
      <c r="T619" s="84"/>
      <c r="U619" s="436"/>
      <c r="V619" s="84"/>
      <c r="W619" s="84"/>
      <c r="X619" s="84"/>
      <c r="Y619" s="84"/>
      <c r="Z619" s="84"/>
      <c r="AA619" s="56">
        <v>15</v>
      </c>
    </row>
    <row r="620" spans="1:27" x14ac:dyDescent="0.2">
      <c r="A620" s="56">
        <v>16</v>
      </c>
      <c r="B620" s="84">
        <v>23</v>
      </c>
      <c r="C620" s="84">
        <v>45</v>
      </c>
      <c r="D620" s="84">
        <v>73</v>
      </c>
      <c r="E620" s="84"/>
      <c r="F620" s="84"/>
      <c r="G620" s="84"/>
      <c r="H620" s="84"/>
      <c r="I620" s="84"/>
      <c r="J620" s="84"/>
      <c r="K620" s="84"/>
      <c r="L620" s="84"/>
      <c r="M620" s="84"/>
      <c r="N620" s="56">
        <v>16</v>
      </c>
      <c r="O620" s="84">
        <v>23</v>
      </c>
      <c r="P620" s="84">
        <v>22</v>
      </c>
      <c r="Q620" s="84">
        <v>24</v>
      </c>
      <c r="R620" s="84"/>
      <c r="S620" s="84"/>
      <c r="T620" s="84"/>
      <c r="U620" s="436"/>
      <c r="V620" s="84"/>
      <c r="W620" s="84"/>
      <c r="X620" s="84"/>
      <c r="Y620" s="84"/>
      <c r="Z620" s="84"/>
      <c r="AA620" s="56">
        <v>16</v>
      </c>
    </row>
    <row r="621" spans="1:27" x14ac:dyDescent="0.2">
      <c r="A621" s="56">
        <v>17</v>
      </c>
      <c r="B621" s="84">
        <v>7</v>
      </c>
      <c r="C621" s="84">
        <v>23</v>
      </c>
      <c r="D621" s="84">
        <v>38</v>
      </c>
      <c r="E621" s="84"/>
      <c r="F621" s="84"/>
      <c r="G621" s="84"/>
      <c r="H621" s="84"/>
      <c r="I621" s="84"/>
      <c r="J621" s="84"/>
      <c r="K621" s="84"/>
      <c r="L621" s="84"/>
      <c r="M621" s="84"/>
      <c r="N621" s="56">
        <v>17</v>
      </c>
      <c r="O621" s="84">
        <v>7</v>
      </c>
      <c r="P621" s="84">
        <v>16</v>
      </c>
      <c r="Q621" s="84">
        <v>15</v>
      </c>
      <c r="R621" s="84"/>
      <c r="S621" s="84"/>
      <c r="T621" s="84"/>
      <c r="U621" s="436"/>
      <c r="V621" s="84"/>
      <c r="W621" s="84"/>
      <c r="X621" s="84"/>
      <c r="Y621" s="84"/>
      <c r="Z621" s="84"/>
      <c r="AA621" s="56">
        <v>17</v>
      </c>
    </row>
    <row r="622" spans="1:27" x14ac:dyDescent="0.2">
      <c r="A622" s="56">
        <v>18</v>
      </c>
      <c r="B622" s="84">
        <v>65</v>
      </c>
      <c r="C622" s="84">
        <v>97</v>
      </c>
      <c r="D622" s="84">
        <v>109</v>
      </c>
      <c r="E622" s="84"/>
      <c r="F622" s="84"/>
      <c r="G622" s="84"/>
      <c r="H622" s="84"/>
      <c r="I622" s="84"/>
      <c r="J622" s="84"/>
      <c r="K622" s="84"/>
      <c r="L622" s="84"/>
      <c r="M622" s="84"/>
      <c r="N622" s="56">
        <v>18</v>
      </c>
      <c r="O622" s="84">
        <v>65</v>
      </c>
      <c r="P622" s="84">
        <v>32</v>
      </c>
      <c r="Q622" s="84">
        <v>10</v>
      </c>
      <c r="R622" s="84"/>
      <c r="S622" s="84"/>
      <c r="T622" s="84"/>
      <c r="U622" s="436"/>
      <c r="V622" s="84"/>
      <c r="W622" s="84"/>
      <c r="X622" s="84"/>
      <c r="Y622" s="84"/>
      <c r="Z622" s="84"/>
      <c r="AA622" s="56">
        <v>18</v>
      </c>
    </row>
    <row r="623" spans="1:27" x14ac:dyDescent="0.2">
      <c r="A623" s="56">
        <v>19</v>
      </c>
      <c r="B623" s="84">
        <v>19</v>
      </c>
      <c r="C623" s="84">
        <v>20</v>
      </c>
      <c r="D623" s="84">
        <v>28</v>
      </c>
      <c r="E623" s="84"/>
      <c r="F623" s="84"/>
      <c r="G623" s="84"/>
      <c r="H623" s="84"/>
      <c r="I623" s="84"/>
      <c r="J623" s="84"/>
      <c r="K623" s="84"/>
      <c r="L623" s="84"/>
      <c r="M623" s="84"/>
      <c r="N623" s="56">
        <v>19</v>
      </c>
      <c r="O623" s="84">
        <v>19</v>
      </c>
      <c r="P623" s="84">
        <v>1</v>
      </c>
      <c r="Q623" s="84">
        <v>8</v>
      </c>
      <c r="R623" s="84"/>
      <c r="S623" s="84"/>
      <c r="T623" s="84"/>
      <c r="U623" s="436"/>
      <c r="V623" s="84"/>
      <c r="W623" s="84"/>
      <c r="X623" s="84"/>
      <c r="Y623" s="84"/>
      <c r="Z623" s="84"/>
      <c r="AA623" s="56">
        <v>19</v>
      </c>
    </row>
    <row r="624" spans="1:27" x14ac:dyDescent="0.2">
      <c r="A624" s="56">
        <v>20</v>
      </c>
      <c r="B624" s="84">
        <v>12</v>
      </c>
      <c r="C624" s="84">
        <v>24</v>
      </c>
      <c r="D624" s="84">
        <v>43</v>
      </c>
      <c r="E624" s="84"/>
      <c r="F624" s="84"/>
      <c r="G624" s="84"/>
      <c r="H624" s="84"/>
      <c r="I624" s="84"/>
      <c r="J624" s="84"/>
      <c r="K624" s="84"/>
      <c r="L624" s="84"/>
      <c r="M624" s="84"/>
      <c r="N624" s="56">
        <v>20</v>
      </c>
      <c r="O624" s="84">
        <v>12</v>
      </c>
      <c r="P624" s="84">
        <v>10</v>
      </c>
      <c r="Q624" s="84">
        <v>19</v>
      </c>
      <c r="R624" s="84"/>
      <c r="S624" s="84"/>
      <c r="T624" s="84"/>
      <c r="U624" s="436"/>
      <c r="V624" s="84"/>
      <c r="W624" s="84"/>
      <c r="X624" s="84"/>
      <c r="Y624" s="84"/>
      <c r="Z624" s="84"/>
      <c r="AA624" s="56">
        <v>20</v>
      </c>
    </row>
    <row r="625" spans="1:27" x14ac:dyDescent="0.2">
      <c r="A625" s="56">
        <v>21</v>
      </c>
      <c r="B625" s="84">
        <v>110</v>
      </c>
      <c r="C625" s="84">
        <v>125</v>
      </c>
      <c r="D625" s="84">
        <v>145</v>
      </c>
      <c r="E625" s="84"/>
      <c r="F625" s="84"/>
      <c r="G625" s="84"/>
      <c r="H625" s="84"/>
      <c r="I625" s="84"/>
      <c r="J625" s="84"/>
      <c r="K625" s="84"/>
      <c r="L625" s="84"/>
      <c r="M625" s="84"/>
      <c r="N625" s="56">
        <v>21</v>
      </c>
      <c r="O625" s="84">
        <v>110</v>
      </c>
      <c r="P625" s="84">
        <v>12</v>
      </c>
      <c r="Q625" s="84">
        <v>20</v>
      </c>
      <c r="R625" s="84"/>
      <c r="S625" s="84"/>
      <c r="T625" s="84"/>
      <c r="U625" s="436"/>
      <c r="V625" s="84"/>
      <c r="W625" s="84"/>
      <c r="X625" s="84"/>
      <c r="Y625" s="84"/>
      <c r="Z625" s="84"/>
      <c r="AA625" s="56">
        <v>21</v>
      </c>
    </row>
    <row r="626" spans="1:27" x14ac:dyDescent="0.2">
      <c r="A626" s="56">
        <v>22</v>
      </c>
      <c r="B626" s="84">
        <v>54</v>
      </c>
      <c r="C626" s="84">
        <v>119</v>
      </c>
      <c r="D626" s="84">
        <v>181</v>
      </c>
      <c r="E626" s="84"/>
      <c r="F626" s="84"/>
      <c r="G626" s="84"/>
      <c r="H626" s="84"/>
      <c r="I626" s="84"/>
      <c r="J626" s="84"/>
      <c r="K626" s="84"/>
      <c r="L626" s="84"/>
      <c r="M626" s="84"/>
      <c r="N626" s="56">
        <v>22</v>
      </c>
      <c r="O626" s="84">
        <v>54</v>
      </c>
      <c r="P626" s="84">
        <v>65</v>
      </c>
      <c r="Q626" s="84">
        <v>62</v>
      </c>
      <c r="R626" s="84"/>
      <c r="S626" s="84"/>
      <c r="T626" s="84"/>
      <c r="U626" s="436"/>
      <c r="V626" s="84"/>
      <c r="W626" s="84"/>
      <c r="X626" s="84"/>
      <c r="Y626" s="84"/>
      <c r="Z626" s="84"/>
      <c r="AA626" s="56">
        <v>22</v>
      </c>
    </row>
    <row r="627" spans="1:27" x14ac:dyDescent="0.2">
      <c r="A627" s="56">
        <v>23</v>
      </c>
      <c r="B627" s="84">
        <v>157</v>
      </c>
      <c r="C627" s="84">
        <v>287</v>
      </c>
      <c r="D627" s="84">
        <v>436</v>
      </c>
      <c r="E627" s="84"/>
      <c r="F627" s="84"/>
      <c r="G627" s="84"/>
      <c r="H627" s="84"/>
      <c r="I627" s="84"/>
      <c r="J627" s="84"/>
      <c r="K627" s="84"/>
      <c r="L627" s="84"/>
      <c r="M627" s="84"/>
      <c r="N627" s="56">
        <v>23</v>
      </c>
      <c r="O627" s="84">
        <v>157</v>
      </c>
      <c r="P627" s="84">
        <v>129</v>
      </c>
      <c r="Q627" s="84">
        <v>144</v>
      </c>
      <c r="R627" s="84"/>
      <c r="S627" s="84"/>
      <c r="T627" s="84"/>
      <c r="U627" s="436"/>
      <c r="V627" s="84"/>
      <c r="W627" s="84"/>
      <c r="X627" s="84"/>
      <c r="Y627" s="84"/>
      <c r="Z627" s="84"/>
      <c r="AA627" s="56">
        <v>23</v>
      </c>
    </row>
    <row r="628" spans="1:27" x14ac:dyDescent="0.2">
      <c r="A628" s="56">
        <v>24</v>
      </c>
      <c r="B628" s="84">
        <v>48</v>
      </c>
      <c r="C628" s="84">
        <v>79</v>
      </c>
      <c r="D628" s="84">
        <v>141</v>
      </c>
      <c r="E628" s="84"/>
      <c r="F628" s="84"/>
      <c r="G628" s="84"/>
      <c r="H628" s="84"/>
      <c r="I628" s="84"/>
      <c r="J628" s="84"/>
      <c r="K628" s="84"/>
      <c r="L628" s="84"/>
      <c r="M628" s="84"/>
      <c r="N628" s="56">
        <v>24</v>
      </c>
      <c r="O628" s="84">
        <v>48</v>
      </c>
      <c r="P628" s="84">
        <v>31</v>
      </c>
      <c r="Q628" s="84">
        <v>59</v>
      </c>
      <c r="R628" s="84"/>
      <c r="S628" s="84"/>
      <c r="T628" s="84"/>
      <c r="U628" s="436"/>
      <c r="V628" s="84"/>
      <c r="W628" s="84"/>
      <c r="X628" s="84"/>
      <c r="Y628" s="84"/>
      <c r="Z628" s="84"/>
      <c r="AA628" s="56">
        <v>24</v>
      </c>
    </row>
    <row r="629" spans="1:27" x14ac:dyDescent="0.2">
      <c r="A629" s="72" t="s">
        <v>4</v>
      </c>
      <c r="B629" s="84">
        <v>1177</v>
      </c>
      <c r="C629" s="84">
        <v>2093</v>
      </c>
      <c r="D629" s="84">
        <v>3015</v>
      </c>
      <c r="E629" s="84"/>
      <c r="F629" s="84"/>
      <c r="G629" s="84"/>
      <c r="H629" s="84"/>
      <c r="I629" s="84"/>
      <c r="J629" s="84"/>
      <c r="K629" s="84"/>
      <c r="L629" s="84"/>
      <c r="M629" s="84"/>
      <c r="N629" s="72" t="s">
        <v>4</v>
      </c>
      <c r="O629" s="84">
        <v>1177</v>
      </c>
      <c r="P629" s="84">
        <v>899</v>
      </c>
      <c r="Q629" s="84">
        <v>843</v>
      </c>
      <c r="R629" s="84"/>
      <c r="S629" s="84"/>
      <c r="T629" s="84"/>
      <c r="U629" s="436"/>
      <c r="V629" s="84"/>
      <c r="W629" s="84"/>
      <c r="X629" s="84"/>
      <c r="Y629" s="84"/>
      <c r="Z629" s="84"/>
      <c r="AA629" s="72" t="s">
        <v>4</v>
      </c>
    </row>
    <row r="630" spans="1:27" ht="15" x14ac:dyDescent="0.25">
      <c r="A630" s="45"/>
      <c r="B630" s="62"/>
      <c r="C630" s="62"/>
      <c r="D630" s="62"/>
      <c r="E630" s="62"/>
      <c r="F630" s="62"/>
      <c r="G630" s="62"/>
      <c r="H630" s="62"/>
      <c r="I630" s="62"/>
      <c r="J630" s="62"/>
      <c r="K630" s="62"/>
      <c r="L630" s="62"/>
      <c r="M630" s="62"/>
      <c r="N630" s="45"/>
      <c r="O630" s="62"/>
      <c r="P630" s="85"/>
      <c r="Q630" s="62"/>
      <c r="R630" s="62"/>
      <c r="S630" s="62"/>
      <c r="T630" s="62"/>
      <c r="U630" s="435"/>
      <c r="V630" s="62"/>
      <c r="W630" s="62"/>
      <c r="X630" s="62"/>
      <c r="Y630" s="62"/>
      <c r="Z630" s="62"/>
      <c r="AA630" s="45"/>
    </row>
    <row r="631" spans="1:27" x14ac:dyDescent="0.2">
      <c r="A631" s="45"/>
      <c r="E631" s="68"/>
      <c r="F631" s="68"/>
      <c r="H631" s="68"/>
      <c r="N631" s="45"/>
      <c r="X631" s="346"/>
      <c r="AA631" s="45"/>
    </row>
    <row r="632" spans="1:27" x14ac:dyDescent="0.2">
      <c r="A632" s="45"/>
      <c r="N632" s="45"/>
      <c r="X632" s="346"/>
      <c r="AA632" s="45"/>
    </row>
    <row r="633" spans="1:27" x14ac:dyDescent="0.2">
      <c r="A633" s="45"/>
      <c r="B633" s="86"/>
      <c r="N633" s="45"/>
      <c r="O633" s="86"/>
      <c r="X633" s="346"/>
      <c r="AA633" s="45"/>
    </row>
    <row r="634" spans="1:27" x14ac:dyDescent="0.2">
      <c r="A634" s="64" t="s">
        <v>26</v>
      </c>
      <c r="B634" s="53" t="s">
        <v>219</v>
      </c>
      <c r="C634" s="54"/>
      <c r="D634" s="54"/>
      <c r="E634" s="54"/>
      <c r="F634" s="54"/>
      <c r="G634" s="54"/>
      <c r="H634" s="54"/>
      <c r="I634" s="54"/>
      <c r="J634" s="54"/>
      <c r="K634" s="54"/>
      <c r="L634" s="54"/>
      <c r="M634" s="54"/>
      <c r="N634" s="74" t="s">
        <v>26</v>
      </c>
      <c r="O634" s="55" t="s">
        <v>219</v>
      </c>
      <c r="P634" s="55"/>
      <c r="Q634" s="55"/>
      <c r="R634" s="55"/>
      <c r="S634" s="55"/>
      <c r="T634" s="55"/>
      <c r="U634" s="55"/>
      <c r="V634" s="55"/>
      <c r="W634" s="55"/>
      <c r="X634" s="55"/>
      <c r="Y634" s="55"/>
      <c r="Z634" s="55"/>
      <c r="AA634" s="74" t="s">
        <v>26</v>
      </c>
    </row>
    <row r="635" spans="1:27" x14ac:dyDescent="0.2">
      <c r="A635" s="65">
        <v>1</v>
      </c>
      <c r="B635" s="84">
        <v>15</v>
      </c>
      <c r="C635" s="84">
        <v>41</v>
      </c>
      <c r="D635" s="84">
        <v>65</v>
      </c>
      <c r="E635" s="84"/>
      <c r="F635" s="84"/>
      <c r="G635" s="84"/>
      <c r="H635" s="84"/>
      <c r="I635" s="84"/>
      <c r="J635" s="84"/>
      <c r="K635" s="84"/>
      <c r="L635" s="84"/>
      <c r="M635" s="84"/>
      <c r="N635" s="140">
        <v>1</v>
      </c>
      <c r="O635" s="84">
        <v>15</v>
      </c>
      <c r="P635" s="84">
        <v>26</v>
      </c>
      <c r="Q635" s="84">
        <v>24</v>
      </c>
      <c r="R635" s="84"/>
      <c r="S635" s="84"/>
      <c r="T635" s="84"/>
      <c r="U635" s="84"/>
      <c r="V635" s="84"/>
      <c r="W635" s="84"/>
      <c r="X635" s="84"/>
      <c r="Y635" s="84"/>
      <c r="Z635" s="84"/>
      <c r="AA635" s="65">
        <v>1</v>
      </c>
    </row>
    <row r="636" spans="1:27" x14ac:dyDescent="0.2">
      <c r="A636" s="65">
        <v>2</v>
      </c>
      <c r="B636" s="84">
        <v>10</v>
      </c>
      <c r="C636" s="84">
        <v>17</v>
      </c>
      <c r="D636" s="84">
        <v>25</v>
      </c>
      <c r="E636" s="84"/>
      <c r="F636" s="84"/>
      <c r="G636" s="84"/>
      <c r="H636" s="84"/>
      <c r="I636" s="84"/>
      <c r="J636" s="84"/>
      <c r="K636" s="84"/>
      <c r="L636" s="84"/>
      <c r="M636" s="84"/>
      <c r="N636" s="140">
        <v>2</v>
      </c>
      <c r="O636" s="84">
        <v>10</v>
      </c>
      <c r="P636" s="84">
        <v>7</v>
      </c>
      <c r="Q636" s="84">
        <v>8</v>
      </c>
      <c r="R636" s="84"/>
      <c r="S636" s="84"/>
      <c r="T636" s="84"/>
      <c r="U636" s="84"/>
      <c r="V636" s="84"/>
      <c r="W636" s="84"/>
      <c r="X636" s="84"/>
      <c r="Y636" s="84"/>
      <c r="Z636" s="84"/>
      <c r="AA636" s="65">
        <v>2</v>
      </c>
    </row>
    <row r="637" spans="1:27" x14ac:dyDescent="0.2">
      <c r="A637" s="65">
        <v>3</v>
      </c>
      <c r="B637" s="84">
        <v>4</v>
      </c>
      <c r="C637" s="84">
        <v>5</v>
      </c>
      <c r="D637" s="84">
        <v>6</v>
      </c>
      <c r="E637" s="84"/>
      <c r="F637" s="84"/>
      <c r="G637" s="84"/>
      <c r="H637" s="84"/>
      <c r="I637" s="84"/>
      <c r="J637" s="84"/>
      <c r="K637" s="84"/>
      <c r="L637" s="84"/>
      <c r="M637" s="84"/>
      <c r="N637" s="140">
        <v>3</v>
      </c>
      <c r="O637" s="84">
        <v>4</v>
      </c>
      <c r="P637" s="84">
        <v>1</v>
      </c>
      <c r="Q637" s="84">
        <v>1</v>
      </c>
      <c r="R637" s="84"/>
      <c r="S637" s="84"/>
      <c r="T637" s="84"/>
      <c r="U637" s="84"/>
      <c r="V637" s="84"/>
      <c r="W637" s="84"/>
      <c r="X637" s="84"/>
      <c r="Y637" s="84"/>
      <c r="Z637" s="84"/>
      <c r="AA637" s="65">
        <v>3</v>
      </c>
    </row>
    <row r="638" spans="1:27" x14ac:dyDescent="0.2">
      <c r="A638" s="65">
        <v>4</v>
      </c>
      <c r="B638" s="84">
        <v>18</v>
      </c>
      <c r="C638" s="84">
        <v>46</v>
      </c>
      <c r="D638" s="84">
        <v>64</v>
      </c>
      <c r="E638" s="84"/>
      <c r="F638" s="84"/>
      <c r="G638" s="84"/>
      <c r="H638" s="84"/>
      <c r="I638" s="84"/>
      <c r="J638" s="84"/>
      <c r="K638" s="84"/>
      <c r="L638" s="84"/>
      <c r="M638" s="84"/>
      <c r="N638" s="140">
        <v>4</v>
      </c>
      <c r="O638" s="84">
        <v>18</v>
      </c>
      <c r="P638" s="84">
        <v>23</v>
      </c>
      <c r="Q638" s="84">
        <v>16</v>
      </c>
      <c r="R638" s="84"/>
      <c r="S638" s="84"/>
      <c r="T638" s="84"/>
      <c r="U638" s="84"/>
      <c r="V638" s="84"/>
      <c r="W638" s="84"/>
      <c r="X638" s="84"/>
      <c r="Y638" s="84"/>
      <c r="Z638" s="84"/>
      <c r="AA638" s="65">
        <v>4</v>
      </c>
    </row>
    <row r="639" spans="1:27" x14ac:dyDescent="0.2">
      <c r="A639" s="65">
        <v>5</v>
      </c>
      <c r="B639" s="84">
        <v>24</v>
      </c>
      <c r="C639" s="84">
        <v>78</v>
      </c>
      <c r="D639" s="84">
        <v>83</v>
      </c>
      <c r="E639" s="84"/>
      <c r="F639" s="84"/>
      <c r="G639" s="84"/>
      <c r="H639" s="84"/>
      <c r="I639" s="84"/>
      <c r="J639" s="84"/>
      <c r="K639" s="84"/>
      <c r="L639" s="84"/>
      <c r="M639" s="84"/>
      <c r="N639" s="140">
        <v>5</v>
      </c>
      <c r="O639" s="84">
        <v>24</v>
      </c>
      <c r="P639" s="84">
        <v>52</v>
      </c>
      <c r="Q639" s="84">
        <v>4</v>
      </c>
      <c r="R639" s="84"/>
      <c r="S639" s="84"/>
      <c r="T639" s="84"/>
      <c r="U639" s="84"/>
      <c r="V639" s="84"/>
      <c r="W639" s="84"/>
      <c r="X639" s="84"/>
      <c r="Y639" s="84"/>
      <c r="Z639" s="84"/>
      <c r="AA639" s="65">
        <v>5</v>
      </c>
    </row>
    <row r="640" spans="1:27" x14ac:dyDescent="0.2">
      <c r="A640" s="65">
        <v>6</v>
      </c>
      <c r="B640" s="84">
        <v>5</v>
      </c>
      <c r="C640" s="84">
        <v>10</v>
      </c>
      <c r="D640" s="84">
        <v>13</v>
      </c>
      <c r="E640" s="84"/>
      <c r="F640" s="84"/>
      <c r="G640" s="84"/>
      <c r="H640" s="84"/>
      <c r="I640" s="84"/>
      <c r="J640" s="84"/>
      <c r="K640" s="84"/>
      <c r="L640" s="84"/>
      <c r="M640" s="84"/>
      <c r="N640" s="140">
        <v>6</v>
      </c>
      <c r="O640" s="84">
        <v>5</v>
      </c>
      <c r="P640" s="84">
        <v>5</v>
      </c>
      <c r="Q640" s="84">
        <v>3</v>
      </c>
      <c r="R640" s="84"/>
      <c r="S640" s="84"/>
      <c r="T640" s="84"/>
      <c r="U640" s="84"/>
      <c r="V640" s="84"/>
      <c r="W640" s="84"/>
      <c r="X640" s="84"/>
      <c r="Y640" s="84"/>
      <c r="Z640" s="84"/>
      <c r="AA640" s="65">
        <v>6</v>
      </c>
    </row>
    <row r="641" spans="1:27" x14ac:dyDescent="0.2">
      <c r="A641" s="65">
        <v>7</v>
      </c>
      <c r="B641" s="84">
        <v>2</v>
      </c>
      <c r="C641" s="84">
        <v>7</v>
      </c>
      <c r="D641" s="84">
        <v>7</v>
      </c>
      <c r="E641" s="84"/>
      <c r="F641" s="84"/>
      <c r="G641" s="84"/>
      <c r="H641" s="84"/>
      <c r="I641" s="84"/>
      <c r="J641" s="84"/>
      <c r="K641" s="84"/>
      <c r="L641" s="84"/>
      <c r="M641" s="84"/>
      <c r="N641" s="140">
        <v>7</v>
      </c>
      <c r="O641" s="84">
        <v>2</v>
      </c>
      <c r="P641" s="84">
        <v>5</v>
      </c>
      <c r="Q641" s="84">
        <v>0</v>
      </c>
      <c r="R641" s="84"/>
      <c r="S641" s="84"/>
      <c r="T641" s="84"/>
      <c r="U641" s="84"/>
      <c r="V641" s="84"/>
      <c r="W641" s="84"/>
      <c r="X641" s="84"/>
      <c r="Y641" s="84"/>
      <c r="Z641" s="84"/>
      <c r="AA641" s="65">
        <v>7</v>
      </c>
    </row>
    <row r="642" spans="1:27" x14ac:dyDescent="0.2">
      <c r="A642" s="65">
        <v>8</v>
      </c>
      <c r="B642" s="84">
        <v>42</v>
      </c>
      <c r="C642" s="84">
        <v>144</v>
      </c>
      <c r="D642" s="84">
        <v>206</v>
      </c>
      <c r="E642" s="84"/>
      <c r="F642" s="84"/>
      <c r="G642" s="84"/>
      <c r="H642" s="84"/>
      <c r="I642" s="84"/>
      <c r="J642" s="84"/>
      <c r="K642" s="84"/>
      <c r="L642" s="84"/>
      <c r="M642" s="84"/>
      <c r="N642" s="140">
        <v>8</v>
      </c>
      <c r="O642" s="84">
        <v>42</v>
      </c>
      <c r="P642" s="84">
        <v>103</v>
      </c>
      <c r="Q642" s="84">
        <v>62</v>
      </c>
      <c r="R642" s="84"/>
      <c r="S642" s="84"/>
      <c r="T642" s="84"/>
      <c r="U642" s="84"/>
      <c r="V642" s="84"/>
      <c r="W642" s="84"/>
      <c r="X642" s="84"/>
      <c r="Y642" s="84"/>
      <c r="Z642" s="84"/>
      <c r="AA642" s="65">
        <v>8</v>
      </c>
    </row>
    <row r="643" spans="1:27" x14ac:dyDescent="0.2">
      <c r="A643" s="65">
        <v>9</v>
      </c>
      <c r="B643" s="84">
        <v>53</v>
      </c>
      <c r="C643" s="84">
        <v>55</v>
      </c>
      <c r="D643" s="84">
        <v>65</v>
      </c>
      <c r="E643" s="84"/>
      <c r="F643" s="84"/>
      <c r="G643" s="84"/>
      <c r="H643" s="84"/>
      <c r="I643" s="84"/>
      <c r="J643" s="84"/>
      <c r="K643" s="84"/>
      <c r="L643" s="84"/>
      <c r="M643" s="84"/>
      <c r="N643" s="140">
        <v>9</v>
      </c>
      <c r="O643" s="84">
        <v>53</v>
      </c>
      <c r="P643" s="84">
        <v>2</v>
      </c>
      <c r="Q643" s="84">
        <v>10</v>
      </c>
      <c r="R643" s="84"/>
      <c r="S643" s="84"/>
      <c r="T643" s="84"/>
      <c r="U643" s="84"/>
      <c r="V643" s="84"/>
      <c r="W643" s="84"/>
      <c r="X643" s="84"/>
      <c r="Y643" s="84"/>
      <c r="Z643" s="84"/>
      <c r="AA643" s="65">
        <v>9</v>
      </c>
    </row>
    <row r="644" spans="1:27" x14ac:dyDescent="0.2">
      <c r="A644" s="65">
        <v>10</v>
      </c>
      <c r="B644" s="84">
        <v>19</v>
      </c>
      <c r="C644" s="84">
        <v>34</v>
      </c>
      <c r="D644" s="84">
        <v>58</v>
      </c>
      <c r="E644" s="84"/>
      <c r="F644" s="84"/>
      <c r="G644" s="84"/>
      <c r="H644" s="84"/>
      <c r="I644" s="84"/>
      <c r="J644" s="84"/>
      <c r="K644" s="84"/>
      <c r="L644" s="84"/>
      <c r="M644" s="84"/>
      <c r="N644" s="140">
        <v>10</v>
      </c>
      <c r="O644" s="84">
        <v>19</v>
      </c>
      <c r="P644" s="84">
        <v>15</v>
      </c>
      <c r="Q644" s="84">
        <v>24</v>
      </c>
      <c r="R644" s="84"/>
      <c r="S644" s="84"/>
      <c r="T644" s="84"/>
      <c r="U644" s="84"/>
      <c r="V644" s="84"/>
      <c r="W644" s="84"/>
      <c r="X644" s="84"/>
      <c r="Y644" s="84"/>
      <c r="Z644" s="84"/>
      <c r="AA644" s="65">
        <v>10</v>
      </c>
    </row>
    <row r="645" spans="1:27" x14ac:dyDescent="0.2">
      <c r="A645" s="65">
        <v>11</v>
      </c>
      <c r="B645" s="84">
        <v>2</v>
      </c>
      <c r="C645" s="84">
        <v>2</v>
      </c>
      <c r="D645" s="84">
        <v>82</v>
      </c>
      <c r="E645" s="84"/>
      <c r="F645" s="84"/>
      <c r="G645" s="84"/>
      <c r="H645" s="84"/>
      <c r="I645" s="84"/>
      <c r="J645" s="84"/>
      <c r="K645" s="84"/>
      <c r="L645" s="84"/>
      <c r="M645" s="84"/>
      <c r="N645" s="140">
        <v>11</v>
      </c>
      <c r="O645" s="84">
        <v>2</v>
      </c>
      <c r="P645" s="84">
        <v>0</v>
      </c>
      <c r="Q645" s="84">
        <v>18</v>
      </c>
      <c r="R645" s="84"/>
      <c r="S645" s="84"/>
      <c r="T645" s="84"/>
      <c r="U645" s="84"/>
      <c r="V645" s="84"/>
      <c r="W645" s="84"/>
      <c r="X645" s="84"/>
      <c r="Y645" s="84"/>
      <c r="Z645" s="84"/>
      <c r="AA645" s="65">
        <v>11</v>
      </c>
    </row>
    <row r="646" spans="1:27" x14ac:dyDescent="0.2">
      <c r="A646" s="65">
        <v>12</v>
      </c>
      <c r="B646" s="84">
        <v>112</v>
      </c>
      <c r="C646" s="84">
        <v>209</v>
      </c>
      <c r="D646" s="84">
        <v>280</v>
      </c>
      <c r="E646" s="84"/>
      <c r="F646" s="84"/>
      <c r="G646" s="84"/>
      <c r="H646" s="84"/>
      <c r="I646" s="84"/>
      <c r="J646" s="84"/>
      <c r="K646" s="84"/>
      <c r="L646" s="84"/>
      <c r="M646" s="84"/>
      <c r="N646" s="140">
        <v>12</v>
      </c>
      <c r="O646" s="84">
        <v>112</v>
      </c>
      <c r="P646" s="84">
        <v>98</v>
      </c>
      <c r="Q646" s="84">
        <v>70</v>
      </c>
      <c r="R646" s="84"/>
      <c r="S646" s="84"/>
      <c r="T646" s="84"/>
      <c r="U646" s="84"/>
      <c r="V646" s="84"/>
      <c r="W646" s="84"/>
      <c r="X646" s="84"/>
      <c r="Y646" s="84"/>
      <c r="Z646" s="84"/>
      <c r="AA646" s="65">
        <v>12</v>
      </c>
    </row>
    <row r="647" spans="1:27" x14ac:dyDescent="0.2">
      <c r="A647" s="65">
        <v>13</v>
      </c>
      <c r="B647" s="84">
        <v>15</v>
      </c>
      <c r="C647" s="84">
        <v>31</v>
      </c>
      <c r="D647" s="84">
        <v>43</v>
      </c>
      <c r="E647" s="84"/>
      <c r="F647" s="84"/>
      <c r="G647" s="84"/>
      <c r="H647" s="84"/>
      <c r="I647" s="84"/>
      <c r="J647" s="84"/>
      <c r="K647" s="84"/>
      <c r="L647" s="84"/>
      <c r="M647" s="84"/>
      <c r="N647" s="140">
        <v>13</v>
      </c>
      <c r="O647" s="84">
        <v>15</v>
      </c>
      <c r="P647" s="84">
        <v>15</v>
      </c>
      <c r="Q647" s="84">
        <v>10</v>
      </c>
      <c r="R647" s="84"/>
      <c r="S647" s="84"/>
      <c r="T647" s="84"/>
      <c r="U647" s="84"/>
      <c r="V647" s="84"/>
      <c r="W647" s="84"/>
      <c r="X647" s="84"/>
      <c r="Y647" s="84"/>
      <c r="Z647" s="84"/>
      <c r="AA647" s="65">
        <v>13</v>
      </c>
    </row>
    <row r="648" spans="1:27" x14ac:dyDescent="0.2">
      <c r="A648" s="65">
        <v>14</v>
      </c>
      <c r="B648" s="84">
        <v>224</v>
      </c>
      <c r="C648" s="84">
        <v>322</v>
      </c>
      <c r="D648" s="84">
        <v>400</v>
      </c>
      <c r="E648" s="84"/>
      <c r="F648" s="84"/>
      <c r="G648" s="84"/>
      <c r="H648" s="84"/>
      <c r="I648" s="84"/>
      <c r="J648" s="84"/>
      <c r="K648" s="84"/>
      <c r="L648" s="84"/>
      <c r="M648" s="84"/>
      <c r="N648" s="140">
        <v>14</v>
      </c>
      <c r="O648" s="84">
        <v>224</v>
      </c>
      <c r="P648" s="84">
        <v>98</v>
      </c>
      <c r="Q648" s="84">
        <v>78</v>
      </c>
      <c r="R648" s="84"/>
      <c r="S648" s="84"/>
      <c r="T648" s="84"/>
      <c r="U648" s="84"/>
      <c r="V648" s="84"/>
      <c r="W648" s="84"/>
      <c r="X648" s="84"/>
      <c r="Y648" s="84"/>
      <c r="Z648" s="84"/>
      <c r="AA648" s="65">
        <v>14</v>
      </c>
    </row>
    <row r="649" spans="1:27" x14ac:dyDescent="0.2">
      <c r="A649" s="65">
        <v>15</v>
      </c>
      <c r="B649" s="84">
        <v>169</v>
      </c>
      <c r="C649" s="84">
        <v>307</v>
      </c>
      <c r="D649" s="84">
        <v>467</v>
      </c>
      <c r="E649" s="84"/>
      <c r="F649" s="84"/>
      <c r="G649" s="84"/>
      <c r="H649" s="84"/>
      <c r="I649" s="84"/>
      <c r="J649" s="84"/>
      <c r="K649" s="84"/>
      <c r="L649" s="84"/>
      <c r="M649" s="84"/>
      <c r="N649" s="140">
        <v>15</v>
      </c>
      <c r="O649" s="84">
        <v>169</v>
      </c>
      <c r="P649" s="84">
        <v>137</v>
      </c>
      <c r="Q649" s="84">
        <v>160</v>
      </c>
      <c r="R649" s="84"/>
      <c r="S649" s="84"/>
      <c r="T649" s="84"/>
      <c r="U649" s="84"/>
      <c r="V649" s="84"/>
      <c r="W649" s="84"/>
      <c r="X649" s="84"/>
      <c r="Y649" s="84"/>
      <c r="Z649" s="84"/>
      <c r="AA649" s="65">
        <v>15</v>
      </c>
    </row>
    <row r="650" spans="1:27" x14ac:dyDescent="0.2">
      <c r="A650" s="65">
        <v>16</v>
      </c>
      <c r="B650" s="84">
        <v>23</v>
      </c>
      <c r="C650" s="84">
        <v>45</v>
      </c>
      <c r="D650" s="84">
        <v>73</v>
      </c>
      <c r="E650" s="84"/>
      <c r="F650" s="84"/>
      <c r="G650" s="84"/>
      <c r="H650" s="84"/>
      <c r="I650" s="84"/>
      <c r="J650" s="84"/>
      <c r="K650" s="84"/>
      <c r="L650" s="84"/>
      <c r="M650" s="84"/>
      <c r="N650" s="140">
        <v>16</v>
      </c>
      <c r="O650" s="84">
        <v>23</v>
      </c>
      <c r="P650" s="84">
        <v>22</v>
      </c>
      <c r="Q650" s="84">
        <v>24</v>
      </c>
      <c r="R650" s="84"/>
      <c r="S650" s="84"/>
      <c r="T650" s="84"/>
      <c r="U650" s="84"/>
      <c r="V650" s="84"/>
      <c r="W650" s="84"/>
      <c r="X650" s="84"/>
      <c r="Y650" s="84"/>
      <c r="Z650" s="84"/>
      <c r="AA650" s="65">
        <v>16</v>
      </c>
    </row>
    <row r="651" spans="1:27" x14ac:dyDescent="0.2">
      <c r="A651" s="65">
        <v>17</v>
      </c>
      <c r="B651" s="84">
        <v>7</v>
      </c>
      <c r="C651" s="84">
        <v>23</v>
      </c>
      <c r="D651" s="84">
        <v>38</v>
      </c>
      <c r="E651" s="84"/>
      <c r="F651" s="84"/>
      <c r="G651" s="84"/>
      <c r="H651" s="84"/>
      <c r="I651" s="84"/>
      <c r="J651" s="84"/>
      <c r="K651" s="84"/>
      <c r="L651" s="84"/>
      <c r="M651" s="84"/>
      <c r="N651" s="140">
        <v>17</v>
      </c>
      <c r="O651" s="84">
        <v>7</v>
      </c>
      <c r="P651" s="84">
        <v>16</v>
      </c>
      <c r="Q651" s="84">
        <v>15</v>
      </c>
      <c r="R651" s="84"/>
      <c r="S651" s="84"/>
      <c r="T651" s="84"/>
      <c r="U651" s="84"/>
      <c r="V651" s="84"/>
      <c r="W651" s="84"/>
      <c r="X651" s="84"/>
      <c r="Y651" s="84"/>
      <c r="Z651" s="84"/>
      <c r="AA651" s="65">
        <v>17</v>
      </c>
    </row>
    <row r="652" spans="1:27" x14ac:dyDescent="0.2">
      <c r="A652" s="65">
        <v>18</v>
      </c>
      <c r="B652" s="84">
        <v>65</v>
      </c>
      <c r="C652" s="84">
        <v>97</v>
      </c>
      <c r="D652" s="84">
        <v>109</v>
      </c>
      <c r="E652" s="84"/>
      <c r="F652" s="84"/>
      <c r="G652" s="84"/>
      <c r="H652" s="84"/>
      <c r="I652" s="84"/>
      <c r="J652" s="84"/>
      <c r="K652" s="84"/>
      <c r="L652" s="84"/>
      <c r="M652" s="84"/>
      <c r="N652" s="140">
        <v>18</v>
      </c>
      <c r="O652" s="84">
        <v>65</v>
      </c>
      <c r="P652" s="84">
        <v>32</v>
      </c>
      <c r="Q652" s="84">
        <v>10</v>
      </c>
      <c r="R652" s="84"/>
      <c r="S652" s="84"/>
      <c r="T652" s="84"/>
      <c r="U652" s="84"/>
      <c r="V652" s="84"/>
      <c r="W652" s="84"/>
      <c r="X652" s="84"/>
      <c r="Y652" s="84"/>
      <c r="Z652" s="84"/>
      <c r="AA652" s="65">
        <v>18</v>
      </c>
    </row>
    <row r="653" spans="1:27" x14ac:dyDescent="0.2">
      <c r="A653" s="65">
        <v>19</v>
      </c>
      <c r="B653" s="84">
        <v>19</v>
      </c>
      <c r="C653" s="84">
        <v>20</v>
      </c>
      <c r="D653" s="84">
        <v>28</v>
      </c>
      <c r="E653" s="84"/>
      <c r="F653" s="84"/>
      <c r="G653" s="84"/>
      <c r="H653" s="84"/>
      <c r="I653" s="84"/>
      <c r="J653" s="84"/>
      <c r="K653" s="84"/>
      <c r="L653" s="84"/>
      <c r="M653" s="84"/>
      <c r="N653" s="140">
        <v>19</v>
      </c>
      <c r="O653" s="84">
        <v>19</v>
      </c>
      <c r="P653" s="84">
        <v>1</v>
      </c>
      <c r="Q653" s="84">
        <v>8</v>
      </c>
      <c r="R653" s="84"/>
      <c r="S653" s="84"/>
      <c r="T653" s="84"/>
      <c r="U653" s="84"/>
      <c r="V653" s="84"/>
      <c r="W653" s="84"/>
      <c r="X653" s="84"/>
      <c r="Y653" s="84"/>
      <c r="Z653" s="84"/>
      <c r="AA653" s="65">
        <v>19</v>
      </c>
    </row>
    <row r="654" spans="1:27" x14ac:dyDescent="0.2">
      <c r="A654" s="65">
        <v>20</v>
      </c>
      <c r="B654" s="84">
        <v>12</v>
      </c>
      <c r="C654" s="84">
        <v>24</v>
      </c>
      <c r="D654" s="84">
        <v>43</v>
      </c>
      <c r="E654" s="84"/>
      <c r="F654" s="84"/>
      <c r="G654" s="84"/>
      <c r="H654" s="84"/>
      <c r="I654" s="84"/>
      <c r="J654" s="84"/>
      <c r="K654" s="84"/>
      <c r="L654" s="84"/>
      <c r="M654" s="84"/>
      <c r="N654" s="140">
        <v>20</v>
      </c>
      <c r="O654" s="84">
        <v>12</v>
      </c>
      <c r="P654" s="84">
        <v>10</v>
      </c>
      <c r="Q654" s="84">
        <v>19</v>
      </c>
      <c r="R654" s="84"/>
      <c r="S654" s="84"/>
      <c r="T654" s="84"/>
      <c r="U654" s="84"/>
      <c r="V654" s="84"/>
      <c r="W654" s="84"/>
      <c r="X654" s="84"/>
      <c r="Y654" s="84"/>
      <c r="Z654" s="84"/>
      <c r="AA654" s="65">
        <v>20</v>
      </c>
    </row>
    <row r="655" spans="1:27" x14ac:dyDescent="0.2">
      <c r="A655" s="65">
        <v>21</v>
      </c>
      <c r="B655" s="84">
        <v>114</v>
      </c>
      <c r="C655" s="84">
        <v>125</v>
      </c>
      <c r="D655" s="84">
        <v>145</v>
      </c>
      <c r="E655" s="84"/>
      <c r="F655" s="84"/>
      <c r="G655" s="84"/>
      <c r="H655" s="84"/>
      <c r="I655" s="84"/>
      <c r="J655" s="84"/>
      <c r="K655" s="84"/>
      <c r="L655" s="84"/>
      <c r="M655" s="84"/>
      <c r="N655" s="140">
        <v>21</v>
      </c>
      <c r="O655" s="84">
        <v>114</v>
      </c>
      <c r="P655" s="84">
        <v>12</v>
      </c>
      <c r="Q655" s="84">
        <v>20</v>
      </c>
      <c r="R655" s="84"/>
      <c r="S655" s="84"/>
      <c r="T655" s="84"/>
      <c r="U655" s="84"/>
      <c r="V655" s="84"/>
      <c r="W655" s="84"/>
      <c r="X655" s="84"/>
      <c r="Y655" s="84"/>
      <c r="Z655" s="84"/>
      <c r="AA655" s="65">
        <v>21</v>
      </c>
    </row>
    <row r="656" spans="1:27" x14ac:dyDescent="0.2">
      <c r="A656" s="65">
        <v>22</v>
      </c>
      <c r="B656" s="84">
        <v>54</v>
      </c>
      <c r="C656" s="84">
        <v>119</v>
      </c>
      <c r="D656" s="84">
        <v>181</v>
      </c>
      <c r="E656" s="84"/>
      <c r="F656" s="84"/>
      <c r="G656" s="84"/>
      <c r="H656" s="84"/>
      <c r="I656" s="84"/>
      <c r="J656" s="84"/>
      <c r="K656" s="84"/>
      <c r="L656" s="84"/>
      <c r="M656" s="84"/>
      <c r="N656" s="140">
        <v>22</v>
      </c>
      <c r="O656" s="84">
        <v>54</v>
      </c>
      <c r="P656" s="84">
        <v>65</v>
      </c>
      <c r="Q656" s="84">
        <v>62</v>
      </c>
      <c r="R656" s="84"/>
      <c r="S656" s="84"/>
      <c r="T656" s="84"/>
      <c r="U656" s="84"/>
      <c r="V656" s="84"/>
      <c r="W656" s="84"/>
      <c r="X656" s="84"/>
      <c r="Y656" s="84"/>
      <c r="Z656" s="84"/>
      <c r="AA656" s="65">
        <v>22</v>
      </c>
    </row>
    <row r="657" spans="1:28" x14ac:dyDescent="0.2">
      <c r="A657" s="65">
        <v>23</v>
      </c>
      <c r="B657" s="84">
        <v>157</v>
      </c>
      <c r="C657" s="84">
        <v>287</v>
      </c>
      <c r="D657" s="84">
        <v>444</v>
      </c>
      <c r="E657" s="84"/>
      <c r="F657" s="84"/>
      <c r="G657" s="84"/>
      <c r="H657" s="84"/>
      <c r="I657" s="84"/>
      <c r="J657" s="84"/>
      <c r="K657" s="84"/>
      <c r="L657" s="84"/>
      <c r="M657" s="84"/>
      <c r="N657" s="140">
        <v>23</v>
      </c>
      <c r="O657" s="84">
        <v>157</v>
      </c>
      <c r="P657" s="84">
        <v>129</v>
      </c>
      <c r="Q657" s="84">
        <v>144</v>
      </c>
      <c r="R657" s="84"/>
      <c r="S657" s="84"/>
      <c r="T657" s="84"/>
      <c r="U657" s="84"/>
      <c r="V657" s="84"/>
      <c r="W657" s="84"/>
      <c r="X657" s="84"/>
      <c r="Y657" s="84"/>
      <c r="Z657" s="84"/>
      <c r="AA657" s="65">
        <v>23</v>
      </c>
    </row>
    <row r="658" spans="1:28" x14ac:dyDescent="0.2">
      <c r="A658" s="65">
        <v>24</v>
      </c>
      <c r="B658" s="84">
        <v>48</v>
      </c>
      <c r="C658" s="84">
        <v>80</v>
      </c>
      <c r="D658" s="84">
        <v>145</v>
      </c>
      <c r="E658" s="84"/>
      <c r="F658" s="84"/>
      <c r="G658" s="84"/>
      <c r="H658" s="84"/>
      <c r="I658" s="84"/>
      <c r="J658" s="84"/>
      <c r="K658" s="84"/>
      <c r="L658" s="84"/>
      <c r="M658" s="84"/>
      <c r="N658" s="140">
        <v>24</v>
      </c>
      <c r="O658" s="84">
        <v>48</v>
      </c>
      <c r="P658" s="84">
        <v>32</v>
      </c>
      <c r="Q658" s="84">
        <v>59</v>
      </c>
      <c r="R658" s="84"/>
      <c r="S658" s="84"/>
      <c r="T658" s="84"/>
      <c r="U658" s="84"/>
      <c r="V658" s="84"/>
      <c r="W658" s="84"/>
      <c r="X658" s="84"/>
      <c r="Y658" s="84"/>
      <c r="Z658" s="84"/>
      <c r="AA658" s="65">
        <v>24</v>
      </c>
    </row>
    <row r="659" spans="1:28" x14ac:dyDescent="0.2">
      <c r="A659" s="72" t="s">
        <v>4</v>
      </c>
      <c r="B659" s="84">
        <v>1213</v>
      </c>
      <c r="C659" s="84">
        <v>2128</v>
      </c>
      <c r="D659" s="84">
        <v>3070</v>
      </c>
      <c r="E659" s="84"/>
      <c r="F659" s="84"/>
      <c r="G659" s="84"/>
      <c r="H659" s="84"/>
      <c r="I659" s="84"/>
      <c r="J659" s="84"/>
      <c r="K659" s="84"/>
      <c r="L659" s="84"/>
      <c r="M659" s="84"/>
      <c r="N659" s="72" t="s">
        <v>4</v>
      </c>
      <c r="O659" s="84">
        <v>1213</v>
      </c>
      <c r="P659" s="84">
        <v>906</v>
      </c>
      <c r="Q659" s="84">
        <v>849</v>
      </c>
      <c r="R659" s="84"/>
      <c r="S659" s="84"/>
      <c r="T659" s="84"/>
      <c r="U659" s="84"/>
      <c r="V659" s="84"/>
      <c r="W659" s="84"/>
      <c r="X659" s="84"/>
      <c r="Y659" s="84"/>
      <c r="Z659" s="84"/>
      <c r="AA659" s="72" t="s">
        <v>4</v>
      </c>
      <c r="AB659" s="68"/>
    </row>
    <row r="660" spans="1:28" x14ac:dyDescent="0.2">
      <c r="A660" s="45"/>
      <c r="B660" s="62"/>
      <c r="C660" s="62"/>
      <c r="D660" s="62"/>
      <c r="E660" s="62"/>
      <c r="F660" s="62"/>
      <c r="G660" s="62"/>
      <c r="H660" s="62"/>
      <c r="I660" s="62"/>
      <c r="J660" s="62"/>
      <c r="K660" s="62"/>
      <c r="L660" s="62"/>
      <c r="M660" s="62"/>
      <c r="N660" s="45"/>
      <c r="O660" s="62"/>
      <c r="P660" s="62"/>
      <c r="Q660" s="62"/>
      <c r="R660" s="62"/>
      <c r="S660" s="62"/>
      <c r="T660" s="62"/>
      <c r="U660" s="62"/>
      <c r="V660" s="62"/>
      <c r="W660" s="62"/>
      <c r="X660" s="62"/>
      <c r="Y660" s="62"/>
      <c r="Z660" s="62"/>
      <c r="AA660" s="45"/>
      <c r="AB660" s="68"/>
    </row>
    <row r="661" spans="1:28" x14ac:dyDescent="0.2">
      <c r="C661" s="99"/>
      <c r="D661" s="99"/>
      <c r="E661" s="99"/>
      <c r="F661" s="68"/>
      <c r="H661" s="68"/>
      <c r="X661" s="346"/>
    </row>
    <row r="662" spans="1:28" x14ac:dyDescent="0.2">
      <c r="X662" s="346"/>
    </row>
    <row r="663" spans="1:28" x14ac:dyDescent="0.2">
      <c r="B663" s="86"/>
      <c r="O663" s="86"/>
      <c r="X663" s="346"/>
    </row>
    <row r="664" spans="1:28" x14ac:dyDescent="0.2">
      <c r="A664" s="41" t="s">
        <v>25</v>
      </c>
      <c r="B664" s="53" t="s">
        <v>191</v>
      </c>
      <c r="C664" s="54"/>
      <c r="D664" s="54"/>
      <c r="E664" s="54"/>
      <c r="F664" s="54"/>
      <c r="G664" s="54"/>
      <c r="H664" s="54"/>
      <c r="I664" s="54"/>
      <c r="J664" s="54"/>
      <c r="K664" s="54"/>
      <c r="L664" s="54"/>
      <c r="M664" s="54"/>
      <c r="N664" s="73" t="s">
        <v>25</v>
      </c>
      <c r="O664" s="55" t="s">
        <v>191</v>
      </c>
      <c r="P664" s="55"/>
      <c r="Q664" s="55"/>
      <c r="R664" s="55"/>
      <c r="S664" s="55"/>
      <c r="T664" s="55"/>
      <c r="U664" s="55"/>
      <c r="V664" s="55"/>
      <c r="W664" s="55"/>
      <c r="X664" s="55"/>
      <c r="Y664" s="55"/>
      <c r="Z664" s="55"/>
      <c r="AA664" s="73" t="s">
        <v>25</v>
      </c>
    </row>
    <row r="665" spans="1:28" x14ac:dyDescent="0.2">
      <c r="A665" s="56">
        <v>1</v>
      </c>
      <c r="B665" s="84">
        <v>0</v>
      </c>
      <c r="C665" s="84">
        <v>11</v>
      </c>
      <c r="D665" s="84">
        <v>24</v>
      </c>
      <c r="E665" s="84"/>
      <c r="F665" s="84"/>
      <c r="G665" s="84"/>
      <c r="H665" s="84"/>
      <c r="I665" s="84"/>
      <c r="J665" s="84"/>
      <c r="K665" s="84"/>
      <c r="L665" s="84"/>
      <c r="M665" s="84"/>
      <c r="N665" s="56">
        <v>1</v>
      </c>
      <c r="O665" s="84">
        <v>0</v>
      </c>
      <c r="P665" s="84">
        <v>11</v>
      </c>
      <c r="Q665" s="84">
        <v>13</v>
      </c>
      <c r="R665" s="84"/>
      <c r="S665" s="84"/>
      <c r="T665" s="84"/>
      <c r="U665" s="84"/>
      <c r="V665" s="349"/>
      <c r="W665" s="84"/>
      <c r="X665" s="84"/>
      <c r="Y665" s="84"/>
      <c r="Z665" s="84"/>
      <c r="AA665" s="56">
        <v>1</v>
      </c>
    </row>
    <row r="666" spans="1:28" x14ac:dyDescent="0.2">
      <c r="A666" s="56">
        <v>2</v>
      </c>
      <c r="B666" s="84">
        <v>5</v>
      </c>
      <c r="C666" s="84">
        <v>12</v>
      </c>
      <c r="D666" s="84">
        <v>26</v>
      </c>
      <c r="E666" s="84"/>
      <c r="F666" s="84"/>
      <c r="G666" s="84"/>
      <c r="H666" s="84"/>
      <c r="I666" s="84"/>
      <c r="J666" s="84"/>
      <c r="K666" s="84"/>
      <c r="L666" s="84"/>
      <c r="M666" s="84"/>
      <c r="N666" s="56">
        <v>2</v>
      </c>
      <c r="O666" s="84">
        <v>5</v>
      </c>
      <c r="P666" s="84">
        <v>7</v>
      </c>
      <c r="Q666" s="84">
        <v>14</v>
      </c>
      <c r="R666" s="84"/>
      <c r="S666" s="84"/>
      <c r="T666" s="84"/>
      <c r="U666" s="84"/>
      <c r="V666" s="349"/>
      <c r="W666" s="84"/>
      <c r="X666" s="84"/>
      <c r="Y666" s="84"/>
      <c r="Z666" s="84"/>
      <c r="AA666" s="56">
        <v>2</v>
      </c>
    </row>
    <row r="667" spans="1:28" x14ac:dyDescent="0.2">
      <c r="A667" s="56">
        <v>3</v>
      </c>
      <c r="B667" s="84">
        <v>0</v>
      </c>
      <c r="C667" s="84">
        <v>0</v>
      </c>
      <c r="D667" s="84">
        <v>0</v>
      </c>
      <c r="E667" s="84"/>
      <c r="F667" s="84"/>
      <c r="G667" s="84"/>
      <c r="H667" s="84"/>
      <c r="I667" s="84"/>
      <c r="J667" s="84"/>
      <c r="K667" s="84"/>
      <c r="L667" s="84"/>
      <c r="M667" s="84"/>
      <c r="N667" s="56">
        <v>3</v>
      </c>
      <c r="O667" s="84">
        <v>0</v>
      </c>
      <c r="P667" s="84">
        <v>0</v>
      </c>
      <c r="Q667" s="84">
        <v>0</v>
      </c>
      <c r="R667" s="84"/>
      <c r="S667" s="84"/>
      <c r="T667" s="84"/>
      <c r="U667" s="84"/>
      <c r="V667" s="349"/>
      <c r="W667" s="84"/>
      <c r="X667" s="84"/>
      <c r="Y667" s="84"/>
      <c r="Z667" s="84"/>
      <c r="AA667" s="56">
        <v>3</v>
      </c>
    </row>
    <row r="668" spans="1:28" x14ac:dyDescent="0.2">
      <c r="A668" s="56">
        <v>4</v>
      </c>
      <c r="B668" s="84">
        <v>7</v>
      </c>
      <c r="C668" s="84">
        <v>7</v>
      </c>
      <c r="D668" s="84">
        <v>6</v>
      </c>
      <c r="E668" s="84"/>
      <c r="F668" s="84"/>
      <c r="G668" s="84"/>
      <c r="H668" s="84"/>
      <c r="I668" s="84"/>
      <c r="J668" s="84"/>
      <c r="K668" s="84"/>
      <c r="L668" s="84"/>
      <c r="M668" s="84"/>
      <c r="N668" s="56">
        <v>4</v>
      </c>
      <c r="O668" s="84">
        <v>7</v>
      </c>
      <c r="P668" s="84">
        <v>0</v>
      </c>
      <c r="Q668" s="84">
        <v>0</v>
      </c>
      <c r="R668" s="84"/>
      <c r="S668" s="84"/>
      <c r="T668" s="84"/>
      <c r="U668" s="84"/>
      <c r="V668" s="349"/>
      <c r="W668" s="84"/>
      <c r="X668" s="84"/>
      <c r="Y668" s="84"/>
      <c r="Z668" s="84"/>
      <c r="AA668" s="56">
        <v>4</v>
      </c>
    </row>
    <row r="669" spans="1:28" x14ac:dyDescent="0.2">
      <c r="A669" s="56">
        <v>5</v>
      </c>
      <c r="B669" s="84">
        <v>11</v>
      </c>
      <c r="C669" s="84">
        <v>53</v>
      </c>
      <c r="D669" s="84">
        <v>55</v>
      </c>
      <c r="E669" s="84"/>
      <c r="F669" s="84"/>
      <c r="G669" s="84"/>
      <c r="H669" s="84"/>
      <c r="I669" s="84"/>
      <c r="J669" s="84"/>
      <c r="K669" s="84"/>
      <c r="L669" s="84"/>
      <c r="M669" s="84"/>
      <c r="N669" s="56">
        <v>5</v>
      </c>
      <c r="O669" s="84">
        <v>11</v>
      </c>
      <c r="P669" s="84">
        <v>42</v>
      </c>
      <c r="Q669" s="84">
        <v>2</v>
      </c>
      <c r="R669" s="84"/>
      <c r="S669" s="84"/>
      <c r="T669" s="84"/>
      <c r="U669" s="84"/>
      <c r="V669" s="349"/>
      <c r="W669" s="84"/>
      <c r="X669" s="84"/>
      <c r="Y669" s="84"/>
      <c r="Z669" s="84"/>
      <c r="AA669" s="56">
        <v>5</v>
      </c>
    </row>
    <row r="670" spans="1:28" x14ac:dyDescent="0.2">
      <c r="A670" s="56">
        <v>6</v>
      </c>
      <c r="B670" s="84">
        <v>0</v>
      </c>
      <c r="C670" s="84">
        <v>7</v>
      </c>
      <c r="D670" s="84">
        <v>11</v>
      </c>
      <c r="E670" s="84"/>
      <c r="F670" s="84"/>
      <c r="G670" s="84"/>
      <c r="H670" s="84"/>
      <c r="I670" s="84"/>
      <c r="J670" s="84"/>
      <c r="K670" s="84"/>
      <c r="L670" s="84"/>
      <c r="M670" s="84"/>
      <c r="N670" s="56">
        <v>6</v>
      </c>
      <c r="O670" s="84">
        <v>0</v>
      </c>
      <c r="P670" s="84">
        <v>7</v>
      </c>
      <c r="Q670" s="84">
        <v>3</v>
      </c>
      <c r="R670" s="84"/>
      <c r="S670" s="84"/>
      <c r="T670" s="84"/>
      <c r="U670" s="84"/>
      <c r="V670" s="349"/>
      <c r="W670" s="84"/>
      <c r="X670" s="84"/>
      <c r="Y670" s="84"/>
      <c r="Z670" s="84"/>
      <c r="AA670" s="56">
        <v>6</v>
      </c>
    </row>
    <row r="671" spans="1:28" x14ac:dyDescent="0.2">
      <c r="A671" s="56">
        <v>7</v>
      </c>
      <c r="B671" s="84">
        <v>0</v>
      </c>
      <c r="C671" s="84">
        <v>1</v>
      </c>
      <c r="D671" s="84">
        <v>2</v>
      </c>
      <c r="E671" s="84"/>
      <c r="F671" s="84"/>
      <c r="G671" s="84"/>
      <c r="H671" s="84"/>
      <c r="I671" s="84"/>
      <c r="J671" s="84"/>
      <c r="K671" s="84"/>
      <c r="L671" s="84"/>
      <c r="M671" s="84"/>
      <c r="N671" s="56">
        <v>7</v>
      </c>
      <c r="O671" s="84">
        <v>0</v>
      </c>
      <c r="P671" s="84">
        <v>1</v>
      </c>
      <c r="Q671" s="84">
        <v>1</v>
      </c>
      <c r="R671" s="84"/>
      <c r="S671" s="84"/>
      <c r="T671" s="84"/>
      <c r="U671" s="84"/>
      <c r="V671" s="349"/>
      <c r="W671" s="84"/>
      <c r="X671" s="84"/>
      <c r="Y671" s="84"/>
      <c r="Z671" s="84"/>
      <c r="AA671" s="56">
        <v>7</v>
      </c>
    </row>
    <row r="672" spans="1:28" x14ac:dyDescent="0.2">
      <c r="A672" s="56">
        <v>8</v>
      </c>
      <c r="B672" s="84">
        <v>12</v>
      </c>
      <c r="C672" s="84">
        <v>13</v>
      </c>
      <c r="D672" s="84">
        <v>13</v>
      </c>
      <c r="E672" s="84"/>
      <c r="F672" s="84"/>
      <c r="G672" s="84"/>
      <c r="H672" s="84"/>
      <c r="I672" s="84"/>
      <c r="J672" s="84"/>
      <c r="K672" s="84"/>
      <c r="L672" s="84"/>
      <c r="M672" s="84"/>
      <c r="N672" s="56">
        <v>8</v>
      </c>
      <c r="O672" s="84">
        <v>12</v>
      </c>
      <c r="P672" s="84">
        <v>1</v>
      </c>
      <c r="Q672" s="84">
        <v>0</v>
      </c>
      <c r="R672" s="84"/>
      <c r="S672" s="84"/>
      <c r="T672" s="84"/>
      <c r="U672" s="84"/>
      <c r="V672" s="349"/>
      <c r="W672" s="84"/>
      <c r="X672" s="84"/>
      <c r="Y672" s="84"/>
      <c r="Z672" s="84"/>
      <c r="AA672" s="56">
        <v>8</v>
      </c>
    </row>
    <row r="673" spans="1:27" x14ac:dyDescent="0.2">
      <c r="A673" s="56">
        <v>9</v>
      </c>
      <c r="B673" s="84">
        <v>0</v>
      </c>
      <c r="C673" s="84">
        <v>0</v>
      </c>
      <c r="D673" s="84">
        <v>0</v>
      </c>
      <c r="E673" s="84"/>
      <c r="F673" s="84"/>
      <c r="G673" s="84"/>
      <c r="H673" s="84"/>
      <c r="I673" s="84"/>
      <c r="J673" s="84"/>
      <c r="K673" s="84"/>
      <c r="L673" s="84"/>
      <c r="M673" s="84"/>
      <c r="N673" s="56">
        <v>9</v>
      </c>
      <c r="O673" s="84">
        <v>0</v>
      </c>
      <c r="P673" s="84">
        <v>0</v>
      </c>
      <c r="Q673" s="84">
        <v>0</v>
      </c>
      <c r="R673" s="84"/>
      <c r="S673" s="84"/>
      <c r="T673" s="84"/>
      <c r="U673" s="84"/>
      <c r="V673" s="349"/>
      <c r="W673" s="84"/>
      <c r="X673" s="84"/>
      <c r="Y673" s="84"/>
      <c r="Z673" s="84"/>
      <c r="AA673" s="56">
        <v>9</v>
      </c>
    </row>
    <row r="674" spans="1:27" x14ac:dyDescent="0.2">
      <c r="A674" s="56">
        <v>10</v>
      </c>
      <c r="B674" s="84">
        <v>0</v>
      </c>
      <c r="C674" s="84">
        <v>2</v>
      </c>
      <c r="D674" s="84">
        <v>2</v>
      </c>
      <c r="E674" s="84"/>
      <c r="F674" s="84"/>
      <c r="G674" s="84"/>
      <c r="H674" s="84"/>
      <c r="I674" s="84"/>
      <c r="J674" s="84"/>
      <c r="K674" s="84"/>
      <c r="L674" s="84"/>
      <c r="M674" s="84"/>
      <c r="N674" s="56">
        <v>10</v>
      </c>
      <c r="O674" s="84">
        <v>0</v>
      </c>
      <c r="P674" s="84">
        <v>2</v>
      </c>
      <c r="Q674" s="84">
        <v>0</v>
      </c>
      <c r="R674" s="84"/>
      <c r="S674" s="84"/>
      <c r="T674" s="84"/>
      <c r="U674" s="84"/>
      <c r="V674" s="349"/>
      <c r="W674" s="84"/>
      <c r="X674" s="84"/>
      <c r="Y674" s="84"/>
      <c r="Z674" s="84"/>
      <c r="AA674" s="56">
        <v>10</v>
      </c>
    </row>
    <row r="675" spans="1:27" x14ac:dyDescent="0.2">
      <c r="A675" s="56">
        <v>11</v>
      </c>
      <c r="B675" s="84">
        <v>1</v>
      </c>
      <c r="C675" s="84">
        <v>1</v>
      </c>
      <c r="D675" s="84">
        <v>3</v>
      </c>
      <c r="E675" s="84"/>
      <c r="F675" s="84"/>
      <c r="G675" s="84"/>
      <c r="H675" s="84"/>
      <c r="I675" s="84"/>
      <c r="J675" s="84"/>
      <c r="K675" s="84"/>
      <c r="L675" s="84"/>
      <c r="M675" s="84"/>
      <c r="N675" s="56">
        <v>11</v>
      </c>
      <c r="O675" s="84">
        <v>1</v>
      </c>
      <c r="P675" s="84">
        <v>0</v>
      </c>
      <c r="Q675" s="84">
        <v>2</v>
      </c>
      <c r="R675" s="84"/>
      <c r="S675" s="84"/>
      <c r="T675" s="84"/>
      <c r="U675" s="84"/>
      <c r="V675" s="349"/>
      <c r="W675" s="84"/>
      <c r="X675" s="84"/>
      <c r="Y675" s="84"/>
      <c r="Z675" s="84"/>
      <c r="AA675" s="56">
        <v>11</v>
      </c>
    </row>
    <row r="676" spans="1:27" x14ac:dyDescent="0.2">
      <c r="A676" s="56">
        <v>12</v>
      </c>
      <c r="B676" s="84">
        <v>12</v>
      </c>
      <c r="C676" s="84">
        <v>18</v>
      </c>
      <c r="D676" s="84">
        <v>26</v>
      </c>
      <c r="E676" s="84"/>
      <c r="F676" s="84"/>
      <c r="G676" s="84"/>
      <c r="H676" s="84"/>
      <c r="I676" s="84"/>
      <c r="J676" s="84"/>
      <c r="K676" s="84"/>
      <c r="L676" s="84"/>
      <c r="M676" s="84"/>
      <c r="N676" s="56">
        <v>12</v>
      </c>
      <c r="O676" s="84">
        <v>12</v>
      </c>
      <c r="P676" s="84">
        <v>6</v>
      </c>
      <c r="Q676" s="84">
        <v>5</v>
      </c>
      <c r="R676" s="84"/>
      <c r="S676" s="84"/>
      <c r="T676" s="84"/>
      <c r="U676" s="84"/>
      <c r="V676" s="349"/>
      <c r="W676" s="84"/>
      <c r="X676" s="84"/>
      <c r="Y676" s="84"/>
      <c r="Z676" s="84"/>
      <c r="AA676" s="56">
        <v>12</v>
      </c>
    </row>
    <row r="677" spans="1:27" x14ac:dyDescent="0.2">
      <c r="A677" s="56">
        <v>13</v>
      </c>
      <c r="B677" s="84">
        <v>1</v>
      </c>
      <c r="C677" s="84">
        <v>1</v>
      </c>
      <c r="D677" s="84">
        <v>2</v>
      </c>
      <c r="E677" s="84"/>
      <c r="F677" s="84"/>
      <c r="G677" s="84"/>
      <c r="H677" s="84"/>
      <c r="I677" s="84"/>
      <c r="J677" s="84"/>
      <c r="K677" s="84"/>
      <c r="L677" s="84"/>
      <c r="M677" s="84"/>
      <c r="N677" s="56">
        <v>13</v>
      </c>
      <c r="O677" s="84">
        <v>1</v>
      </c>
      <c r="P677" s="84">
        <v>0</v>
      </c>
      <c r="Q677" s="84">
        <v>1</v>
      </c>
      <c r="R677" s="84"/>
      <c r="S677" s="84"/>
      <c r="T677" s="84"/>
      <c r="U677" s="84"/>
      <c r="V677" s="349"/>
      <c r="W677" s="84"/>
      <c r="X677" s="84"/>
      <c r="Y677" s="84"/>
      <c r="Z677" s="84"/>
      <c r="AA677" s="56">
        <v>13</v>
      </c>
    </row>
    <row r="678" spans="1:27" x14ac:dyDescent="0.2">
      <c r="A678" s="56">
        <v>14</v>
      </c>
      <c r="B678" s="84">
        <v>2</v>
      </c>
      <c r="C678" s="84">
        <v>5</v>
      </c>
      <c r="D678" s="84">
        <v>12</v>
      </c>
      <c r="E678" s="84"/>
      <c r="F678" s="84"/>
      <c r="G678" s="84"/>
      <c r="H678" s="84"/>
      <c r="I678" s="84"/>
      <c r="J678" s="84"/>
      <c r="K678" s="84"/>
      <c r="L678" s="84"/>
      <c r="M678" s="84"/>
      <c r="N678" s="56">
        <v>14</v>
      </c>
      <c r="O678" s="84">
        <v>2</v>
      </c>
      <c r="P678" s="84">
        <v>3</v>
      </c>
      <c r="Q678" s="84">
        <v>7</v>
      </c>
      <c r="R678" s="84"/>
      <c r="S678" s="84"/>
      <c r="T678" s="84"/>
      <c r="U678" s="84"/>
      <c r="V678" s="349"/>
      <c r="W678" s="84"/>
      <c r="X678" s="84"/>
      <c r="Y678" s="84"/>
      <c r="Z678" s="84"/>
      <c r="AA678" s="56">
        <v>14</v>
      </c>
    </row>
    <row r="679" spans="1:27" x14ac:dyDescent="0.2">
      <c r="A679" s="56">
        <v>15</v>
      </c>
      <c r="B679" s="84">
        <v>2</v>
      </c>
      <c r="C679" s="84">
        <v>12</v>
      </c>
      <c r="D679" s="84">
        <v>67</v>
      </c>
      <c r="E679" s="84"/>
      <c r="F679" s="84"/>
      <c r="G679" s="84"/>
      <c r="H679" s="84"/>
      <c r="I679" s="84"/>
      <c r="J679" s="84"/>
      <c r="K679" s="84"/>
      <c r="L679" s="84"/>
      <c r="M679" s="84"/>
      <c r="N679" s="56">
        <v>15</v>
      </c>
      <c r="O679" s="84">
        <v>2</v>
      </c>
      <c r="P679" s="84">
        <v>10</v>
      </c>
      <c r="Q679" s="84">
        <v>4</v>
      </c>
      <c r="R679" s="84"/>
      <c r="S679" s="84"/>
      <c r="T679" s="84"/>
      <c r="U679" s="84"/>
      <c r="V679" s="349"/>
      <c r="W679" s="84"/>
      <c r="X679" s="84"/>
      <c r="Y679" s="84"/>
      <c r="Z679" s="84"/>
      <c r="AA679" s="56">
        <v>15</v>
      </c>
    </row>
    <row r="680" spans="1:27" x14ac:dyDescent="0.2">
      <c r="A680" s="56">
        <v>16</v>
      </c>
      <c r="B680" s="84">
        <v>0</v>
      </c>
      <c r="C680" s="84">
        <v>0</v>
      </c>
      <c r="D680" s="84">
        <v>1</v>
      </c>
      <c r="E680" s="84"/>
      <c r="F680" s="84"/>
      <c r="G680" s="84"/>
      <c r="H680" s="84"/>
      <c r="I680" s="84"/>
      <c r="J680" s="84"/>
      <c r="K680" s="84"/>
      <c r="L680" s="84"/>
      <c r="M680" s="84"/>
      <c r="N680" s="56">
        <v>16</v>
      </c>
      <c r="O680" s="84">
        <v>0</v>
      </c>
      <c r="P680" s="84">
        <v>0</v>
      </c>
      <c r="Q680" s="84">
        <v>1</v>
      </c>
      <c r="R680" s="84"/>
      <c r="S680" s="84"/>
      <c r="T680" s="84"/>
      <c r="U680" s="84"/>
      <c r="V680" s="349"/>
      <c r="W680" s="84"/>
      <c r="X680" s="84"/>
      <c r="Y680" s="84"/>
      <c r="Z680" s="84"/>
      <c r="AA680" s="56">
        <v>16</v>
      </c>
    </row>
    <row r="681" spans="1:27" x14ac:dyDescent="0.2">
      <c r="A681" s="56">
        <v>17</v>
      </c>
      <c r="B681" s="84">
        <v>28</v>
      </c>
      <c r="C681" s="84">
        <v>54</v>
      </c>
      <c r="D681" s="84">
        <v>57</v>
      </c>
      <c r="E681" s="84"/>
      <c r="F681" s="84"/>
      <c r="G681" s="84"/>
      <c r="H681" s="84"/>
      <c r="I681" s="84"/>
      <c r="J681" s="84"/>
      <c r="K681" s="84"/>
      <c r="L681" s="84"/>
      <c r="M681" s="84"/>
      <c r="N681" s="56">
        <v>17</v>
      </c>
      <c r="O681" s="84">
        <v>28</v>
      </c>
      <c r="P681" s="84">
        <v>26</v>
      </c>
      <c r="Q681" s="84">
        <v>2</v>
      </c>
      <c r="R681" s="84"/>
      <c r="S681" s="84"/>
      <c r="T681" s="84"/>
      <c r="U681" s="84"/>
      <c r="V681" s="349"/>
      <c r="W681" s="84"/>
      <c r="X681" s="84"/>
      <c r="Y681" s="84"/>
      <c r="Z681" s="84"/>
      <c r="AA681" s="56">
        <v>17</v>
      </c>
    </row>
    <row r="682" spans="1:27" x14ac:dyDescent="0.2">
      <c r="A682" s="56">
        <v>18</v>
      </c>
      <c r="B682" s="84">
        <v>1</v>
      </c>
      <c r="C682" s="84">
        <v>1</v>
      </c>
      <c r="D682" s="84">
        <v>1</v>
      </c>
      <c r="E682" s="84"/>
      <c r="F682" s="84"/>
      <c r="G682" s="84"/>
      <c r="H682" s="84"/>
      <c r="I682" s="84"/>
      <c r="J682" s="84"/>
      <c r="K682" s="84"/>
      <c r="L682" s="84"/>
      <c r="M682" s="84"/>
      <c r="N682" s="56">
        <v>18</v>
      </c>
      <c r="O682" s="84">
        <v>1</v>
      </c>
      <c r="P682" s="84">
        <v>0</v>
      </c>
      <c r="Q682" s="84">
        <v>0</v>
      </c>
      <c r="R682" s="84"/>
      <c r="S682" s="84"/>
      <c r="T682" s="84"/>
      <c r="U682" s="84"/>
      <c r="V682" s="349"/>
      <c r="W682" s="84"/>
      <c r="X682" s="84"/>
      <c r="Y682" s="84"/>
      <c r="Z682" s="84"/>
      <c r="AA682" s="56">
        <v>18</v>
      </c>
    </row>
    <row r="683" spans="1:27" x14ac:dyDescent="0.2">
      <c r="A683" s="56">
        <v>19</v>
      </c>
      <c r="B683" s="84">
        <v>1</v>
      </c>
      <c r="C683" s="84">
        <v>1</v>
      </c>
      <c r="D683" s="84">
        <v>20</v>
      </c>
      <c r="E683" s="84"/>
      <c r="F683" s="84"/>
      <c r="G683" s="84"/>
      <c r="H683" s="84"/>
      <c r="I683" s="84"/>
      <c r="J683" s="84"/>
      <c r="K683" s="84"/>
      <c r="L683" s="84"/>
      <c r="M683" s="84"/>
      <c r="N683" s="56">
        <v>19</v>
      </c>
      <c r="O683" s="84">
        <v>1</v>
      </c>
      <c r="P683" s="84">
        <v>0</v>
      </c>
      <c r="Q683" s="84">
        <v>19</v>
      </c>
      <c r="R683" s="84"/>
      <c r="S683" s="84"/>
      <c r="T683" s="84"/>
      <c r="U683" s="84"/>
      <c r="V683" s="349"/>
      <c r="W683" s="84"/>
      <c r="X683" s="84"/>
      <c r="Y683" s="84"/>
      <c r="Z683" s="84"/>
      <c r="AA683" s="56">
        <v>19</v>
      </c>
    </row>
    <row r="684" spans="1:27" x14ac:dyDescent="0.2">
      <c r="A684" s="56">
        <v>20</v>
      </c>
      <c r="B684" s="84">
        <v>1</v>
      </c>
      <c r="C684" s="84">
        <v>1</v>
      </c>
      <c r="D684" s="84">
        <v>2</v>
      </c>
      <c r="E684" s="84"/>
      <c r="F684" s="84"/>
      <c r="G684" s="84"/>
      <c r="H684" s="84"/>
      <c r="I684" s="84"/>
      <c r="J684" s="84"/>
      <c r="K684" s="84"/>
      <c r="L684" s="84"/>
      <c r="M684" s="84"/>
      <c r="N684" s="56">
        <v>20</v>
      </c>
      <c r="O684" s="84">
        <v>1</v>
      </c>
      <c r="P684" s="84">
        <v>0</v>
      </c>
      <c r="Q684" s="84">
        <v>1</v>
      </c>
      <c r="R684" s="84"/>
      <c r="S684" s="84"/>
      <c r="T684" s="84"/>
      <c r="U684" s="84"/>
      <c r="V684" s="349"/>
      <c r="W684" s="84"/>
      <c r="X684" s="84"/>
      <c r="Y684" s="84"/>
      <c r="Z684" s="84"/>
      <c r="AA684" s="56">
        <v>20</v>
      </c>
    </row>
    <row r="685" spans="1:27" x14ac:dyDescent="0.2">
      <c r="A685" s="56">
        <v>21</v>
      </c>
      <c r="B685" s="84">
        <v>1</v>
      </c>
      <c r="C685" s="84">
        <v>7</v>
      </c>
      <c r="D685" s="84">
        <v>10</v>
      </c>
      <c r="E685" s="84"/>
      <c r="F685" s="84"/>
      <c r="G685" s="84"/>
      <c r="H685" s="84"/>
      <c r="I685" s="84"/>
      <c r="J685" s="84"/>
      <c r="K685" s="84"/>
      <c r="L685" s="84"/>
      <c r="M685" s="84"/>
      <c r="N685" s="56">
        <v>21</v>
      </c>
      <c r="O685" s="84">
        <v>1</v>
      </c>
      <c r="P685" s="84">
        <v>6</v>
      </c>
      <c r="Q685" s="84">
        <v>2</v>
      </c>
      <c r="R685" s="84"/>
      <c r="S685" s="84"/>
      <c r="T685" s="84"/>
      <c r="U685" s="84"/>
      <c r="V685" s="349"/>
      <c r="W685" s="84"/>
      <c r="X685" s="84"/>
      <c r="Y685" s="84"/>
      <c r="Z685" s="84"/>
      <c r="AA685" s="56">
        <v>21</v>
      </c>
    </row>
    <row r="686" spans="1:27" x14ac:dyDescent="0.2">
      <c r="A686" s="56">
        <v>22</v>
      </c>
      <c r="B686" s="84">
        <v>20</v>
      </c>
      <c r="C686" s="84">
        <v>128</v>
      </c>
      <c r="D686" s="84">
        <v>138</v>
      </c>
      <c r="E686" s="84"/>
      <c r="F686" s="84"/>
      <c r="G686" s="84"/>
      <c r="H686" s="84"/>
      <c r="I686" s="84"/>
      <c r="J686" s="84"/>
      <c r="K686" s="84"/>
      <c r="L686" s="84"/>
      <c r="M686" s="84"/>
      <c r="N686" s="56">
        <v>22</v>
      </c>
      <c r="O686" s="84">
        <v>20</v>
      </c>
      <c r="P686" s="84">
        <v>108</v>
      </c>
      <c r="Q686" s="84">
        <v>10</v>
      </c>
      <c r="R686" s="84"/>
      <c r="S686" s="84"/>
      <c r="T686" s="84"/>
      <c r="U686" s="84"/>
      <c r="V686" s="349"/>
      <c r="W686" s="84"/>
      <c r="X686" s="84"/>
      <c r="Y686" s="84"/>
      <c r="Z686" s="84"/>
      <c r="AA686" s="56">
        <v>22</v>
      </c>
    </row>
    <row r="687" spans="1:27" x14ac:dyDescent="0.2">
      <c r="A687" s="56">
        <v>23</v>
      </c>
      <c r="B687" s="84">
        <v>48</v>
      </c>
      <c r="C687" s="84">
        <v>78</v>
      </c>
      <c r="D687" s="84">
        <v>95</v>
      </c>
      <c r="E687" s="84"/>
      <c r="F687" s="84"/>
      <c r="G687" s="84"/>
      <c r="H687" s="84"/>
      <c r="I687" s="84"/>
      <c r="J687" s="84"/>
      <c r="K687" s="84"/>
      <c r="L687" s="84"/>
      <c r="M687" s="84"/>
      <c r="N687" s="56">
        <v>23</v>
      </c>
      <c r="O687" s="84">
        <v>48</v>
      </c>
      <c r="P687" s="84">
        <v>28</v>
      </c>
      <c r="Q687" s="84">
        <v>16</v>
      </c>
      <c r="R687" s="84"/>
      <c r="S687" s="84"/>
      <c r="T687" s="84"/>
      <c r="U687" s="84"/>
      <c r="V687" s="349"/>
      <c r="W687" s="84"/>
      <c r="X687" s="84"/>
      <c r="Y687" s="84"/>
      <c r="Z687" s="84"/>
      <c r="AA687" s="56">
        <v>23</v>
      </c>
    </row>
    <row r="688" spans="1:27" s="298" customFormat="1" x14ac:dyDescent="0.2">
      <c r="A688" s="56">
        <v>24</v>
      </c>
      <c r="B688" s="84">
        <v>49</v>
      </c>
      <c r="C688" s="84">
        <v>86</v>
      </c>
      <c r="D688" s="84">
        <v>115</v>
      </c>
      <c r="E688" s="84"/>
      <c r="F688" s="84"/>
      <c r="G688" s="84"/>
      <c r="H688" s="84"/>
      <c r="I688" s="84"/>
      <c r="J688" s="84"/>
      <c r="K688" s="84"/>
      <c r="L688" s="84"/>
      <c r="M688" s="84"/>
      <c r="N688" s="56">
        <v>24</v>
      </c>
      <c r="O688" s="84">
        <v>49</v>
      </c>
      <c r="P688" s="84">
        <v>35</v>
      </c>
      <c r="Q688" s="84">
        <v>29</v>
      </c>
      <c r="R688" s="84"/>
      <c r="S688" s="84"/>
      <c r="T688" s="84"/>
      <c r="U688" s="84"/>
      <c r="V688" s="349"/>
      <c r="W688" s="84"/>
      <c r="X688" s="84"/>
      <c r="Y688" s="84"/>
      <c r="Z688" s="84"/>
      <c r="AA688" s="56">
        <v>24</v>
      </c>
    </row>
    <row r="689" spans="1:28" x14ac:dyDescent="0.2">
      <c r="A689" s="72" t="s">
        <v>4</v>
      </c>
      <c r="B689" s="84">
        <v>202</v>
      </c>
      <c r="C689" s="84">
        <v>499</v>
      </c>
      <c r="D689" s="84">
        <v>688</v>
      </c>
      <c r="E689" s="84"/>
      <c r="F689" s="84"/>
      <c r="G689" s="84"/>
      <c r="H689" s="84"/>
      <c r="I689" s="84"/>
      <c r="J689" s="84"/>
      <c r="K689" s="84"/>
      <c r="L689" s="84"/>
      <c r="M689" s="84"/>
      <c r="N689" s="72" t="s">
        <v>4</v>
      </c>
      <c r="O689" s="84">
        <v>202</v>
      </c>
      <c r="P689" s="84">
        <v>293</v>
      </c>
      <c r="Q689" s="84">
        <v>132</v>
      </c>
      <c r="R689" s="84"/>
      <c r="S689" s="84"/>
      <c r="T689" s="84"/>
      <c r="U689" s="84"/>
      <c r="V689" s="349"/>
      <c r="W689" s="84"/>
      <c r="X689" s="84"/>
      <c r="Y689" s="84"/>
      <c r="Z689" s="84"/>
      <c r="AA689" s="72" t="s">
        <v>4</v>
      </c>
      <c r="AB689" s="68"/>
    </row>
    <row r="690" spans="1:28" x14ac:dyDescent="0.2">
      <c r="A690" s="45"/>
      <c r="B690" s="62"/>
      <c r="C690" s="62"/>
      <c r="D690" s="62"/>
      <c r="E690" s="62"/>
      <c r="F690" s="62"/>
      <c r="G690" s="85"/>
      <c r="H690" s="85"/>
      <c r="I690" s="62"/>
      <c r="J690" s="62"/>
      <c r="K690" s="62"/>
      <c r="L690" s="62"/>
      <c r="M690" s="62"/>
      <c r="N690" s="45"/>
      <c r="O690" s="62"/>
      <c r="P690" s="62"/>
      <c r="Q690" s="62"/>
      <c r="R690" s="62"/>
      <c r="S690" s="62"/>
      <c r="T690" s="62"/>
      <c r="U690" s="62"/>
      <c r="V690" s="438"/>
      <c r="W690" s="62"/>
      <c r="X690" s="62"/>
      <c r="Y690" s="62"/>
      <c r="Z690" s="62"/>
      <c r="AA690" s="45"/>
    </row>
    <row r="691" spans="1:28" x14ac:dyDescent="0.2">
      <c r="A691" s="45"/>
      <c r="E691" s="68"/>
      <c r="F691" s="68"/>
      <c r="H691" s="68"/>
      <c r="L691" s="81"/>
      <c r="N691" s="45"/>
      <c r="X691" s="346"/>
      <c r="AA691" s="45"/>
    </row>
    <row r="692" spans="1:28" x14ac:dyDescent="0.2">
      <c r="A692" s="45"/>
      <c r="N692" s="45"/>
      <c r="X692" s="346"/>
      <c r="AA692" s="45"/>
    </row>
    <row r="693" spans="1:28" x14ac:dyDescent="0.2">
      <c r="A693" s="45"/>
      <c r="B693" s="86"/>
      <c r="N693" s="45"/>
      <c r="O693" s="86"/>
      <c r="X693" s="346"/>
      <c r="AA693" s="45"/>
    </row>
    <row r="694" spans="1:28" x14ac:dyDescent="0.2">
      <c r="A694" s="64" t="s">
        <v>27</v>
      </c>
      <c r="B694" s="53" t="s">
        <v>191</v>
      </c>
      <c r="C694" s="54"/>
      <c r="D694" s="54"/>
      <c r="E694" s="54"/>
      <c r="F694" s="54"/>
      <c r="G694" s="54"/>
      <c r="H694" s="54"/>
      <c r="I694" s="54"/>
      <c r="J694" s="54"/>
      <c r="K694" s="54"/>
      <c r="L694" s="54"/>
      <c r="M694" s="54"/>
      <c r="N694" s="74" t="s">
        <v>27</v>
      </c>
      <c r="O694" s="55" t="s">
        <v>191</v>
      </c>
      <c r="P694" s="55"/>
      <c r="Q694" s="55"/>
      <c r="R694" s="55"/>
      <c r="S694" s="55"/>
      <c r="T694" s="55"/>
      <c r="U694" s="55"/>
      <c r="V694" s="55"/>
      <c r="W694" s="55"/>
      <c r="X694" s="55"/>
      <c r="Y694" s="55"/>
      <c r="Z694" s="55"/>
      <c r="AA694" s="74" t="s">
        <v>27</v>
      </c>
    </row>
    <row r="695" spans="1:28" x14ac:dyDescent="0.2">
      <c r="A695" s="65">
        <v>1</v>
      </c>
      <c r="B695" s="84">
        <v>1</v>
      </c>
      <c r="C695" s="84">
        <v>11</v>
      </c>
      <c r="D695" s="84">
        <v>24</v>
      </c>
      <c r="E695" s="84"/>
      <c r="F695" s="84"/>
      <c r="G695" s="84"/>
      <c r="H695" s="84"/>
      <c r="I695" s="84"/>
      <c r="J695" s="84"/>
      <c r="K695" s="84"/>
      <c r="L695" s="84"/>
      <c r="M695" s="84"/>
      <c r="N695" s="140">
        <v>1</v>
      </c>
      <c r="O695" s="84">
        <v>1</v>
      </c>
      <c r="P695" s="84">
        <v>11</v>
      </c>
      <c r="Q695" s="84">
        <v>13</v>
      </c>
      <c r="R695" s="84"/>
      <c r="S695" s="84"/>
      <c r="T695" s="84"/>
      <c r="U695" s="84"/>
      <c r="V695" s="349"/>
      <c r="W695" s="84"/>
      <c r="X695" s="84"/>
      <c r="Y695" s="84"/>
      <c r="Z695" s="84"/>
      <c r="AA695" s="65">
        <v>1</v>
      </c>
    </row>
    <row r="696" spans="1:28" x14ac:dyDescent="0.2">
      <c r="A696" s="65">
        <v>2</v>
      </c>
      <c r="B696" s="84">
        <v>5</v>
      </c>
      <c r="C696" s="84">
        <v>12</v>
      </c>
      <c r="D696" s="84">
        <v>27</v>
      </c>
      <c r="E696" s="84"/>
      <c r="F696" s="84"/>
      <c r="G696" s="84"/>
      <c r="H696" s="84"/>
      <c r="I696" s="84"/>
      <c r="J696" s="84"/>
      <c r="K696" s="84"/>
      <c r="L696" s="84"/>
      <c r="M696" s="84"/>
      <c r="N696" s="140">
        <v>2</v>
      </c>
      <c r="O696" s="84">
        <v>5</v>
      </c>
      <c r="P696" s="84">
        <v>7</v>
      </c>
      <c r="Q696" s="84">
        <v>15</v>
      </c>
      <c r="R696" s="84"/>
      <c r="S696" s="84"/>
      <c r="T696" s="84"/>
      <c r="U696" s="84"/>
      <c r="V696" s="349"/>
      <c r="W696" s="84"/>
      <c r="X696" s="84"/>
      <c r="Y696" s="84"/>
      <c r="Z696" s="84"/>
      <c r="AA696" s="65">
        <v>2</v>
      </c>
    </row>
    <row r="697" spans="1:28" x14ac:dyDescent="0.2">
      <c r="A697" s="65">
        <v>3</v>
      </c>
      <c r="B697" s="84">
        <v>0</v>
      </c>
      <c r="C697" s="84">
        <v>0</v>
      </c>
      <c r="D697" s="84">
        <v>0</v>
      </c>
      <c r="E697" s="84"/>
      <c r="F697" s="84"/>
      <c r="G697" s="84"/>
      <c r="H697" s="84"/>
      <c r="I697" s="84"/>
      <c r="J697" s="84"/>
      <c r="K697" s="84"/>
      <c r="L697" s="84"/>
      <c r="M697" s="84"/>
      <c r="N697" s="140">
        <v>3</v>
      </c>
      <c r="O697" s="84">
        <v>0</v>
      </c>
      <c r="P697" s="84">
        <v>0</v>
      </c>
      <c r="Q697" s="84">
        <v>0</v>
      </c>
      <c r="R697" s="84"/>
      <c r="S697" s="84"/>
      <c r="T697" s="84"/>
      <c r="U697" s="84"/>
      <c r="V697" s="349"/>
      <c r="W697" s="84"/>
      <c r="X697" s="84"/>
      <c r="Y697" s="84"/>
      <c r="Z697" s="84"/>
      <c r="AA697" s="65">
        <v>3</v>
      </c>
    </row>
    <row r="698" spans="1:28" x14ac:dyDescent="0.2">
      <c r="A698" s="65">
        <v>4</v>
      </c>
      <c r="B698" s="84">
        <v>7</v>
      </c>
      <c r="C698" s="84">
        <v>20</v>
      </c>
      <c r="D698" s="84">
        <v>24</v>
      </c>
      <c r="E698" s="84"/>
      <c r="F698" s="84"/>
      <c r="G698" s="84"/>
      <c r="H698" s="84"/>
      <c r="I698" s="84"/>
      <c r="J698" s="84"/>
      <c r="K698" s="84"/>
      <c r="L698" s="84"/>
      <c r="M698" s="84"/>
      <c r="N698" s="140">
        <v>4</v>
      </c>
      <c r="O698" s="84">
        <v>7</v>
      </c>
      <c r="P698" s="84">
        <v>1</v>
      </c>
      <c r="Q698" s="84">
        <v>0</v>
      </c>
      <c r="R698" s="84"/>
      <c r="S698" s="84"/>
      <c r="T698" s="84"/>
      <c r="U698" s="84"/>
      <c r="V698" s="349"/>
      <c r="W698" s="84"/>
      <c r="X698" s="84"/>
      <c r="Y698" s="84"/>
      <c r="Z698" s="84"/>
      <c r="AA698" s="65">
        <v>4</v>
      </c>
    </row>
    <row r="699" spans="1:28" x14ac:dyDescent="0.2">
      <c r="A699" s="65">
        <v>5</v>
      </c>
      <c r="B699" s="84">
        <v>14</v>
      </c>
      <c r="C699" s="84">
        <v>57</v>
      </c>
      <c r="D699" s="84">
        <v>59</v>
      </c>
      <c r="E699" s="84"/>
      <c r="F699" s="84"/>
      <c r="G699" s="84"/>
      <c r="H699" s="84"/>
      <c r="I699" s="84"/>
      <c r="J699" s="84"/>
      <c r="K699" s="84"/>
      <c r="L699" s="84"/>
      <c r="M699" s="84"/>
      <c r="N699" s="140">
        <v>5</v>
      </c>
      <c r="O699" s="84">
        <v>14</v>
      </c>
      <c r="P699" s="84">
        <v>43</v>
      </c>
      <c r="Q699" s="84">
        <v>2</v>
      </c>
      <c r="R699" s="84"/>
      <c r="S699" s="84"/>
      <c r="T699" s="84"/>
      <c r="U699" s="84"/>
      <c r="V699" s="349"/>
      <c r="W699" s="84"/>
      <c r="X699" s="84"/>
      <c r="Y699" s="84"/>
      <c r="Z699" s="84"/>
      <c r="AA699" s="65">
        <v>5</v>
      </c>
    </row>
    <row r="700" spans="1:28" x14ac:dyDescent="0.2">
      <c r="A700" s="65">
        <v>6</v>
      </c>
      <c r="B700" s="84">
        <v>0</v>
      </c>
      <c r="C700" s="84">
        <v>7</v>
      </c>
      <c r="D700" s="84">
        <v>11</v>
      </c>
      <c r="E700" s="84"/>
      <c r="F700" s="84"/>
      <c r="G700" s="84"/>
      <c r="H700" s="84"/>
      <c r="I700" s="84"/>
      <c r="J700" s="84"/>
      <c r="K700" s="84"/>
      <c r="L700" s="84"/>
      <c r="M700" s="84"/>
      <c r="N700" s="140">
        <v>6</v>
      </c>
      <c r="O700" s="84">
        <v>0</v>
      </c>
      <c r="P700" s="84">
        <v>7</v>
      </c>
      <c r="Q700" s="84">
        <v>3</v>
      </c>
      <c r="R700" s="84"/>
      <c r="S700" s="84"/>
      <c r="T700" s="84"/>
      <c r="U700" s="84"/>
      <c r="V700" s="349"/>
      <c r="W700" s="84"/>
      <c r="X700" s="84"/>
      <c r="Y700" s="84"/>
      <c r="Z700" s="84"/>
      <c r="AA700" s="65">
        <v>6</v>
      </c>
    </row>
    <row r="701" spans="1:28" x14ac:dyDescent="0.2">
      <c r="A701" s="65">
        <v>7</v>
      </c>
      <c r="B701" s="84">
        <v>0</v>
      </c>
      <c r="C701" s="84">
        <v>1</v>
      </c>
      <c r="D701" s="84">
        <v>2</v>
      </c>
      <c r="E701" s="84"/>
      <c r="F701" s="84"/>
      <c r="G701" s="84"/>
      <c r="H701" s="84"/>
      <c r="I701" s="84"/>
      <c r="J701" s="84"/>
      <c r="K701" s="84"/>
      <c r="L701" s="84"/>
      <c r="M701" s="84"/>
      <c r="N701" s="140">
        <v>7</v>
      </c>
      <c r="O701" s="84">
        <v>0</v>
      </c>
      <c r="P701" s="84">
        <v>1</v>
      </c>
      <c r="Q701" s="84">
        <v>1</v>
      </c>
      <c r="R701" s="84"/>
      <c r="S701" s="84"/>
      <c r="T701" s="84"/>
      <c r="U701" s="84"/>
      <c r="V701" s="349"/>
      <c r="W701" s="84"/>
      <c r="X701" s="84"/>
      <c r="Y701" s="84"/>
      <c r="Z701" s="84"/>
      <c r="AA701" s="65">
        <v>7</v>
      </c>
    </row>
    <row r="702" spans="1:28" x14ac:dyDescent="0.2">
      <c r="A702" s="65">
        <v>8</v>
      </c>
      <c r="B702" s="84">
        <v>13</v>
      </c>
      <c r="C702" s="84">
        <v>14</v>
      </c>
      <c r="D702" s="84">
        <v>16</v>
      </c>
      <c r="E702" s="84"/>
      <c r="F702" s="84"/>
      <c r="G702" s="84"/>
      <c r="H702" s="84"/>
      <c r="I702" s="84"/>
      <c r="J702" s="84"/>
      <c r="K702" s="84"/>
      <c r="L702" s="84"/>
      <c r="M702" s="84"/>
      <c r="N702" s="140">
        <v>8</v>
      </c>
      <c r="O702" s="84">
        <v>13</v>
      </c>
      <c r="P702" s="84">
        <v>1</v>
      </c>
      <c r="Q702" s="84">
        <v>2</v>
      </c>
      <c r="R702" s="84"/>
      <c r="S702" s="84"/>
      <c r="T702" s="84"/>
      <c r="U702" s="84"/>
      <c r="V702" s="349"/>
      <c r="W702" s="84"/>
      <c r="X702" s="84"/>
      <c r="Y702" s="84"/>
      <c r="Z702" s="84"/>
      <c r="AA702" s="65">
        <v>8</v>
      </c>
    </row>
    <row r="703" spans="1:28" x14ac:dyDescent="0.2">
      <c r="A703" s="65">
        <v>9</v>
      </c>
      <c r="B703" s="84">
        <v>0</v>
      </c>
      <c r="C703" s="84">
        <v>0</v>
      </c>
      <c r="D703" s="84">
        <v>0</v>
      </c>
      <c r="E703" s="84"/>
      <c r="F703" s="84"/>
      <c r="G703" s="84"/>
      <c r="H703" s="84"/>
      <c r="I703" s="84"/>
      <c r="J703" s="84"/>
      <c r="K703" s="84"/>
      <c r="L703" s="84"/>
      <c r="M703" s="84"/>
      <c r="N703" s="140">
        <v>9</v>
      </c>
      <c r="O703" s="84">
        <v>0</v>
      </c>
      <c r="P703" s="84">
        <v>0</v>
      </c>
      <c r="Q703" s="84">
        <v>0</v>
      </c>
      <c r="R703" s="84"/>
      <c r="S703" s="84"/>
      <c r="T703" s="84"/>
      <c r="U703" s="84"/>
      <c r="V703" s="349"/>
      <c r="W703" s="84"/>
      <c r="X703" s="84"/>
      <c r="Y703" s="84"/>
      <c r="Z703" s="84"/>
      <c r="AA703" s="65">
        <v>9</v>
      </c>
    </row>
    <row r="704" spans="1:28" x14ac:dyDescent="0.2">
      <c r="A704" s="65">
        <v>10</v>
      </c>
      <c r="B704" s="84">
        <v>0</v>
      </c>
      <c r="C704" s="84">
        <v>2</v>
      </c>
      <c r="D704" s="84">
        <v>2</v>
      </c>
      <c r="E704" s="84"/>
      <c r="F704" s="84"/>
      <c r="G704" s="84"/>
      <c r="H704" s="84"/>
      <c r="I704" s="84"/>
      <c r="J704" s="84"/>
      <c r="K704" s="84"/>
      <c r="L704" s="84"/>
      <c r="M704" s="84"/>
      <c r="N704" s="140">
        <v>10</v>
      </c>
      <c r="O704" s="84">
        <v>0</v>
      </c>
      <c r="P704" s="84">
        <v>2</v>
      </c>
      <c r="Q704" s="84">
        <v>0</v>
      </c>
      <c r="R704" s="84"/>
      <c r="S704" s="84"/>
      <c r="T704" s="84"/>
      <c r="U704" s="84"/>
      <c r="V704" s="349"/>
      <c r="W704" s="84"/>
      <c r="X704" s="84"/>
      <c r="Y704" s="84"/>
      <c r="Z704" s="84"/>
      <c r="AA704" s="65">
        <v>10</v>
      </c>
    </row>
    <row r="705" spans="1:28" x14ac:dyDescent="0.2">
      <c r="A705" s="65">
        <v>11</v>
      </c>
      <c r="B705" s="84">
        <v>1</v>
      </c>
      <c r="C705" s="84">
        <v>1</v>
      </c>
      <c r="D705" s="84">
        <v>3</v>
      </c>
      <c r="E705" s="84"/>
      <c r="F705" s="84"/>
      <c r="G705" s="84"/>
      <c r="H705" s="84"/>
      <c r="I705" s="84"/>
      <c r="J705" s="84"/>
      <c r="K705" s="84"/>
      <c r="L705" s="84"/>
      <c r="M705" s="84"/>
      <c r="N705" s="140">
        <v>11</v>
      </c>
      <c r="O705" s="84">
        <v>1</v>
      </c>
      <c r="P705" s="84">
        <v>0</v>
      </c>
      <c r="Q705" s="84">
        <v>2</v>
      </c>
      <c r="R705" s="84"/>
      <c r="S705" s="84"/>
      <c r="T705" s="84"/>
      <c r="U705" s="84"/>
      <c r="V705" s="349"/>
      <c r="W705" s="84"/>
      <c r="X705" s="84"/>
      <c r="Y705" s="84"/>
      <c r="Z705" s="84"/>
      <c r="AA705" s="65">
        <v>11</v>
      </c>
    </row>
    <row r="706" spans="1:28" x14ac:dyDescent="0.2">
      <c r="A706" s="65">
        <v>12</v>
      </c>
      <c r="B706" s="84">
        <v>15</v>
      </c>
      <c r="C706" s="84">
        <v>21</v>
      </c>
      <c r="D706" s="84">
        <v>31</v>
      </c>
      <c r="E706" s="84"/>
      <c r="F706" s="84"/>
      <c r="G706" s="84"/>
      <c r="H706" s="84"/>
      <c r="I706" s="84"/>
      <c r="J706" s="84"/>
      <c r="K706" s="84"/>
      <c r="L706" s="84"/>
      <c r="M706" s="84"/>
      <c r="N706" s="140">
        <v>12</v>
      </c>
      <c r="O706" s="84">
        <v>15</v>
      </c>
      <c r="P706" s="84">
        <v>6</v>
      </c>
      <c r="Q706" s="84">
        <v>5</v>
      </c>
      <c r="R706" s="84"/>
      <c r="S706" s="84"/>
      <c r="T706" s="84"/>
      <c r="U706" s="84"/>
      <c r="V706" s="349"/>
      <c r="W706" s="84"/>
      <c r="X706" s="84"/>
      <c r="Y706" s="84"/>
      <c r="Z706" s="84"/>
      <c r="AA706" s="65">
        <v>12</v>
      </c>
    </row>
    <row r="707" spans="1:28" x14ac:dyDescent="0.2">
      <c r="A707" s="65">
        <v>13</v>
      </c>
      <c r="B707" s="84">
        <v>1</v>
      </c>
      <c r="C707" s="84">
        <v>1</v>
      </c>
      <c r="D707" s="84">
        <v>2</v>
      </c>
      <c r="E707" s="84"/>
      <c r="F707" s="84"/>
      <c r="G707" s="84"/>
      <c r="H707" s="84"/>
      <c r="I707" s="84"/>
      <c r="J707" s="84"/>
      <c r="K707" s="84"/>
      <c r="L707" s="84"/>
      <c r="M707" s="84"/>
      <c r="N707" s="140">
        <v>13</v>
      </c>
      <c r="O707" s="84">
        <v>1</v>
      </c>
      <c r="P707" s="84">
        <v>0</v>
      </c>
      <c r="Q707" s="84">
        <v>1</v>
      </c>
      <c r="R707" s="84"/>
      <c r="S707" s="84"/>
      <c r="T707" s="84"/>
      <c r="U707" s="84"/>
      <c r="V707" s="349"/>
      <c r="W707" s="84"/>
      <c r="X707" s="84"/>
      <c r="Y707" s="84"/>
      <c r="Z707" s="84"/>
      <c r="AA707" s="65">
        <v>13</v>
      </c>
    </row>
    <row r="708" spans="1:28" x14ac:dyDescent="0.2">
      <c r="A708" s="65">
        <v>14</v>
      </c>
      <c r="B708" s="84">
        <v>2</v>
      </c>
      <c r="C708" s="84">
        <v>5</v>
      </c>
      <c r="D708" s="84">
        <v>12</v>
      </c>
      <c r="E708" s="84"/>
      <c r="F708" s="84"/>
      <c r="G708" s="84"/>
      <c r="H708" s="84"/>
      <c r="I708" s="84"/>
      <c r="J708" s="84"/>
      <c r="K708" s="84"/>
      <c r="L708" s="84"/>
      <c r="M708" s="84"/>
      <c r="N708" s="140">
        <v>14</v>
      </c>
      <c r="O708" s="84">
        <v>2</v>
      </c>
      <c r="P708" s="84">
        <v>3</v>
      </c>
      <c r="Q708" s="84">
        <v>7</v>
      </c>
      <c r="R708" s="84"/>
      <c r="S708" s="84"/>
      <c r="T708" s="84"/>
      <c r="U708" s="84"/>
      <c r="V708" s="349"/>
      <c r="W708" s="84"/>
      <c r="X708" s="84"/>
      <c r="Y708" s="84"/>
      <c r="Z708" s="84"/>
      <c r="AA708" s="65">
        <v>14</v>
      </c>
    </row>
    <row r="709" spans="1:28" x14ac:dyDescent="0.2">
      <c r="A709" s="65">
        <v>15</v>
      </c>
      <c r="B709" s="84">
        <v>2</v>
      </c>
      <c r="C709" s="84">
        <v>12</v>
      </c>
      <c r="D709" s="84">
        <v>67</v>
      </c>
      <c r="E709" s="84"/>
      <c r="F709" s="84"/>
      <c r="G709" s="84"/>
      <c r="H709" s="84"/>
      <c r="I709" s="84"/>
      <c r="J709" s="84"/>
      <c r="K709" s="84"/>
      <c r="L709" s="84"/>
      <c r="M709" s="84"/>
      <c r="N709" s="140">
        <v>15</v>
      </c>
      <c r="O709" s="84">
        <v>2</v>
      </c>
      <c r="P709" s="84">
        <v>10</v>
      </c>
      <c r="Q709" s="84">
        <v>4</v>
      </c>
      <c r="R709" s="84"/>
      <c r="S709" s="84"/>
      <c r="T709" s="84"/>
      <c r="U709" s="84"/>
      <c r="V709" s="349"/>
      <c r="W709" s="84"/>
      <c r="X709" s="84"/>
      <c r="Y709" s="84"/>
      <c r="Z709" s="84"/>
      <c r="AA709" s="65">
        <v>15</v>
      </c>
    </row>
    <row r="710" spans="1:28" x14ac:dyDescent="0.2">
      <c r="A710" s="65">
        <v>16</v>
      </c>
      <c r="B710" s="84">
        <v>0</v>
      </c>
      <c r="C710" s="84">
        <v>0</v>
      </c>
      <c r="D710" s="84">
        <v>1</v>
      </c>
      <c r="E710" s="84"/>
      <c r="F710" s="84"/>
      <c r="G710" s="84"/>
      <c r="H710" s="84"/>
      <c r="I710" s="84"/>
      <c r="J710" s="84"/>
      <c r="K710" s="84"/>
      <c r="L710" s="84"/>
      <c r="M710" s="84"/>
      <c r="N710" s="140">
        <v>16</v>
      </c>
      <c r="O710" s="84">
        <v>0</v>
      </c>
      <c r="P710" s="84">
        <v>0</v>
      </c>
      <c r="Q710" s="84">
        <v>1</v>
      </c>
      <c r="R710" s="84"/>
      <c r="S710" s="84"/>
      <c r="T710" s="84"/>
      <c r="U710" s="84"/>
      <c r="V710" s="349"/>
      <c r="W710" s="84"/>
      <c r="X710" s="84"/>
      <c r="Y710" s="84"/>
      <c r="Z710" s="84"/>
      <c r="AA710" s="65">
        <v>16</v>
      </c>
    </row>
    <row r="711" spans="1:28" x14ac:dyDescent="0.2">
      <c r="A711" s="65">
        <v>17</v>
      </c>
      <c r="B711" s="84">
        <v>28</v>
      </c>
      <c r="C711" s="84">
        <v>54</v>
      </c>
      <c r="D711" s="84">
        <v>64</v>
      </c>
      <c r="E711" s="84"/>
      <c r="F711" s="84"/>
      <c r="G711" s="84"/>
      <c r="H711" s="84"/>
      <c r="I711" s="84"/>
      <c r="J711" s="84"/>
      <c r="K711" s="84"/>
      <c r="L711" s="84"/>
      <c r="M711" s="84"/>
      <c r="N711" s="140">
        <v>17</v>
      </c>
      <c r="O711" s="84">
        <v>28</v>
      </c>
      <c r="P711" s="84">
        <v>26</v>
      </c>
      <c r="Q711" s="84">
        <v>2</v>
      </c>
      <c r="R711" s="84"/>
      <c r="S711" s="84"/>
      <c r="T711" s="84"/>
      <c r="U711" s="84"/>
      <c r="V711" s="349"/>
      <c r="W711" s="84"/>
      <c r="X711" s="84"/>
      <c r="Y711" s="84"/>
      <c r="Z711" s="84"/>
      <c r="AA711" s="65">
        <v>17</v>
      </c>
    </row>
    <row r="712" spans="1:28" x14ac:dyDescent="0.2">
      <c r="A712" s="65">
        <v>18</v>
      </c>
      <c r="B712" s="84">
        <v>1</v>
      </c>
      <c r="C712" s="84">
        <v>2</v>
      </c>
      <c r="D712" s="84">
        <v>1</v>
      </c>
      <c r="E712" s="84"/>
      <c r="F712" s="84"/>
      <c r="G712" s="84"/>
      <c r="H712" s="84"/>
      <c r="I712" s="84"/>
      <c r="J712" s="84"/>
      <c r="K712" s="84"/>
      <c r="L712" s="84"/>
      <c r="M712" s="84"/>
      <c r="N712" s="140">
        <v>18</v>
      </c>
      <c r="O712" s="84">
        <v>1</v>
      </c>
      <c r="P712" s="84">
        <v>1</v>
      </c>
      <c r="Q712" s="84">
        <v>0</v>
      </c>
      <c r="R712" s="84"/>
      <c r="S712" s="84"/>
      <c r="T712" s="84"/>
      <c r="U712" s="84"/>
      <c r="V712" s="349"/>
      <c r="W712" s="84"/>
      <c r="X712" s="84"/>
      <c r="Y712" s="84"/>
      <c r="Z712" s="84"/>
      <c r="AA712" s="65">
        <v>18</v>
      </c>
    </row>
    <row r="713" spans="1:28" x14ac:dyDescent="0.2">
      <c r="A713" s="65">
        <v>19</v>
      </c>
      <c r="B713" s="84">
        <v>1</v>
      </c>
      <c r="C713" s="84">
        <v>1</v>
      </c>
      <c r="D713" s="84">
        <v>20</v>
      </c>
      <c r="E713" s="84"/>
      <c r="F713" s="84"/>
      <c r="G713" s="84"/>
      <c r="H713" s="84"/>
      <c r="I713" s="84"/>
      <c r="J713" s="84"/>
      <c r="K713" s="84"/>
      <c r="L713" s="84"/>
      <c r="M713" s="84"/>
      <c r="N713" s="140">
        <v>19</v>
      </c>
      <c r="O713" s="84">
        <v>1</v>
      </c>
      <c r="P713" s="84">
        <v>0</v>
      </c>
      <c r="Q713" s="84">
        <v>19</v>
      </c>
      <c r="R713" s="84"/>
      <c r="S713" s="84"/>
      <c r="T713" s="84"/>
      <c r="U713" s="84"/>
      <c r="V713" s="349"/>
      <c r="W713" s="84"/>
      <c r="X713" s="84"/>
      <c r="Y713" s="84"/>
      <c r="Z713" s="84"/>
      <c r="AA713" s="65">
        <v>19</v>
      </c>
    </row>
    <row r="714" spans="1:28" x14ac:dyDescent="0.2">
      <c r="A714" s="65">
        <v>20</v>
      </c>
      <c r="B714" s="84">
        <v>1</v>
      </c>
      <c r="C714" s="84">
        <v>1</v>
      </c>
      <c r="D714" s="84">
        <v>2</v>
      </c>
      <c r="E714" s="84"/>
      <c r="F714" s="84"/>
      <c r="G714" s="84"/>
      <c r="H714" s="84"/>
      <c r="I714" s="84"/>
      <c r="J714" s="84"/>
      <c r="K714" s="84"/>
      <c r="L714" s="84"/>
      <c r="M714" s="84"/>
      <c r="N714" s="140">
        <v>20</v>
      </c>
      <c r="O714" s="84">
        <v>1</v>
      </c>
      <c r="P714" s="84">
        <v>0</v>
      </c>
      <c r="Q714" s="84">
        <v>1</v>
      </c>
      <c r="R714" s="84"/>
      <c r="S714" s="84"/>
      <c r="T714" s="84"/>
      <c r="U714" s="84"/>
      <c r="V714" s="349"/>
      <c r="W714" s="84"/>
      <c r="X714" s="84"/>
      <c r="Y714" s="84"/>
      <c r="Z714" s="84"/>
      <c r="AA714" s="65">
        <v>20</v>
      </c>
    </row>
    <row r="715" spans="1:28" x14ac:dyDescent="0.2">
      <c r="A715" s="65">
        <v>21</v>
      </c>
      <c r="B715" s="84">
        <v>2</v>
      </c>
      <c r="C715" s="84">
        <v>8</v>
      </c>
      <c r="D715" s="84">
        <v>10</v>
      </c>
      <c r="E715" s="84"/>
      <c r="F715" s="84"/>
      <c r="G715" s="84"/>
      <c r="H715" s="84"/>
      <c r="I715" s="84"/>
      <c r="J715" s="84"/>
      <c r="K715" s="84"/>
      <c r="L715" s="84"/>
      <c r="M715" s="84"/>
      <c r="N715" s="140">
        <v>21</v>
      </c>
      <c r="O715" s="84">
        <v>2</v>
      </c>
      <c r="P715" s="84">
        <v>6</v>
      </c>
      <c r="Q715" s="84">
        <v>2</v>
      </c>
      <c r="R715" s="84"/>
      <c r="S715" s="84"/>
      <c r="T715" s="84"/>
      <c r="U715" s="84"/>
      <c r="V715" s="349"/>
      <c r="W715" s="84"/>
      <c r="X715" s="84"/>
      <c r="Y715" s="84"/>
      <c r="Z715" s="84"/>
      <c r="AA715" s="65">
        <v>21</v>
      </c>
    </row>
    <row r="716" spans="1:28" x14ac:dyDescent="0.2">
      <c r="A716" s="65">
        <v>22</v>
      </c>
      <c r="B716" s="84">
        <v>20</v>
      </c>
      <c r="C716" s="84">
        <v>128</v>
      </c>
      <c r="D716" s="84">
        <v>138</v>
      </c>
      <c r="E716" s="84"/>
      <c r="F716" s="84"/>
      <c r="G716" s="84"/>
      <c r="H716" s="84"/>
      <c r="I716" s="84"/>
      <c r="J716" s="84"/>
      <c r="K716" s="84"/>
      <c r="L716" s="84"/>
      <c r="M716" s="84"/>
      <c r="N716" s="140">
        <v>22</v>
      </c>
      <c r="O716" s="84">
        <v>20</v>
      </c>
      <c r="P716" s="84">
        <v>108</v>
      </c>
      <c r="Q716" s="84">
        <v>10</v>
      </c>
      <c r="R716" s="84"/>
      <c r="S716" s="84"/>
      <c r="T716" s="84"/>
      <c r="U716" s="84"/>
      <c r="V716" s="349"/>
      <c r="W716" s="84"/>
      <c r="X716" s="84"/>
      <c r="Y716" s="84"/>
      <c r="Z716" s="84"/>
      <c r="AA716" s="65">
        <v>22</v>
      </c>
    </row>
    <row r="717" spans="1:28" x14ac:dyDescent="0.2">
      <c r="A717" s="65">
        <v>23</v>
      </c>
      <c r="B717" s="84">
        <v>50</v>
      </c>
      <c r="C717" s="84">
        <v>78</v>
      </c>
      <c r="D717" s="84">
        <v>95</v>
      </c>
      <c r="E717" s="84"/>
      <c r="F717" s="84"/>
      <c r="G717" s="84"/>
      <c r="H717" s="84"/>
      <c r="I717" s="84"/>
      <c r="J717" s="84"/>
      <c r="K717" s="84"/>
      <c r="L717" s="84"/>
      <c r="M717" s="84"/>
      <c r="N717" s="140">
        <v>23</v>
      </c>
      <c r="O717" s="84">
        <v>50</v>
      </c>
      <c r="P717" s="84">
        <v>28</v>
      </c>
      <c r="Q717" s="84">
        <v>16</v>
      </c>
      <c r="R717" s="84"/>
      <c r="S717" s="84"/>
      <c r="T717" s="84"/>
      <c r="U717" s="84"/>
      <c r="V717" s="349"/>
      <c r="W717" s="84"/>
      <c r="X717" s="84"/>
      <c r="Y717" s="84"/>
      <c r="Z717" s="84"/>
      <c r="AA717" s="65">
        <v>23</v>
      </c>
    </row>
    <row r="718" spans="1:28" s="298" customFormat="1" x14ac:dyDescent="0.2">
      <c r="A718" s="65">
        <v>24</v>
      </c>
      <c r="B718" s="84">
        <v>49</v>
      </c>
      <c r="C718" s="84">
        <v>88</v>
      </c>
      <c r="D718" s="84">
        <v>117</v>
      </c>
      <c r="E718" s="84"/>
      <c r="F718" s="84"/>
      <c r="G718" s="84"/>
      <c r="H718" s="84"/>
      <c r="I718" s="84"/>
      <c r="J718" s="84"/>
      <c r="K718" s="84"/>
      <c r="L718" s="84"/>
      <c r="M718" s="84"/>
      <c r="N718" s="140">
        <v>24</v>
      </c>
      <c r="O718" s="84">
        <v>49</v>
      </c>
      <c r="P718" s="84">
        <v>37</v>
      </c>
      <c r="Q718" s="84">
        <v>29</v>
      </c>
      <c r="R718" s="84"/>
      <c r="S718" s="84"/>
      <c r="T718" s="84"/>
      <c r="U718" s="84"/>
      <c r="V718" s="349"/>
      <c r="W718" s="84"/>
      <c r="X718" s="84"/>
      <c r="Y718" s="84"/>
      <c r="Z718" s="84"/>
      <c r="AA718" s="65">
        <v>24</v>
      </c>
    </row>
    <row r="719" spans="1:28" x14ac:dyDescent="0.2">
      <c r="A719" s="72" t="s">
        <v>4</v>
      </c>
      <c r="B719" s="84">
        <v>213</v>
      </c>
      <c r="C719" s="84">
        <v>524</v>
      </c>
      <c r="D719" s="84">
        <v>728</v>
      </c>
      <c r="E719" s="84"/>
      <c r="F719" s="84"/>
      <c r="G719" s="84"/>
      <c r="H719" s="84"/>
      <c r="I719" s="84"/>
      <c r="J719" s="84"/>
      <c r="K719" s="84"/>
      <c r="L719" s="84"/>
      <c r="M719" s="84"/>
      <c r="N719" s="72" t="s">
        <v>4</v>
      </c>
      <c r="O719" s="84">
        <v>213</v>
      </c>
      <c r="P719" s="84">
        <v>298</v>
      </c>
      <c r="Q719" s="84">
        <v>135</v>
      </c>
      <c r="R719" s="84"/>
      <c r="S719" s="84"/>
      <c r="T719" s="84"/>
      <c r="U719" s="84"/>
      <c r="V719" s="349"/>
      <c r="W719" s="84"/>
      <c r="X719" s="84"/>
      <c r="Y719" s="84"/>
      <c r="Z719" s="84"/>
      <c r="AA719" s="72" t="s">
        <v>4</v>
      </c>
      <c r="AB719" s="68"/>
    </row>
    <row r="720" spans="1:28" x14ac:dyDescent="0.2">
      <c r="A720" s="45"/>
      <c r="B720" s="62"/>
      <c r="C720" s="62"/>
      <c r="D720" s="62"/>
      <c r="E720" s="62"/>
      <c r="F720" s="62"/>
      <c r="G720" s="62"/>
      <c r="H720" s="62"/>
      <c r="I720" s="62"/>
      <c r="J720" s="62"/>
      <c r="K720" s="62"/>
      <c r="L720" s="62"/>
      <c r="M720" s="62"/>
      <c r="N720" s="45"/>
      <c r="O720" s="62"/>
      <c r="P720" s="62"/>
      <c r="Q720" s="62"/>
      <c r="R720" s="62"/>
      <c r="S720" s="62"/>
      <c r="T720" s="62"/>
      <c r="U720" s="62"/>
      <c r="V720" s="438"/>
      <c r="W720" s="62"/>
      <c r="X720" s="62"/>
      <c r="Y720" s="62"/>
      <c r="Z720" s="62"/>
      <c r="AA720" s="45"/>
    </row>
    <row r="721" spans="1:27" x14ac:dyDescent="0.2">
      <c r="B721"/>
      <c r="E721" s="68"/>
      <c r="F721" s="68"/>
      <c r="H721" s="68"/>
      <c r="X721" s="346"/>
    </row>
    <row r="722" spans="1:27" x14ac:dyDescent="0.2">
      <c r="X722" s="346"/>
    </row>
    <row r="723" spans="1:27" x14ac:dyDescent="0.2">
      <c r="B723" s="86"/>
      <c r="O723" s="86"/>
      <c r="X723" s="346"/>
    </row>
    <row r="724" spans="1:27" x14ac:dyDescent="0.2">
      <c r="A724" s="41" t="s">
        <v>28</v>
      </c>
      <c r="B724" s="53" t="s">
        <v>216</v>
      </c>
      <c r="C724" s="54"/>
      <c r="D724" s="54"/>
      <c r="E724" s="54"/>
      <c r="F724" s="54"/>
      <c r="G724" s="54"/>
      <c r="H724" s="54"/>
      <c r="I724" s="54"/>
      <c r="J724" s="54"/>
      <c r="K724" s="54"/>
      <c r="L724" s="54"/>
      <c r="M724" s="54"/>
      <c r="N724" s="73" t="s">
        <v>28</v>
      </c>
      <c r="O724" s="55" t="s">
        <v>216</v>
      </c>
      <c r="P724" s="55"/>
      <c r="Q724" s="55"/>
      <c r="R724" s="55"/>
      <c r="S724" s="55"/>
      <c r="T724" s="55"/>
      <c r="U724" s="55"/>
      <c r="V724" s="55"/>
      <c r="W724" s="55"/>
      <c r="X724" s="55"/>
      <c r="Y724" s="55"/>
      <c r="Z724" s="55"/>
      <c r="AA724" s="73" t="s">
        <v>28</v>
      </c>
    </row>
    <row r="725" spans="1:27" x14ac:dyDescent="0.2">
      <c r="A725" s="56">
        <v>1</v>
      </c>
      <c r="B725" s="84">
        <v>2</v>
      </c>
      <c r="C725" s="84">
        <v>2</v>
      </c>
      <c r="D725" s="84">
        <v>6</v>
      </c>
      <c r="E725" s="84"/>
      <c r="F725" s="84"/>
      <c r="G725" s="84"/>
      <c r="H725" s="84"/>
      <c r="I725" s="84"/>
      <c r="J725" s="84"/>
      <c r="K725" s="84"/>
      <c r="L725" s="84"/>
      <c r="M725" s="84"/>
      <c r="N725" s="56">
        <v>1</v>
      </c>
      <c r="O725" s="84">
        <v>2</v>
      </c>
      <c r="P725" s="84">
        <v>0</v>
      </c>
      <c r="Q725" s="84">
        <v>4</v>
      </c>
      <c r="R725" s="84"/>
      <c r="S725" s="84"/>
      <c r="T725" s="84"/>
      <c r="U725" s="84"/>
      <c r="V725" s="84"/>
      <c r="W725" s="84"/>
      <c r="X725" s="84"/>
      <c r="Y725" s="84"/>
      <c r="Z725" s="84"/>
      <c r="AA725" s="56">
        <v>1</v>
      </c>
    </row>
    <row r="726" spans="1:27" x14ac:dyDescent="0.2">
      <c r="A726" s="56">
        <v>2</v>
      </c>
      <c r="B726" s="84">
        <v>0</v>
      </c>
      <c r="C726" s="84">
        <v>0</v>
      </c>
      <c r="D726" s="84">
        <v>0</v>
      </c>
      <c r="E726" s="84"/>
      <c r="F726" s="84"/>
      <c r="G726" s="84"/>
      <c r="H726" s="84"/>
      <c r="I726" s="84"/>
      <c r="J726" s="84"/>
      <c r="K726" s="84"/>
      <c r="L726" s="84"/>
      <c r="M726" s="84"/>
      <c r="N726" s="56">
        <v>2</v>
      </c>
      <c r="O726" s="84">
        <v>0</v>
      </c>
      <c r="P726" s="84">
        <v>0</v>
      </c>
      <c r="Q726" s="84">
        <v>0</v>
      </c>
      <c r="R726" s="84"/>
      <c r="S726" s="84"/>
      <c r="T726" s="84"/>
      <c r="U726" s="84"/>
      <c r="V726" s="84"/>
      <c r="W726" s="84"/>
      <c r="X726" s="84"/>
      <c r="Y726" s="84"/>
      <c r="Z726" s="84"/>
      <c r="AA726" s="56">
        <v>2</v>
      </c>
    </row>
    <row r="727" spans="1:27" x14ac:dyDescent="0.2">
      <c r="A727" s="56">
        <v>3</v>
      </c>
      <c r="B727" s="84">
        <v>0</v>
      </c>
      <c r="C727" s="84">
        <v>1</v>
      </c>
      <c r="D727" s="84">
        <v>1</v>
      </c>
      <c r="E727" s="84"/>
      <c r="F727" s="84"/>
      <c r="G727" s="84"/>
      <c r="H727" s="84"/>
      <c r="I727" s="84"/>
      <c r="J727" s="84"/>
      <c r="K727" s="84"/>
      <c r="L727" s="84"/>
      <c r="M727" s="84"/>
      <c r="N727" s="56">
        <v>3</v>
      </c>
      <c r="O727" s="84">
        <v>0</v>
      </c>
      <c r="P727" s="84">
        <v>1</v>
      </c>
      <c r="Q727" s="84">
        <v>0</v>
      </c>
      <c r="R727" s="84"/>
      <c r="S727" s="84"/>
      <c r="T727" s="84"/>
      <c r="U727" s="84"/>
      <c r="V727" s="84"/>
      <c r="W727" s="84"/>
      <c r="X727" s="84"/>
      <c r="Y727" s="84"/>
      <c r="Z727" s="84"/>
      <c r="AA727" s="56">
        <v>3</v>
      </c>
    </row>
    <row r="728" spans="1:27" x14ac:dyDescent="0.2">
      <c r="A728" s="56">
        <v>4</v>
      </c>
      <c r="B728" s="84">
        <v>0</v>
      </c>
      <c r="C728" s="84">
        <v>0</v>
      </c>
      <c r="D728" s="84">
        <v>0</v>
      </c>
      <c r="E728" s="84"/>
      <c r="F728" s="84"/>
      <c r="G728" s="84"/>
      <c r="H728" s="84"/>
      <c r="I728" s="84"/>
      <c r="J728" s="84"/>
      <c r="K728" s="84"/>
      <c r="L728" s="84"/>
      <c r="M728" s="84"/>
      <c r="N728" s="56">
        <v>4</v>
      </c>
      <c r="O728" s="84">
        <v>0</v>
      </c>
      <c r="P728" s="84">
        <v>0</v>
      </c>
      <c r="Q728" s="84">
        <v>0</v>
      </c>
      <c r="R728" s="84"/>
      <c r="S728" s="84"/>
      <c r="T728" s="84"/>
      <c r="U728" s="84"/>
      <c r="V728" s="84"/>
      <c r="W728" s="84"/>
      <c r="X728" s="84"/>
      <c r="Y728" s="84"/>
      <c r="Z728" s="84"/>
      <c r="AA728" s="56">
        <v>4</v>
      </c>
    </row>
    <row r="729" spans="1:27" x14ac:dyDescent="0.2">
      <c r="A729" s="56">
        <v>5</v>
      </c>
      <c r="B729" s="84">
        <v>8</v>
      </c>
      <c r="C729" s="84">
        <v>41</v>
      </c>
      <c r="D729" s="84">
        <v>46</v>
      </c>
      <c r="E729" s="84"/>
      <c r="F729" s="84"/>
      <c r="G729" s="84"/>
      <c r="H729" s="84"/>
      <c r="I729" s="84"/>
      <c r="J729" s="84"/>
      <c r="K729" s="84"/>
      <c r="L729" s="84"/>
      <c r="M729" s="84"/>
      <c r="N729" s="56">
        <v>5</v>
      </c>
      <c r="O729" s="84">
        <v>8</v>
      </c>
      <c r="P729" s="84">
        <v>32</v>
      </c>
      <c r="Q729" s="84">
        <v>5</v>
      </c>
      <c r="R729" s="84"/>
      <c r="S729" s="84"/>
      <c r="T729" s="84"/>
      <c r="U729" s="84"/>
      <c r="V729" s="84"/>
      <c r="W729" s="84"/>
      <c r="X729" s="84"/>
      <c r="Y729" s="84"/>
      <c r="Z729" s="84"/>
      <c r="AA729" s="56">
        <v>5</v>
      </c>
    </row>
    <row r="730" spans="1:27" x14ac:dyDescent="0.2">
      <c r="A730" s="56">
        <v>6</v>
      </c>
      <c r="B730" s="84">
        <v>0</v>
      </c>
      <c r="C730" s="84">
        <v>0</v>
      </c>
      <c r="D730" s="84">
        <v>1</v>
      </c>
      <c r="E730" s="84"/>
      <c r="F730" s="84"/>
      <c r="G730" s="84"/>
      <c r="H730" s="84"/>
      <c r="I730" s="84"/>
      <c r="J730" s="84"/>
      <c r="K730" s="84"/>
      <c r="L730" s="84"/>
      <c r="M730" s="84"/>
      <c r="N730" s="56">
        <v>6</v>
      </c>
      <c r="O730" s="84">
        <v>0</v>
      </c>
      <c r="P730" s="84">
        <v>0</v>
      </c>
      <c r="Q730" s="84">
        <v>1</v>
      </c>
      <c r="R730" s="84"/>
      <c r="S730" s="84"/>
      <c r="T730" s="84"/>
      <c r="U730" s="84"/>
      <c r="V730" s="84"/>
      <c r="W730" s="84"/>
      <c r="X730" s="84"/>
      <c r="Y730" s="84"/>
      <c r="Z730" s="84"/>
      <c r="AA730" s="56">
        <v>6</v>
      </c>
    </row>
    <row r="731" spans="1:27" x14ac:dyDescent="0.2">
      <c r="A731" s="56">
        <v>7</v>
      </c>
      <c r="B731" s="84">
        <v>0</v>
      </c>
      <c r="C731" s="84">
        <v>2</v>
      </c>
      <c r="D731" s="84">
        <v>6</v>
      </c>
      <c r="E731" s="84"/>
      <c r="F731" s="84"/>
      <c r="G731" s="84"/>
      <c r="H731" s="84"/>
      <c r="I731" s="84"/>
      <c r="J731" s="84"/>
      <c r="K731" s="84"/>
      <c r="L731" s="84"/>
      <c r="M731" s="84"/>
      <c r="N731" s="56">
        <v>7</v>
      </c>
      <c r="O731" s="84">
        <v>0</v>
      </c>
      <c r="P731" s="84">
        <v>2</v>
      </c>
      <c r="Q731" s="84">
        <v>0</v>
      </c>
      <c r="R731" s="84"/>
      <c r="S731" s="84"/>
      <c r="T731" s="84"/>
      <c r="U731" s="84"/>
      <c r="V731" s="84"/>
      <c r="W731" s="84"/>
      <c r="X731" s="84"/>
      <c r="Y731" s="84"/>
      <c r="Z731" s="84"/>
      <c r="AA731" s="56">
        <v>7</v>
      </c>
    </row>
    <row r="732" spans="1:27" x14ac:dyDescent="0.2">
      <c r="A732" s="56">
        <v>8</v>
      </c>
      <c r="B732" s="84">
        <v>0</v>
      </c>
      <c r="C732" s="84">
        <v>0</v>
      </c>
      <c r="D732" s="84">
        <v>0</v>
      </c>
      <c r="E732" s="84"/>
      <c r="F732" s="84"/>
      <c r="G732" s="84"/>
      <c r="H732" s="84"/>
      <c r="I732" s="84"/>
      <c r="J732" s="84"/>
      <c r="K732" s="84"/>
      <c r="L732" s="84"/>
      <c r="M732" s="84"/>
      <c r="N732" s="56">
        <v>8</v>
      </c>
      <c r="O732" s="84">
        <v>0</v>
      </c>
      <c r="P732" s="84">
        <v>0</v>
      </c>
      <c r="Q732" s="84">
        <v>0</v>
      </c>
      <c r="R732" s="84"/>
      <c r="S732" s="84"/>
      <c r="T732" s="84"/>
      <c r="U732" s="84"/>
      <c r="V732" s="84"/>
      <c r="W732" s="84"/>
      <c r="X732" s="84"/>
      <c r="Y732" s="84"/>
      <c r="Z732" s="84"/>
      <c r="AA732" s="56">
        <v>8</v>
      </c>
    </row>
    <row r="733" spans="1:27" x14ac:dyDescent="0.2">
      <c r="A733" s="56">
        <v>9</v>
      </c>
      <c r="B733" s="84">
        <v>0</v>
      </c>
      <c r="C733" s="84">
        <v>0</v>
      </c>
      <c r="D733" s="84">
        <v>0</v>
      </c>
      <c r="E733" s="84"/>
      <c r="F733" s="84"/>
      <c r="G733" s="84"/>
      <c r="H733" s="84"/>
      <c r="I733" s="84"/>
      <c r="J733" s="84"/>
      <c r="K733" s="84"/>
      <c r="L733" s="84"/>
      <c r="M733" s="84"/>
      <c r="N733" s="56">
        <v>9</v>
      </c>
      <c r="O733" s="84">
        <v>0</v>
      </c>
      <c r="P733" s="84">
        <v>0</v>
      </c>
      <c r="Q733" s="84">
        <v>0</v>
      </c>
      <c r="R733" s="84"/>
      <c r="S733" s="84"/>
      <c r="T733" s="84"/>
      <c r="U733" s="84"/>
      <c r="V733" s="84"/>
      <c r="W733" s="84"/>
      <c r="X733" s="84"/>
      <c r="Y733" s="84"/>
      <c r="Z733" s="84"/>
      <c r="AA733" s="56">
        <v>9</v>
      </c>
    </row>
    <row r="734" spans="1:27" x14ac:dyDescent="0.2">
      <c r="A734" s="56">
        <v>10</v>
      </c>
      <c r="B734" s="84">
        <v>10</v>
      </c>
      <c r="C734" s="84">
        <v>24</v>
      </c>
      <c r="D734" s="84">
        <v>34</v>
      </c>
      <c r="E734" s="84"/>
      <c r="F734" s="84"/>
      <c r="G734" s="84"/>
      <c r="H734" s="84"/>
      <c r="I734" s="84"/>
      <c r="J734" s="84"/>
      <c r="K734" s="84"/>
      <c r="L734" s="84"/>
      <c r="M734" s="84"/>
      <c r="N734" s="56">
        <v>10</v>
      </c>
      <c r="O734" s="84">
        <v>10</v>
      </c>
      <c r="P734" s="84">
        <v>14</v>
      </c>
      <c r="Q734" s="84">
        <v>10</v>
      </c>
      <c r="R734" s="84"/>
      <c r="S734" s="84"/>
      <c r="T734" s="84"/>
      <c r="U734" s="84"/>
      <c r="V734" s="84"/>
      <c r="W734" s="84"/>
      <c r="X734" s="84"/>
      <c r="Y734" s="84"/>
      <c r="Z734" s="84"/>
      <c r="AA734" s="56">
        <v>10</v>
      </c>
    </row>
    <row r="735" spans="1:27" x14ac:dyDescent="0.2">
      <c r="A735" s="56">
        <v>11</v>
      </c>
      <c r="B735" s="84">
        <v>4</v>
      </c>
      <c r="C735" s="84">
        <v>9</v>
      </c>
      <c r="D735" s="84">
        <v>18</v>
      </c>
      <c r="E735" s="84"/>
      <c r="F735" s="84"/>
      <c r="G735" s="84"/>
      <c r="H735" s="84"/>
      <c r="I735" s="84"/>
      <c r="J735" s="84"/>
      <c r="K735" s="84"/>
      <c r="L735" s="84"/>
      <c r="M735" s="84"/>
      <c r="N735" s="56">
        <v>11</v>
      </c>
      <c r="O735" s="84">
        <v>4</v>
      </c>
      <c r="P735" s="84">
        <v>4</v>
      </c>
      <c r="Q735" s="84">
        <v>9</v>
      </c>
      <c r="R735" s="84"/>
      <c r="S735" s="84"/>
      <c r="T735" s="84"/>
      <c r="U735" s="84"/>
      <c r="V735" s="84"/>
      <c r="W735" s="84"/>
      <c r="X735" s="84"/>
      <c r="Y735" s="84"/>
      <c r="Z735" s="84"/>
      <c r="AA735" s="56">
        <v>11</v>
      </c>
    </row>
    <row r="736" spans="1:27" x14ac:dyDescent="0.2">
      <c r="A736" s="56">
        <v>12</v>
      </c>
      <c r="B736" s="84">
        <v>6</v>
      </c>
      <c r="C736" s="84">
        <v>11</v>
      </c>
      <c r="D736" s="84">
        <v>24</v>
      </c>
      <c r="E736" s="84"/>
      <c r="F736" s="84"/>
      <c r="G736" s="84"/>
      <c r="H736" s="84"/>
      <c r="I736" s="84"/>
      <c r="J736" s="84"/>
      <c r="K736" s="84"/>
      <c r="L736" s="84"/>
      <c r="M736" s="84"/>
      <c r="N736" s="56">
        <v>12</v>
      </c>
      <c r="O736" s="84">
        <v>6</v>
      </c>
      <c r="P736" s="84">
        <v>5</v>
      </c>
      <c r="Q736" s="84">
        <v>13</v>
      </c>
      <c r="R736" s="84"/>
      <c r="S736" s="84"/>
      <c r="T736" s="84"/>
      <c r="U736" s="84"/>
      <c r="V736" s="84"/>
      <c r="W736" s="84"/>
      <c r="X736" s="84"/>
      <c r="Y736" s="84"/>
      <c r="Z736" s="84"/>
      <c r="AA736" s="56">
        <v>12</v>
      </c>
    </row>
    <row r="737" spans="1:28" x14ac:dyDescent="0.2">
      <c r="A737" s="56">
        <v>13</v>
      </c>
      <c r="B737" s="84">
        <v>2</v>
      </c>
      <c r="C737" s="84">
        <v>10</v>
      </c>
      <c r="D737" s="84">
        <v>17</v>
      </c>
      <c r="E737" s="84"/>
      <c r="F737" s="84"/>
      <c r="G737" s="84"/>
      <c r="H737" s="84"/>
      <c r="I737" s="84"/>
      <c r="J737" s="84"/>
      <c r="K737" s="84"/>
      <c r="L737" s="84"/>
      <c r="M737" s="84"/>
      <c r="N737" s="56">
        <v>13</v>
      </c>
      <c r="O737" s="84">
        <v>2</v>
      </c>
      <c r="P737" s="84">
        <v>8</v>
      </c>
      <c r="Q737" s="84">
        <v>5</v>
      </c>
      <c r="R737" s="84"/>
      <c r="S737" s="84"/>
      <c r="T737" s="84"/>
      <c r="U737" s="84"/>
      <c r="V737" s="84"/>
      <c r="W737" s="84"/>
      <c r="X737" s="84"/>
      <c r="Y737" s="84"/>
      <c r="Z737" s="84"/>
      <c r="AA737" s="56">
        <v>13</v>
      </c>
    </row>
    <row r="738" spans="1:28" x14ac:dyDescent="0.2">
      <c r="A738" s="56">
        <v>14</v>
      </c>
      <c r="B738" s="84">
        <v>6</v>
      </c>
      <c r="C738" s="84">
        <v>19</v>
      </c>
      <c r="D738" s="84">
        <v>27</v>
      </c>
      <c r="E738" s="84"/>
      <c r="F738" s="84"/>
      <c r="G738" s="84"/>
      <c r="H738" s="84"/>
      <c r="I738" s="84"/>
      <c r="J738" s="84"/>
      <c r="K738" s="84"/>
      <c r="L738" s="84"/>
      <c r="M738" s="84"/>
      <c r="N738" s="56">
        <v>14</v>
      </c>
      <c r="O738" s="84">
        <v>6</v>
      </c>
      <c r="P738" s="84">
        <v>13</v>
      </c>
      <c r="Q738" s="84">
        <v>8</v>
      </c>
      <c r="R738" s="84"/>
      <c r="S738" s="84"/>
      <c r="T738" s="84"/>
      <c r="U738" s="84"/>
      <c r="V738" s="84"/>
      <c r="W738" s="84"/>
      <c r="X738" s="84"/>
      <c r="Y738" s="84"/>
      <c r="Z738" s="84"/>
      <c r="AA738" s="56">
        <v>14</v>
      </c>
    </row>
    <row r="739" spans="1:28" x14ac:dyDescent="0.2">
      <c r="A739" s="56">
        <v>15</v>
      </c>
      <c r="B739" s="84">
        <v>0</v>
      </c>
      <c r="C739" s="84">
        <v>0</v>
      </c>
      <c r="D739" s="84">
        <v>1</v>
      </c>
      <c r="E739" s="84"/>
      <c r="F739" s="84"/>
      <c r="G739" s="84"/>
      <c r="H739" s="84"/>
      <c r="I739" s="84"/>
      <c r="J739" s="84"/>
      <c r="K739" s="84"/>
      <c r="L739" s="84"/>
      <c r="M739" s="84"/>
      <c r="N739" s="56">
        <v>15</v>
      </c>
      <c r="O739" s="84">
        <v>0</v>
      </c>
      <c r="P739" s="84">
        <v>0</v>
      </c>
      <c r="Q739" s="84">
        <v>0</v>
      </c>
      <c r="R739" s="84"/>
      <c r="S739" s="84"/>
      <c r="T739" s="84"/>
      <c r="U739" s="84"/>
      <c r="V739" s="84"/>
      <c r="W739" s="84"/>
      <c r="X739" s="84"/>
      <c r="Y739" s="84"/>
      <c r="Z739" s="84"/>
      <c r="AA739" s="56">
        <v>15</v>
      </c>
    </row>
    <row r="740" spans="1:28" x14ac:dyDescent="0.2">
      <c r="A740" s="56">
        <v>16</v>
      </c>
      <c r="B740" s="84">
        <v>0</v>
      </c>
      <c r="C740" s="84">
        <v>17</v>
      </c>
      <c r="D740" s="84">
        <v>29</v>
      </c>
      <c r="E740" s="84"/>
      <c r="F740" s="84"/>
      <c r="G740" s="84"/>
      <c r="H740" s="84"/>
      <c r="I740" s="84"/>
      <c r="J740" s="84"/>
      <c r="K740" s="84"/>
      <c r="L740" s="84"/>
      <c r="M740" s="84"/>
      <c r="N740" s="56">
        <v>16</v>
      </c>
      <c r="O740" s="84">
        <v>0</v>
      </c>
      <c r="P740" s="84">
        <v>5</v>
      </c>
      <c r="Q740" s="84">
        <v>12</v>
      </c>
      <c r="R740" s="84"/>
      <c r="S740" s="84"/>
      <c r="T740" s="84"/>
      <c r="U740" s="84"/>
      <c r="V740" s="84"/>
      <c r="W740" s="84"/>
      <c r="X740" s="84"/>
      <c r="Y740" s="84"/>
      <c r="Z740" s="84"/>
      <c r="AA740" s="56">
        <v>16</v>
      </c>
    </row>
    <row r="741" spans="1:28" x14ac:dyDescent="0.2">
      <c r="A741" s="56">
        <v>17</v>
      </c>
      <c r="B741" s="84">
        <v>6</v>
      </c>
      <c r="C741" s="84">
        <v>8</v>
      </c>
      <c r="D741" s="84">
        <v>13</v>
      </c>
      <c r="E741" s="84"/>
      <c r="F741" s="84"/>
      <c r="G741" s="84"/>
      <c r="H741" s="84"/>
      <c r="I741" s="84"/>
      <c r="J741" s="84"/>
      <c r="K741" s="84"/>
      <c r="L741" s="84"/>
      <c r="M741" s="84"/>
      <c r="N741" s="56">
        <v>17</v>
      </c>
      <c r="O741" s="84">
        <v>6</v>
      </c>
      <c r="P741" s="84">
        <v>2</v>
      </c>
      <c r="Q741" s="84">
        <v>4</v>
      </c>
      <c r="R741" s="84"/>
      <c r="S741" s="84"/>
      <c r="T741" s="84"/>
      <c r="U741" s="84"/>
      <c r="V741" s="84"/>
      <c r="W741" s="84"/>
      <c r="X741" s="84"/>
      <c r="Y741" s="84"/>
      <c r="Z741" s="84"/>
      <c r="AA741" s="56">
        <v>17</v>
      </c>
    </row>
    <row r="742" spans="1:28" x14ac:dyDescent="0.2">
      <c r="A742" s="56">
        <v>18</v>
      </c>
      <c r="B742" s="84">
        <v>4</v>
      </c>
      <c r="C742" s="84">
        <v>6</v>
      </c>
      <c r="D742" s="84">
        <v>9</v>
      </c>
      <c r="E742" s="84"/>
      <c r="F742" s="84"/>
      <c r="G742" s="84"/>
      <c r="H742" s="84"/>
      <c r="I742" s="84"/>
      <c r="J742" s="84"/>
      <c r="K742" s="84"/>
      <c r="L742" s="84"/>
      <c r="M742" s="84"/>
      <c r="N742" s="56">
        <v>18</v>
      </c>
      <c r="O742" s="84">
        <v>4</v>
      </c>
      <c r="P742" s="84">
        <v>2</v>
      </c>
      <c r="Q742" s="84">
        <v>3</v>
      </c>
      <c r="R742" s="84"/>
      <c r="S742" s="84"/>
      <c r="T742" s="84"/>
      <c r="U742" s="84"/>
      <c r="V742" s="84"/>
      <c r="W742" s="84"/>
      <c r="X742" s="84"/>
      <c r="Y742" s="84"/>
      <c r="Z742" s="84"/>
      <c r="AA742" s="56">
        <v>18</v>
      </c>
    </row>
    <row r="743" spans="1:28" x14ac:dyDescent="0.2">
      <c r="A743" s="56">
        <v>19</v>
      </c>
      <c r="B743" s="84">
        <v>1</v>
      </c>
      <c r="C743" s="84">
        <v>3</v>
      </c>
      <c r="D743" s="84">
        <v>10</v>
      </c>
      <c r="E743" s="84"/>
      <c r="F743" s="84"/>
      <c r="G743" s="84"/>
      <c r="H743" s="84"/>
      <c r="I743" s="84"/>
      <c r="J743" s="84"/>
      <c r="K743" s="84"/>
      <c r="L743" s="84"/>
      <c r="M743" s="84"/>
      <c r="N743" s="56">
        <v>19</v>
      </c>
      <c r="O743" s="84">
        <v>1</v>
      </c>
      <c r="P743" s="84">
        <v>2</v>
      </c>
      <c r="Q743" s="84">
        <v>7</v>
      </c>
      <c r="R743" s="84"/>
      <c r="S743" s="84"/>
      <c r="T743" s="84"/>
      <c r="U743" s="84"/>
      <c r="V743" s="84"/>
      <c r="W743" s="84"/>
      <c r="X743" s="84"/>
      <c r="Y743" s="84"/>
      <c r="Z743" s="84"/>
      <c r="AA743" s="56">
        <v>19</v>
      </c>
    </row>
    <row r="744" spans="1:28" x14ac:dyDescent="0.2">
      <c r="A744" s="56">
        <v>20</v>
      </c>
      <c r="B744" s="84">
        <v>0</v>
      </c>
      <c r="C744" s="84">
        <v>4</v>
      </c>
      <c r="D744" s="84">
        <v>8</v>
      </c>
      <c r="E744" s="84"/>
      <c r="F744" s="84"/>
      <c r="G744" s="84"/>
      <c r="H744" s="84"/>
      <c r="I744" s="84"/>
      <c r="J744" s="84"/>
      <c r="K744" s="84"/>
      <c r="L744" s="84"/>
      <c r="M744" s="84"/>
      <c r="N744" s="56">
        <v>20</v>
      </c>
      <c r="O744" s="84">
        <v>0</v>
      </c>
      <c r="P744" s="84">
        <v>4</v>
      </c>
      <c r="Q744" s="84">
        <v>4</v>
      </c>
      <c r="R744" s="84"/>
      <c r="S744" s="84"/>
      <c r="T744" s="84"/>
      <c r="U744" s="84"/>
      <c r="V744" s="84"/>
      <c r="W744" s="84"/>
      <c r="X744" s="84"/>
      <c r="Y744" s="84"/>
      <c r="Z744" s="84"/>
      <c r="AA744" s="56">
        <v>20</v>
      </c>
    </row>
    <row r="745" spans="1:28" x14ac:dyDescent="0.2">
      <c r="A745" s="56">
        <v>21</v>
      </c>
      <c r="B745" s="84">
        <v>1</v>
      </c>
      <c r="C745" s="84">
        <v>8</v>
      </c>
      <c r="D745" s="84">
        <v>27</v>
      </c>
      <c r="E745" s="84"/>
      <c r="F745" s="84"/>
      <c r="G745" s="84"/>
      <c r="H745" s="84"/>
      <c r="I745" s="84"/>
      <c r="J745" s="84"/>
      <c r="K745" s="84"/>
      <c r="L745" s="84"/>
      <c r="M745" s="84"/>
      <c r="N745" s="56">
        <v>21</v>
      </c>
      <c r="O745" s="84">
        <v>1</v>
      </c>
      <c r="P745" s="84">
        <v>7</v>
      </c>
      <c r="Q745" s="84">
        <v>9</v>
      </c>
      <c r="R745" s="84"/>
      <c r="S745" s="84"/>
      <c r="T745" s="84"/>
      <c r="U745" s="84"/>
      <c r="V745" s="84"/>
      <c r="W745" s="84"/>
      <c r="X745" s="84"/>
      <c r="Y745" s="84"/>
      <c r="Z745" s="84"/>
      <c r="AA745" s="56">
        <v>21</v>
      </c>
    </row>
    <row r="746" spans="1:28" x14ac:dyDescent="0.2">
      <c r="A746" s="56">
        <v>22</v>
      </c>
      <c r="B746" s="84">
        <v>5</v>
      </c>
      <c r="C746" s="84">
        <v>5</v>
      </c>
      <c r="D746" s="84">
        <v>7</v>
      </c>
      <c r="E746" s="84"/>
      <c r="F746" s="84"/>
      <c r="G746" s="84"/>
      <c r="H746" s="84"/>
      <c r="I746" s="84"/>
      <c r="J746" s="84"/>
      <c r="K746" s="84"/>
      <c r="L746" s="84"/>
      <c r="M746" s="84"/>
      <c r="N746" s="56">
        <v>22</v>
      </c>
      <c r="O746" s="84">
        <v>5</v>
      </c>
      <c r="P746" s="84">
        <v>0</v>
      </c>
      <c r="Q746" s="84">
        <v>2</v>
      </c>
      <c r="R746" s="84"/>
      <c r="S746" s="84"/>
      <c r="T746" s="84"/>
      <c r="U746" s="84"/>
      <c r="V746" s="84"/>
      <c r="W746" s="84"/>
      <c r="X746" s="84"/>
      <c r="Y746" s="84"/>
      <c r="Z746" s="84"/>
      <c r="AA746" s="56">
        <v>22</v>
      </c>
    </row>
    <row r="747" spans="1:28" x14ac:dyDescent="0.2">
      <c r="A747" s="56">
        <v>23</v>
      </c>
      <c r="B747" s="84">
        <v>16</v>
      </c>
      <c r="C747" s="84">
        <v>42</v>
      </c>
      <c r="D747" s="84">
        <v>61</v>
      </c>
      <c r="E747" s="84"/>
      <c r="F747" s="84"/>
      <c r="G747" s="84"/>
      <c r="H747" s="84"/>
      <c r="I747" s="84"/>
      <c r="J747" s="84"/>
      <c r="K747" s="84"/>
      <c r="L747" s="84"/>
      <c r="M747" s="84"/>
      <c r="N747" s="56">
        <v>23</v>
      </c>
      <c r="O747" s="84">
        <v>16</v>
      </c>
      <c r="P747" s="84">
        <v>16</v>
      </c>
      <c r="Q747" s="84">
        <v>19</v>
      </c>
      <c r="R747" s="84"/>
      <c r="S747" s="84"/>
      <c r="T747" s="84"/>
      <c r="U747" s="84"/>
      <c r="V747" s="84"/>
      <c r="W747" s="84"/>
      <c r="X747" s="84"/>
      <c r="Y747" s="84"/>
      <c r="Z747" s="84"/>
      <c r="AA747" s="56">
        <v>23</v>
      </c>
    </row>
    <row r="748" spans="1:28" x14ac:dyDescent="0.2">
      <c r="A748" s="56">
        <v>24</v>
      </c>
      <c r="B748" s="84">
        <v>2</v>
      </c>
      <c r="C748" s="84">
        <v>5</v>
      </c>
      <c r="D748" s="84">
        <v>10</v>
      </c>
      <c r="E748" s="84"/>
      <c r="F748" s="84"/>
      <c r="G748" s="84"/>
      <c r="H748" s="84"/>
      <c r="I748" s="84"/>
      <c r="J748" s="84"/>
      <c r="K748" s="84"/>
      <c r="L748" s="84"/>
      <c r="M748" s="84"/>
      <c r="N748" s="56">
        <v>24</v>
      </c>
      <c r="O748" s="84">
        <v>2</v>
      </c>
      <c r="P748" s="84">
        <v>3</v>
      </c>
      <c r="Q748" s="84">
        <v>5</v>
      </c>
      <c r="R748" s="84"/>
      <c r="S748" s="84"/>
      <c r="T748" s="84"/>
      <c r="U748" s="84"/>
      <c r="V748" s="84"/>
      <c r="W748" s="84"/>
      <c r="X748" s="84"/>
      <c r="Y748" s="84"/>
      <c r="Z748" s="84"/>
      <c r="AA748" s="56">
        <v>24</v>
      </c>
    </row>
    <row r="749" spans="1:28" x14ac:dyDescent="0.2">
      <c r="A749" s="72" t="s">
        <v>4</v>
      </c>
      <c r="B749" s="84">
        <v>73</v>
      </c>
      <c r="C749" s="84">
        <v>217</v>
      </c>
      <c r="D749" s="84">
        <v>355</v>
      </c>
      <c r="E749" s="84"/>
      <c r="F749" s="84"/>
      <c r="G749" s="84"/>
      <c r="H749" s="84"/>
      <c r="I749" s="84"/>
      <c r="J749" s="84"/>
      <c r="K749" s="84"/>
      <c r="L749" s="84"/>
      <c r="M749" s="84"/>
      <c r="N749" s="72" t="s">
        <v>4</v>
      </c>
      <c r="O749" s="84">
        <v>73</v>
      </c>
      <c r="P749" s="84">
        <v>120</v>
      </c>
      <c r="Q749" s="84">
        <v>120</v>
      </c>
      <c r="R749" s="84"/>
      <c r="S749" s="84"/>
      <c r="T749" s="84"/>
      <c r="U749" s="84"/>
      <c r="V749" s="84"/>
      <c r="W749" s="84"/>
      <c r="X749" s="84"/>
      <c r="Y749" s="84"/>
      <c r="Z749" s="84"/>
      <c r="AA749" s="72" t="s">
        <v>4</v>
      </c>
      <c r="AB749" s="68"/>
    </row>
    <row r="750" spans="1:28" x14ac:dyDescent="0.2">
      <c r="A750" s="45"/>
      <c r="B750" s="62"/>
      <c r="C750" s="62"/>
      <c r="D750" s="62"/>
      <c r="E750" s="62"/>
      <c r="F750" s="62"/>
      <c r="G750" s="62"/>
      <c r="H750" s="62"/>
      <c r="I750" s="62"/>
      <c r="J750" s="62"/>
      <c r="K750" s="62"/>
      <c r="L750" s="62"/>
      <c r="M750" s="62"/>
      <c r="N750" s="45"/>
      <c r="O750" s="62"/>
      <c r="P750" s="62"/>
      <c r="Q750" s="62"/>
      <c r="R750" s="62"/>
      <c r="S750" s="62"/>
      <c r="T750" s="62"/>
      <c r="U750" s="62"/>
      <c r="V750" s="62"/>
      <c r="W750" s="62"/>
      <c r="X750" s="62"/>
      <c r="Y750" s="62"/>
      <c r="Z750" s="62"/>
      <c r="AA750" s="45"/>
    </row>
    <row r="751" spans="1:28" x14ac:dyDescent="0.2">
      <c r="E751" s="68"/>
      <c r="F751" s="68"/>
      <c r="H751" s="68"/>
      <c r="X751" s="346"/>
    </row>
    <row r="752" spans="1:28" x14ac:dyDescent="0.2">
      <c r="X752" s="346"/>
    </row>
    <row r="753" spans="1:27" x14ac:dyDescent="0.2">
      <c r="B753" s="86"/>
      <c r="O753" s="86"/>
      <c r="X753" s="346"/>
    </row>
    <row r="754" spans="1:27" x14ac:dyDescent="0.2">
      <c r="A754" s="64" t="s">
        <v>29</v>
      </c>
      <c r="B754" s="53" t="s">
        <v>216</v>
      </c>
      <c r="C754" s="54"/>
      <c r="D754" s="54"/>
      <c r="E754" s="54"/>
      <c r="F754" s="54"/>
      <c r="G754" s="54"/>
      <c r="H754" s="54"/>
      <c r="I754" s="54"/>
      <c r="J754" s="54"/>
      <c r="K754" s="54"/>
      <c r="L754" s="54"/>
      <c r="M754" s="54"/>
      <c r="N754" s="74" t="s">
        <v>29</v>
      </c>
      <c r="O754" s="55" t="s">
        <v>216</v>
      </c>
      <c r="P754" s="55"/>
      <c r="Q754" s="55"/>
      <c r="R754" s="55"/>
      <c r="S754" s="55"/>
      <c r="T754" s="55"/>
      <c r="U754" s="55"/>
      <c r="V754" s="55"/>
      <c r="W754" s="55"/>
      <c r="X754" s="55"/>
      <c r="Y754" s="55"/>
      <c r="Z754" s="55"/>
      <c r="AA754" s="74" t="s">
        <v>29</v>
      </c>
    </row>
    <row r="755" spans="1:27" x14ac:dyDescent="0.2">
      <c r="A755" s="65">
        <v>1</v>
      </c>
      <c r="B755" s="84">
        <v>2</v>
      </c>
      <c r="C755" s="84">
        <v>3</v>
      </c>
      <c r="D755" s="84">
        <v>9</v>
      </c>
      <c r="E755" s="84"/>
      <c r="F755" s="84"/>
      <c r="G755" s="84"/>
      <c r="H755" s="84"/>
      <c r="I755" s="84"/>
      <c r="J755" s="84"/>
      <c r="K755" s="84"/>
      <c r="L755" s="84"/>
      <c r="M755" s="84"/>
      <c r="N755" s="140">
        <v>1</v>
      </c>
      <c r="O755" s="84">
        <v>2</v>
      </c>
      <c r="P755" s="84">
        <v>1</v>
      </c>
      <c r="Q755" s="84">
        <v>6</v>
      </c>
      <c r="R755" s="84"/>
      <c r="S755" s="84"/>
      <c r="T755" s="84"/>
      <c r="U755" s="84"/>
      <c r="V755" s="84"/>
      <c r="W755" s="84"/>
      <c r="X755" s="84"/>
      <c r="Y755" s="84"/>
      <c r="Z755" s="84"/>
      <c r="AA755" s="65">
        <v>1</v>
      </c>
    </row>
    <row r="756" spans="1:27" x14ac:dyDescent="0.2">
      <c r="A756" s="65">
        <v>2</v>
      </c>
      <c r="B756" s="84">
        <v>0</v>
      </c>
      <c r="C756" s="84">
        <v>0</v>
      </c>
      <c r="D756" s="84">
        <v>0</v>
      </c>
      <c r="E756" s="84"/>
      <c r="F756" s="84"/>
      <c r="G756" s="84"/>
      <c r="H756" s="84"/>
      <c r="I756" s="84"/>
      <c r="J756" s="84"/>
      <c r="K756" s="84"/>
      <c r="L756" s="84"/>
      <c r="M756" s="84"/>
      <c r="N756" s="140">
        <v>2</v>
      </c>
      <c r="O756" s="84">
        <v>0</v>
      </c>
      <c r="P756" s="84">
        <v>0</v>
      </c>
      <c r="Q756" s="84">
        <v>0</v>
      </c>
      <c r="R756" s="84"/>
      <c r="S756" s="84"/>
      <c r="T756" s="84"/>
      <c r="U756" s="84"/>
      <c r="V756" s="84"/>
      <c r="W756" s="84"/>
      <c r="X756" s="84"/>
      <c r="Y756" s="84"/>
      <c r="Z756" s="84"/>
      <c r="AA756" s="65">
        <v>2</v>
      </c>
    </row>
    <row r="757" spans="1:27" x14ac:dyDescent="0.2">
      <c r="A757" s="65">
        <v>3</v>
      </c>
      <c r="B757" s="84">
        <v>0</v>
      </c>
      <c r="C757" s="84">
        <v>1</v>
      </c>
      <c r="D757" s="84">
        <v>1</v>
      </c>
      <c r="E757" s="84"/>
      <c r="F757" s="84"/>
      <c r="G757" s="84"/>
      <c r="H757" s="84"/>
      <c r="I757" s="84"/>
      <c r="J757" s="84"/>
      <c r="K757" s="84"/>
      <c r="L757" s="84"/>
      <c r="M757" s="84"/>
      <c r="N757" s="140">
        <v>3</v>
      </c>
      <c r="O757" s="84">
        <v>0</v>
      </c>
      <c r="P757" s="84">
        <v>1</v>
      </c>
      <c r="Q757" s="84">
        <v>0</v>
      </c>
      <c r="R757" s="84"/>
      <c r="S757" s="84"/>
      <c r="T757" s="84"/>
      <c r="U757" s="84"/>
      <c r="V757" s="84"/>
      <c r="W757" s="84"/>
      <c r="X757" s="84"/>
      <c r="Y757" s="84"/>
      <c r="Z757" s="84"/>
      <c r="AA757" s="65">
        <v>3</v>
      </c>
    </row>
    <row r="758" spans="1:27" x14ac:dyDescent="0.2">
      <c r="A758" s="65">
        <v>4</v>
      </c>
      <c r="B758" s="84">
        <v>0</v>
      </c>
      <c r="C758" s="84">
        <v>0</v>
      </c>
      <c r="D758" s="84">
        <v>0</v>
      </c>
      <c r="E758" s="84"/>
      <c r="F758" s="84"/>
      <c r="G758" s="84"/>
      <c r="H758" s="84"/>
      <c r="I758" s="84"/>
      <c r="J758" s="84"/>
      <c r="K758" s="84"/>
      <c r="L758" s="84"/>
      <c r="M758" s="84"/>
      <c r="N758" s="140">
        <v>4</v>
      </c>
      <c r="O758" s="84">
        <v>0</v>
      </c>
      <c r="P758" s="84">
        <v>0</v>
      </c>
      <c r="Q758" s="84">
        <v>0</v>
      </c>
      <c r="R758" s="84"/>
      <c r="S758" s="84"/>
      <c r="T758" s="84"/>
      <c r="U758" s="84"/>
      <c r="V758" s="84"/>
      <c r="W758" s="84"/>
      <c r="X758" s="84"/>
      <c r="Y758" s="84"/>
      <c r="Z758" s="84"/>
      <c r="AA758" s="65">
        <v>4</v>
      </c>
    </row>
    <row r="759" spans="1:27" x14ac:dyDescent="0.2">
      <c r="A759" s="65">
        <v>5</v>
      </c>
      <c r="B759" s="84">
        <v>11</v>
      </c>
      <c r="C759" s="84">
        <v>61</v>
      </c>
      <c r="D759" s="84">
        <v>66</v>
      </c>
      <c r="E759" s="84"/>
      <c r="F759" s="84"/>
      <c r="G759" s="84"/>
      <c r="H759" s="84"/>
      <c r="I759" s="84"/>
      <c r="J759" s="84"/>
      <c r="K759" s="84"/>
      <c r="L759" s="84"/>
      <c r="M759" s="84"/>
      <c r="N759" s="140">
        <v>5</v>
      </c>
      <c r="O759" s="84">
        <v>11</v>
      </c>
      <c r="P759" s="84">
        <v>50</v>
      </c>
      <c r="Q759" s="84">
        <v>5</v>
      </c>
      <c r="R759" s="84"/>
      <c r="S759" s="84"/>
      <c r="T759" s="84"/>
      <c r="U759" s="84"/>
      <c r="V759" s="84"/>
      <c r="W759" s="84"/>
      <c r="X759" s="84"/>
      <c r="Y759" s="84"/>
      <c r="Z759" s="84"/>
      <c r="AA759" s="65">
        <v>5</v>
      </c>
    </row>
    <row r="760" spans="1:27" x14ac:dyDescent="0.2">
      <c r="A760" s="65">
        <v>6</v>
      </c>
      <c r="B760" s="84">
        <v>1</v>
      </c>
      <c r="C760" s="84">
        <v>4</v>
      </c>
      <c r="D760" s="84">
        <v>5</v>
      </c>
      <c r="E760" s="84"/>
      <c r="F760" s="84"/>
      <c r="G760" s="84"/>
      <c r="H760" s="84"/>
      <c r="I760" s="84"/>
      <c r="J760" s="84"/>
      <c r="K760" s="84"/>
      <c r="L760" s="84"/>
      <c r="M760" s="84"/>
      <c r="N760" s="140">
        <v>6</v>
      </c>
      <c r="O760" s="84">
        <v>1</v>
      </c>
      <c r="P760" s="84">
        <v>3</v>
      </c>
      <c r="Q760" s="84">
        <v>1</v>
      </c>
      <c r="R760" s="84"/>
      <c r="S760" s="84"/>
      <c r="T760" s="84"/>
      <c r="U760" s="84"/>
      <c r="V760" s="84"/>
      <c r="W760" s="84"/>
      <c r="X760" s="84"/>
      <c r="Y760" s="84"/>
      <c r="Z760" s="84"/>
      <c r="AA760" s="65">
        <v>6</v>
      </c>
    </row>
    <row r="761" spans="1:27" x14ac:dyDescent="0.2">
      <c r="A761" s="65">
        <v>7</v>
      </c>
      <c r="B761" s="84">
        <v>1</v>
      </c>
      <c r="C761" s="84">
        <v>6</v>
      </c>
      <c r="D761" s="84">
        <v>6</v>
      </c>
      <c r="E761" s="84"/>
      <c r="F761" s="84"/>
      <c r="G761" s="84"/>
      <c r="H761" s="84"/>
      <c r="I761" s="84"/>
      <c r="J761" s="84"/>
      <c r="K761" s="84"/>
      <c r="L761" s="84"/>
      <c r="M761" s="84"/>
      <c r="N761" s="140">
        <v>7</v>
      </c>
      <c r="O761" s="84">
        <v>1</v>
      </c>
      <c r="P761" s="84">
        <v>5</v>
      </c>
      <c r="Q761" s="84">
        <v>0</v>
      </c>
      <c r="R761" s="84"/>
      <c r="S761" s="84"/>
      <c r="T761" s="84"/>
      <c r="U761" s="84"/>
      <c r="V761" s="84"/>
      <c r="W761" s="84"/>
      <c r="X761" s="84"/>
      <c r="Y761" s="84"/>
      <c r="Z761" s="84"/>
      <c r="AA761" s="65">
        <v>7</v>
      </c>
    </row>
    <row r="762" spans="1:27" x14ac:dyDescent="0.2">
      <c r="A762" s="65">
        <v>8</v>
      </c>
      <c r="B762" s="84">
        <v>0</v>
      </c>
      <c r="C762" s="84">
        <v>0</v>
      </c>
      <c r="D762" s="84">
        <v>0</v>
      </c>
      <c r="E762" s="84"/>
      <c r="F762" s="84"/>
      <c r="G762" s="84"/>
      <c r="H762" s="84"/>
      <c r="I762" s="84"/>
      <c r="J762" s="84"/>
      <c r="K762" s="84"/>
      <c r="L762" s="84"/>
      <c r="M762" s="84"/>
      <c r="N762" s="140">
        <v>8</v>
      </c>
      <c r="O762" s="84">
        <v>0</v>
      </c>
      <c r="P762" s="84">
        <v>0</v>
      </c>
      <c r="Q762" s="84">
        <v>0</v>
      </c>
      <c r="R762" s="84"/>
      <c r="S762" s="84"/>
      <c r="T762" s="84"/>
      <c r="U762" s="84"/>
      <c r="V762" s="84"/>
      <c r="W762" s="84"/>
      <c r="X762" s="84"/>
      <c r="Y762" s="84"/>
      <c r="Z762" s="84"/>
      <c r="AA762" s="65">
        <v>8</v>
      </c>
    </row>
    <row r="763" spans="1:27" x14ac:dyDescent="0.2">
      <c r="A763" s="65">
        <v>9</v>
      </c>
      <c r="B763" s="84">
        <v>0</v>
      </c>
      <c r="C763" s="84">
        <v>0</v>
      </c>
      <c r="D763" s="84">
        <v>0</v>
      </c>
      <c r="E763" s="84"/>
      <c r="F763" s="84"/>
      <c r="G763" s="84"/>
      <c r="H763" s="84"/>
      <c r="I763" s="84"/>
      <c r="J763" s="84"/>
      <c r="K763" s="84"/>
      <c r="L763" s="84"/>
      <c r="M763" s="84"/>
      <c r="N763" s="140">
        <v>9</v>
      </c>
      <c r="O763" s="84">
        <v>0</v>
      </c>
      <c r="P763" s="84">
        <v>0</v>
      </c>
      <c r="Q763" s="84">
        <v>0</v>
      </c>
      <c r="R763" s="84"/>
      <c r="S763" s="84"/>
      <c r="T763" s="84"/>
      <c r="U763" s="84"/>
      <c r="V763" s="84"/>
      <c r="W763" s="84"/>
      <c r="X763" s="84"/>
      <c r="Y763" s="84"/>
      <c r="Z763" s="84"/>
      <c r="AA763" s="65">
        <v>9</v>
      </c>
    </row>
    <row r="764" spans="1:27" x14ac:dyDescent="0.2">
      <c r="A764" s="65">
        <v>10</v>
      </c>
      <c r="B764" s="84">
        <v>14</v>
      </c>
      <c r="C764" s="84">
        <v>34</v>
      </c>
      <c r="D764" s="84">
        <v>44</v>
      </c>
      <c r="E764" s="84"/>
      <c r="F764" s="84"/>
      <c r="G764" s="84"/>
      <c r="H764" s="84"/>
      <c r="I764" s="84"/>
      <c r="J764" s="84"/>
      <c r="K764" s="84"/>
      <c r="L764" s="84"/>
      <c r="M764" s="84"/>
      <c r="N764" s="140">
        <v>10</v>
      </c>
      <c r="O764" s="84">
        <v>14</v>
      </c>
      <c r="P764" s="84">
        <v>20</v>
      </c>
      <c r="Q764" s="84">
        <v>10</v>
      </c>
      <c r="R764" s="84"/>
      <c r="S764" s="84"/>
      <c r="T764" s="84"/>
      <c r="U764" s="84"/>
      <c r="V764" s="84"/>
      <c r="W764" s="84"/>
      <c r="X764" s="84"/>
      <c r="Y764" s="84"/>
      <c r="Z764" s="84"/>
      <c r="AA764" s="65">
        <v>10</v>
      </c>
    </row>
    <row r="765" spans="1:27" x14ac:dyDescent="0.2">
      <c r="A765" s="65">
        <v>11</v>
      </c>
      <c r="B765" s="84">
        <v>4</v>
      </c>
      <c r="C765" s="84">
        <v>10</v>
      </c>
      <c r="D765" s="84">
        <v>19</v>
      </c>
      <c r="E765" s="84"/>
      <c r="F765" s="84"/>
      <c r="G765" s="84"/>
      <c r="H765" s="84"/>
      <c r="I765" s="84"/>
      <c r="J765" s="84"/>
      <c r="K765" s="84"/>
      <c r="L765" s="84"/>
      <c r="M765" s="84"/>
      <c r="N765" s="140">
        <v>11</v>
      </c>
      <c r="O765" s="84">
        <v>4</v>
      </c>
      <c r="P765" s="84">
        <v>5</v>
      </c>
      <c r="Q765" s="84">
        <v>9</v>
      </c>
      <c r="R765" s="84"/>
      <c r="S765" s="84"/>
      <c r="T765" s="84"/>
      <c r="U765" s="84"/>
      <c r="V765" s="84"/>
      <c r="W765" s="84"/>
      <c r="X765" s="84"/>
      <c r="Y765" s="84"/>
      <c r="Z765" s="84"/>
      <c r="AA765" s="65">
        <v>11</v>
      </c>
    </row>
    <row r="766" spans="1:27" x14ac:dyDescent="0.2">
      <c r="A766" s="65">
        <v>12</v>
      </c>
      <c r="B766" s="84">
        <v>6</v>
      </c>
      <c r="C766" s="84">
        <v>12</v>
      </c>
      <c r="D766" s="84">
        <v>25</v>
      </c>
      <c r="E766" s="84"/>
      <c r="F766" s="84"/>
      <c r="G766" s="84"/>
      <c r="H766" s="84"/>
      <c r="I766" s="84"/>
      <c r="J766" s="84"/>
      <c r="K766" s="84"/>
      <c r="L766" s="84"/>
      <c r="M766" s="84"/>
      <c r="N766" s="140">
        <v>12</v>
      </c>
      <c r="O766" s="84">
        <v>6</v>
      </c>
      <c r="P766" s="84">
        <v>6</v>
      </c>
      <c r="Q766" s="84">
        <v>13</v>
      </c>
      <c r="R766" s="84"/>
      <c r="S766" s="84"/>
      <c r="T766" s="84"/>
      <c r="U766" s="84"/>
      <c r="V766" s="84"/>
      <c r="W766" s="84"/>
      <c r="X766" s="84"/>
      <c r="Y766" s="84"/>
      <c r="Z766" s="84"/>
      <c r="AA766" s="65">
        <v>12</v>
      </c>
    </row>
    <row r="767" spans="1:27" x14ac:dyDescent="0.2">
      <c r="A767" s="65">
        <v>13</v>
      </c>
      <c r="B767" s="84">
        <v>2</v>
      </c>
      <c r="C767" s="84">
        <v>12</v>
      </c>
      <c r="D767" s="84">
        <v>17</v>
      </c>
      <c r="E767" s="84"/>
      <c r="F767" s="84"/>
      <c r="G767" s="84"/>
      <c r="H767" s="84"/>
      <c r="I767" s="84"/>
      <c r="J767" s="84"/>
      <c r="K767" s="84"/>
      <c r="L767" s="84"/>
      <c r="M767" s="84"/>
      <c r="N767" s="140">
        <v>13</v>
      </c>
      <c r="O767" s="84">
        <v>2</v>
      </c>
      <c r="P767" s="84">
        <v>10</v>
      </c>
      <c r="Q767" s="84">
        <v>5</v>
      </c>
      <c r="R767" s="84"/>
      <c r="S767" s="84"/>
      <c r="T767" s="84"/>
      <c r="U767" s="84"/>
      <c r="V767" s="84"/>
      <c r="W767" s="84"/>
      <c r="X767" s="84"/>
      <c r="Y767" s="84"/>
      <c r="Z767" s="84"/>
      <c r="AA767" s="65">
        <v>13</v>
      </c>
    </row>
    <row r="768" spans="1:27" x14ac:dyDescent="0.2">
      <c r="A768" s="65">
        <v>14</v>
      </c>
      <c r="B768" s="84">
        <v>6</v>
      </c>
      <c r="C768" s="84">
        <v>19</v>
      </c>
      <c r="D768" s="84">
        <v>27</v>
      </c>
      <c r="E768" s="84"/>
      <c r="F768" s="84"/>
      <c r="G768" s="84"/>
      <c r="H768" s="84"/>
      <c r="I768" s="84"/>
      <c r="J768" s="84"/>
      <c r="K768" s="84"/>
      <c r="L768" s="84"/>
      <c r="M768" s="84"/>
      <c r="N768" s="140">
        <v>14</v>
      </c>
      <c r="O768" s="84">
        <v>6</v>
      </c>
      <c r="P768" s="84">
        <v>13</v>
      </c>
      <c r="Q768" s="84">
        <v>8</v>
      </c>
      <c r="R768" s="84"/>
      <c r="S768" s="84"/>
      <c r="T768" s="84"/>
      <c r="U768" s="84"/>
      <c r="V768" s="84"/>
      <c r="W768" s="84"/>
      <c r="X768" s="84"/>
      <c r="Y768" s="84"/>
      <c r="Z768" s="84"/>
      <c r="AA768" s="65">
        <v>14</v>
      </c>
    </row>
    <row r="769" spans="1:32" x14ac:dyDescent="0.2">
      <c r="A769" s="65">
        <v>15</v>
      </c>
      <c r="B769" s="84">
        <v>0</v>
      </c>
      <c r="C769" s="84">
        <v>0</v>
      </c>
      <c r="D769" s="84">
        <v>1</v>
      </c>
      <c r="E769" s="84"/>
      <c r="F769" s="84"/>
      <c r="G769" s="84"/>
      <c r="H769" s="84"/>
      <c r="I769" s="84"/>
      <c r="J769" s="84"/>
      <c r="K769" s="84"/>
      <c r="L769" s="84"/>
      <c r="M769" s="84"/>
      <c r="N769" s="140">
        <v>15</v>
      </c>
      <c r="O769" s="84">
        <v>0</v>
      </c>
      <c r="P769" s="84">
        <v>0</v>
      </c>
      <c r="Q769" s="84">
        <v>0</v>
      </c>
      <c r="R769" s="84"/>
      <c r="S769" s="84"/>
      <c r="T769" s="84"/>
      <c r="U769" s="84"/>
      <c r="V769" s="84"/>
      <c r="W769" s="84"/>
      <c r="X769" s="84"/>
      <c r="Y769" s="84"/>
      <c r="Z769" s="84"/>
      <c r="AA769" s="65">
        <v>15</v>
      </c>
    </row>
    <row r="770" spans="1:32" x14ac:dyDescent="0.2">
      <c r="A770" s="65">
        <v>16</v>
      </c>
      <c r="B770" s="84">
        <v>0</v>
      </c>
      <c r="C770" s="84">
        <v>17</v>
      </c>
      <c r="D770" s="84">
        <v>29</v>
      </c>
      <c r="E770" s="84"/>
      <c r="F770" s="84"/>
      <c r="G770" s="84"/>
      <c r="H770" s="84"/>
      <c r="I770" s="84"/>
      <c r="J770" s="84"/>
      <c r="K770" s="84"/>
      <c r="L770" s="84"/>
      <c r="M770" s="84"/>
      <c r="N770" s="140">
        <v>16</v>
      </c>
      <c r="O770" s="84">
        <v>0</v>
      </c>
      <c r="P770" s="84">
        <v>5</v>
      </c>
      <c r="Q770" s="84">
        <v>12</v>
      </c>
      <c r="R770" s="84"/>
      <c r="S770" s="84"/>
      <c r="T770" s="84"/>
      <c r="U770" s="84"/>
      <c r="V770" s="84"/>
      <c r="W770" s="84"/>
      <c r="X770" s="84"/>
      <c r="Y770" s="84"/>
      <c r="Z770" s="84"/>
      <c r="AA770" s="65">
        <v>16</v>
      </c>
    </row>
    <row r="771" spans="1:32" x14ac:dyDescent="0.2">
      <c r="A771" s="65">
        <v>17</v>
      </c>
      <c r="B771" s="84">
        <v>10</v>
      </c>
      <c r="C771" s="84">
        <v>12</v>
      </c>
      <c r="D771" s="84">
        <v>22</v>
      </c>
      <c r="E771" s="84"/>
      <c r="F771" s="84"/>
      <c r="G771" s="84"/>
      <c r="H771" s="84"/>
      <c r="I771" s="84"/>
      <c r="J771" s="84"/>
      <c r="K771" s="84"/>
      <c r="L771" s="84"/>
      <c r="M771" s="84"/>
      <c r="N771" s="140">
        <v>17</v>
      </c>
      <c r="O771" s="84">
        <v>10</v>
      </c>
      <c r="P771" s="84">
        <v>2</v>
      </c>
      <c r="Q771" s="84">
        <v>8</v>
      </c>
      <c r="R771" s="84"/>
      <c r="S771" s="84"/>
      <c r="T771" s="84"/>
      <c r="U771" s="84"/>
      <c r="V771" s="84"/>
      <c r="W771" s="84"/>
      <c r="X771" s="84"/>
      <c r="Y771" s="84"/>
      <c r="Z771" s="84"/>
      <c r="AA771" s="65">
        <v>17</v>
      </c>
    </row>
    <row r="772" spans="1:32" x14ac:dyDescent="0.2">
      <c r="A772" s="65">
        <v>18</v>
      </c>
      <c r="B772" s="84">
        <v>4</v>
      </c>
      <c r="C772" s="84">
        <v>6</v>
      </c>
      <c r="D772" s="84">
        <v>9</v>
      </c>
      <c r="E772" s="84"/>
      <c r="F772" s="84"/>
      <c r="G772" s="84"/>
      <c r="H772" s="84"/>
      <c r="I772" s="84"/>
      <c r="J772" s="84"/>
      <c r="K772" s="84"/>
      <c r="L772" s="84"/>
      <c r="M772" s="84"/>
      <c r="N772" s="140">
        <v>18</v>
      </c>
      <c r="O772" s="84">
        <v>4</v>
      </c>
      <c r="P772" s="84">
        <v>2</v>
      </c>
      <c r="Q772" s="84">
        <v>3</v>
      </c>
      <c r="R772" s="84"/>
      <c r="S772" s="84"/>
      <c r="T772" s="84"/>
      <c r="U772" s="84"/>
      <c r="V772" s="84"/>
      <c r="W772" s="84"/>
      <c r="X772" s="84"/>
      <c r="Y772" s="84"/>
      <c r="Z772" s="84"/>
      <c r="AA772" s="65">
        <v>18</v>
      </c>
    </row>
    <row r="773" spans="1:32" x14ac:dyDescent="0.2">
      <c r="A773" s="65">
        <v>19</v>
      </c>
      <c r="B773" s="84">
        <v>1</v>
      </c>
      <c r="C773" s="84">
        <v>3</v>
      </c>
      <c r="D773" s="84">
        <v>10</v>
      </c>
      <c r="E773" s="84"/>
      <c r="F773" s="84"/>
      <c r="G773" s="84"/>
      <c r="H773" s="84"/>
      <c r="I773" s="84"/>
      <c r="J773" s="84"/>
      <c r="K773" s="84"/>
      <c r="L773" s="84"/>
      <c r="M773" s="84"/>
      <c r="N773" s="140">
        <v>19</v>
      </c>
      <c r="O773" s="84">
        <v>1</v>
      </c>
      <c r="P773" s="84">
        <v>2</v>
      </c>
      <c r="Q773" s="84">
        <v>7</v>
      </c>
      <c r="R773" s="84"/>
      <c r="S773" s="84"/>
      <c r="T773" s="84"/>
      <c r="U773" s="84"/>
      <c r="V773" s="84"/>
      <c r="W773" s="84"/>
      <c r="X773" s="84"/>
      <c r="Y773" s="84"/>
      <c r="Z773" s="84"/>
      <c r="AA773" s="65">
        <v>19</v>
      </c>
    </row>
    <row r="774" spans="1:32" x14ac:dyDescent="0.2">
      <c r="A774" s="65">
        <v>20</v>
      </c>
      <c r="B774" s="84">
        <v>0</v>
      </c>
      <c r="C774" s="84">
        <v>4</v>
      </c>
      <c r="D774" s="84">
        <v>8</v>
      </c>
      <c r="E774" s="84"/>
      <c r="F774" s="84"/>
      <c r="G774" s="84"/>
      <c r="H774" s="84"/>
      <c r="I774" s="84"/>
      <c r="J774" s="84"/>
      <c r="K774" s="84"/>
      <c r="L774" s="84"/>
      <c r="M774" s="84"/>
      <c r="N774" s="140">
        <v>20</v>
      </c>
      <c r="O774" s="84">
        <v>0</v>
      </c>
      <c r="P774" s="84">
        <v>4</v>
      </c>
      <c r="Q774" s="84">
        <v>4</v>
      </c>
      <c r="R774" s="84"/>
      <c r="S774" s="84"/>
      <c r="T774" s="84"/>
      <c r="U774" s="84"/>
      <c r="V774" s="84"/>
      <c r="W774" s="84"/>
      <c r="X774" s="84"/>
      <c r="Y774" s="84"/>
      <c r="Z774" s="84"/>
      <c r="AA774" s="65">
        <v>20</v>
      </c>
    </row>
    <row r="775" spans="1:32" x14ac:dyDescent="0.2">
      <c r="A775" s="65">
        <v>21</v>
      </c>
      <c r="B775" s="84">
        <v>5</v>
      </c>
      <c r="C775" s="84">
        <v>19</v>
      </c>
      <c r="D775" s="84">
        <v>28</v>
      </c>
      <c r="E775" s="84"/>
      <c r="F775" s="84"/>
      <c r="G775" s="84"/>
      <c r="H775" s="84"/>
      <c r="I775" s="84"/>
      <c r="J775" s="84"/>
      <c r="K775" s="84"/>
      <c r="L775" s="84"/>
      <c r="M775" s="84"/>
      <c r="N775" s="140">
        <v>21</v>
      </c>
      <c r="O775" s="84">
        <v>5</v>
      </c>
      <c r="P775" s="84">
        <v>14</v>
      </c>
      <c r="Q775" s="84">
        <v>9</v>
      </c>
      <c r="R775" s="84"/>
      <c r="S775" s="84"/>
      <c r="T775" s="84"/>
      <c r="U775" s="84"/>
      <c r="V775" s="84"/>
      <c r="W775" s="84"/>
      <c r="X775" s="84"/>
      <c r="Y775" s="84"/>
      <c r="Z775" s="84"/>
      <c r="AA775" s="65">
        <v>21</v>
      </c>
    </row>
    <row r="776" spans="1:32" x14ac:dyDescent="0.2">
      <c r="A776" s="65">
        <v>22</v>
      </c>
      <c r="B776" s="84">
        <v>5</v>
      </c>
      <c r="C776" s="84">
        <v>5</v>
      </c>
      <c r="D776" s="84">
        <v>7</v>
      </c>
      <c r="E776" s="84"/>
      <c r="F776" s="84"/>
      <c r="G776" s="84"/>
      <c r="H776" s="84"/>
      <c r="I776" s="84"/>
      <c r="J776" s="84"/>
      <c r="K776" s="84"/>
      <c r="L776" s="84"/>
      <c r="M776" s="84"/>
      <c r="N776" s="140">
        <v>22</v>
      </c>
      <c r="O776" s="84">
        <v>5</v>
      </c>
      <c r="P776" s="84">
        <v>0</v>
      </c>
      <c r="Q776" s="84">
        <v>2</v>
      </c>
      <c r="R776" s="84"/>
      <c r="S776" s="84"/>
      <c r="T776" s="84"/>
      <c r="U776" s="84"/>
      <c r="V776" s="84"/>
      <c r="W776" s="84"/>
      <c r="X776" s="84"/>
      <c r="Y776" s="84"/>
      <c r="Z776" s="84"/>
      <c r="AA776" s="65">
        <v>22</v>
      </c>
    </row>
    <row r="777" spans="1:32" x14ac:dyDescent="0.2">
      <c r="A777" s="65">
        <v>23</v>
      </c>
      <c r="B777" s="84">
        <v>28</v>
      </c>
      <c r="C777" s="84">
        <v>47</v>
      </c>
      <c r="D777" s="84">
        <v>69</v>
      </c>
      <c r="E777" s="84"/>
      <c r="F777" s="84"/>
      <c r="G777" s="84"/>
      <c r="H777" s="84"/>
      <c r="I777" s="84"/>
      <c r="J777" s="84"/>
      <c r="K777" s="84"/>
      <c r="L777" s="84"/>
      <c r="M777" s="84"/>
      <c r="N777" s="140">
        <v>23</v>
      </c>
      <c r="O777" s="84">
        <v>28</v>
      </c>
      <c r="P777" s="84">
        <v>19</v>
      </c>
      <c r="Q777" s="84">
        <v>22</v>
      </c>
      <c r="R777" s="84"/>
      <c r="S777" s="84"/>
      <c r="T777" s="84"/>
      <c r="U777" s="84"/>
      <c r="V777" s="84"/>
      <c r="W777" s="84"/>
      <c r="X777" s="84"/>
      <c r="Y777" s="84"/>
      <c r="Z777" s="84"/>
      <c r="AA777" s="65">
        <v>23</v>
      </c>
    </row>
    <row r="778" spans="1:32" x14ac:dyDescent="0.2">
      <c r="A778" s="65">
        <v>24</v>
      </c>
      <c r="B778" s="84">
        <v>2</v>
      </c>
      <c r="C778" s="84">
        <v>5</v>
      </c>
      <c r="D778" s="84">
        <v>10</v>
      </c>
      <c r="E778" s="84"/>
      <c r="F778" s="84"/>
      <c r="G778" s="84"/>
      <c r="H778" s="84"/>
      <c r="I778" s="84"/>
      <c r="J778" s="84"/>
      <c r="K778" s="84"/>
      <c r="L778" s="84"/>
      <c r="M778" s="84"/>
      <c r="N778" s="140">
        <v>24</v>
      </c>
      <c r="O778" s="84">
        <v>2</v>
      </c>
      <c r="P778" s="84">
        <v>3</v>
      </c>
      <c r="Q778" s="84">
        <v>5</v>
      </c>
      <c r="R778" s="84"/>
      <c r="S778" s="84"/>
      <c r="T778" s="84"/>
      <c r="U778" s="84"/>
      <c r="V778" s="84"/>
      <c r="W778" s="84"/>
      <c r="X778" s="84"/>
      <c r="Y778" s="84"/>
      <c r="Z778" s="84"/>
      <c r="AA778" s="65">
        <v>24</v>
      </c>
    </row>
    <row r="779" spans="1:32" x14ac:dyDescent="0.2">
      <c r="A779" s="72" t="s">
        <v>4</v>
      </c>
      <c r="B779" s="84">
        <v>102</v>
      </c>
      <c r="C779" s="84">
        <v>280</v>
      </c>
      <c r="D779" s="84">
        <v>412</v>
      </c>
      <c r="E779" s="84"/>
      <c r="F779" s="84"/>
      <c r="G779" s="84"/>
      <c r="H779" s="84"/>
      <c r="I779" s="84"/>
      <c r="J779" s="84"/>
      <c r="K779" s="84"/>
      <c r="L779" s="84"/>
      <c r="M779" s="84"/>
      <c r="N779" s="72" t="s">
        <v>4</v>
      </c>
      <c r="O779" s="84">
        <v>102</v>
      </c>
      <c r="P779" s="84">
        <v>165</v>
      </c>
      <c r="Q779" s="84">
        <v>129</v>
      </c>
      <c r="R779" s="84"/>
      <c r="S779" s="84"/>
      <c r="T779" s="84"/>
      <c r="U779" s="84"/>
      <c r="V779" s="84"/>
      <c r="W779" s="84"/>
      <c r="X779" s="84"/>
      <c r="Y779" s="84"/>
      <c r="Z779" s="84"/>
      <c r="AA779" s="72" t="s">
        <v>4</v>
      </c>
      <c r="AB779" s="68"/>
    </row>
    <row r="780" spans="1:32" x14ac:dyDescent="0.2">
      <c r="A780" s="45"/>
      <c r="B780" s="62"/>
      <c r="C780" s="62"/>
      <c r="D780" s="62"/>
      <c r="E780" s="62"/>
      <c r="F780" s="62"/>
      <c r="G780" s="62"/>
      <c r="H780" s="62"/>
      <c r="I780" s="62"/>
      <c r="J780" s="62"/>
      <c r="K780" s="62"/>
      <c r="L780" s="62"/>
      <c r="M780" s="62"/>
      <c r="N780" s="45"/>
      <c r="O780" s="62"/>
      <c r="P780" s="62"/>
      <c r="Q780" s="62"/>
      <c r="R780" s="62"/>
      <c r="S780" s="62"/>
      <c r="T780" s="62"/>
      <c r="U780" s="62"/>
      <c r="V780" s="62"/>
      <c r="W780" s="62"/>
      <c r="X780" s="62"/>
      <c r="Y780" s="62"/>
      <c r="Z780" s="62"/>
      <c r="AA780" s="45"/>
    </row>
    <row r="781" spans="1:32" x14ac:dyDescent="0.2">
      <c r="E781" s="68"/>
      <c r="F781" s="68"/>
      <c r="H781" s="68"/>
      <c r="X781" s="346"/>
    </row>
    <row r="782" spans="1:32" x14ac:dyDescent="0.2">
      <c r="X782" s="346"/>
      <c r="AC782" s="101"/>
      <c r="AD782" s="102"/>
      <c r="AE782" s="102"/>
      <c r="AF782" s="102"/>
    </row>
    <row r="783" spans="1:32" x14ac:dyDescent="0.2">
      <c r="B783" s="86"/>
      <c r="O783" s="86"/>
      <c r="X783" s="346"/>
      <c r="AC783" s="103"/>
      <c r="AD783" s="82"/>
      <c r="AE783" s="82"/>
      <c r="AF783" s="82"/>
    </row>
    <row r="784" spans="1:32" x14ac:dyDescent="0.2">
      <c r="A784" s="41" t="s">
        <v>30</v>
      </c>
      <c r="B784" s="53" t="s">
        <v>225</v>
      </c>
      <c r="C784" s="54"/>
      <c r="D784" s="54"/>
      <c r="E784" s="54"/>
      <c r="F784" s="54"/>
      <c r="G784" s="54"/>
      <c r="H784" s="54"/>
      <c r="I784" s="54"/>
      <c r="J784" s="54"/>
      <c r="K784" s="54"/>
      <c r="L784" s="54"/>
      <c r="M784" s="54"/>
      <c r="N784" s="73" t="s">
        <v>30</v>
      </c>
      <c r="O784" s="55" t="s">
        <v>225</v>
      </c>
      <c r="P784" s="55"/>
      <c r="Q784" s="55"/>
      <c r="R784" s="55"/>
      <c r="S784" s="55"/>
      <c r="T784" s="55"/>
      <c r="U784" s="55"/>
      <c r="V784" s="55"/>
      <c r="W784" s="55"/>
      <c r="X784" s="55"/>
      <c r="Y784" s="55"/>
      <c r="Z784" s="55"/>
      <c r="AA784" s="41" t="s">
        <v>30</v>
      </c>
      <c r="AC784" s="103"/>
      <c r="AD784" s="82"/>
      <c r="AE784" s="82"/>
      <c r="AF784" s="82"/>
    </row>
    <row r="785" spans="1:32" x14ac:dyDescent="0.2">
      <c r="A785" s="56">
        <v>1</v>
      </c>
      <c r="B785" s="84">
        <v>5</v>
      </c>
      <c r="C785" s="84">
        <v>22</v>
      </c>
      <c r="D785" s="84">
        <v>36</v>
      </c>
      <c r="E785" s="84"/>
      <c r="F785" s="84"/>
      <c r="G785" s="84"/>
      <c r="H785" s="84"/>
      <c r="I785" s="84"/>
      <c r="J785" s="84"/>
      <c r="K785" s="84"/>
      <c r="L785" s="84"/>
      <c r="M785" s="84"/>
      <c r="N785" s="56">
        <v>1</v>
      </c>
      <c r="O785" s="84">
        <v>5</v>
      </c>
      <c r="P785" s="84">
        <v>15</v>
      </c>
      <c r="Q785" s="84">
        <v>10</v>
      </c>
      <c r="R785" s="84"/>
      <c r="S785" s="84"/>
      <c r="T785" s="84"/>
      <c r="U785" s="84"/>
      <c r="V785" s="84"/>
      <c r="W785" s="84"/>
      <c r="X785" s="84"/>
      <c r="Y785" s="84"/>
      <c r="Z785" s="84"/>
      <c r="AA785" s="56">
        <v>1</v>
      </c>
      <c r="AE785" s="82"/>
      <c r="AF785" s="82"/>
    </row>
    <row r="786" spans="1:32" x14ac:dyDescent="0.2">
      <c r="A786" s="56">
        <v>2</v>
      </c>
      <c r="B786" s="84">
        <v>7</v>
      </c>
      <c r="C786" s="84">
        <v>16</v>
      </c>
      <c r="D786" s="84">
        <v>30</v>
      </c>
      <c r="E786" s="84"/>
      <c r="F786" s="84"/>
      <c r="G786" s="84"/>
      <c r="H786" s="84"/>
      <c r="I786" s="84"/>
      <c r="J786" s="84"/>
      <c r="K786" s="84"/>
      <c r="L786" s="84"/>
      <c r="M786" s="84"/>
      <c r="N786" s="56">
        <v>2</v>
      </c>
      <c r="O786" s="84">
        <v>7</v>
      </c>
      <c r="P786" s="84">
        <v>10</v>
      </c>
      <c r="Q786" s="84">
        <v>17</v>
      </c>
      <c r="R786" s="84"/>
      <c r="S786" s="84"/>
      <c r="T786" s="84"/>
      <c r="U786" s="84"/>
      <c r="V786" s="84"/>
      <c r="W786" s="84"/>
      <c r="X786" s="84"/>
      <c r="Y786" s="84"/>
      <c r="Z786" s="84"/>
      <c r="AA786" s="56">
        <v>2</v>
      </c>
      <c r="AE786" s="82"/>
      <c r="AF786" s="82"/>
    </row>
    <row r="787" spans="1:32" x14ac:dyDescent="0.2">
      <c r="A787" s="56">
        <v>3</v>
      </c>
      <c r="B787" s="84">
        <v>0</v>
      </c>
      <c r="C787" s="84">
        <v>4</v>
      </c>
      <c r="D787" s="84">
        <v>5</v>
      </c>
      <c r="E787" s="84"/>
      <c r="F787" s="84"/>
      <c r="G787" s="84"/>
      <c r="H787" s="84"/>
      <c r="I787" s="84"/>
      <c r="J787" s="84"/>
      <c r="K787" s="84"/>
      <c r="L787" s="84"/>
      <c r="M787" s="84"/>
      <c r="N787" s="56">
        <v>3</v>
      </c>
      <c r="O787" s="84">
        <v>0</v>
      </c>
      <c r="P787" s="84">
        <v>4</v>
      </c>
      <c r="Q787" s="84">
        <v>1</v>
      </c>
      <c r="R787" s="84"/>
      <c r="S787" s="84"/>
      <c r="T787" s="84"/>
      <c r="U787" s="84"/>
      <c r="V787" s="84"/>
      <c r="W787" s="84"/>
      <c r="X787" s="84"/>
      <c r="Y787" s="84"/>
      <c r="Z787" s="84"/>
      <c r="AA787" s="56">
        <v>3</v>
      </c>
      <c r="AE787" s="82"/>
      <c r="AF787" s="82"/>
    </row>
    <row r="788" spans="1:32" x14ac:dyDescent="0.2">
      <c r="A788" s="56">
        <v>4</v>
      </c>
      <c r="B788" s="84">
        <v>7</v>
      </c>
      <c r="C788" s="84">
        <v>7</v>
      </c>
      <c r="D788" s="84">
        <v>7</v>
      </c>
      <c r="E788" s="84"/>
      <c r="F788" s="84"/>
      <c r="G788" s="84"/>
      <c r="H788" s="84"/>
      <c r="I788" s="84"/>
      <c r="J788" s="84"/>
      <c r="K788" s="84"/>
      <c r="L788" s="84"/>
      <c r="M788" s="84"/>
      <c r="N788" s="56">
        <v>4</v>
      </c>
      <c r="O788" s="84">
        <v>7</v>
      </c>
      <c r="P788" s="84">
        <v>0</v>
      </c>
      <c r="Q788" s="84">
        <v>0</v>
      </c>
      <c r="R788" s="84"/>
      <c r="S788" s="84"/>
      <c r="T788" s="84"/>
      <c r="U788" s="84"/>
      <c r="V788" s="84"/>
      <c r="W788" s="84"/>
      <c r="X788" s="84"/>
      <c r="Y788" s="84"/>
      <c r="Z788" s="84"/>
      <c r="AA788" s="56">
        <v>4</v>
      </c>
      <c r="AE788" s="82"/>
      <c r="AF788" s="82"/>
    </row>
    <row r="789" spans="1:32" x14ac:dyDescent="0.2">
      <c r="A789" s="56">
        <v>5</v>
      </c>
      <c r="B789" s="84">
        <v>4</v>
      </c>
      <c r="C789" s="84">
        <v>7</v>
      </c>
      <c r="D789" s="84">
        <v>11</v>
      </c>
      <c r="E789" s="84"/>
      <c r="F789" s="84"/>
      <c r="G789" s="84"/>
      <c r="H789" s="84"/>
      <c r="I789" s="84"/>
      <c r="J789" s="84"/>
      <c r="K789" s="84"/>
      <c r="L789" s="84"/>
      <c r="M789" s="84"/>
      <c r="N789" s="56">
        <v>5</v>
      </c>
      <c r="O789" s="84">
        <v>4</v>
      </c>
      <c r="P789" s="84">
        <v>3</v>
      </c>
      <c r="Q789" s="84">
        <v>2</v>
      </c>
      <c r="R789" s="84"/>
      <c r="S789" s="84"/>
      <c r="T789" s="84"/>
      <c r="U789" s="84"/>
      <c r="V789" s="84"/>
      <c r="W789" s="84"/>
      <c r="X789" s="84"/>
      <c r="Y789" s="84"/>
      <c r="Z789" s="84"/>
      <c r="AA789" s="56">
        <v>5</v>
      </c>
      <c r="AE789" s="82"/>
      <c r="AF789" s="82"/>
    </row>
    <row r="790" spans="1:32" x14ac:dyDescent="0.2">
      <c r="A790" s="56">
        <v>6</v>
      </c>
      <c r="B790" s="84">
        <v>0</v>
      </c>
      <c r="C790" s="84">
        <v>0</v>
      </c>
      <c r="D790" s="84">
        <v>0</v>
      </c>
      <c r="E790" s="84"/>
      <c r="F790" s="84"/>
      <c r="G790" s="84"/>
      <c r="H790" s="84"/>
      <c r="I790" s="84"/>
      <c r="J790" s="84"/>
      <c r="K790" s="84"/>
      <c r="L790" s="84"/>
      <c r="M790" s="84"/>
      <c r="N790" s="56">
        <v>6</v>
      </c>
      <c r="O790" s="84">
        <v>0</v>
      </c>
      <c r="P790" s="84">
        <v>0</v>
      </c>
      <c r="Q790" s="84">
        <v>0</v>
      </c>
      <c r="R790" s="84"/>
      <c r="S790" s="84"/>
      <c r="T790" s="84"/>
      <c r="U790" s="84"/>
      <c r="V790" s="84"/>
      <c r="W790" s="84"/>
      <c r="X790" s="84"/>
      <c r="Y790" s="84"/>
      <c r="Z790" s="84"/>
      <c r="AA790" s="56">
        <v>6</v>
      </c>
      <c r="AE790" s="82"/>
      <c r="AF790" s="82"/>
    </row>
    <row r="791" spans="1:32" x14ac:dyDescent="0.2">
      <c r="A791" s="56">
        <v>7</v>
      </c>
      <c r="B791" s="84">
        <v>15</v>
      </c>
      <c r="C791" s="84">
        <v>25</v>
      </c>
      <c r="D791" s="84">
        <v>38</v>
      </c>
      <c r="E791" s="84"/>
      <c r="F791" s="84"/>
      <c r="G791" s="84"/>
      <c r="H791" s="84"/>
      <c r="I791" s="84"/>
      <c r="J791" s="84"/>
      <c r="K791" s="84"/>
      <c r="L791" s="84"/>
      <c r="M791" s="84"/>
      <c r="N791" s="56">
        <v>7</v>
      </c>
      <c r="O791" s="84">
        <v>15</v>
      </c>
      <c r="P791" s="84">
        <v>11</v>
      </c>
      <c r="Q791" s="84">
        <v>13</v>
      </c>
      <c r="R791" s="84"/>
      <c r="S791" s="84"/>
      <c r="T791" s="84"/>
      <c r="U791" s="84"/>
      <c r="V791" s="84"/>
      <c r="W791" s="84"/>
      <c r="X791" s="84"/>
      <c r="Y791" s="84"/>
      <c r="Z791" s="84"/>
      <c r="AA791" s="56">
        <v>7</v>
      </c>
      <c r="AE791" s="82"/>
      <c r="AF791" s="82"/>
    </row>
    <row r="792" spans="1:32" x14ac:dyDescent="0.2">
      <c r="A792" s="56">
        <v>8</v>
      </c>
      <c r="B792" s="84">
        <v>1</v>
      </c>
      <c r="C792" s="84">
        <v>1</v>
      </c>
      <c r="D792" s="84">
        <v>2</v>
      </c>
      <c r="E792" s="84"/>
      <c r="F792" s="84"/>
      <c r="G792" s="84"/>
      <c r="H792" s="84"/>
      <c r="I792" s="84"/>
      <c r="J792" s="84"/>
      <c r="K792" s="84"/>
      <c r="L792" s="84"/>
      <c r="M792" s="84"/>
      <c r="N792" s="56">
        <v>8</v>
      </c>
      <c r="O792" s="84">
        <v>1</v>
      </c>
      <c r="P792" s="84">
        <v>0</v>
      </c>
      <c r="Q792" s="84">
        <v>1</v>
      </c>
      <c r="R792" s="84"/>
      <c r="S792" s="84"/>
      <c r="T792" s="84"/>
      <c r="U792" s="84"/>
      <c r="V792" s="84"/>
      <c r="W792" s="84"/>
      <c r="X792" s="84"/>
      <c r="Y792" s="84"/>
      <c r="Z792" s="84"/>
      <c r="AA792" s="56">
        <v>8</v>
      </c>
      <c r="AE792" s="82"/>
      <c r="AF792" s="82"/>
    </row>
    <row r="793" spans="1:32" x14ac:dyDescent="0.2">
      <c r="A793" s="56">
        <v>9</v>
      </c>
      <c r="B793" s="84">
        <v>0</v>
      </c>
      <c r="C793" s="84">
        <v>0</v>
      </c>
      <c r="D793" s="84">
        <v>0</v>
      </c>
      <c r="E793" s="84"/>
      <c r="F793" s="84"/>
      <c r="G793" s="84"/>
      <c r="H793" s="84"/>
      <c r="I793" s="84"/>
      <c r="J793" s="84"/>
      <c r="K793" s="84"/>
      <c r="L793" s="84"/>
      <c r="M793" s="84"/>
      <c r="N793" s="56">
        <v>9</v>
      </c>
      <c r="O793" s="84">
        <v>0</v>
      </c>
      <c r="P793" s="84">
        <v>0</v>
      </c>
      <c r="Q793" s="84">
        <v>0</v>
      </c>
      <c r="R793" s="84"/>
      <c r="S793" s="84"/>
      <c r="T793" s="84"/>
      <c r="U793" s="84"/>
      <c r="V793" s="84"/>
      <c r="W793" s="84"/>
      <c r="X793" s="84"/>
      <c r="Y793" s="84"/>
      <c r="Z793" s="84"/>
      <c r="AA793" s="56">
        <v>9</v>
      </c>
      <c r="AE793" s="82"/>
      <c r="AF793" s="82"/>
    </row>
    <row r="794" spans="1:32" x14ac:dyDescent="0.2">
      <c r="A794" s="56">
        <v>10</v>
      </c>
      <c r="B794" s="84">
        <v>5</v>
      </c>
      <c r="C794" s="84">
        <v>13</v>
      </c>
      <c r="D794" s="84">
        <v>20</v>
      </c>
      <c r="E794" s="84"/>
      <c r="F794" s="84"/>
      <c r="G794" s="84"/>
      <c r="H794" s="84"/>
      <c r="I794" s="84"/>
      <c r="J794" s="84"/>
      <c r="K794" s="84"/>
      <c r="L794" s="84"/>
      <c r="M794" s="84"/>
      <c r="N794" s="56">
        <v>10</v>
      </c>
      <c r="O794" s="84">
        <v>5</v>
      </c>
      <c r="P794" s="84">
        <v>8</v>
      </c>
      <c r="Q794" s="84">
        <v>8</v>
      </c>
      <c r="R794" s="84"/>
      <c r="S794" s="84"/>
      <c r="T794" s="84"/>
      <c r="U794" s="84"/>
      <c r="V794" s="84"/>
      <c r="W794" s="84"/>
      <c r="X794" s="84"/>
      <c r="Y794" s="84"/>
      <c r="Z794" s="84"/>
      <c r="AA794" s="56">
        <v>10</v>
      </c>
      <c r="AE794" s="82"/>
      <c r="AF794" s="82"/>
    </row>
    <row r="795" spans="1:32" x14ac:dyDescent="0.2">
      <c r="A795" s="56">
        <v>11</v>
      </c>
      <c r="B795" s="84">
        <v>14</v>
      </c>
      <c r="C795" s="84">
        <v>24</v>
      </c>
      <c r="D795" s="84">
        <v>46</v>
      </c>
      <c r="E795" s="84"/>
      <c r="F795" s="84"/>
      <c r="G795" s="84"/>
      <c r="H795" s="84"/>
      <c r="I795" s="84"/>
      <c r="J795" s="84"/>
      <c r="K795" s="84"/>
      <c r="L795" s="84"/>
      <c r="M795" s="84"/>
      <c r="N795" s="56">
        <v>11</v>
      </c>
      <c r="O795" s="84">
        <v>14</v>
      </c>
      <c r="P795" s="84">
        <v>11</v>
      </c>
      <c r="Q795" s="84">
        <v>21</v>
      </c>
      <c r="R795" s="84"/>
      <c r="S795" s="84"/>
      <c r="T795" s="84"/>
      <c r="U795" s="84"/>
      <c r="V795" s="84"/>
      <c r="W795" s="84"/>
      <c r="X795" s="84"/>
      <c r="Y795" s="84"/>
      <c r="Z795" s="84"/>
      <c r="AA795" s="56">
        <v>11</v>
      </c>
      <c r="AE795" s="82"/>
      <c r="AF795" s="82"/>
    </row>
    <row r="796" spans="1:32" x14ac:dyDescent="0.2">
      <c r="A796" s="56">
        <v>12</v>
      </c>
      <c r="B796" s="84">
        <v>15</v>
      </c>
      <c r="C796" s="84">
        <v>31</v>
      </c>
      <c r="D796" s="84">
        <v>52</v>
      </c>
      <c r="E796" s="84"/>
      <c r="F796" s="84"/>
      <c r="G796" s="84"/>
      <c r="H796" s="84"/>
      <c r="I796" s="84"/>
      <c r="J796" s="84"/>
      <c r="K796" s="84"/>
      <c r="L796" s="84"/>
      <c r="M796" s="84"/>
      <c r="N796" s="56">
        <v>12</v>
      </c>
      <c r="O796" s="84">
        <v>15</v>
      </c>
      <c r="P796" s="84">
        <v>13</v>
      </c>
      <c r="Q796" s="84">
        <v>18</v>
      </c>
      <c r="R796" s="84"/>
      <c r="S796" s="84"/>
      <c r="T796" s="84"/>
      <c r="U796" s="84"/>
      <c r="V796" s="84"/>
      <c r="W796" s="84"/>
      <c r="X796" s="84"/>
      <c r="Y796" s="84"/>
      <c r="Z796" s="84"/>
      <c r="AA796" s="56">
        <v>12</v>
      </c>
      <c r="AE796" s="82"/>
      <c r="AF796" s="82"/>
    </row>
    <row r="797" spans="1:32" x14ac:dyDescent="0.2">
      <c r="A797" s="56">
        <v>13</v>
      </c>
      <c r="B797" s="84">
        <v>2</v>
      </c>
      <c r="C797" s="84">
        <v>6</v>
      </c>
      <c r="D797" s="84">
        <v>9</v>
      </c>
      <c r="E797" s="84"/>
      <c r="F797" s="84"/>
      <c r="G797" s="84"/>
      <c r="H797" s="84"/>
      <c r="I797" s="84"/>
      <c r="J797" s="84"/>
      <c r="K797" s="84"/>
      <c r="L797" s="84"/>
      <c r="M797" s="84"/>
      <c r="N797" s="56">
        <v>13</v>
      </c>
      <c r="O797" s="84">
        <v>2</v>
      </c>
      <c r="P797" s="84">
        <v>4</v>
      </c>
      <c r="Q797" s="84">
        <v>2</v>
      </c>
      <c r="R797" s="84"/>
      <c r="S797" s="84"/>
      <c r="T797" s="84"/>
      <c r="U797" s="84"/>
      <c r="V797" s="84"/>
      <c r="W797" s="84"/>
      <c r="X797" s="84"/>
      <c r="Y797" s="84"/>
      <c r="Z797" s="84"/>
      <c r="AA797" s="56">
        <v>13</v>
      </c>
      <c r="AE797" s="82"/>
      <c r="AF797" s="82"/>
    </row>
    <row r="798" spans="1:32" x14ac:dyDescent="0.2">
      <c r="A798" s="56">
        <v>14</v>
      </c>
      <c r="B798" s="84">
        <v>9</v>
      </c>
      <c r="C798" s="84">
        <v>20</v>
      </c>
      <c r="D798" s="84">
        <v>29</v>
      </c>
      <c r="E798" s="84"/>
      <c r="F798" s="84"/>
      <c r="G798" s="84"/>
      <c r="H798" s="84"/>
      <c r="I798" s="84"/>
      <c r="J798" s="84"/>
      <c r="K798" s="84"/>
      <c r="L798" s="84"/>
      <c r="M798" s="84"/>
      <c r="N798" s="56">
        <v>14</v>
      </c>
      <c r="O798" s="84">
        <v>9</v>
      </c>
      <c r="P798" s="84">
        <v>10</v>
      </c>
      <c r="Q798" s="84">
        <v>9</v>
      </c>
      <c r="R798" s="84"/>
      <c r="S798" s="84"/>
      <c r="T798" s="84"/>
      <c r="U798" s="84"/>
      <c r="V798" s="84"/>
      <c r="W798" s="84"/>
      <c r="X798" s="84"/>
      <c r="Y798" s="84"/>
      <c r="Z798" s="84"/>
      <c r="AA798" s="56">
        <v>14</v>
      </c>
      <c r="AE798" s="82"/>
      <c r="AF798" s="82"/>
    </row>
    <row r="799" spans="1:32" x14ac:dyDescent="0.2">
      <c r="A799" s="56">
        <v>15</v>
      </c>
      <c r="B799" s="84">
        <v>7</v>
      </c>
      <c r="C799" s="84">
        <v>17</v>
      </c>
      <c r="D799" s="84">
        <v>136</v>
      </c>
      <c r="E799" s="84"/>
      <c r="F799" s="84"/>
      <c r="G799" s="84"/>
      <c r="H799" s="84"/>
      <c r="I799" s="84"/>
      <c r="J799" s="84"/>
      <c r="K799" s="84"/>
      <c r="L799" s="84"/>
      <c r="M799" s="84"/>
      <c r="N799" s="56">
        <v>15</v>
      </c>
      <c r="O799" s="84">
        <v>7</v>
      </c>
      <c r="P799" s="84">
        <v>10</v>
      </c>
      <c r="Q799" s="84">
        <v>3</v>
      </c>
      <c r="R799" s="84"/>
      <c r="S799" s="84"/>
      <c r="T799" s="84"/>
      <c r="U799" s="84"/>
      <c r="V799" s="84"/>
      <c r="W799" s="84"/>
      <c r="X799" s="84"/>
      <c r="Y799" s="84"/>
      <c r="Z799" s="84"/>
      <c r="AA799" s="56">
        <v>15</v>
      </c>
      <c r="AE799" s="82"/>
      <c r="AF799" s="82"/>
    </row>
    <row r="800" spans="1:32" x14ac:dyDescent="0.2">
      <c r="A800" s="56">
        <v>16</v>
      </c>
      <c r="B800" s="84">
        <v>0</v>
      </c>
      <c r="C800" s="84">
        <v>3</v>
      </c>
      <c r="D800" s="84">
        <v>7</v>
      </c>
      <c r="E800" s="84"/>
      <c r="F800" s="84"/>
      <c r="G800" s="84"/>
      <c r="H800" s="84"/>
      <c r="I800" s="84"/>
      <c r="J800" s="84"/>
      <c r="K800" s="84"/>
      <c r="L800" s="84"/>
      <c r="M800" s="84"/>
      <c r="N800" s="56">
        <v>16</v>
      </c>
      <c r="O800" s="84">
        <v>0</v>
      </c>
      <c r="P800" s="84">
        <v>1</v>
      </c>
      <c r="Q800" s="84">
        <v>4</v>
      </c>
      <c r="R800" s="84"/>
      <c r="S800" s="84"/>
      <c r="T800" s="84"/>
      <c r="U800" s="84"/>
      <c r="V800" s="84"/>
      <c r="W800" s="84"/>
      <c r="X800" s="84"/>
      <c r="Y800" s="84"/>
      <c r="Z800" s="84"/>
      <c r="AA800" s="56">
        <v>16</v>
      </c>
      <c r="AE800" s="82"/>
      <c r="AF800" s="82"/>
    </row>
    <row r="801" spans="1:32" x14ac:dyDescent="0.2">
      <c r="A801" s="56">
        <v>17</v>
      </c>
      <c r="B801" s="84">
        <v>20</v>
      </c>
      <c r="C801" s="84">
        <v>54</v>
      </c>
      <c r="D801" s="84">
        <v>73</v>
      </c>
      <c r="E801" s="84"/>
      <c r="F801" s="84"/>
      <c r="G801" s="84"/>
      <c r="H801" s="84"/>
      <c r="I801" s="84"/>
      <c r="J801" s="84"/>
      <c r="K801" s="84"/>
      <c r="L801" s="84"/>
      <c r="M801" s="84"/>
      <c r="N801" s="56">
        <v>17</v>
      </c>
      <c r="O801" s="84">
        <v>20</v>
      </c>
      <c r="P801" s="84">
        <v>32</v>
      </c>
      <c r="Q801" s="84">
        <v>21</v>
      </c>
      <c r="R801" s="84"/>
      <c r="S801" s="84"/>
      <c r="T801" s="84"/>
      <c r="U801" s="84"/>
      <c r="V801" s="84"/>
      <c r="W801" s="84"/>
      <c r="X801" s="84"/>
      <c r="Y801" s="84"/>
      <c r="Z801" s="84"/>
      <c r="AA801" s="56">
        <v>17</v>
      </c>
      <c r="AE801" s="82"/>
      <c r="AF801" s="82"/>
    </row>
    <row r="802" spans="1:32" x14ac:dyDescent="0.2">
      <c r="A802" s="56">
        <v>18</v>
      </c>
      <c r="B802" s="84">
        <v>3</v>
      </c>
      <c r="C802" s="84">
        <v>5</v>
      </c>
      <c r="D802" s="84">
        <v>6</v>
      </c>
      <c r="E802" s="84"/>
      <c r="F802" s="84"/>
      <c r="G802" s="84"/>
      <c r="H802" s="84"/>
      <c r="I802" s="84"/>
      <c r="J802" s="84"/>
      <c r="K802" s="84"/>
      <c r="L802" s="84"/>
      <c r="M802" s="84"/>
      <c r="N802" s="56">
        <v>18</v>
      </c>
      <c r="O802" s="84">
        <v>3</v>
      </c>
      <c r="P802" s="84">
        <v>2</v>
      </c>
      <c r="Q802" s="84">
        <v>0</v>
      </c>
      <c r="R802" s="84"/>
      <c r="S802" s="84"/>
      <c r="T802" s="84"/>
      <c r="U802" s="84"/>
      <c r="V802" s="84"/>
      <c r="W802" s="84"/>
      <c r="X802" s="84"/>
      <c r="Y802" s="84"/>
      <c r="Z802" s="84"/>
      <c r="AA802" s="56">
        <v>18</v>
      </c>
      <c r="AE802" s="82"/>
      <c r="AF802" s="82"/>
    </row>
    <row r="803" spans="1:32" x14ac:dyDescent="0.2">
      <c r="A803" s="56">
        <v>19</v>
      </c>
      <c r="B803" s="84">
        <v>2</v>
      </c>
      <c r="C803" s="84">
        <v>4</v>
      </c>
      <c r="D803" s="84">
        <v>27</v>
      </c>
      <c r="E803" s="84"/>
      <c r="F803" s="84"/>
      <c r="G803" s="84"/>
      <c r="H803" s="84"/>
      <c r="I803" s="84"/>
      <c r="J803" s="84"/>
      <c r="K803" s="84"/>
      <c r="L803" s="84"/>
      <c r="M803" s="84"/>
      <c r="N803" s="56">
        <v>19</v>
      </c>
      <c r="O803" s="84">
        <v>2</v>
      </c>
      <c r="P803" s="84">
        <v>2</v>
      </c>
      <c r="Q803" s="84">
        <v>23</v>
      </c>
      <c r="R803" s="84"/>
      <c r="S803" s="84"/>
      <c r="T803" s="84"/>
      <c r="U803" s="84"/>
      <c r="V803" s="84"/>
      <c r="W803" s="84"/>
      <c r="X803" s="84"/>
      <c r="Y803" s="84"/>
      <c r="Z803" s="84"/>
      <c r="AA803" s="56">
        <v>19</v>
      </c>
      <c r="AE803" s="82"/>
      <c r="AF803" s="82"/>
    </row>
    <row r="804" spans="1:32" x14ac:dyDescent="0.2">
      <c r="A804" s="56">
        <v>20</v>
      </c>
      <c r="B804" s="84">
        <v>7</v>
      </c>
      <c r="C804" s="84">
        <v>11</v>
      </c>
      <c r="D804" s="84">
        <v>17</v>
      </c>
      <c r="E804" s="84"/>
      <c r="F804" s="84"/>
      <c r="G804" s="84"/>
      <c r="H804" s="84"/>
      <c r="I804" s="84"/>
      <c r="J804" s="84"/>
      <c r="K804" s="84"/>
      <c r="L804" s="84"/>
      <c r="M804" s="84"/>
      <c r="N804" s="56">
        <v>20</v>
      </c>
      <c r="O804" s="84">
        <v>7</v>
      </c>
      <c r="P804" s="84">
        <v>4</v>
      </c>
      <c r="Q804" s="84">
        <v>7</v>
      </c>
      <c r="R804" s="84"/>
      <c r="S804" s="84"/>
      <c r="T804" s="84"/>
      <c r="U804" s="84"/>
      <c r="V804" s="84"/>
      <c r="W804" s="84"/>
      <c r="X804" s="84"/>
      <c r="Y804" s="84"/>
      <c r="Z804" s="84"/>
      <c r="AA804" s="56">
        <v>20</v>
      </c>
      <c r="AE804" s="82"/>
      <c r="AF804" s="82"/>
    </row>
    <row r="805" spans="1:32" x14ac:dyDescent="0.2">
      <c r="A805" s="56">
        <v>21</v>
      </c>
      <c r="B805" s="84">
        <v>11</v>
      </c>
      <c r="C805" s="84">
        <v>22</v>
      </c>
      <c r="D805" s="84">
        <v>22</v>
      </c>
      <c r="E805" s="84"/>
      <c r="F805" s="84"/>
      <c r="G805" s="84"/>
      <c r="H805" s="84"/>
      <c r="I805" s="84"/>
      <c r="J805" s="84"/>
      <c r="K805" s="84"/>
      <c r="L805" s="84"/>
      <c r="M805" s="84"/>
      <c r="N805" s="56">
        <v>21</v>
      </c>
      <c r="O805" s="84">
        <v>11</v>
      </c>
      <c r="P805" s="84">
        <v>4</v>
      </c>
      <c r="Q805" s="84">
        <v>1</v>
      </c>
      <c r="R805" s="84"/>
      <c r="S805" s="84"/>
      <c r="T805" s="84"/>
      <c r="U805" s="84"/>
      <c r="V805" s="84"/>
      <c r="W805" s="84"/>
      <c r="X805" s="84"/>
      <c r="Y805" s="84"/>
      <c r="Z805" s="84"/>
      <c r="AA805" s="56">
        <v>21</v>
      </c>
      <c r="AE805" s="82"/>
      <c r="AF805" s="82"/>
    </row>
    <row r="806" spans="1:32" x14ac:dyDescent="0.2">
      <c r="A806" s="56">
        <v>22</v>
      </c>
      <c r="B806" s="84">
        <v>20</v>
      </c>
      <c r="C806" s="84">
        <v>126</v>
      </c>
      <c r="D806" s="84">
        <v>292</v>
      </c>
      <c r="E806" s="84"/>
      <c r="F806" s="84"/>
      <c r="G806" s="84"/>
      <c r="H806" s="84"/>
      <c r="I806" s="84"/>
      <c r="J806" s="84"/>
      <c r="K806" s="84"/>
      <c r="L806" s="84"/>
      <c r="M806" s="84"/>
      <c r="N806" s="56">
        <v>22</v>
      </c>
      <c r="O806" s="84">
        <v>20</v>
      </c>
      <c r="P806" s="84">
        <v>106</v>
      </c>
      <c r="Q806" s="84">
        <v>164</v>
      </c>
      <c r="R806" s="84"/>
      <c r="S806" s="84"/>
      <c r="T806" s="84"/>
      <c r="U806" s="84"/>
      <c r="V806" s="84"/>
      <c r="W806" s="84"/>
      <c r="X806" s="84"/>
      <c r="Y806" s="84"/>
      <c r="Z806" s="84"/>
      <c r="AA806" s="56">
        <v>22</v>
      </c>
      <c r="AE806" s="82"/>
      <c r="AF806" s="82"/>
    </row>
    <row r="807" spans="1:32" x14ac:dyDescent="0.2">
      <c r="A807" s="56">
        <v>23</v>
      </c>
      <c r="B807" s="84">
        <v>92</v>
      </c>
      <c r="C807" s="84">
        <v>164</v>
      </c>
      <c r="D807" s="84">
        <v>247</v>
      </c>
      <c r="E807" s="84"/>
      <c r="F807" s="84"/>
      <c r="G807" s="84"/>
      <c r="H807" s="84"/>
      <c r="I807" s="84"/>
      <c r="J807" s="84"/>
      <c r="K807" s="84"/>
      <c r="L807" s="84"/>
      <c r="M807" s="84"/>
      <c r="N807" s="56">
        <v>23</v>
      </c>
      <c r="O807" s="84">
        <v>92</v>
      </c>
      <c r="P807" s="84">
        <v>76</v>
      </c>
      <c r="Q807" s="84">
        <v>87</v>
      </c>
      <c r="R807" s="84"/>
      <c r="S807" s="84"/>
      <c r="T807" s="84"/>
      <c r="U807" s="84"/>
      <c r="V807" s="84"/>
      <c r="W807" s="84"/>
      <c r="X807" s="84"/>
      <c r="Y807" s="84"/>
      <c r="Z807" s="84"/>
      <c r="AA807" s="56">
        <v>23</v>
      </c>
      <c r="AE807" s="82"/>
      <c r="AF807" s="104"/>
    </row>
    <row r="808" spans="1:32" x14ac:dyDescent="0.2">
      <c r="A808" s="56">
        <v>24</v>
      </c>
      <c r="B808" s="84">
        <v>33</v>
      </c>
      <c r="C808" s="84">
        <v>80</v>
      </c>
      <c r="D808" s="84">
        <v>140</v>
      </c>
      <c r="E808" s="84"/>
      <c r="F808" s="84"/>
      <c r="G808" s="84"/>
      <c r="H808" s="84"/>
      <c r="I808" s="84"/>
      <c r="J808" s="84"/>
      <c r="K808" s="84"/>
      <c r="L808" s="84"/>
      <c r="M808" s="84"/>
      <c r="N808" s="56">
        <v>24</v>
      </c>
      <c r="O808" s="84">
        <v>33</v>
      </c>
      <c r="P808" s="84">
        <v>50</v>
      </c>
      <c r="Q808" s="84">
        <v>74</v>
      </c>
      <c r="R808" s="84"/>
      <c r="S808" s="84"/>
      <c r="T808" s="84"/>
      <c r="U808" s="84"/>
      <c r="V808" s="84"/>
      <c r="W808" s="84"/>
      <c r="X808" s="84"/>
      <c r="Y808" s="84"/>
      <c r="Z808" s="84"/>
      <c r="AA808" s="56">
        <v>24</v>
      </c>
      <c r="AE808" s="83"/>
      <c r="AF808" s="83"/>
    </row>
    <row r="809" spans="1:32" x14ac:dyDescent="0.2">
      <c r="A809" s="72" t="s">
        <v>4</v>
      </c>
      <c r="B809" s="84">
        <v>279</v>
      </c>
      <c r="C809" s="84">
        <v>662</v>
      </c>
      <c r="D809" s="84">
        <v>1252</v>
      </c>
      <c r="E809" s="84"/>
      <c r="F809" s="84"/>
      <c r="G809" s="84"/>
      <c r="H809" s="84"/>
      <c r="I809" s="84"/>
      <c r="J809" s="84"/>
      <c r="K809" s="84"/>
      <c r="L809" s="84"/>
      <c r="M809" s="84"/>
      <c r="N809" s="72" t="s">
        <v>4</v>
      </c>
      <c r="O809" s="84">
        <v>279</v>
      </c>
      <c r="P809" s="84">
        <v>376</v>
      </c>
      <c r="Q809" s="84">
        <v>486</v>
      </c>
      <c r="R809" s="84"/>
      <c r="S809" s="84"/>
      <c r="T809" s="84"/>
      <c r="U809" s="84"/>
      <c r="V809" s="84"/>
      <c r="W809" s="84"/>
      <c r="X809" s="84"/>
      <c r="Y809" s="84"/>
      <c r="Z809" s="84"/>
      <c r="AA809" s="61" t="s">
        <v>4</v>
      </c>
      <c r="AB809" s="68"/>
      <c r="AE809" s="83"/>
      <c r="AF809" s="83"/>
    </row>
    <row r="810" spans="1:32" x14ac:dyDescent="0.2">
      <c r="A810" s="45"/>
      <c r="B810" s="62"/>
      <c r="C810" s="62"/>
      <c r="D810" s="62"/>
      <c r="E810" s="62"/>
      <c r="F810" s="62"/>
      <c r="G810" s="62"/>
      <c r="H810" s="62"/>
      <c r="I810" s="62"/>
      <c r="J810" s="62"/>
      <c r="K810" s="62"/>
      <c r="L810" s="62"/>
      <c r="M810" s="62"/>
      <c r="N810" s="45"/>
      <c r="O810" s="62"/>
      <c r="P810" s="62"/>
      <c r="Q810" s="62"/>
      <c r="R810" s="62"/>
      <c r="S810" s="62"/>
      <c r="T810" s="62"/>
      <c r="U810" s="62"/>
      <c r="V810" s="62"/>
      <c r="W810" s="62"/>
      <c r="X810" s="62"/>
      <c r="Y810" s="62"/>
      <c r="Z810" s="62"/>
      <c r="AA810" s="45"/>
      <c r="AC810" s="83"/>
      <c r="AD810" s="83"/>
      <c r="AE810" s="83"/>
      <c r="AF810" s="83"/>
    </row>
    <row r="811" spans="1:32" x14ac:dyDescent="0.2">
      <c r="A811" s="45"/>
      <c r="B811" s="105"/>
      <c r="C811" s="105"/>
      <c r="E811" s="68"/>
      <c r="F811" s="68"/>
      <c r="H811" s="68"/>
      <c r="M811" s="106"/>
      <c r="N811" s="45"/>
      <c r="O811" s="105"/>
      <c r="P811" s="105"/>
      <c r="Q811" s="105"/>
      <c r="X811" s="346"/>
      <c r="AA811" s="45"/>
      <c r="AC811" s="83"/>
      <c r="AD811" s="83"/>
      <c r="AE811" s="83"/>
      <c r="AF811" s="83"/>
    </row>
    <row r="812" spans="1:32" x14ac:dyDescent="0.2">
      <c r="A812" s="45"/>
      <c r="N812" s="45"/>
      <c r="X812" s="346"/>
      <c r="AA812" s="45"/>
      <c r="AC812" s="101"/>
      <c r="AD812" s="102"/>
      <c r="AE812" s="102"/>
      <c r="AF812" s="102"/>
    </row>
    <row r="813" spans="1:32" x14ac:dyDescent="0.2">
      <c r="A813" s="45"/>
      <c r="B813" s="86"/>
      <c r="N813" s="45"/>
      <c r="O813" s="86"/>
      <c r="X813" s="346"/>
      <c r="AA813" s="45"/>
      <c r="AC813" s="103"/>
      <c r="AD813" s="82"/>
      <c r="AE813" s="82"/>
      <c r="AF813" s="82"/>
    </row>
    <row r="814" spans="1:32" x14ac:dyDescent="0.2">
      <c r="A814" s="64" t="s">
        <v>31</v>
      </c>
      <c r="B814" s="53" t="s">
        <v>225</v>
      </c>
      <c r="C814" s="54"/>
      <c r="D814" s="54"/>
      <c r="E814" s="54"/>
      <c r="F814" s="54"/>
      <c r="G814" s="54"/>
      <c r="H814" s="54"/>
      <c r="I814" s="54"/>
      <c r="J814" s="54"/>
      <c r="K814" s="54"/>
      <c r="L814" s="54"/>
      <c r="M814" s="54"/>
      <c r="N814" s="74" t="s">
        <v>31</v>
      </c>
      <c r="O814" s="55" t="s">
        <v>225</v>
      </c>
      <c r="P814" s="55"/>
      <c r="Q814" s="55"/>
      <c r="R814" s="55"/>
      <c r="S814" s="55"/>
      <c r="T814" s="55"/>
      <c r="U814" s="55"/>
      <c r="V814" s="55"/>
      <c r="W814" s="55"/>
      <c r="X814" s="55"/>
      <c r="Y814" s="55"/>
      <c r="Z814" s="55"/>
      <c r="AA814" s="64" t="s">
        <v>31</v>
      </c>
      <c r="AC814" s="103"/>
      <c r="AD814" s="82"/>
      <c r="AE814" s="82"/>
      <c r="AF814" s="82"/>
    </row>
    <row r="815" spans="1:32" x14ac:dyDescent="0.2">
      <c r="A815" s="65">
        <v>1</v>
      </c>
      <c r="B815" s="84">
        <v>5</v>
      </c>
      <c r="C815" s="84">
        <v>23</v>
      </c>
      <c r="D815" s="84">
        <v>37</v>
      </c>
      <c r="E815" s="84"/>
      <c r="F815" s="84"/>
      <c r="G815" s="84"/>
      <c r="H815" s="84"/>
      <c r="I815" s="84"/>
      <c r="J815" s="84"/>
      <c r="K815" s="84"/>
      <c r="L815" s="84"/>
      <c r="M815" s="84"/>
      <c r="N815" s="140">
        <v>1</v>
      </c>
      <c r="O815" s="84">
        <v>5</v>
      </c>
      <c r="P815" s="84">
        <v>16</v>
      </c>
      <c r="Q815" s="84">
        <v>10</v>
      </c>
      <c r="R815" s="84"/>
      <c r="S815" s="84"/>
      <c r="T815" s="84"/>
      <c r="U815" s="84"/>
      <c r="V815" s="84"/>
      <c r="W815" s="84"/>
      <c r="X815" s="84"/>
      <c r="Y815" s="84"/>
      <c r="Z815" s="84"/>
      <c r="AA815" s="65">
        <v>1</v>
      </c>
      <c r="AC815" s="103"/>
      <c r="AD815" s="82"/>
      <c r="AE815" s="82"/>
      <c r="AF815" s="82"/>
    </row>
    <row r="816" spans="1:32" x14ac:dyDescent="0.2">
      <c r="A816" s="65">
        <v>2</v>
      </c>
      <c r="B816" s="84">
        <v>7</v>
      </c>
      <c r="C816" s="84">
        <v>16</v>
      </c>
      <c r="D816" s="84">
        <v>31</v>
      </c>
      <c r="E816" s="84"/>
      <c r="F816" s="84"/>
      <c r="G816" s="84"/>
      <c r="H816" s="84"/>
      <c r="I816" s="84"/>
      <c r="J816" s="84"/>
      <c r="K816" s="84"/>
      <c r="L816" s="84"/>
      <c r="M816" s="84"/>
      <c r="N816" s="140">
        <v>2</v>
      </c>
      <c r="O816" s="84">
        <v>7</v>
      </c>
      <c r="P816" s="84">
        <v>10</v>
      </c>
      <c r="Q816" s="84">
        <v>18</v>
      </c>
      <c r="R816" s="84"/>
      <c r="S816" s="84"/>
      <c r="T816" s="84"/>
      <c r="U816" s="84"/>
      <c r="V816" s="84"/>
      <c r="W816" s="84"/>
      <c r="X816" s="84"/>
      <c r="Y816" s="84"/>
      <c r="Z816" s="84"/>
      <c r="AA816" s="65">
        <v>2</v>
      </c>
      <c r="AC816" s="103"/>
      <c r="AD816" s="82"/>
      <c r="AE816" s="82"/>
      <c r="AF816" s="82"/>
    </row>
    <row r="817" spans="1:32" x14ac:dyDescent="0.2">
      <c r="A817" s="65">
        <v>3</v>
      </c>
      <c r="B817" s="84">
        <v>0</v>
      </c>
      <c r="C817" s="84">
        <v>4</v>
      </c>
      <c r="D817" s="84">
        <v>5</v>
      </c>
      <c r="E817" s="84"/>
      <c r="F817" s="84"/>
      <c r="G817" s="84"/>
      <c r="H817" s="84"/>
      <c r="I817" s="84"/>
      <c r="J817" s="84"/>
      <c r="K817" s="84"/>
      <c r="L817" s="84"/>
      <c r="M817" s="84"/>
      <c r="N817" s="140">
        <v>3</v>
      </c>
      <c r="O817" s="84">
        <v>0</v>
      </c>
      <c r="P817" s="84">
        <v>4</v>
      </c>
      <c r="Q817" s="84">
        <v>1</v>
      </c>
      <c r="R817" s="84"/>
      <c r="S817" s="84"/>
      <c r="T817" s="84"/>
      <c r="U817" s="84"/>
      <c r="V817" s="84"/>
      <c r="W817" s="84"/>
      <c r="X817" s="84"/>
      <c r="Y817" s="84"/>
      <c r="Z817" s="84"/>
      <c r="AA817" s="65">
        <v>3</v>
      </c>
      <c r="AC817" s="103"/>
      <c r="AD817" s="82"/>
      <c r="AE817" s="82"/>
      <c r="AF817" s="82"/>
    </row>
    <row r="818" spans="1:32" x14ac:dyDescent="0.2">
      <c r="A818" s="65">
        <v>4</v>
      </c>
      <c r="B818" s="84">
        <v>7</v>
      </c>
      <c r="C818" s="84">
        <v>7</v>
      </c>
      <c r="D818" s="84">
        <v>7</v>
      </c>
      <c r="E818" s="84"/>
      <c r="F818" s="84"/>
      <c r="G818" s="84"/>
      <c r="H818" s="84"/>
      <c r="I818" s="84"/>
      <c r="J818" s="84"/>
      <c r="K818" s="84"/>
      <c r="L818" s="84"/>
      <c r="M818" s="84"/>
      <c r="N818" s="140">
        <v>4</v>
      </c>
      <c r="O818" s="84">
        <v>7</v>
      </c>
      <c r="P818" s="84">
        <v>0</v>
      </c>
      <c r="Q818" s="84">
        <v>0</v>
      </c>
      <c r="R818" s="84"/>
      <c r="S818" s="84"/>
      <c r="T818" s="84"/>
      <c r="U818" s="84"/>
      <c r="V818" s="84"/>
      <c r="W818" s="84"/>
      <c r="X818" s="84"/>
      <c r="Y818" s="84"/>
      <c r="Z818" s="84"/>
      <c r="AA818" s="65">
        <v>4</v>
      </c>
      <c r="AC818" s="103"/>
      <c r="AD818" s="82"/>
      <c r="AE818" s="82"/>
      <c r="AF818" s="82"/>
    </row>
    <row r="819" spans="1:32" x14ac:dyDescent="0.2">
      <c r="A819" s="65">
        <v>5</v>
      </c>
      <c r="B819" s="84">
        <v>7</v>
      </c>
      <c r="C819" s="84">
        <v>18</v>
      </c>
      <c r="D819" s="84">
        <v>27</v>
      </c>
      <c r="E819" s="84"/>
      <c r="F819" s="84"/>
      <c r="G819" s="84"/>
      <c r="H819" s="84"/>
      <c r="I819" s="84"/>
      <c r="J819" s="84"/>
      <c r="K819" s="84"/>
      <c r="L819" s="84"/>
      <c r="M819" s="84"/>
      <c r="N819" s="140">
        <v>5</v>
      </c>
      <c r="O819" s="84">
        <v>7</v>
      </c>
      <c r="P819" s="84">
        <v>8</v>
      </c>
      <c r="Q819" s="84">
        <v>3</v>
      </c>
      <c r="R819" s="84"/>
      <c r="S819" s="84"/>
      <c r="T819" s="84"/>
      <c r="U819" s="84"/>
      <c r="V819" s="84"/>
      <c r="W819" s="84"/>
      <c r="X819" s="84"/>
      <c r="Y819" s="84"/>
      <c r="Z819" s="84"/>
      <c r="AA819" s="65">
        <v>5</v>
      </c>
      <c r="AC819" s="103"/>
      <c r="AD819" s="82"/>
      <c r="AE819" s="82"/>
      <c r="AF819" s="82"/>
    </row>
    <row r="820" spans="1:32" x14ac:dyDescent="0.2">
      <c r="A820" s="65">
        <v>6</v>
      </c>
      <c r="B820" s="84">
        <v>0</v>
      </c>
      <c r="C820" s="84">
        <v>0</v>
      </c>
      <c r="D820" s="84">
        <v>0</v>
      </c>
      <c r="E820" s="84"/>
      <c r="F820" s="84"/>
      <c r="G820" s="84"/>
      <c r="H820" s="84"/>
      <c r="I820" s="84"/>
      <c r="J820" s="84"/>
      <c r="K820" s="84"/>
      <c r="L820" s="84"/>
      <c r="M820" s="84"/>
      <c r="N820" s="140">
        <v>6</v>
      </c>
      <c r="O820" s="84">
        <v>0</v>
      </c>
      <c r="P820" s="84">
        <v>0</v>
      </c>
      <c r="Q820" s="84">
        <v>0</v>
      </c>
      <c r="R820" s="84"/>
      <c r="S820" s="84"/>
      <c r="T820" s="84"/>
      <c r="U820" s="84"/>
      <c r="V820" s="84"/>
      <c r="W820" s="84"/>
      <c r="X820" s="84"/>
      <c r="Y820" s="84"/>
      <c r="Z820" s="84"/>
      <c r="AA820" s="65">
        <v>6</v>
      </c>
      <c r="AC820" s="103"/>
      <c r="AD820" s="82"/>
      <c r="AE820" s="82"/>
      <c r="AF820" s="82"/>
    </row>
    <row r="821" spans="1:32" x14ac:dyDescent="0.2">
      <c r="A821" s="65">
        <v>7</v>
      </c>
      <c r="B821" s="84">
        <v>15</v>
      </c>
      <c r="C821" s="84">
        <v>25</v>
      </c>
      <c r="D821" s="84">
        <v>38</v>
      </c>
      <c r="E821" s="84"/>
      <c r="F821" s="84"/>
      <c r="G821" s="84"/>
      <c r="H821" s="84"/>
      <c r="I821" s="84"/>
      <c r="J821" s="84"/>
      <c r="K821" s="84"/>
      <c r="L821" s="84"/>
      <c r="M821" s="84"/>
      <c r="N821" s="140">
        <v>7</v>
      </c>
      <c r="O821" s="84">
        <v>15</v>
      </c>
      <c r="P821" s="84">
        <v>11</v>
      </c>
      <c r="Q821" s="84">
        <v>13</v>
      </c>
      <c r="R821" s="84"/>
      <c r="S821" s="84"/>
      <c r="T821" s="84"/>
      <c r="U821" s="84"/>
      <c r="V821" s="84"/>
      <c r="W821" s="84"/>
      <c r="X821" s="84"/>
      <c r="Y821" s="84"/>
      <c r="Z821" s="84"/>
      <c r="AA821" s="65">
        <v>7</v>
      </c>
      <c r="AC821" s="103"/>
      <c r="AD821" s="82"/>
      <c r="AE821" s="82"/>
      <c r="AF821" s="82"/>
    </row>
    <row r="822" spans="1:32" x14ac:dyDescent="0.2">
      <c r="A822" s="65">
        <v>8</v>
      </c>
      <c r="B822" s="84">
        <v>1</v>
      </c>
      <c r="C822" s="84">
        <v>3</v>
      </c>
      <c r="D822" s="84">
        <v>5</v>
      </c>
      <c r="E822" s="84"/>
      <c r="F822" s="84"/>
      <c r="G822" s="84"/>
      <c r="H822" s="84"/>
      <c r="I822" s="84"/>
      <c r="J822" s="84"/>
      <c r="K822" s="84"/>
      <c r="L822" s="84"/>
      <c r="M822" s="84"/>
      <c r="N822" s="140">
        <v>8</v>
      </c>
      <c r="O822" s="84">
        <v>1</v>
      </c>
      <c r="P822" s="84">
        <v>0</v>
      </c>
      <c r="Q822" s="84">
        <v>1</v>
      </c>
      <c r="R822" s="84"/>
      <c r="S822" s="84"/>
      <c r="T822" s="84"/>
      <c r="U822" s="84"/>
      <c r="V822" s="84"/>
      <c r="W822" s="84"/>
      <c r="X822" s="84"/>
      <c r="Y822" s="84"/>
      <c r="Z822" s="84"/>
      <c r="AA822" s="65">
        <v>8</v>
      </c>
      <c r="AC822" s="103"/>
      <c r="AD822" s="82"/>
      <c r="AE822" s="82"/>
      <c r="AF822" s="82"/>
    </row>
    <row r="823" spans="1:32" x14ac:dyDescent="0.2">
      <c r="A823" s="65">
        <v>9</v>
      </c>
      <c r="B823" s="84">
        <v>0</v>
      </c>
      <c r="C823" s="84">
        <v>0</v>
      </c>
      <c r="D823" s="84">
        <v>0</v>
      </c>
      <c r="E823" s="84"/>
      <c r="F823" s="84"/>
      <c r="G823" s="84"/>
      <c r="H823" s="84"/>
      <c r="I823" s="84"/>
      <c r="J823" s="84"/>
      <c r="K823" s="84"/>
      <c r="L823" s="84"/>
      <c r="M823" s="84"/>
      <c r="N823" s="140">
        <v>9</v>
      </c>
      <c r="O823" s="84">
        <v>0</v>
      </c>
      <c r="P823" s="84">
        <v>0</v>
      </c>
      <c r="Q823" s="84">
        <v>0</v>
      </c>
      <c r="R823" s="84"/>
      <c r="S823" s="84"/>
      <c r="T823" s="84"/>
      <c r="U823" s="84"/>
      <c r="V823" s="84"/>
      <c r="W823" s="84"/>
      <c r="X823" s="84"/>
      <c r="Y823" s="84"/>
      <c r="Z823" s="84"/>
      <c r="AA823" s="65">
        <v>9</v>
      </c>
      <c r="AC823" s="103"/>
      <c r="AD823" s="82"/>
      <c r="AE823" s="82"/>
      <c r="AF823" s="82"/>
    </row>
    <row r="824" spans="1:32" x14ac:dyDescent="0.2">
      <c r="A824" s="65">
        <v>10</v>
      </c>
      <c r="B824" s="84">
        <v>6</v>
      </c>
      <c r="C824" s="84">
        <v>14</v>
      </c>
      <c r="D824" s="84">
        <v>22</v>
      </c>
      <c r="E824" s="84"/>
      <c r="F824" s="84"/>
      <c r="G824" s="84"/>
      <c r="H824" s="84"/>
      <c r="I824" s="84"/>
      <c r="J824" s="84"/>
      <c r="K824" s="84"/>
      <c r="L824" s="84"/>
      <c r="M824" s="84"/>
      <c r="N824" s="140">
        <v>10</v>
      </c>
      <c r="O824" s="84">
        <v>6</v>
      </c>
      <c r="P824" s="84">
        <v>8</v>
      </c>
      <c r="Q824" s="84">
        <v>8</v>
      </c>
      <c r="R824" s="84"/>
      <c r="S824" s="84"/>
      <c r="T824" s="84"/>
      <c r="U824" s="84"/>
      <c r="V824" s="84"/>
      <c r="W824" s="84"/>
      <c r="X824" s="84"/>
      <c r="Y824" s="84"/>
      <c r="Z824" s="84"/>
      <c r="AA824" s="65">
        <v>10</v>
      </c>
      <c r="AC824" s="103"/>
      <c r="AD824" s="82"/>
      <c r="AE824" s="82"/>
      <c r="AF824" s="82"/>
    </row>
    <row r="825" spans="1:32" x14ac:dyDescent="0.2">
      <c r="A825" s="65">
        <v>11</v>
      </c>
      <c r="B825" s="84">
        <v>14</v>
      </c>
      <c r="C825" s="84">
        <v>25</v>
      </c>
      <c r="D825" s="84">
        <v>47</v>
      </c>
      <c r="E825" s="84"/>
      <c r="F825" s="84"/>
      <c r="G825" s="84"/>
      <c r="H825" s="84"/>
      <c r="I825" s="84"/>
      <c r="J825" s="84"/>
      <c r="K825" s="84"/>
      <c r="L825" s="84"/>
      <c r="M825" s="84"/>
      <c r="N825" s="140">
        <v>11</v>
      </c>
      <c r="O825" s="84">
        <v>14</v>
      </c>
      <c r="P825" s="84">
        <v>12</v>
      </c>
      <c r="Q825" s="84">
        <v>21</v>
      </c>
      <c r="R825" s="84"/>
      <c r="S825" s="84"/>
      <c r="T825" s="84"/>
      <c r="U825" s="84"/>
      <c r="V825" s="84"/>
      <c r="W825" s="84"/>
      <c r="X825" s="84"/>
      <c r="Y825" s="84"/>
      <c r="Z825" s="84"/>
      <c r="AA825" s="65">
        <v>11</v>
      </c>
      <c r="AC825" s="103"/>
      <c r="AD825" s="82"/>
      <c r="AE825" s="82"/>
      <c r="AF825" s="82"/>
    </row>
    <row r="826" spans="1:32" x14ac:dyDescent="0.2">
      <c r="A826" s="65">
        <v>12</v>
      </c>
      <c r="B826" s="84">
        <v>15</v>
      </c>
      <c r="C826" s="84">
        <v>32</v>
      </c>
      <c r="D826" s="84">
        <v>54</v>
      </c>
      <c r="E826" s="84"/>
      <c r="F826" s="84"/>
      <c r="G826" s="84"/>
      <c r="H826" s="84"/>
      <c r="I826" s="84"/>
      <c r="J826" s="84"/>
      <c r="K826" s="84"/>
      <c r="L826" s="84"/>
      <c r="M826" s="84"/>
      <c r="N826" s="140">
        <v>12</v>
      </c>
      <c r="O826" s="84">
        <v>15</v>
      </c>
      <c r="P826" s="84">
        <v>14</v>
      </c>
      <c r="Q826" s="84">
        <v>18</v>
      </c>
      <c r="R826" s="84"/>
      <c r="S826" s="84"/>
      <c r="T826" s="84"/>
      <c r="U826" s="84"/>
      <c r="V826" s="84"/>
      <c r="W826" s="84"/>
      <c r="X826" s="84"/>
      <c r="Y826" s="84"/>
      <c r="Z826" s="84"/>
      <c r="AA826" s="65">
        <v>12</v>
      </c>
      <c r="AC826" s="103"/>
      <c r="AD826" s="82"/>
      <c r="AE826" s="82"/>
      <c r="AF826" s="82"/>
    </row>
    <row r="827" spans="1:32" x14ac:dyDescent="0.2">
      <c r="A827" s="65">
        <v>13</v>
      </c>
      <c r="B827" s="84">
        <v>2</v>
      </c>
      <c r="C827" s="84">
        <v>6</v>
      </c>
      <c r="D827" s="84">
        <v>11</v>
      </c>
      <c r="E827" s="84"/>
      <c r="F827" s="84"/>
      <c r="G827" s="84"/>
      <c r="H827" s="84"/>
      <c r="I827" s="84"/>
      <c r="J827" s="84"/>
      <c r="K827" s="84"/>
      <c r="L827" s="84"/>
      <c r="M827" s="84"/>
      <c r="N827" s="140">
        <v>13</v>
      </c>
      <c r="O827" s="84">
        <v>2</v>
      </c>
      <c r="P827" s="84">
        <v>4</v>
      </c>
      <c r="Q827" s="84">
        <v>3</v>
      </c>
      <c r="R827" s="84"/>
      <c r="S827" s="84"/>
      <c r="T827" s="84"/>
      <c r="U827" s="84"/>
      <c r="V827" s="84"/>
      <c r="W827" s="84"/>
      <c r="X827" s="84"/>
      <c r="Y827" s="84"/>
      <c r="Z827" s="84"/>
      <c r="AA827" s="65">
        <v>13</v>
      </c>
      <c r="AC827" s="103"/>
      <c r="AD827" s="82"/>
      <c r="AE827" s="82"/>
      <c r="AF827" s="82"/>
    </row>
    <row r="828" spans="1:32" x14ac:dyDescent="0.2">
      <c r="A828" s="65">
        <v>14</v>
      </c>
      <c r="B828" s="84">
        <v>9</v>
      </c>
      <c r="C828" s="84">
        <v>20</v>
      </c>
      <c r="D828" s="84">
        <v>29</v>
      </c>
      <c r="E828" s="84"/>
      <c r="F828" s="84"/>
      <c r="G828" s="84"/>
      <c r="H828" s="84"/>
      <c r="I828" s="84"/>
      <c r="J828" s="84"/>
      <c r="K828" s="84"/>
      <c r="L828" s="84"/>
      <c r="M828" s="84"/>
      <c r="N828" s="140">
        <v>14</v>
      </c>
      <c r="O828" s="84">
        <v>9</v>
      </c>
      <c r="P828" s="84">
        <v>10</v>
      </c>
      <c r="Q828" s="84">
        <v>9</v>
      </c>
      <c r="R828" s="84"/>
      <c r="S828" s="84"/>
      <c r="T828" s="84"/>
      <c r="U828" s="84"/>
      <c r="V828" s="84"/>
      <c r="W828" s="84"/>
      <c r="X828" s="84"/>
      <c r="Y828" s="84"/>
      <c r="Z828" s="84"/>
      <c r="AA828" s="65">
        <v>14</v>
      </c>
      <c r="AC828" s="103"/>
      <c r="AD828" s="82"/>
      <c r="AE828" s="82"/>
      <c r="AF828" s="82"/>
    </row>
    <row r="829" spans="1:32" x14ac:dyDescent="0.2">
      <c r="A829" s="65">
        <v>15</v>
      </c>
      <c r="B829" s="84">
        <v>7</v>
      </c>
      <c r="C829" s="84">
        <v>17</v>
      </c>
      <c r="D829" s="84">
        <v>136</v>
      </c>
      <c r="E829" s="84"/>
      <c r="F829" s="84"/>
      <c r="G829" s="84"/>
      <c r="H829" s="84"/>
      <c r="I829" s="84"/>
      <c r="J829" s="84"/>
      <c r="K829" s="84"/>
      <c r="L829" s="84"/>
      <c r="M829" s="84"/>
      <c r="N829" s="140">
        <v>15</v>
      </c>
      <c r="O829" s="84">
        <v>7</v>
      </c>
      <c r="P829" s="84">
        <v>10</v>
      </c>
      <c r="Q829" s="84">
        <v>3</v>
      </c>
      <c r="R829" s="84"/>
      <c r="S829" s="84"/>
      <c r="T829" s="84"/>
      <c r="U829" s="84"/>
      <c r="V829" s="84"/>
      <c r="W829" s="84"/>
      <c r="X829" s="84"/>
      <c r="Y829" s="84"/>
      <c r="Z829" s="84"/>
      <c r="AA829" s="65">
        <v>15</v>
      </c>
      <c r="AC829" s="103"/>
      <c r="AD829" s="82"/>
      <c r="AE829" s="82"/>
      <c r="AF829" s="82"/>
    </row>
    <row r="830" spans="1:32" x14ac:dyDescent="0.2">
      <c r="A830" s="65">
        <v>16</v>
      </c>
      <c r="B830" s="84">
        <v>0</v>
      </c>
      <c r="C830" s="84">
        <v>3</v>
      </c>
      <c r="D830" s="84">
        <v>7</v>
      </c>
      <c r="E830" s="84"/>
      <c r="F830" s="84"/>
      <c r="G830" s="84"/>
      <c r="H830" s="84"/>
      <c r="I830" s="84"/>
      <c r="J830" s="84"/>
      <c r="K830" s="84"/>
      <c r="L830" s="84"/>
      <c r="M830" s="84"/>
      <c r="N830" s="140">
        <v>16</v>
      </c>
      <c r="O830" s="84">
        <v>0</v>
      </c>
      <c r="P830" s="84">
        <v>1</v>
      </c>
      <c r="Q830" s="84">
        <v>4</v>
      </c>
      <c r="R830" s="84"/>
      <c r="S830" s="84"/>
      <c r="T830" s="84"/>
      <c r="U830" s="84"/>
      <c r="V830" s="84"/>
      <c r="W830" s="84"/>
      <c r="X830" s="84"/>
      <c r="Y830" s="84"/>
      <c r="Z830" s="84"/>
      <c r="AA830" s="65">
        <v>16</v>
      </c>
      <c r="AC830" s="103"/>
      <c r="AD830" s="82"/>
      <c r="AE830" s="82"/>
      <c r="AF830" s="82"/>
    </row>
    <row r="831" spans="1:32" x14ac:dyDescent="0.2">
      <c r="A831" s="65">
        <v>17</v>
      </c>
      <c r="B831" s="84">
        <v>21</v>
      </c>
      <c r="C831" s="84">
        <v>55</v>
      </c>
      <c r="D831" s="84">
        <v>79</v>
      </c>
      <c r="E831" s="84"/>
      <c r="F831" s="84"/>
      <c r="G831" s="84"/>
      <c r="H831" s="84"/>
      <c r="I831" s="84"/>
      <c r="J831" s="84"/>
      <c r="K831" s="84"/>
      <c r="L831" s="84"/>
      <c r="M831" s="84"/>
      <c r="N831" s="140">
        <v>17</v>
      </c>
      <c r="O831" s="84">
        <v>21</v>
      </c>
      <c r="P831" s="84">
        <v>32</v>
      </c>
      <c r="Q831" s="84">
        <v>24</v>
      </c>
      <c r="R831" s="84"/>
      <c r="S831" s="84"/>
      <c r="T831" s="84"/>
      <c r="U831" s="84"/>
      <c r="V831" s="84"/>
      <c r="W831" s="84"/>
      <c r="X831" s="84"/>
      <c r="Y831" s="84"/>
      <c r="Z831" s="84"/>
      <c r="AA831" s="65">
        <v>17</v>
      </c>
      <c r="AC831" s="103"/>
      <c r="AD831" s="82"/>
      <c r="AE831" s="82"/>
      <c r="AF831" s="82"/>
    </row>
    <row r="832" spans="1:32" x14ac:dyDescent="0.2">
      <c r="A832" s="65">
        <v>18</v>
      </c>
      <c r="B832" s="84">
        <v>3</v>
      </c>
      <c r="C832" s="84">
        <v>5</v>
      </c>
      <c r="D832" s="84">
        <v>6</v>
      </c>
      <c r="E832" s="84"/>
      <c r="F832" s="84"/>
      <c r="G832" s="84"/>
      <c r="H832" s="84"/>
      <c r="I832" s="84"/>
      <c r="J832" s="84"/>
      <c r="K832" s="84"/>
      <c r="L832" s="84"/>
      <c r="M832" s="84"/>
      <c r="N832" s="140">
        <v>18</v>
      </c>
      <c r="O832" s="84">
        <v>3</v>
      </c>
      <c r="P832" s="84">
        <v>2</v>
      </c>
      <c r="Q832" s="84">
        <v>0</v>
      </c>
      <c r="R832" s="84"/>
      <c r="S832" s="84"/>
      <c r="T832" s="84"/>
      <c r="U832" s="84"/>
      <c r="V832" s="84"/>
      <c r="W832" s="84"/>
      <c r="X832" s="84"/>
      <c r="Y832" s="84"/>
      <c r="Z832" s="84"/>
      <c r="AA832" s="65">
        <v>18</v>
      </c>
      <c r="AC832" s="103"/>
      <c r="AD832" s="82"/>
      <c r="AE832" s="82"/>
      <c r="AF832" s="82"/>
    </row>
    <row r="833" spans="1:32" x14ac:dyDescent="0.2">
      <c r="A833" s="65">
        <v>19</v>
      </c>
      <c r="B833" s="84">
        <v>2</v>
      </c>
      <c r="C833" s="84">
        <v>4</v>
      </c>
      <c r="D833" s="84">
        <v>27</v>
      </c>
      <c r="E833" s="84"/>
      <c r="F833" s="84"/>
      <c r="G833" s="84"/>
      <c r="H833" s="84"/>
      <c r="I833" s="84"/>
      <c r="J833" s="84"/>
      <c r="K833" s="84"/>
      <c r="L833" s="84"/>
      <c r="M833" s="84"/>
      <c r="N833" s="140">
        <v>19</v>
      </c>
      <c r="O833" s="84">
        <v>2</v>
      </c>
      <c r="P833" s="84">
        <v>2</v>
      </c>
      <c r="Q833" s="84">
        <v>23</v>
      </c>
      <c r="R833" s="84"/>
      <c r="S833" s="84"/>
      <c r="T833" s="84"/>
      <c r="U833" s="84"/>
      <c r="V833" s="84"/>
      <c r="W833" s="84"/>
      <c r="X833" s="84"/>
      <c r="Y833" s="84"/>
      <c r="Z833" s="84"/>
      <c r="AA833" s="65">
        <v>19</v>
      </c>
      <c r="AC833" s="103"/>
      <c r="AD833" s="82"/>
      <c r="AE833" s="82"/>
      <c r="AF833" s="82"/>
    </row>
    <row r="834" spans="1:32" x14ac:dyDescent="0.2">
      <c r="A834" s="65">
        <v>20</v>
      </c>
      <c r="B834" s="84">
        <v>7</v>
      </c>
      <c r="C834" s="84">
        <v>11</v>
      </c>
      <c r="D834" s="84">
        <v>17</v>
      </c>
      <c r="E834" s="84"/>
      <c r="F834" s="84"/>
      <c r="G834" s="84"/>
      <c r="H834" s="84"/>
      <c r="I834" s="84"/>
      <c r="J834" s="84"/>
      <c r="K834" s="84"/>
      <c r="L834" s="84"/>
      <c r="M834" s="84"/>
      <c r="N834" s="140">
        <v>20</v>
      </c>
      <c r="O834" s="84">
        <v>7</v>
      </c>
      <c r="P834" s="84">
        <v>4</v>
      </c>
      <c r="Q834" s="84">
        <v>7</v>
      </c>
      <c r="R834" s="84"/>
      <c r="S834" s="84"/>
      <c r="T834" s="84"/>
      <c r="U834" s="84"/>
      <c r="V834" s="84"/>
      <c r="W834" s="84"/>
      <c r="X834" s="84"/>
      <c r="Y834" s="84"/>
      <c r="Z834" s="84"/>
      <c r="AA834" s="65">
        <v>20</v>
      </c>
      <c r="AC834" s="103"/>
      <c r="AD834" s="82"/>
      <c r="AE834" s="82"/>
      <c r="AF834" s="82"/>
    </row>
    <row r="835" spans="1:32" x14ac:dyDescent="0.2">
      <c r="A835" s="65">
        <v>21</v>
      </c>
      <c r="B835" s="84">
        <v>11</v>
      </c>
      <c r="C835" s="84">
        <v>22</v>
      </c>
      <c r="D835" s="84">
        <v>24</v>
      </c>
      <c r="E835" s="84"/>
      <c r="F835" s="84"/>
      <c r="G835" s="84"/>
      <c r="H835" s="84"/>
      <c r="I835" s="84"/>
      <c r="J835" s="84"/>
      <c r="K835" s="84"/>
      <c r="L835" s="84"/>
      <c r="M835" s="84"/>
      <c r="N835" s="140">
        <v>21</v>
      </c>
      <c r="O835" s="84">
        <v>11</v>
      </c>
      <c r="P835" s="84">
        <v>4</v>
      </c>
      <c r="Q835" s="84">
        <v>1</v>
      </c>
      <c r="R835" s="84"/>
      <c r="S835" s="84"/>
      <c r="T835" s="84"/>
      <c r="U835" s="84"/>
      <c r="V835" s="84"/>
      <c r="W835" s="84"/>
      <c r="X835" s="84"/>
      <c r="Y835" s="84"/>
      <c r="Z835" s="84"/>
      <c r="AA835" s="65">
        <v>21</v>
      </c>
      <c r="AC835" s="103"/>
      <c r="AD835" s="82"/>
      <c r="AE835" s="82"/>
      <c r="AF835" s="82"/>
    </row>
    <row r="836" spans="1:32" x14ac:dyDescent="0.2">
      <c r="A836" s="65">
        <v>22</v>
      </c>
      <c r="B836" s="84">
        <v>20</v>
      </c>
      <c r="C836" s="84">
        <v>126</v>
      </c>
      <c r="D836" s="84">
        <v>297</v>
      </c>
      <c r="E836" s="84"/>
      <c r="F836" s="84"/>
      <c r="G836" s="84"/>
      <c r="H836" s="84"/>
      <c r="I836" s="84"/>
      <c r="J836" s="84"/>
      <c r="K836" s="84"/>
      <c r="L836" s="84"/>
      <c r="M836" s="84"/>
      <c r="N836" s="140">
        <v>22</v>
      </c>
      <c r="O836" s="84">
        <v>20</v>
      </c>
      <c r="P836" s="84">
        <v>106</v>
      </c>
      <c r="Q836" s="84">
        <v>165</v>
      </c>
      <c r="R836" s="84"/>
      <c r="S836" s="84"/>
      <c r="T836" s="84"/>
      <c r="U836" s="84"/>
      <c r="V836" s="84"/>
      <c r="W836" s="84"/>
      <c r="X836" s="84"/>
      <c r="Y836" s="84"/>
      <c r="Z836" s="84"/>
      <c r="AA836" s="65">
        <v>22</v>
      </c>
      <c r="AC836" s="103"/>
      <c r="AD836" s="82"/>
      <c r="AE836" s="82"/>
      <c r="AF836" s="82"/>
    </row>
    <row r="837" spans="1:32" x14ac:dyDescent="0.2">
      <c r="A837" s="65">
        <v>23</v>
      </c>
      <c r="B837" s="84">
        <v>92</v>
      </c>
      <c r="C837" s="84">
        <v>164</v>
      </c>
      <c r="D837" s="84">
        <v>250</v>
      </c>
      <c r="E837" s="84"/>
      <c r="F837" s="84"/>
      <c r="G837" s="84"/>
      <c r="H837" s="84"/>
      <c r="I837" s="84"/>
      <c r="J837" s="84"/>
      <c r="K837" s="84"/>
      <c r="L837" s="84"/>
      <c r="M837" s="84"/>
      <c r="N837" s="140">
        <v>23</v>
      </c>
      <c r="O837" s="84">
        <v>92</v>
      </c>
      <c r="P837" s="84">
        <v>76</v>
      </c>
      <c r="Q837" s="84">
        <v>89</v>
      </c>
      <c r="R837" s="84"/>
      <c r="S837" s="84"/>
      <c r="T837" s="84"/>
      <c r="U837" s="84"/>
      <c r="V837" s="84"/>
      <c r="W837" s="84"/>
      <c r="X837" s="84"/>
      <c r="Y837" s="84"/>
      <c r="Z837" s="84"/>
      <c r="AA837" s="65">
        <v>23</v>
      </c>
      <c r="AC837" s="103"/>
      <c r="AD837" s="82"/>
      <c r="AE837" s="82"/>
      <c r="AF837" s="82"/>
    </row>
    <row r="838" spans="1:32" x14ac:dyDescent="0.2">
      <c r="A838" s="65">
        <v>24</v>
      </c>
      <c r="B838" s="84">
        <v>33</v>
      </c>
      <c r="C838" s="84">
        <v>81</v>
      </c>
      <c r="D838" s="84">
        <v>157</v>
      </c>
      <c r="E838" s="84"/>
      <c r="F838" s="84"/>
      <c r="G838" s="84"/>
      <c r="H838" s="84"/>
      <c r="I838" s="84"/>
      <c r="J838" s="84"/>
      <c r="K838" s="84"/>
      <c r="L838" s="84"/>
      <c r="M838" s="84"/>
      <c r="N838" s="140">
        <v>24</v>
      </c>
      <c r="O838" s="84">
        <v>33</v>
      </c>
      <c r="P838" s="84">
        <v>50</v>
      </c>
      <c r="Q838" s="84">
        <v>76</v>
      </c>
      <c r="R838" s="84"/>
      <c r="S838" s="84"/>
      <c r="T838" s="84"/>
      <c r="U838" s="84"/>
      <c r="V838" s="84"/>
      <c r="W838" s="84"/>
      <c r="X838" s="84"/>
      <c r="Y838" s="84"/>
      <c r="Z838" s="84"/>
      <c r="AA838" s="65">
        <v>24</v>
      </c>
    </row>
    <row r="839" spans="1:32" x14ac:dyDescent="0.2">
      <c r="A839" s="72" t="s">
        <v>4</v>
      </c>
      <c r="B839" s="84">
        <v>284</v>
      </c>
      <c r="C839" s="84">
        <v>681</v>
      </c>
      <c r="D839" s="84">
        <v>1313</v>
      </c>
      <c r="E839" s="84"/>
      <c r="F839" s="84"/>
      <c r="G839" s="84"/>
      <c r="H839" s="84"/>
      <c r="I839" s="84"/>
      <c r="J839" s="84"/>
      <c r="K839" s="84"/>
      <c r="L839" s="84"/>
      <c r="M839" s="84"/>
      <c r="N839" s="72" t="s">
        <v>4</v>
      </c>
      <c r="O839" s="84">
        <v>284</v>
      </c>
      <c r="P839" s="84">
        <v>384</v>
      </c>
      <c r="Q839" s="84">
        <v>497</v>
      </c>
      <c r="R839" s="84"/>
      <c r="S839" s="84"/>
      <c r="T839" s="84"/>
      <c r="U839" s="84"/>
      <c r="V839" s="84"/>
      <c r="W839" s="84"/>
      <c r="X839" s="84"/>
      <c r="Y839" s="84"/>
      <c r="Z839" s="84"/>
      <c r="AA839" s="72" t="s">
        <v>4</v>
      </c>
      <c r="AB839" s="68"/>
    </row>
    <row r="840" spans="1:32" x14ac:dyDescent="0.2">
      <c r="A840" s="45"/>
      <c r="B840" s="62"/>
      <c r="C840" s="62"/>
      <c r="D840" s="62"/>
      <c r="E840" s="62"/>
      <c r="F840" s="62"/>
      <c r="G840" s="62"/>
      <c r="H840" s="62"/>
      <c r="I840" s="62"/>
      <c r="J840" s="62"/>
      <c r="K840" s="62"/>
      <c r="L840" s="62"/>
      <c r="M840" s="62"/>
      <c r="N840" s="45"/>
      <c r="O840" s="62"/>
      <c r="P840" s="62"/>
      <c r="Q840" s="62"/>
      <c r="R840" s="62"/>
      <c r="S840" s="62"/>
      <c r="T840" s="62"/>
      <c r="U840" s="62"/>
      <c r="V840" s="62"/>
      <c r="W840" s="62"/>
      <c r="X840" s="62"/>
      <c r="Y840" s="62"/>
      <c r="Z840" s="62"/>
      <c r="AA840" s="45"/>
    </row>
    <row r="841" spans="1:32" x14ac:dyDescent="0.2">
      <c r="B841" s="105"/>
      <c r="C841" s="105"/>
      <c r="E841" s="68"/>
      <c r="F841" s="68"/>
      <c r="H841" s="68"/>
      <c r="O841" s="105"/>
      <c r="P841" s="105"/>
      <c r="Q841" s="105"/>
    </row>
    <row r="843" spans="1:32" x14ac:dyDescent="0.2">
      <c r="B843" s="86"/>
      <c r="O843" s="86"/>
      <c r="P843" s="86"/>
      <c r="Q843" s="86"/>
      <c r="R843" s="86"/>
      <c r="S843" s="86"/>
      <c r="T843" s="86"/>
      <c r="U843" s="86"/>
      <c r="V843" s="86"/>
      <c r="W843" s="86"/>
      <c r="X843" s="86"/>
      <c r="Y843" s="86"/>
      <c r="Z843" s="86"/>
    </row>
    <row r="844" spans="1:32" x14ac:dyDescent="0.2">
      <c r="A844" s="73" t="s">
        <v>32</v>
      </c>
      <c r="B844" s="53" t="s">
        <v>192</v>
      </c>
      <c r="C844" s="54"/>
      <c r="D844" s="54"/>
      <c r="E844" s="54"/>
      <c r="F844" s="54"/>
      <c r="G844" s="54"/>
      <c r="H844" s="54"/>
      <c r="I844" s="54"/>
      <c r="J844" s="54"/>
      <c r="K844" s="54"/>
      <c r="L844" s="54"/>
      <c r="M844" s="54"/>
      <c r="N844" s="107" t="s">
        <v>32</v>
      </c>
      <c r="O844" s="55" t="s">
        <v>192</v>
      </c>
      <c r="P844" s="55"/>
      <c r="Q844" s="55"/>
      <c r="R844" s="55"/>
      <c r="S844" s="55"/>
      <c r="T844" s="55"/>
      <c r="U844" s="55"/>
      <c r="V844" s="55"/>
      <c r="W844" s="55"/>
      <c r="X844" s="55"/>
      <c r="Y844" s="55"/>
      <c r="Z844" s="55"/>
      <c r="AA844" s="107" t="s">
        <v>32</v>
      </c>
    </row>
    <row r="845" spans="1:32" x14ac:dyDescent="0.2">
      <c r="A845" s="56">
        <v>1</v>
      </c>
      <c r="B845" s="84">
        <v>2</v>
      </c>
      <c r="C845" s="84">
        <v>13</v>
      </c>
      <c r="D845" s="84">
        <v>27</v>
      </c>
      <c r="E845" s="84"/>
      <c r="F845" s="84"/>
      <c r="G845" s="84"/>
      <c r="H845" s="84"/>
      <c r="I845" s="84"/>
      <c r="J845" s="84"/>
      <c r="K845" s="84"/>
      <c r="L845" s="84"/>
      <c r="M845" s="84"/>
      <c r="N845" s="56">
        <v>1</v>
      </c>
      <c r="O845" s="84">
        <v>2</v>
      </c>
      <c r="P845" s="84">
        <v>11</v>
      </c>
      <c r="Q845" s="84">
        <v>14</v>
      </c>
      <c r="R845" s="84"/>
      <c r="S845" s="84"/>
      <c r="T845" s="84"/>
      <c r="U845" s="84"/>
      <c r="V845" s="84"/>
      <c r="W845" s="84"/>
      <c r="X845" s="84"/>
      <c r="Y845" s="84"/>
      <c r="Z845" s="84"/>
      <c r="AA845" s="56">
        <v>1</v>
      </c>
    </row>
    <row r="846" spans="1:32" x14ac:dyDescent="0.2">
      <c r="A846" s="56">
        <v>2</v>
      </c>
      <c r="B846" s="84">
        <v>5</v>
      </c>
      <c r="C846" s="84">
        <v>12</v>
      </c>
      <c r="D846" s="84">
        <v>26</v>
      </c>
      <c r="E846" s="84"/>
      <c r="F846" s="84"/>
      <c r="G846" s="84"/>
      <c r="H846" s="84"/>
      <c r="I846" s="84"/>
      <c r="J846" s="84"/>
      <c r="K846" s="84"/>
      <c r="L846" s="84"/>
      <c r="M846" s="84"/>
      <c r="N846" s="56">
        <v>2</v>
      </c>
      <c r="O846" s="84">
        <v>5</v>
      </c>
      <c r="P846" s="84">
        <v>7</v>
      </c>
      <c r="Q846" s="84">
        <v>14</v>
      </c>
      <c r="R846" s="84"/>
      <c r="S846" s="84"/>
      <c r="T846" s="84"/>
      <c r="U846" s="84"/>
      <c r="V846" s="84"/>
      <c r="W846" s="84"/>
      <c r="X846" s="84"/>
      <c r="Y846" s="84"/>
      <c r="Z846" s="84"/>
      <c r="AA846" s="56">
        <v>2</v>
      </c>
    </row>
    <row r="847" spans="1:32" x14ac:dyDescent="0.2">
      <c r="A847" s="56">
        <v>3</v>
      </c>
      <c r="B847" s="84">
        <v>0</v>
      </c>
      <c r="C847" s="84">
        <v>0</v>
      </c>
      <c r="D847" s="84">
        <v>0</v>
      </c>
      <c r="E847" s="84"/>
      <c r="F847" s="84"/>
      <c r="G847" s="84"/>
      <c r="H847" s="84"/>
      <c r="I847" s="84"/>
      <c r="J847" s="84"/>
      <c r="K847" s="84"/>
      <c r="L847" s="84"/>
      <c r="M847" s="84"/>
      <c r="N847" s="56">
        <v>3</v>
      </c>
      <c r="O847" s="84">
        <v>0</v>
      </c>
      <c r="P847" s="84">
        <v>0</v>
      </c>
      <c r="Q847" s="84">
        <v>0</v>
      </c>
      <c r="R847" s="84"/>
      <c r="S847" s="84"/>
      <c r="T847" s="84"/>
      <c r="U847" s="84"/>
      <c r="V847" s="84"/>
      <c r="W847" s="84"/>
      <c r="X847" s="84"/>
      <c r="Y847" s="84"/>
      <c r="Z847" s="84"/>
      <c r="AA847" s="56">
        <v>3</v>
      </c>
    </row>
    <row r="848" spans="1:32" x14ac:dyDescent="0.2">
      <c r="A848" s="56">
        <v>4</v>
      </c>
      <c r="B848" s="84">
        <v>7</v>
      </c>
      <c r="C848" s="84">
        <v>7</v>
      </c>
      <c r="D848" s="84">
        <v>6</v>
      </c>
      <c r="E848" s="84"/>
      <c r="F848" s="84"/>
      <c r="G848" s="84"/>
      <c r="H848" s="84"/>
      <c r="I848" s="84"/>
      <c r="J848" s="84"/>
      <c r="K848" s="84"/>
      <c r="L848" s="84"/>
      <c r="M848" s="84"/>
      <c r="N848" s="56">
        <v>4</v>
      </c>
      <c r="O848" s="84">
        <v>7</v>
      </c>
      <c r="P848" s="84">
        <v>0</v>
      </c>
      <c r="Q848" s="84">
        <v>0</v>
      </c>
      <c r="R848" s="84"/>
      <c r="S848" s="84"/>
      <c r="T848" s="84"/>
      <c r="U848" s="84"/>
      <c r="V848" s="84"/>
      <c r="W848" s="84"/>
      <c r="X848" s="84"/>
      <c r="Y848" s="84"/>
      <c r="Z848" s="84"/>
      <c r="AA848" s="56">
        <v>4</v>
      </c>
    </row>
    <row r="849" spans="1:27" x14ac:dyDescent="0.2">
      <c r="A849" s="56">
        <v>5</v>
      </c>
      <c r="B849" s="84">
        <v>8</v>
      </c>
      <c r="C849" s="84">
        <v>65</v>
      </c>
      <c r="D849" s="84">
        <v>68</v>
      </c>
      <c r="E849" s="84"/>
      <c r="F849" s="84"/>
      <c r="G849" s="84"/>
      <c r="H849" s="84"/>
      <c r="I849" s="84"/>
      <c r="J849" s="84"/>
      <c r="K849" s="84"/>
      <c r="L849" s="84"/>
      <c r="M849" s="84"/>
      <c r="N849" s="56">
        <v>5</v>
      </c>
      <c r="O849" s="84">
        <v>8</v>
      </c>
      <c r="P849" s="84">
        <v>56</v>
      </c>
      <c r="Q849" s="84">
        <v>3</v>
      </c>
      <c r="R849" s="84"/>
      <c r="S849" s="84"/>
      <c r="T849" s="84"/>
      <c r="U849" s="84"/>
      <c r="V849" s="84"/>
      <c r="W849" s="84"/>
      <c r="X849" s="84"/>
      <c r="Y849" s="84"/>
      <c r="Z849" s="84"/>
      <c r="AA849" s="56">
        <v>5</v>
      </c>
    </row>
    <row r="850" spans="1:27" x14ac:dyDescent="0.2">
      <c r="A850" s="56">
        <v>6</v>
      </c>
      <c r="B850" s="84">
        <v>0</v>
      </c>
      <c r="C850" s="84">
        <v>7</v>
      </c>
      <c r="D850" s="84">
        <v>11</v>
      </c>
      <c r="E850" s="84"/>
      <c r="F850" s="84"/>
      <c r="G850" s="84"/>
      <c r="H850" s="84"/>
      <c r="I850" s="84"/>
      <c r="J850" s="84"/>
      <c r="K850" s="84"/>
      <c r="L850" s="84"/>
      <c r="M850" s="84"/>
      <c r="N850" s="56">
        <v>6</v>
      </c>
      <c r="O850" s="84">
        <v>0</v>
      </c>
      <c r="P850" s="84">
        <v>7</v>
      </c>
      <c r="Q850" s="84">
        <v>3</v>
      </c>
      <c r="R850" s="84"/>
      <c r="S850" s="84"/>
      <c r="T850" s="84"/>
      <c r="U850" s="84"/>
      <c r="V850" s="84"/>
      <c r="W850" s="84"/>
      <c r="X850" s="84"/>
      <c r="Y850" s="84"/>
      <c r="Z850" s="84"/>
      <c r="AA850" s="56">
        <v>6</v>
      </c>
    </row>
    <row r="851" spans="1:27" x14ac:dyDescent="0.2">
      <c r="A851" s="56">
        <v>7</v>
      </c>
      <c r="B851" s="84">
        <v>1</v>
      </c>
      <c r="C851" s="84">
        <v>6</v>
      </c>
      <c r="D851" s="84">
        <v>7</v>
      </c>
      <c r="E851" s="84"/>
      <c r="F851" s="84"/>
      <c r="G851" s="84"/>
      <c r="H851" s="84"/>
      <c r="I851" s="84"/>
      <c r="J851" s="84"/>
      <c r="K851" s="84"/>
      <c r="L851" s="84"/>
      <c r="M851" s="84"/>
      <c r="N851" s="56">
        <v>7</v>
      </c>
      <c r="O851" s="84">
        <v>1</v>
      </c>
      <c r="P851" s="84">
        <v>5</v>
      </c>
      <c r="Q851" s="84">
        <v>1</v>
      </c>
      <c r="R851" s="84"/>
      <c r="S851" s="84"/>
      <c r="T851" s="84"/>
      <c r="U851" s="84"/>
      <c r="V851" s="84"/>
      <c r="W851" s="84"/>
      <c r="X851" s="84"/>
      <c r="Y851" s="84"/>
      <c r="Z851" s="84"/>
      <c r="AA851" s="56">
        <v>7</v>
      </c>
    </row>
    <row r="852" spans="1:27" x14ac:dyDescent="0.2">
      <c r="A852" s="56">
        <v>8</v>
      </c>
      <c r="B852" s="84">
        <v>11</v>
      </c>
      <c r="C852" s="84">
        <v>12</v>
      </c>
      <c r="D852" s="84">
        <v>12</v>
      </c>
      <c r="E852" s="84"/>
      <c r="F852" s="84"/>
      <c r="G852" s="84"/>
      <c r="H852" s="84"/>
      <c r="I852" s="84"/>
      <c r="J852" s="84"/>
      <c r="K852" s="84"/>
      <c r="L852" s="84"/>
      <c r="M852" s="84"/>
      <c r="N852" s="56">
        <v>8</v>
      </c>
      <c r="O852" s="84">
        <v>11</v>
      </c>
      <c r="P852" s="84">
        <v>1</v>
      </c>
      <c r="Q852" s="84">
        <v>0</v>
      </c>
      <c r="R852" s="84"/>
      <c r="S852" s="84"/>
      <c r="T852" s="84"/>
      <c r="U852" s="84"/>
      <c r="V852" s="84"/>
      <c r="W852" s="84"/>
      <c r="X852" s="84"/>
      <c r="Y852" s="84"/>
      <c r="Z852" s="84"/>
      <c r="AA852" s="56">
        <v>8</v>
      </c>
    </row>
    <row r="853" spans="1:27" x14ac:dyDescent="0.2">
      <c r="A853" s="56">
        <v>9</v>
      </c>
      <c r="B853" s="84">
        <v>0</v>
      </c>
      <c r="C853" s="84">
        <v>0</v>
      </c>
      <c r="D853" s="84">
        <v>0</v>
      </c>
      <c r="E853" s="84"/>
      <c r="F853" s="84"/>
      <c r="G853" s="84"/>
      <c r="H853" s="84"/>
      <c r="I853" s="84"/>
      <c r="J853" s="84"/>
      <c r="K853" s="84"/>
      <c r="L853" s="84"/>
      <c r="M853" s="84"/>
      <c r="N853" s="56">
        <v>9</v>
      </c>
      <c r="O853" s="84">
        <v>0</v>
      </c>
      <c r="P853" s="84">
        <v>0</v>
      </c>
      <c r="Q853" s="84">
        <v>0</v>
      </c>
      <c r="R853" s="84"/>
      <c r="S853" s="84"/>
      <c r="T853" s="84"/>
      <c r="U853" s="84"/>
      <c r="V853" s="84"/>
      <c r="W853" s="84"/>
      <c r="X853" s="84"/>
      <c r="Y853" s="84"/>
      <c r="Z853" s="84"/>
      <c r="AA853" s="56">
        <v>9</v>
      </c>
    </row>
    <row r="854" spans="1:27" x14ac:dyDescent="0.2">
      <c r="A854" s="56">
        <v>10</v>
      </c>
      <c r="B854" s="84">
        <v>4</v>
      </c>
      <c r="C854" s="84">
        <v>9</v>
      </c>
      <c r="D854" s="84">
        <v>13</v>
      </c>
      <c r="E854" s="84"/>
      <c r="F854" s="84"/>
      <c r="G854" s="84"/>
      <c r="H854" s="84"/>
      <c r="I854" s="84"/>
      <c r="J854" s="84"/>
      <c r="K854" s="84"/>
      <c r="L854" s="84"/>
      <c r="M854" s="84"/>
      <c r="N854" s="56">
        <v>10</v>
      </c>
      <c r="O854" s="84">
        <v>4</v>
      </c>
      <c r="P854" s="84">
        <v>5</v>
      </c>
      <c r="Q854" s="84">
        <v>4</v>
      </c>
      <c r="R854" s="84"/>
      <c r="S854" s="84"/>
      <c r="T854" s="84"/>
      <c r="U854" s="84"/>
      <c r="V854" s="84"/>
      <c r="W854" s="84"/>
      <c r="X854" s="84"/>
      <c r="Y854" s="84"/>
      <c r="Z854" s="84"/>
      <c r="AA854" s="56">
        <v>10</v>
      </c>
    </row>
    <row r="855" spans="1:27" x14ac:dyDescent="0.2">
      <c r="A855" s="56">
        <v>11</v>
      </c>
      <c r="B855" s="84">
        <v>4</v>
      </c>
      <c r="C855" s="84">
        <v>9</v>
      </c>
      <c r="D855" s="84">
        <v>18</v>
      </c>
      <c r="E855" s="84"/>
      <c r="F855" s="84"/>
      <c r="G855" s="84"/>
      <c r="H855" s="84"/>
      <c r="I855" s="84"/>
      <c r="J855" s="84"/>
      <c r="K855" s="84"/>
      <c r="L855" s="84"/>
      <c r="M855" s="84"/>
      <c r="N855" s="56">
        <v>11</v>
      </c>
      <c r="O855" s="84">
        <v>4</v>
      </c>
      <c r="P855" s="84">
        <v>4</v>
      </c>
      <c r="Q855" s="84">
        <v>9</v>
      </c>
      <c r="R855" s="84"/>
      <c r="S855" s="84"/>
      <c r="T855" s="84"/>
      <c r="U855" s="84"/>
      <c r="V855" s="84"/>
      <c r="W855" s="84"/>
      <c r="X855" s="84"/>
      <c r="Y855" s="84"/>
      <c r="Z855" s="84"/>
      <c r="AA855" s="56">
        <v>11</v>
      </c>
    </row>
    <row r="856" spans="1:27" x14ac:dyDescent="0.2">
      <c r="A856" s="56">
        <v>12</v>
      </c>
      <c r="B856" s="84">
        <v>10</v>
      </c>
      <c r="C856" s="84">
        <v>17</v>
      </c>
      <c r="D856" s="84">
        <v>27</v>
      </c>
      <c r="E856" s="84"/>
      <c r="F856" s="84"/>
      <c r="G856" s="84"/>
      <c r="H856" s="84"/>
      <c r="I856" s="84"/>
      <c r="J856" s="84"/>
      <c r="K856" s="84"/>
      <c r="L856" s="84"/>
      <c r="M856" s="84"/>
      <c r="N856" s="56">
        <v>12</v>
      </c>
      <c r="O856" s="84">
        <v>10</v>
      </c>
      <c r="P856" s="84">
        <v>7</v>
      </c>
      <c r="Q856" s="84">
        <v>7</v>
      </c>
      <c r="R856" s="84"/>
      <c r="S856" s="84"/>
      <c r="T856" s="84"/>
      <c r="U856" s="84"/>
      <c r="V856" s="84"/>
      <c r="W856" s="84"/>
      <c r="X856" s="84"/>
      <c r="Y856" s="84"/>
      <c r="Z856" s="84"/>
      <c r="AA856" s="56">
        <v>12</v>
      </c>
    </row>
    <row r="857" spans="1:27" x14ac:dyDescent="0.2">
      <c r="A857" s="56">
        <v>13</v>
      </c>
      <c r="B857" s="84">
        <v>0</v>
      </c>
      <c r="C857" s="84">
        <v>4</v>
      </c>
      <c r="D857" s="84">
        <v>7</v>
      </c>
      <c r="E857" s="84"/>
      <c r="F857" s="84"/>
      <c r="G857" s="84"/>
      <c r="H857" s="84"/>
      <c r="I857" s="84"/>
      <c r="J857" s="84"/>
      <c r="K857" s="84"/>
      <c r="L857" s="84"/>
      <c r="M857" s="84"/>
      <c r="N857" s="56">
        <v>13</v>
      </c>
      <c r="O857" s="84">
        <v>0</v>
      </c>
      <c r="P857" s="84">
        <v>4</v>
      </c>
      <c r="Q857" s="84">
        <v>3</v>
      </c>
      <c r="R857" s="84"/>
      <c r="S857" s="84"/>
      <c r="T857" s="84"/>
      <c r="U857" s="84"/>
      <c r="V857" s="84"/>
      <c r="W857" s="84"/>
      <c r="X857" s="84"/>
      <c r="Y857" s="84"/>
      <c r="Z857" s="84"/>
      <c r="AA857" s="56">
        <v>13</v>
      </c>
    </row>
    <row r="858" spans="1:27" x14ac:dyDescent="0.2">
      <c r="A858" s="56">
        <v>14</v>
      </c>
      <c r="B858" s="84">
        <v>4</v>
      </c>
      <c r="C858" s="84">
        <v>11</v>
      </c>
      <c r="D858" s="84">
        <v>14</v>
      </c>
      <c r="E858" s="84"/>
      <c r="F858" s="84"/>
      <c r="G858" s="84"/>
      <c r="H858" s="84"/>
      <c r="I858" s="84"/>
      <c r="J858" s="84"/>
      <c r="K858" s="84"/>
      <c r="L858" s="84"/>
      <c r="M858" s="84"/>
      <c r="N858" s="56">
        <v>14</v>
      </c>
      <c r="O858" s="84">
        <v>4</v>
      </c>
      <c r="P858" s="84">
        <v>7</v>
      </c>
      <c r="Q858" s="84">
        <v>3</v>
      </c>
      <c r="R858" s="84"/>
      <c r="S858" s="84"/>
      <c r="T858" s="84"/>
      <c r="U858" s="84"/>
      <c r="V858" s="84"/>
      <c r="W858" s="84"/>
      <c r="X858" s="84"/>
      <c r="Y858" s="84"/>
      <c r="Z858" s="84"/>
      <c r="AA858" s="56">
        <v>14</v>
      </c>
    </row>
    <row r="859" spans="1:27" x14ac:dyDescent="0.2">
      <c r="A859" s="56">
        <v>15</v>
      </c>
      <c r="B859" s="84">
        <v>1</v>
      </c>
      <c r="C859" s="84">
        <v>11</v>
      </c>
      <c r="D859" s="84">
        <v>66</v>
      </c>
      <c r="E859" s="84"/>
      <c r="F859" s="84"/>
      <c r="G859" s="84"/>
      <c r="H859" s="84"/>
      <c r="I859" s="84"/>
      <c r="J859" s="84"/>
      <c r="K859" s="84"/>
      <c r="L859" s="84"/>
      <c r="M859" s="84"/>
      <c r="N859" s="56">
        <v>15</v>
      </c>
      <c r="O859" s="84">
        <v>1</v>
      </c>
      <c r="P859" s="84">
        <v>10</v>
      </c>
      <c r="Q859" s="84">
        <v>3</v>
      </c>
      <c r="R859" s="84"/>
      <c r="S859" s="84"/>
      <c r="T859" s="84"/>
      <c r="U859" s="84"/>
      <c r="V859" s="84"/>
      <c r="W859" s="84"/>
      <c r="X859" s="84"/>
      <c r="Y859" s="84"/>
      <c r="Z859" s="84"/>
      <c r="AA859" s="56">
        <v>15</v>
      </c>
    </row>
    <row r="860" spans="1:27" x14ac:dyDescent="0.2">
      <c r="A860" s="56">
        <v>16</v>
      </c>
      <c r="B860" s="84">
        <v>0</v>
      </c>
      <c r="C860" s="84">
        <v>6</v>
      </c>
      <c r="D860" s="84">
        <v>11</v>
      </c>
      <c r="E860" s="84"/>
      <c r="F860" s="84"/>
      <c r="G860" s="84"/>
      <c r="H860" s="84"/>
      <c r="I860" s="84"/>
      <c r="J860" s="84"/>
      <c r="K860" s="84"/>
      <c r="L860" s="84"/>
      <c r="M860" s="84"/>
      <c r="N860" s="56">
        <v>16</v>
      </c>
      <c r="O860" s="84">
        <v>0</v>
      </c>
      <c r="P860" s="84">
        <v>2</v>
      </c>
      <c r="Q860" s="84">
        <v>5</v>
      </c>
      <c r="R860" s="84"/>
      <c r="S860" s="84"/>
      <c r="T860" s="84"/>
      <c r="U860" s="84"/>
      <c r="V860" s="84"/>
      <c r="W860" s="84"/>
      <c r="X860" s="84"/>
      <c r="Y860" s="84"/>
      <c r="Z860" s="84"/>
      <c r="AA860" s="56">
        <v>16</v>
      </c>
    </row>
    <row r="861" spans="1:27" x14ac:dyDescent="0.2">
      <c r="A861" s="56">
        <v>17</v>
      </c>
      <c r="B861" s="84">
        <v>30</v>
      </c>
      <c r="C861" s="84">
        <v>53</v>
      </c>
      <c r="D861" s="84">
        <v>59</v>
      </c>
      <c r="E861" s="84"/>
      <c r="F861" s="84"/>
      <c r="G861" s="84"/>
      <c r="H861" s="84"/>
      <c r="I861" s="84"/>
      <c r="J861" s="84"/>
      <c r="K861" s="84"/>
      <c r="L861" s="84"/>
      <c r="M861" s="84"/>
      <c r="N861" s="56">
        <v>17</v>
      </c>
      <c r="O861" s="84">
        <v>30</v>
      </c>
      <c r="P861" s="84">
        <v>23</v>
      </c>
      <c r="Q861" s="84">
        <v>4</v>
      </c>
      <c r="R861" s="84"/>
      <c r="S861" s="84"/>
      <c r="T861" s="84"/>
      <c r="U861" s="84"/>
      <c r="V861" s="84"/>
      <c r="W861" s="84"/>
      <c r="X861" s="84"/>
      <c r="Y861" s="84"/>
      <c r="Z861" s="84"/>
      <c r="AA861" s="56">
        <v>17</v>
      </c>
    </row>
    <row r="862" spans="1:27" x14ac:dyDescent="0.2">
      <c r="A862" s="56">
        <v>18</v>
      </c>
      <c r="B862" s="84">
        <v>2</v>
      </c>
      <c r="C862" s="84">
        <v>4</v>
      </c>
      <c r="D862" s="84">
        <v>5</v>
      </c>
      <c r="E862" s="84"/>
      <c r="F862" s="84"/>
      <c r="G862" s="84"/>
      <c r="H862" s="84"/>
      <c r="I862" s="84"/>
      <c r="J862" s="84"/>
      <c r="K862" s="84"/>
      <c r="L862" s="84"/>
      <c r="M862" s="84"/>
      <c r="N862" s="56">
        <v>18</v>
      </c>
      <c r="O862" s="84">
        <v>2</v>
      </c>
      <c r="P862" s="84">
        <v>2</v>
      </c>
      <c r="Q862" s="84">
        <v>1</v>
      </c>
      <c r="R862" s="84"/>
      <c r="S862" s="84"/>
      <c r="T862" s="84"/>
      <c r="U862" s="84"/>
      <c r="V862" s="84"/>
      <c r="W862" s="84"/>
      <c r="X862" s="84"/>
      <c r="Y862" s="84"/>
      <c r="Z862" s="84"/>
      <c r="AA862" s="56">
        <v>18</v>
      </c>
    </row>
    <row r="863" spans="1:27" x14ac:dyDescent="0.2">
      <c r="A863" s="56">
        <v>19</v>
      </c>
      <c r="B863" s="84">
        <v>2</v>
      </c>
      <c r="C863" s="84">
        <v>3</v>
      </c>
      <c r="D863" s="84">
        <v>25</v>
      </c>
      <c r="E863" s="84"/>
      <c r="F863" s="84"/>
      <c r="G863" s="84"/>
      <c r="H863" s="84"/>
      <c r="I863" s="84"/>
      <c r="J863" s="84"/>
      <c r="K863" s="84"/>
      <c r="L863" s="84"/>
      <c r="M863" s="84"/>
      <c r="N863" s="56">
        <v>19</v>
      </c>
      <c r="O863" s="84">
        <v>2</v>
      </c>
      <c r="P863" s="84">
        <v>1</v>
      </c>
      <c r="Q863" s="84">
        <v>22</v>
      </c>
      <c r="R863" s="84"/>
      <c r="S863" s="84"/>
      <c r="T863" s="84"/>
      <c r="U863" s="84"/>
      <c r="V863" s="84"/>
      <c r="W863" s="84"/>
      <c r="X863" s="84"/>
      <c r="Y863" s="84"/>
      <c r="Z863" s="84"/>
      <c r="AA863" s="56">
        <v>19</v>
      </c>
    </row>
    <row r="864" spans="1:27" x14ac:dyDescent="0.2">
      <c r="A864" s="56">
        <v>20</v>
      </c>
      <c r="B864" s="84">
        <v>0</v>
      </c>
      <c r="C864" s="84">
        <v>1</v>
      </c>
      <c r="D864" s="84">
        <v>2</v>
      </c>
      <c r="E864" s="84"/>
      <c r="F864" s="84"/>
      <c r="G864" s="84"/>
      <c r="H864" s="84"/>
      <c r="I864" s="84"/>
      <c r="J864" s="84"/>
      <c r="K864" s="84"/>
      <c r="L864" s="84"/>
      <c r="M864" s="84"/>
      <c r="N864" s="56">
        <v>20</v>
      </c>
      <c r="O864" s="84">
        <v>0</v>
      </c>
      <c r="P864" s="84">
        <v>1</v>
      </c>
      <c r="Q864" s="84">
        <v>1</v>
      </c>
      <c r="R864" s="84"/>
      <c r="S864" s="84"/>
      <c r="T864" s="84"/>
      <c r="U864" s="84"/>
      <c r="V864" s="84"/>
      <c r="W864" s="84"/>
      <c r="X864" s="84"/>
      <c r="Y864" s="84"/>
      <c r="Z864" s="84"/>
      <c r="AA864" s="56">
        <v>20</v>
      </c>
    </row>
    <row r="865" spans="1:28" x14ac:dyDescent="0.2">
      <c r="A865" s="56">
        <v>21</v>
      </c>
      <c r="B865" s="84">
        <v>2</v>
      </c>
      <c r="C865" s="84">
        <v>7</v>
      </c>
      <c r="D865" s="84">
        <v>14</v>
      </c>
      <c r="E865" s="84"/>
      <c r="F865" s="84"/>
      <c r="G865" s="84"/>
      <c r="H865" s="84"/>
      <c r="I865" s="84"/>
      <c r="J865" s="84"/>
      <c r="K865" s="84"/>
      <c r="L865" s="84"/>
      <c r="M865" s="84"/>
      <c r="N865" s="56">
        <v>21</v>
      </c>
      <c r="O865" s="84">
        <v>2</v>
      </c>
      <c r="P865" s="84">
        <v>5</v>
      </c>
      <c r="Q865" s="84">
        <v>6</v>
      </c>
      <c r="R865" s="84"/>
      <c r="S865" s="84"/>
      <c r="T865" s="84"/>
      <c r="U865" s="84"/>
      <c r="V865" s="84"/>
      <c r="W865" s="84"/>
      <c r="X865" s="84"/>
      <c r="Y865" s="84"/>
      <c r="Z865" s="84"/>
      <c r="AA865" s="56">
        <v>21</v>
      </c>
    </row>
    <row r="866" spans="1:28" x14ac:dyDescent="0.2">
      <c r="A866" s="56">
        <v>22</v>
      </c>
      <c r="B866" s="84">
        <v>22</v>
      </c>
      <c r="C866" s="84">
        <v>128</v>
      </c>
      <c r="D866" s="84">
        <v>138</v>
      </c>
      <c r="E866" s="84"/>
      <c r="F866" s="84"/>
      <c r="G866" s="84"/>
      <c r="H866" s="84"/>
      <c r="I866" s="84"/>
      <c r="J866" s="84"/>
      <c r="K866" s="84"/>
      <c r="L866" s="84"/>
      <c r="M866" s="84"/>
      <c r="N866" s="56">
        <v>22</v>
      </c>
      <c r="O866" s="84">
        <v>22</v>
      </c>
      <c r="P866" s="84">
        <v>106</v>
      </c>
      <c r="Q866" s="84">
        <v>10</v>
      </c>
      <c r="R866" s="84"/>
      <c r="S866" s="84"/>
      <c r="T866" s="84"/>
      <c r="U866" s="84"/>
      <c r="V866" s="84"/>
      <c r="W866" s="84"/>
      <c r="X866" s="84"/>
      <c r="Y866" s="84"/>
      <c r="Z866" s="84"/>
      <c r="AA866" s="56">
        <v>22</v>
      </c>
    </row>
    <row r="867" spans="1:28" x14ac:dyDescent="0.2">
      <c r="A867" s="56">
        <v>23</v>
      </c>
      <c r="B867" s="84">
        <v>51</v>
      </c>
      <c r="C867" s="84">
        <v>92</v>
      </c>
      <c r="D867" s="84">
        <v>119</v>
      </c>
      <c r="E867" s="84"/>
      <c r="F867" s="84"/>
      <c r="G867" s="84"/>
      <c r="H867" s="84"/>
      <c r="I867" s="84"/>
      <c r="J867" s="84"/>
      <c r="K867" s="84"/>
      <c r="L867" s="84"/>
      <c r="M867" s="84"/>
      <c r="N867" s="56">
        <v>23</v>
      </c>
      <c r="O867" s="84">
        <v>51</v>
      </c>
      <c r="P867" s="84">
        <v>39</v>
      </c>
      <c r="Q867" s="84">
        <v>26</v>
      </c>
      <c r="R867" s="84"/>
      <c r="S867" s="84"/>
      <c r="T867" s="84"/>
      <c r="U867" s="84"/>
      <c r="V867" s="84"/>
      <c r="W867" s="84"/>
      <c r="X867" s="84"/>
      <c r="Y867" s="84"/>
      <c r="Z867" s="84"/>
      <c r="AA867" s="56">
        <v>23</v>
      </c>
    </row>
    <row r="868" spans="1:28" x14ac:dyDescent="0.2">
      <c r="A868" s="56">
        <v>24</v>
      </c>
      <c r="B868" s="84">
        <v>47</v>
      </c>
      <c r="C868" s="84">
        <v>85</v>
      </c>
      <c r="D868" s="84">
        <v>116</v>
      </c>
      <c r="E868" s="84"/>
      <c r="F868" s="84"/>
      <c r="G868" s="84"/>
      <c r="H868" s="84"/>
      <c r="I868" s="84"/>
      <c r="J868" s="84"/>
      <c r="K868" s="84"/>
      <c r="L868" s="84"/>
      <c r="M868" s="84"/>
      <c r="N868" s="56">
        <v>24</v>
      </c>
      <c r="O868" s="84">
        <v>47</v>
      </c>
      <c r="P868" s="84">
        <v>36</v>
      </c>
      <c r="Q868" s="84">
        <v>31</v>
      </c>
      <c r="R868" s="84"/>
      <c r="S868" s="84"/>
      <c r="T868" s="84"/>
      <c r="U868" s="84"/>
      <c r="V868" s="84"/>
      <c r="W868" s="84"/>
      <c r="X868" s="84"/>
      <c r="Y868" s="84"/>
      <c r="Z868" s="84"/>
      <c r="AA868" s="56">
        <v>24</v>
      </c>
    </row>
    <row r="869" spans="1:28" x14ac:dyDescent="0.2">
      <c r="A869" s="72" t="s">
        <v>4</v>
      </c>
      <c r="B869" s="84">
        <v>213</v>
      </c>
      <c r="C869" s="84">
        <v>562</v>
      </c>
      <c r="D869" s="84">
        <v>791</v>
      </c>
      <c r="E869" s="84"/>
      <c r="F869" s="84"/>
      <c r="G869" s="84"/>
      <c r="H869" s="84"/>
      <c r="I869" s="84"/>
      <c r="J869" s="84"/>
      <c r="K869" s="84"/>
      <c r="L869" s="84"/>
      <c r="M869" s="84"/>
      <c r="N869" s="72" t="s">
        <v>4</v>
      </c>
      <c r="O869" s="84">
        <v>213</v>
      </c>
      <c r="P869" s="84">
        <v>339</v>
      </c>
      <c r="Q869" s="84">
        <v>170</v>
      </c>
      <c r="R869" s="84"/>
      <c r="S869" s="84"/>
      <c r="T869" s="84"/>
      <c r="U869" s="84"/>
      <c r="V869" s="84"/>
      <c r="W869" s="84"/>
      <c r="X869" s="84"/>
      <c r="Y869" s="84"/>
      <c r="Z869" s="84"/>
      <c r="AA869" s="72" t="s">
        <v>4</v>
      </c>
      <c r="AB869" s="68"/>
    </row>
    <row r="870" spans="1:28" x14ac:dyDescent="0.2">
      <c r="A870" s="45"/>
      <c r="B870" s="62"/>
      <c r="C870" s="62"/>
      <c r="D870" s="62"/>
      <c r="E870" s="62"/>
      <c r="F870" s="62"/>
      <c r="G870" s="62"/>
      <c r="H870" s="62"/>
      <c r="I870" s="62"/>
      <c r="J870" s="62"/>
      <c r="K870" s="62"/>
      <c r="L870" s="62"/>
      <c r="M870" s="62"/>
      <c r="N870" s="45"/>
      <c r="O870" s="62"/>
      <c r="P870" s="62"/>
      <c r="Q870" s="62"/>
      <c r="R870" s="62"/>
      <c r="S870" s="62"/>
      <c r="T870" s="62"/>
      <c r="U870" s="62"/>
      <c r="V870" s="62"/>
      <c r="W870" s="62"/>
      <c r="X870" s="62"/>
      <c r="Y870" s="62"/>
      <c r="Z870" s="62"/>
      <c r="AA870" s="45"/>
    </row>
    <row r="871" spans="1:28" x14ac:dyDescent="0.2">
      <c r="A871" s="45"/>
      <c r="E871" s="68"/>
      <c r="F871" s="68"/>
      <c r="H871" s="68"/>
      <c r="N871" s="45"/>
      <c r="X871" s="380"/>
      <c r="AA871" s="45"/>
    </row>
    <row r="872" spans="1:28" x14ac:dyDescent="0.2">
      <c r="A872" s="45"/>
      <c r="N872" s="45"/>
      <c r="AA872" s="45"/>
    </row>
    <row r="873" spans="1:28" x14ac:dyDescent="0.2">
      <c r="A873" s="45"/>
      <c r="B873" s="86"/>
      <c r="N873" s="45"/>
      <c r="O873" s="86"/>
      <c r="AA873" s="45"/>
    </row>
    <row r="874" spans="1:28" x14ac:dyDescent="0.2">
      <c r="A874" s="64" t="s">
        <v>33</v>
      </c>
      <c r="B874" s="53" t="s">
        <v>192</v>
      </c>
      <c r="C874" s="54"/>
      <c r="D874" s="54"/>
      <c r="E874" s="54"/>
      <c r="F874" s="54"/>
      <c r="G874" s="54"/>
      <c r="H874" s="54"/>
      <c r="I874" s="54"/>
      <c r="J874" s="54"/>
      <c r="K874" s="54"/>
      <c r="L874" s="54"/>
      <c r="M874" s="54"/>
      <c r="N874" s="74" t="s">
        <v>33</v>
      </c>
      <c r="O874" s="55" t="s">
        <v>192</v>
      </c>
      <c r="P874" s="55"/>
      <c r="Q874" s="55"/>
      <c r="R874" s="55"/>
      <c r="S874" s="55"/>
      <c r="T874" s="55"/>
      <c r="U874" s="55"/>
      <c r="V874" s="55"/>
      <c r="W874" s="55"/>
      <c r="X874" s="55"/>
      <c r="Y874" s="55"/>
      <c r="Z874" s="55"/>
      <c r="AA874" s="74" t="s">
        <v>33</v>
      </c>
    </row>
    <row r="875" spans="1:28" x14ac:dyDescent="0.2">
      <c r="A875" s="65">
        <v>1</v>
      </c>
      <c r="B875" s="84">
        <v>3</v>
      </c>
      <c r="C875" s="84">
        <v>14</v>
      </c>
      <c r="D875" s="84">
        <v>30</v>
      </c>
      <c r="E875" s="84"/>
      <c r="F875" s="84"/>
      <c r="G875" s="84"/>
      <c r="H875" s="84"/>
      <c r="I875" s="84"/>
      <c r="J875" s="84"/>
      <c r="K875" s="84"/>
      <c r="L875" s="84"/>
      <c r="M875" s="84"/>
      <c r="N875" s="140">
        <v>1</v>
      </c>
      <c r="O875" s="84">
        <v>3</v>
      </c>
      <c r="P875" s="84">
        <v>12</v>
      </c>
      <c r="Q875" s="84">
        <v>16</v>
      </c>
      <c r="R875" s="84"/>
      <c r="S875" s="84"/>
      <c r="T875" s="84"/>
      <c r="U875" s="84"/>
      <c r="V875" s="84"/>
      <c r="W875" s="84"/>
      <c r="X875" s="84"/>
      <c r="Y875" s="84"/>
      <c r="Z875" s="84"/>
      <c r="AA875" s="65">
        <v>1</v>
      </c>
      <c r="AB875" s="108"/>
    </row>
    <row r="876" spans="1:28" x14ac:dyDescent="0.2">
      <c r="A876" s="65">
        <v>2</v>
      </c>
      <c r="B876" s="84">
        <v>5</v>
      </c>
      <c r="C876" s="84">
        <v>12</v>
      </c>
      <c r="D876" s="84">
        <v>27</v>
      </c>
      <c r="E876" s="84"/>
      <c r="F876" s="84"/>
      <c r="G876" s="84"/>
      <c r="H876" s="84"/>
      <c r="I876" s="84"/>
      <c r="J876" s="84"/>
      <c r="K876" s="84"/>
      <c r="L876" s="84"/>
      <c r="M876" s="84"/>
      <c r="N876" s="140">
        <v>2</v>
      </c>
      <c r="O876" s="84">
        <v>5</v>
      </c>
      <c r="P876" s="84">
        <v>7</v>
      </c>
      <c r="Q876" s="84">
        <v>15</v>
      </c>
      <c r="R876" s="84"/>
      <c r="S876" s="84"/>
      <c r="T876" s="84"/>
      <c r="U876" s="84"/>
      <c r="V876" s="84"/>
      <c r="W876" s="84"/>
      <c r="X876" s="84"/>
      <c r="Y876" s="84"/>
      <c r="Z876" s="84"/>
      <c r="AA876" s="65">
        <v>2</v>
      </c>
      <c r="AB876" s="108"/>
    </row>
    <row r="877" spans="1:28" x14ac:dyDescent="0.2">
      <c r="A877" s="65">
        <v>3</v>
      </c>
      <c r="B877" s="84">
        <v>0</v>
      </c>
      <c r="C877" s="84">
        <v>0</v>
      </c>
      <c r="D877" s="84">
        <v>0</v>
      </c>
      <c r="E877" s="84"/>
      <c r="F877" s="84"/>
      <c r="G877" s="84"/>
      <c r="H877" s="84"/>
      <c r="I877" s="84"/>
      <c r="J877" s="84"/>
      <c r="K877" s="84"/>
      <c r="L877" s="84"/>
      <c r="M877" s="84"/>
      <c r="N877" s="140">
        <v>3</v>
      </c>
      <c r="O877" s="84">
        <v>0</v>
      </c>
      <c r="P877" s="84">
        <v>0</v>
      </c>
      <c r="Q877" s="84">
        <v>0</v>
      </c>
      <c r="R877" s="84"/>
      <c r="S877" s="84"/>
      <c r="T877" s="84"/>
      <c r="U877" s="84"/>
      <c r="V877" s="84"/>
      <c r="W877" s="84"/>
      <c r="X877" s="84"/>
      <c r="Y877" s="84"/>
      <c r="Z877" s="84"/>
      <c r="AA877" s="65">
        <v>3</v>
      </c>
      <c r="AB877" s="108"/>
    </row>
    <row r="878" spans="1:28" x14ac:dyDescent="0.2">
      <c r="A878" s="65">
        <v>4</v>
      </c>
      <c r="B878" s="84">
        <v>7</v>
      </c>
      <c r="C878" s="84">
        <v>20</v>
      </c>
      <c r="D878" s="84">
        <v>24</v>
      </c>
      <c r="E878" s="84"/>
      <c r="F878" s="84"/>
      <c r="G878" s="84"/>
      <c r="H878" s="84"/>
      <c r="I878" s="84"/>
      <c r="J878" s="84"/>
      <c r="K878" s="84"/>
      <c r="L878" s="84"/>
      <c r="M878" s="84"/>
      <c r="N878" s="140">
        <v>4</v>
      </c>
      <c r="O878" s="84">
        <v>7</v>
      </c>
      <c r="P878" s="84">
        <v>1</v>
      </c>
      <c r="Q878" s="84">
        <v>0</v>
      </c>
      <c r="R878" s="84"/>
      <c r="S878" s="84"/>
      <c r="T878" s="84"/>
      <c r="U878" s="84"/>
      <c r="V878" s="84"/>
      <c r="W878" s="84"/>
      <c r="X878" s="84"/>
      <c r="Y878" s="84"/>
      <c r="Z878" s="84"/>
      <c r="AA878" s="65">
        <v>4</v>
      </c>
      <c r="AB878" s="108"/>
    </row>
    <row r="879" spans="1:28" x14ac:dyDescent="0.2">
      <c r="A879" s="65">
        <v>5</v>
      </c>
      <c r="B879" s="84">
        <v>10</v>
      </c>
      <c r="C879" s="84">
        <v>67</v>
      </c>
      <c r="D879" s="84">
        <v>70</v>
      </c>
      <c r="E879" s="84"/>
      <c r="F879" s="84"/>
      <c r="G879" s="84"/>
      <c r="H879" s="84"/>
      <c r="I879" s="84"/>
      <c r="J879" s="84"/>
      <c r="K879" s="84"/>
      <c r="L879" s="84"/>
      <c r="M879" s="84"/>
      <c r="N879" s="140">
        <v>5</v>
      </c>
      <c r="O879" s="84">
        <v>10</v>
      </c>
      <c r="P879" s="84">
        <v>57</v>
      </c>
      <c r="Q879" s="84">
        <v>3</v>
      </c>
      <c r="R879" s="84"/>
      <c r="S879" s="84"/>
      <c r="T879" s="84"/>
      <c r="U879" s="84"/>
      <c r="V879" s="84"/>
      <c r="W879" s="84"/>
      <c r="X879" s="84"/>
      <c r="Y879" s="84"/>
      <c r="Z879" s="84"/>
      <c r="AA879" s="65">
        <v>5</v>
      </c>
      <c r="AB879" s="108"/>
    </row>
    <row r="880" spans="1:28" x14ac:dyDescent="0.2">
      <c r="A880" s="65">
        <v>6</v>
      </c>
      <c r="B880" s="84">
        <v>0</v>
      </c>
      <c r="C880" s="84">
        <v>7</v>
      </c>
      <c r="D880" s="84">
        <v>11</v>
      </c>
      <c r="E880" s="84"/>
      <c r="F880" s="84"/>
      <c r="G880" s="84"/>
      <c r="H880" s="84"/>
      <c r="I880" s="84"/>
      <c r="J880" s="84"/>
      <c r="K880" s="84"/>
      <c r="L880" s="84"/>
      <c r="M880" s="84"/>
      <c r="N880" s="140">
        <v>6</v>
      </c>
      <c r="O880" s="84">
        <v>0</v>
      </c>
      <c r="P880" s="84">
        <v>7</v>
      </c>
      <c r="Q880" s="84">
        <v>3</v>
      </c>
      <c r="R880" s="84"/>
      <c r="S880" s="84"/>
      <c r="T880" s="84"/>
      <c r="U880" s="84"/>
      <c r="V880" s="84"/>
      <c r="W880" s="84"/>
      <c r="X880" s="84"/>
      <c r="Y880" s="84"/>
      <c r="Z880" s="84"/>
      <c r="AA880" s="65">
        <v>6</v>
      </c>
      <c r="AB880" s="108"/>
    </row>
    <row r="881" spans="1:28" x14ac:dyDescent="0.2">
      <c r="A881" s="65">
        <v>7</v>
      </c>
      <c r="B881" s="84">
        <v>1</v>
      </c>
      <c r="C881" s="84">
        <v>6</v>
      </c>
      <c r="D881" s="84">
        <v>7</v>
      </c>
      <c r="E881" s="84"/>
      <c r="F881" s="84"/>
      <c r="G881" s="84"/>
      <c r="H881" s="84"/>
      <c r="I881" s="84"/>
      <c r="J881" s="84"/>
      <c r="K881" s="84"/>
      <c r="L881" s="84"/>
      <c r="M881" s="84"/>
      <c r="N881" s="140">
        <v>7</v>
      </c>
      <c r="O881" s="84">
        <v>1</v>
      </c>
      <c r="P881" s="84">
        <v>5</v>
      </c>
      <c r="Q881" s="84">
        <v>1</v>
      </c>
      <c r="R881" s="84"/>
      <c r="S881" s="84"/>
      <c r="T881" s="84"/>
      <c r="U881" s="84"/>
      <c r="V881" s="84"/>
      <c r="W881" s="84"/>
      <c r="X881" s="84"/>
      <c r="Y881" s="84"/>
      <c r="Z881" s="84"/>
      <c r="AA881" s="65">
        <v>7</v>
      </c>
      <c r="AB881" s="108"/>
    </row>
    <row r="882" spans="1:28" x14ac:dyDescent="0.2">
      <c r="A882" s="65">
        <v>8</v>
      </c>
      <c r="B882" s="84">
        <v>12</v>
      </c>
      <c r="C882" s="84">
        <v>13</v>
      </c>
      <c r="D882" s="84">
        <v>15</v>
      </c>
      <c r="E882" s="84"/>
      <c r="F882" s="84"/>
      <c r="G882" s="84"/>
      <c r="H882" s="84"/>
      <c r="I882" s="84"/>
      <c r="J882" s="84"/>
      <c r="K882" s="84"/>
      <c r="L882" s="84"/>
      <c r="M882" s="84"/>
      <c r="N882" s="140">
        <v>8</v>
      </c>
      <c r="O882" s="84">
        <v>12</v>
      </c>
      <c r="P882" s="84">
        <v>1</v>
      </c>
      <c r="Q882" s="84">
        <v>2</v>
      </c>
      <c r="R882" s="84"/>
      <c r="S882" s="84"/>
      <c r="T882" s="84"/>
      <c r="U882" s="84"/>
      <c r="V882" s="84"/>
      <c r="W882" s="84"/>
      <c r="X882" s="84"/>
      <c r="Y882" s="84"/>
      <c r="Z882" s="84"/>
      <c r="AA882" s="65">
        <v>8</v>
      </c>
      <c r="AB882" s="108"/>
    </row>
    <row r="883" spans="1:28" x14ac:dyDescent="0.2">
      <c r="A883" s="65">
        <v>9</v>
      </c>
      <c r="B883" s="84">
        <v>0</v>
      </c>
      <c r="C883" s="84">
        <v>0</v>
      </c>
      <c r="D883" s="84">
        <v>0</v>
      </c>
      <c r="E883" s="84"/>
      <c r="F883" s="84"/>
      <c r="G883" s="84"/>
      <c r="H883" s="84"/>
      <c r="I883" s="84"/>
      <c r="J883" s="84"/>
      <c r="K883" s="84"/>
      <c r="L883" s="84"/>
      <c r="M883" s="84"/>
      <c r="N883" s="140">
        <v>9</v>
      </c>
      <c r="O883" s="84">
        <v>0</v>
      </c>
      <c r="P883" s="84">
        <v>0</v>
      </c>
      <c r="Q883" s="84">
        <v>0</v>
      </c>
      <c r="R883" s="84"/>
      <c r="S883" s="84"/>
      <c r="T883" s="84"/>
      <c r="U883" s="84"/>
      <c r="V883" s="84"/>
      <c r="W883" s="84"/>
      <c r="X883" s="84"/>
      <c r="Y883" s="84"/>
      <c r="Z883" s="84"/>
      <c r="AA883" s="65">
        <v>9</v>
      </c>
      <c r="AB883" s="108"/>
    </row>
    <row r="884" spans="1:28" x14ac:dyDescent="0.2">
      <c r="A884" s="65">
        <v>10</v>
      </c>
      <c r="B884" s="84">
        <v>4</v>
      </c>
      <c r="C884" s="84">
        <v>9</v>
      </c>
      <c r="D884" s="84">
        <v>13</v>
      </c>
      <c r="E884" s="84"/>
      <c r="F884" s="84"/>
      <c r="G884" s="84"/>
      <c r="H884" s="84"/>
      <c r="I884" s="84"/>
      <c r="J884" s="84"/>
      <c r="K884" s="84"/>
      <c r="L884" s="84"/>
      <c r="M884" s="84"/>
      <c r="N884" s="140">
        <v>10</v>
      </c>
      <c r="O884" s="84">
        <v>4</v>
      </c>
      <c r="P884" s="84">
        <v>5</v>
      </c>
      <c r="Q884" s="84">
        <v>4</v>
      </c>
      <c r="R884" s="84"/>
      <c r="S884" s="84"/>
      <c r="T884" s="84"/>
      <c r="U884" s="84"/>
      <c r="V884" s="84"/>
      <c r="W884" s="84"/>
      <c r="X884" s="84"/>
      <c r="Y884" s="84"/>
      <c r="Z884" s="84"/>
      <c r="AA884" s="65">
        <v>10</v>
      </c>
      <c r="AB884" s="108"/>
    </row>
    <row r="885" spans="1:28" x14ac:dyDescent="0.2">
      <c r="A885" s="65">
        <v>11</v>
      </c>
      <c r="B885" s="84">
        <v>4</v>
      </c>
      <c r="C885" s="84">
        <v>10</v>
      </c>
      <c r="D885" s="84">
        <v>19</v>
      </c>
      <c r="E885" s="84"/>
      <c r="F885" s="84"/>
      <c r="G885" s="84"/>
      <c r="H885" s="84"/>
      <c r="I885" s="84"/>
      <c r="J885" s="84"/>
      <c r="K885" s="84"/>
      <c r="L885" s="84"/>
      <c r="M885" s="84"/>
      <c r="N885" s="140">
        <v>11</v>
      </c>
      <c r="O885" s="84">
        <v>4</v>
      </c>
      <c r="P885" s="84">
        <v>5</v>
      </c>
      <c r="Q885" s="84">
        <v>9</v>
      </c>
      <c r="R885" s="84"/>
      <c r="S885" s="84"/>
      <c r="T885" s="84"/>
      <c r="U885" s="84"/>
      <c r="V885" s="84"/>
      <c r="W885" s="84"/>
      <c r="X885" s="84"/>
      <c r="Y885" s="84"/>
      <c r="Z885" s="84"/>
      <c r="AA885" s="65">
        <v>11</v>
      </c>
      <c r="AB885" s="108"/>
    </row>
    <row r="886" spans="1:28" x14ac:dyDescent="0.2">
      <c r="A886" s="65">
        <v>12</v>
      </c>
      <c r="B886" s="84">
        <v>12</v>
      </c>
      <c r="C886" s="84">
        <v>19</v>
      </c>
      <c r="D886" s="84">
        <v>31</v>
      </c>
      <c r="E886" s="84"/>
      <c r="F886" s="84"/>
      <c r="G886" s="84"/>
      <c r="H886" s="84"/>
      <c r="I886" s="84"/>
      <c r="J886" s="84"/>
      <c r="K886" s="84"/>
      <c r="L886" s="84"/>
      <c r="M886" s="84"/>
      <c r="N886" s="140">
        <v>12</v>
      </c>
      <c r="O886" s="84">
        <v>12</v>
      </c>
      <c r="P886" s="84">
        <v>7</v>
      </c>
      <c r="Q886" s="84">
        <v>7</v>
      </c>
      <c r="R886" s="84"/>
      <c r="S886" s="84"/>
      <c r="T886" s="84"/>
      <c r="U886" s="84"/>
      <c r="V886" s="84"/>
      <c r="W886" s="84"/>
      <c r="X886" s="84"/>
      <c r="Y886" s="84"/>
      <c r="Z886" s="84"/>
      <c r="AA886" s="65">
        <v>12</v>
      </c>
      <c r="AB886" s="108"/>
    </row>
    <row r="887" spans="1:28" x14ac:dyDescent="0.2">
      <c r="A887" s="65">
        <v>13</v>
      </c>
      <c r="B887" s="84">
        <v>0</v>
      </c>
      <c r="C887" s="84">
        <v>4</v>
      </c>
      <c r="D887" s="84">
        <v>7</v>
      </c>
      <c r="E887" s="84"/>
      <c r="F887" s="84"/>
      <c r="G887" s="84"/>
      <c r="H887" s="84"/>
      <c r="I887" s="84"/>
      <c r="J887" s="84"/>
      <c r="K887" s="84"/>
      <c r="L887" s="84"/>
      <c r="M887" s="84"/>
      <c r="N887" s="140">
        <v>13</v>
      </c>
      <c r="O887" s="84">
        <v>0</v>
      </c>
      <c r="P887" s="84">
        <v>4</v>
      </c>
      <c r="Q887" s="84">
        <v>3</v>
      </c>
      <c r="R887" s="84"/>
      <c r="S887" s="84"/>
      <c r="T887" s="84"/>
      <c r="U887" s="84"/>
      <c r="V887" s="84"/>
      <c r="W887" s="84"/>
      <c r="X887" s="84"/>
      <c r="Y887" s="84"/>
      <c r="Z887" s="84"/>
      <c r="AA887" s="65">
        <v>13</v>
      </c>
      <c r="AB887" s="108"/>
    </row>
    <row r="888" spans="1:28" x14ac:dyDescent="0.2">
      <c r="A888" s="65">
        <v>14</v>
      </c>
      <c r="B888" s="84">
        <v>4</v>
      </c>
      <c r="C888" s="84">
        <v>11</v>
      </c>
      <c r="D888" s="84">
        <v>14</v>
      </c>
      <c r="E888" s="84"/>
      <c r="F888" s="84"/>
      <c r="G888" s="84"/>
      <c r="H888" s="84"/>
      <c r="I888" s="84"/>
      <c r="J888" s="84"/>
      <c r="K888" s="84"/>
      <c r="L888" s="84"/>
      <c r="M888" s="84"/>
      <c r="N888" s="140">
        <v>14</v>
      </c>
      <c r="O888" s="84">
        <v>4</v>
      </c>
      <c r="P888" s="84">
        <v>7</v>
      </c>
      <c r="Q888" s="84">
        <v>3</v>
      </c>
      <c r="R888" s="84"/>
      <c r="S888" s="84"/>
      <c r="T888" s="84"/>
      <c r="U888" s="84"/>
      <c r="V888" s="84"/>
      <c r="W888" s="84"/>
      <c r="X888" s="84"/>
      <c r="Y888" s="84"/>
      <c r="Z888" s="84"/>
      <c r="AA888" s="65">
        <v>14</v>
      </c>
      <c r="AB888" s="108"/>
    </row>
    <row r="889" spans="1:28" x14ac:dyDescent="0.2">
      <c r="A889" s="65">
        <v>15</v>
      </c>
      <c r="B889" s="84">
        <v>1</v>
      </c>
      <c r="C889" s="84">
        <v>11</v>
      </c>
      <c r="D889" s="84">
        <v>66</v>
      </c>
      <c r="E889" s="84"/>
      <c r="F889" s="84"/>
      <c r="G889" s="84"/>
      <c r="H889" s="84"/>
      <c r="I889" s="84"/>
      <c r="J889" s="84"/>
      <c r="K889" s="84"/>
      <c r="L889" s="84"/>
      <c r="M889" s="84"/>
      <c r="N889" s="140">
        <v>15</v>
      </c>
      <c r="O889" s="84">
        <v>1</v>
      </c>
      <c r="P889" s="84">
        <v>10</v>
      </c>
      <c r="Q889" s="84">
        <v>3</v>
      </c>
      <c r="R889" s="84"/>
      <c r="S889" s="84"/>
      <c r="T889" s="84"/>
      <c r="U889" s="84"/>
      <c r="V889" s="84"/>
      <c r="W889" s="84"/>
      <c r="X889" s="84"/>
      <c r="Y889" s="84"/>
      <c r="Z889" s="84"/>
      <c r="AA889" s="65">
        <v>15</v>
      </c>
      <c r="AB889" s="108"/>
    </row>
    <row r="890" spans="1:28" x14ac:dyDescent="0.2">
      <c r="A890" s="65">
        <v>16</v>
      </c>
      <c r="B890" s="84">
        <v>0</v>
      </c>
      <c r="C890" s="84">
        <v>6</v>
      </c>
      <c r="D890" s="84">
        <v>11</v>
      </c>
      <c r="E890" s="84"/>
      <c r="F890" s="84"/>
      <c r="G890" s="84"/>
      <c r="H890" s="84"/>
      <c r="I890" s="84"/>
      <c r="J890" s="84"/>
      <c r="K890" s="84"/>
      <c r="L890" s="84"/>
      <c r="M890" s="84"/>
      <c r="N890" s="140">
        <v>16</v>
      </c>
      <c r="O890" s="84">
        <v>0</v>
      </c>
      <c r="P890" s="84">
        <v>2</v>
      </c>
      <c r="Q890" s="84">
        <v>5</v>
      </c>
      <c r="R890" s="84"/>
      <c r="S890" s="84"/>
      <c r="T890" s="84"/>
      <c r="U890" s="84"/>
      <c r="V890" s="84"/>
      <c r="W890" s="84"/>
      <c r="X890" s="84"/>
      <c r="Y890" s="84"/>
      <c r="Z890" s="84"/>
      <c r="AA890" s="65">
        <v>16</v>
      </c>
      <c r="AB890" s="108"/>
    </row>
    <row r="891" spans="1:28" x14ac:dyDescent="0.2">
      <c r="A891" s="65">
        <v>17</v>
      </c>
      <c r="B891" s="84">
        <v>30</v>
      </c>
      <c r="C891" s="84">
        <v>53</v>
      </c>
      <c r="D891" s="84">
        <v>68</v>
      </c>
      <c r="E891" s="84"/>
      <c r="F891" s="84"/>
      <c r="G891" s="84"/>
      <c r="H891" s="84"/>
      <c r="I891" s="84"/>
      <c r="J891" s="84"/>
      <c r="K891" s="84"/>
      <c r="L891" s="84"/>
      <c r="M891" s="84"/>
      <c r="N891" s="140">
        <v>17</v>
      </c>
      <c r="O891" s="84">
        <v>30</v>
      </c>
      <c r="P891" s="84">
        <v>23</v>
      </c>
      <c r="Q891" s="84">
        <v>8</v>
      </c>
      <c r="R891" s="84"/>
      <c r="S891" s="84"/>
      <c r="T891" s="84"/>
      <c r="U891" s="84"/>
      <c r="V891" s="84"/>
      <c r="W891" s="84"/>
      <c r="X891" s="84"/>
      <c r="Y891" s="84"/>
      <c r="Z891" s="84"/>
      <c r="AA891" s="65">
        <v>17</v>
      </c>
      <c r="AB891" s="108"/>
    </row>
    <row r="892" spans="1:28" x14ac:dyDescent="0.2">
      <c r="A892" s="65">
        <v>18</v>
      </c>
      <c r="B892" s="84">
        <v>2</v>
      </c>
      <c r="C892" s="84">
        <v>5</v>
      </c>
      <c r="D892" s="84">
        <v>5</v>
      </c>
      <c r="E892" s="84"/>
      <c r="F892" s="84"/>
      <c r="G892" s="84"/>
      <c r="H892" s="84"/>
      <c r="I892" s="84"/>
      <c r="J892" s="84"/>
      <c r="K892" s="84"/>
      <c r="L892" s="84"/>
      <c r="M892" s="84"/>
      <c r="N892" s="140">
        <v>18</v>
      </c>
      <c r="O892" s="84">
        <v>2</v>
      </c>
      <c r="P892" s="84">
        <v>3</v>
      </c>
      <c r="Q892" s="84">
        <v>1</v>
      </c>
      <c r="R892" s="84"/>
      <c r="S892" s="84"/>
      <c r="T892" s="84"/>
      <c r="U892" s="84"/>
      <c r="V892" s="84"/>
      <c r="W892" s="84"/>
      <c r="X892" s="84"/>
      <c r="Y892" s="84"/>
      <c r="Z892" s="84"/>
      <c r="AA892" s="65">
        <v>18</v>
      </c>
      <c r="AB892" s="108"/>
    </row>
    <row r="893" spans="1:28" x14ac:dyDescent="0.2">
      <c r="A893" s="65">
        <v>19</v>
      </c>
      <c r="B893" s="84">
        <v>2</v>
      </c>
      <c r="C893" s="84">
        <v>3</v>
      </c>
      <c r="D893" s="84">
        <v>25</v>
      </c>
      <c r="E893" s="84"/>
      <c r="F893" s="84"/>
      <c r="G893" s="84"/>
      <c r="H893" s="84"/>
      <c r="I893" s="84"/>
      <c r="J893" s="84"/>
      <c r="K893" s="84"/>
      <c r="L893" s="84"/>
      <c r="M893" s="84"/>
      <c r="N893" s="140">
        <v>19</v>
      </c>
      <c r="O893" s="84">
        <v>2</v>
      </c>
      <c r="P893" s="84">
        <v>1</v>
      </c>
      <c r="Q893" s="84">
        <v>22</v>
      </c>
      <c r="R893" s="84"/>
      <c r="S893" s="84"/>
      <c r="T893" s="84"/>
      <c r="U893" s="84"/>
      <c r="V893" s="84"/>
      <c r="W893" s="84"/>
      <c r="X893" s="84"/>
      <c r="Y893" s="84"/>
      <c r="Z893" s="84"/>
      <c r="AA893" s="65">
        <v>19</v>
      </c>
      <c r="AB893" s="108"/>
    </row>
    <row r="894" spans="1:28" x14ac:dyDescent="0.2">
      <c r="A894" s="65">
        <v>20</v>
      </c>
      <c r="B894" s="84">
        <v>0</v>
      </c>
      <c r="C894" s="84">
        <v>1</v>
      </c>
      <c r="D894" s="84">
        <v>2</v>
      </c>
      <c r="E894" s="84"/>
      <c r="F894" s="84"/>
      <c r="G894" s="84"/>
      <c r="H894" s="84"/>
      <c r="I894" s="84"/>
      <c r="J894" s="84"/>
      <c r="K894" s="84"/>
      <c r="L894" s="84"/>
      <c r="M894" s="84"/>
      <c r="N894" s="140">
        <v>20</v>
      </c>
      <c r="O894" s="84">
        <v>0</v>
      </c>
      <c r="P894" s="84">
        <v>1</v>
      </c>
      <c r="Q894" s="84">
        <v>1</v>
      </c>
      <c r="R894" s="84"/>
      <c r="S894" s="84"/>
      <c r="T894" s="84"/>
      <c r="U894" s="84"/>
      <c r="V894" s="84"/>
      <c r="W894" s="84"/>
      <c r="X894" s="84"/>
      <c r="Y894" s="84"/>
      <c r="Z894" s="84"/>
      <c r="AA894" s="65">
        <v>20</v>
      </c>
      <c r="AB894" s="108"/>
    </row>
    <row r="895" spans="1:28" x14ac:dyDescent="0.2">
      <c r="A895" s="65">
        <v>21</v>
      </c>
      <c r="B895" s="84">
        <v>3</v>
      </c>
      <c r="C895" s="84">
        <v>9</v>
      </c>
      <c r="D895" s="84">
        <v>15</v>
      </c>
      <c r="E895" s="84"/>
      <c r="F895" s="84"/>
      <c r="G895" s="84"/>
      <c r="H895" s="84"/>
      <c r="I895" s="84"/>
      <c r="J895" s="84"/>
      <c r="K895" s="84"/>
      <c r="L895" s="84"/>
      <c r="M895" s="84"/>
      <c r="N895" s="140">
        <v>21</v>
      </c>
      <c r="O895" s="84">
        <v>3</v>
      </c>
      <c r="P895" s="84">
        <v>6</v>
      </c>
      <c r="Q895" s="84">
        <v>6</v>
      </c>
      <c r="R895" s="84"/>
      <c r="S895" s="84"/>
      <c r="T895" s="84"/>
      <c r="U895" s="84"/>
      <c r="V895" s="84"/>
      <c r="W895" s="84"/>
      <c r="X895" s="84"/>
      <c r="Y895" s="84"/>
      <c r="Z895" s="84"/>
      <c r="AA895" s="65">
        <v>21</v>
      </c>
      <c r="AB895" s="108"/>
    </row>
    <row r="896" spans="1:28" x14ac:dyDescent="0.2">
      <c r="A896" s="65">
        <v>22</v>
      </c>
      <c r="B896" s="84">
        <v>22</v>
      </c>
      <c r="C896" s="84">
        <v>128</v>
      </c>
      <c r="D896" s="84">
        <v>138</v>
      </c>
      <c r="E896" s="84"/>
      <c r="F896" s="84"/>
      <c r="G896" s="84"/>
      <c r="H896" s="84"/>
      <c r="I896" s="84"/>
      <c r="J896" s="84"/>
      <c r="K896" s="84"/>
      <c r="L896" s="84"/>
      <c r="M896" s="84"/>
      <c r="N896" s="140">
        <v>22</v>
      </c>
      <c r="O896" s="84">
        <v>22</v>
      </c>
      <c r="P896" s="84">
        <v>106</v>
      </c>
      <c r="Q896" s="84">
        <v>10</v>
      </c>
      <c r="R896" s="84"/>
      <c r="S896" s="84"/>
      <c r="T896" s="84"/>
      <c r="U896" s="84"/>
      <c r="V896" s="84"/>
      <c r="W896" s="84"/>
      <c r="X896" s="84"/>
      <c r="Y896" s="84"/>
      <c r="Z896" s="84"/>
      <c r="AA896" s="65">
        <v>22</v>
      </c>
      <c r="AB896" s="108"/>
    </row>
    <row r="897" spans="1:28" x14ac:dyDescent="0.2">
      <c r="A897" s="65">
        <v>23</v>
      </c>
      <c r="B897" s="84">
        <v>53</v>
      </c>
      <c r="C897" s="84">
        <v>92</v>
      </c>
      <c r="D897" s="84">
        <v>119</v>
      </c>
      <c r="E897" s="84"/>
      <c r="F897" s="84"/>
      <c r="G897" s="84"/>
      <c r="H897" s="84"/>
      <c r="I897" s="84"/>
      <c r="J897" s="84"/>
      <c r="K897" s="84"/>
      <c r="L897" s="84"/>
      <c r="M897" s="84"/>
      <c r="N897" s="140">
        <v>23</v>
      </c>
      <c r="O897" s="84">
        <v>53</v>
      </c>
      <c r="P897" s="84">
        <v>39</v>
      </c>
      <c r="Q897" s="84">
        <v>26</v>
      </c>
      <c r="R897" s="84"/>
      <c r="S897" s="84"/>
      <c r="T897" s="84"/>
      <c r="U897" s="84"/>
      <c r="V897" s="84"/>
      <c r="W897" s="84"/>
      <c r="X897" s="84"/>
      <c r="Y897" s="84"/>
      <c r="Z897" s="84"/>
      <c r="AA897" s="65">
        <v>23</v>
      </c>
      <c r="AB897" s="108"/>
    </row>
    <row r="898" spans="1:28" x14ac:dyDescent="0.2">
      <c r="A898" s="65">
        <v>24</v>
      </c>
      <c r="B898" s="84">
        <v>47</v>
      </c>
      <c r="C898" s="84">
        <v>87</v>
      </c>
      <c r="D898" s="84">
        <v>118</v>
      </c>
      <c r="E898" s="84"/>
      <c r="F898" s="84"/>
      <c r="G898" s="84"/>
      <c r="H898" s="84"/>
      <c r="I898" s="84"/>
      <c r="J898" s="84"/>
      <c r="K898" s="84"/>
      <c r="L898" s="84"/>
      <c r="M898" s="84"/>
      <c r="N898" s="140">
        <v>24</v>
      </c>
      <c r="O898" s="84">
        <v>47</v>
      </c>
      <c r="P898" s="84">
        <v>38</v>
      </c>
      <c r="Q898" s="84">
        <v>31</v>
      </c>
      <c r="R898" s="84"/>
      <c r="S898" s="84"/>
      <c r="T898" s="84"/>
      <c r="U898" s="84"/>
      <c r="V898" s="84"/>
      <c r="W898" s="84"/>
      <c r="X898" s="84"/>
      <c r="Y898" s="84"/>
      <c r="Z898" s="84"/>
      <c r="AA898" s="65">
        <v>24</v>
      </c>
      <c r="AB898" s="108"/>
    </row>
    <row r="899" spans="1:28" x14ac:dyDescent="0.2">
      <c r="A899" s="72" t="s">
        <v>4</v>
      </c>
      <c r="B899" s="84">
        <v>222</v>
      </c>
      <c r="C899" s="84">
        <v>587</v>
      </c>
      <c r="D899" s="84">
        <v>835</v>
      </c>
      <c r="E899" s="84"/>
      <c r="F899" s="84"/>
      <c r="G899" s="84"/>
      <c r="H899" s="84"/>
      <c r="I899" s="84"/>
      <c r="J899" s="84"/>
      <c r="K899" s="84"/>
      <c r="L899" s="84"/>
      <c r="M899" s="84"/>
      <c r="N899" s="72" t="s">
        <v>4</v>
      </c>
      <c r="O899" s="84">
        <v>222</v>
      </c>
      <c r="P899" s="84">
        <v>347</v>
      </c>
      <c r="Q899" s="84">
        <v>179</v>
      </c>
      <c r="R899" s="84"/>
      <c r="S899" s="84"/>
      <c r="T899" s="84"/>
      <c r="U899" s="84"/>
      <c r="V899" s="84"/>
      <c r="W899" s="84"/>
      <c r="X899" s="84"/>
      <c r="Y899" s="84"/>
      <c r="Z899" s="84"/>
      <c r="AA899" s="72" t="s">
        <v>4</v>
      </c>
      <c r="AB899" s="68"/>
    </row>
    <row r="900" spans="1:28" x14ac:dyDescent="0.2">
      <c r="A900" s="45"/>
      <c r="B900" s="62"/>
      <c r="C900" s="62"/>
      <c r="D900" s="62"/>
      <c r="E900" s="62"/>
      <c r="F900" s="62"/>
      <c r="G900" s="62"/>
      <c r="H900" s="62"/>
      <c r="I900" s="62"/>
      <c r="J900" s="62"/>
      <c r="K900" s="62"/>
      <c r="L900" s="62"/>
      <c r="M900" s="62"/>
      <c r="N900" s="45"/>
      <c r="O900" s="62"/>
      <c r="P900" s="62"/>
      <c r="Q900" s="62"/>
      <c r="R900" s="62"/>
      <c r="S900" s="62"/>
      <c r="T900" s="62"/>
      <c r="U900" s="62"/>
      <c r="V900" s="62"/>
      <c r="W900" s="62"/>
      <c r="X900" s="62"/>
      <c r="Y900" s="62"/>
      <c r="Z900" s="62"/>
      <c r="AA900" s="45"/>
      <c r="AB900" s="83"/>
    </row>
    <row r="901" spans="1:28" x14ac:dyDescent="0.2">
      <c r="B901"/>
      <c r="E901" s="68"/>
      <c r="F901" s="68"/>
      <c r="H901" s="68"/>
      <c r="X901" s="380"/>
    </row>
    <row r="903" spans="1:28" x14ac:dyDescent="0.2">
      <c r="B903" s="86"/>
      <c r="O903" s="86"/>
    </row>
    <row r="904" spans="1:28" x14ac:dyDescent="0.2">
      <c r="A904" s="41" t="s">
        <v>34</v>
      </c>
      <c r="B904" s="53" t="s">
        <v>242</v>
      </c>
      <c r="C904" s="54"/>
      <c r="D904" s="54"/>
      <c r="E904" s="54"/>
      <c r="F904" s="54"/>
      <c r="G904" s="54"/>
      <c r="H904" s="54"/>
      <c r="I904" s="54"/>
      <c r="J904" s="54"/>
      <c r="K904" s="54"/>
      <c r="L904" s="54"/>
      <c r="M904" s="54"/>
      <c r="N904" s="41" t="s">
        <v>34</v>
      </c>
      <c r="O904" s="55" t="s">
        <v>242</v>
      </c>
      <c r="P904" s="55"/>
      <c r="Q904" s="55"/>
      <c r="R904" s="55"/>
      <c r="S904" s="55"/>
      <c r="T904" s="55"/>
      <c r="U904" s="55"/>
      <c r="V904" s="55"/>
      <c r="W904" s="55"/>
      <c r="X904" s="55"/>
      <c r="Y904" s="55"/>
      <c r="Z904" s="55"/>
      <c r="AA904" s="41" t="s">
        <v>34</v>
      </c>
    </row>
    <row r="905" spans="1:28" x14ac:dyDescent="0.2">
      <c r="A905" s="56">
        <v>1</v>
      </c>
      <c r="B905" s="84">
        <v>197</v>
      </c>
      <c r="C905" s="84">
        <v>343</v>
      </c>
      <c r="D905" s="84">
        <v>434</v>
      </c>
      <c r="E905" s="84"/>
      <c r="F905" s="84"/>
      <c r="G905" s="84"/>
      <c r="H905" s="84"/>
      <c r="I905" s="84"/>
      <c r="J905" s="84"/>
      <c r="K905" s="84"/>
      <c r="L905" s="84"/>
      <c r="M905" s="84"/>
      <c r="N905" s="56">
        <v>1</v>
      </c>
      <c r="O905" s="84">
        <v>197</v>
      </c>
      <c r="P905" s="84">
        <v>146</v>
      </c>
      <c r="Q905" s="84">
        <v>91</v>
      </c>
      <c r="R905" s="84"/>
      <c r="S905" s="84"/>
      <c r="T905" s="84"/>
      <c r="U905" s="84"/>
      <c r="V905" s="84"/>
      <c r="W905" s="84"/>
      <c r="X905" s="84"/>
      <c r="Y905" s="84"/>
      <c r="Z905" s="84"/>
      <c r="AA905" s="56">
        <v>1</v>
      </c>
    </row>
    <row r="906" spans="1:28" x14ac:dyDescent="0.2">
      <c r="A906" s="56">
        <v>2</v>
      </c>
      <c r="B906" s="84">
        <v>18</v>
      </c>
      <c r="C906" s="84">
        <v>18</v>
      </c>
      <c r="D906" s="84">
        <v>122</v>
      </c>
      <c r="E906" s="84"/>
      <c r="F906" s="84"/>
      <c r="G906" s="84"/>
      <c r="H906" s="84"/>
      <c r="I906" s="84"/>
      <c r="J906" s="84"/>
      <c r="K906" s="84"/>
      <c r="L906" s="84"/>
      <c r="M906" s="84"/>
      <c r="N906" s="56">
        <v>2</v>
      </c>
      <c r="O906" s="84">
        <v>18</v>
      </c>
      <c r="P906" s="84">
        <v>0</v>
      </c>
      <c r="Q906" s="84">
        <v>104</v>
      </c>
      <c r="R906" s="84"/>
      <c r="S906" s="84"/>
      <c r="T906" s="84"/>
      <c r="U906" s="84"/>
      <c r="V906" s="84"/>
      <c r="W906" s="84"/>
      <c r="X906" s="84"/>
      <c r="Y906" s="84"/>
      <c r="Z906" s="84"/>
      <c r="AA906" s="56">
        <v>2</v>
      </c>
    </row>
    <row r="907" spans="1:28" x14ac:dyDescent="0.2">
      <c r="A907" s="56">
        <v>3</v>
      </c>
      <c r="B907" s="84">
        <v>0</v>
      </c>
      <c r="C907" s="84">
        <v>0</v>
      </c>
      <c r="D907" s="84">
        <v>27</v>
      </c>
      <c r="E907" s="84"/>
      <c r="F907" s="84"/>
      <c r="G907" s="84"/>
      <c r="H907" s="84"/>
      <c r="I907" s="84"/>
      <c r="J907" s="84"/>
      <c r="K907" s="84"/>
      <c r="L907" s="84"/>
      <c r="M907" s="84"/>
      <c r="N907" s="56">
        <v>3</v>
      </c>
      <c r="O907" s="84">
        <v>0</v>
      </c>
      <c r="P907" s="84">
        <v>0</v>
      </c>
      <c r="Q907" s="84">
        <v>27</v>
      </c>
      <c r="R907" s="84"/>
      <c r="S907" s="84"/>
      <c r="T907" s="84"/>
      <c r="U907" s="84"/>
      <c r="V907" s="84"/>
      <c r="W907" s="84"/>
      <c r="X907" s="84"/>
      <c r="Y907" s="84"/>
      <c r="Z907" s="84"/>
      <c r="AA907" s="56">
        <v>3</v>
      </c>
    </row>
    <row r="908" spans="1:28" x14ac:dyDescent="0.2">
      <c r="A908" s="56">
        <v>4</v>
      </c>
      <c r="B908" s="84">
        <v>89</v>
      </c>
      <c r="C908" s="84">
        <v>754</v>
      </c>
      <c r="D908" s="84">
        <v>948</v>
      </c>
      <c r="E908" s="84"/>
      <c r="F908" s="84"/>
      <c r="G908" s="84"/>
      <c r="H908" s="84"/>
      <c r="I908" s="84"/>
      <c r="J908" s="84"/>
      <c r="K908" s="84"/>
      <c r="L908" s="84"/>
      <c r="M908" s="84"/>
      <c r="N908" s="56">
        <v>4</v>
      </c>
      <c r="O908" s="84">
        <v>89</v>
      </c>
      <c r="P908" s="84">
        <v>210</v>
      </c>
      <c r="Q908" s="84">
        <v>194</v>
      </c>
      <c r="R908" s="84"/>
      <c r="S908" s="84"/>
      <c r="T908" s="84"/>
      <c r="U908" s="84"/>
      <c r="V908" s="84"/>
      <c r="W908" s="84"/>
      <c r="X908" s="84"/>
      <c r="Y908" s="84"/>
      <c r="Z908" s="84"/>
      <c r="AA908" s="56">
        <v>4</v>
      </c>
    </row>
    <row r="909" spans="1:28" x14ac:dyDescent="0.2">
      <c r="A909" s="56">
        <v>5</v>
      </c>
      <c r="B909" s="84">
        <v>0</v>
      </c>
      <c r="C909" s="84">
        <v>15</v>
      </c>
      <c r="D909" s="84">
        <v>16</v>
      </c>
      <c r="E909" s="84"/>
      <c r="F909" s="84"/>
      <c r="G909" s="84"/>
      <c r="H909" s="84"/>
      <c r="I909" s="84"/>
      <c r="J909" s="84"/>
      <c r="K909" s="84"/>
      <c r="L909" s="84"/>
      <c r="M909" s="84"/>
      <c r="N909" s="56">
        <v>5</v>
      </c>
      <c r="O909" s="84">
        <v>0</v>
      </c>
      <c r="P909" s="84">
        <v>15</v>
      </c>
      <c r="Q909" s="84">
        <v>1</v>
      </c>
      <c r="R909" s="84"/>
      <c r="S909" s="84"/>
      <c r="T909" s="84"/>
      <c r="U909" s="84"/>
      <c r="V909" s="84"/>
      <c r="W909" s="84"/>
      <c r="X909" s="84"/>
      <c r="Y909" s="84"/>
      <c r="Z909" s="84"/>
      <c r="AA909" s="56">
        <v>5</v>
      </c>
    </row>
    <row r="910" spans="1:28" x14ac:dyDescent="0.2">
      <c r="A910" s="56">
        <v>6</v>
      </c>
      <c r="B910" s="84">
        <v>111</v>
      </c>
      <c r="C910" s="84">
        <v>145</v>
      </c>
      <c r="D910" s="84">
        <v>145</v>
      </c>
      <c r="E910" s="84"/>
      <c r="F910" s="84"/>
      <c r="G910" s="84"/>
      <c r="H910" s="84"/>
      <c r="I910" s="84"/>
      <c r="J910" s="84"/>
      <c r="K910" s="84"/>
      <c r="L910" s="84"/>
      <c r="M910" s="84"/>
      <c r="N910" s="56">
        <v>6</v>
      </c>
      <c r="O910" s="84">
        <v>111</v>
      </c>
      <c r="P910" s="84">
        <v>34</v>
      </c>
      <c r="Q910" s="84">
        <v>0</v>
      </c>
      <c r="R910" s="84"/>
      <c r="S910" s="84"/>
      <c r="T910" s="84"/>
      <c r="U910" s="84"/>
      <c r="V910" s="84"/>
      <c r="W910" s="84"/>
      <c r="X910" s="84"/>
      <c r="Y910" s="84"/>
      <c r="Z910" s="84"/>
      <c r="AA910" s="56">
        <v>6</v>
      </c>
    </row>
    <row r="911" spans="1:28" x14ac:dyDescent="0.2">
      <c r="A911" s="56">
        <v>7</v>
      </c>
      <c r="B911" s="84">
        <v>4</v>
      </c>
      <c r="C911" s="84">
        <v>339</v>
      </c>
      <c r="D911" s="84">
        <v>432</v>
      </c>
      <c r="E911" s="84"/>
      <c r="F911" s="84"/>
      <c r="G911" s="84"/>
      <c r="H911" s="84"/>
      <c r="I911" s="84"/>
      <c r="J911" s="84"/>
      <c r="K911" s="84"/>
      <c r="L911" s="84"/>
      <c r="M911" s="84"/>
      <c r="N911" s="56">
        <v>7</v>
      </c>
      <c r="O911" s="84">
        <v>4</v>
      </c>
      <c r="P911" s="84">
        <v>335</v>
      </c>
      <c r="Q911" s="84">
        <v>93</v>
      </c>
      <c r="R911" s="84"/>
      <c r="S911" s="84"/>
      <c r="T911" s="84"/>
      <c r="U911" s="84"/>
      <c r="V911" s="84"/>
      <c r="W911" s="84"/>
      <c r="X911" s="84"/>
      <c r="Y911" s="84"/>
      <c r="Z911" s="84"/>
      <c r="AA911" s="56">
        <v>7</v>
      </c>
    </row>
    <row r="912" spans="1:28" x14ac:dyDescent="0.2">
      <c r="A912" s="56">
        <v>8</v>
      </c>
      <c r="B912" s="84">
        <v>79</v>
      </c>
      <c r="C912" s="84">
        <v>2576</v>
      </c>
      <c r="D912" s="84">
        <v>3217</v>
      </c>
      <c r="E912" s="84"/>
      <c r="F912" s="84"/>
      <c r="G912" s="84"/>
      <c r="H912" s="84"/>
      <c r="I912" s="84"/>
      <c r="J912" s="84"/>
      <c r="K912" s="84"/>
      <c r="L912" s="84"/>
      <c r="M912" s="84"/>
      <c r="N912" s="56">
        <v>8</v>
      </c>
      <c r="O912" s="84">
        <v>79</v>
      </c>
      <c r="P912" s="84">
        <v>939</v>
      </c>
      <c r="Q912" s="84">
        <v>257</v>
      </c>
      <c r="R912" s="84"/>
      <c r="S912" s="84"/>
      <c r="T912" s="84"/>
      <c r="U912" s="84"/>
      <c r="V912" s="84"/>
      <c r="W912" s="84"/>
      <c r="X912" s="84"/>
      <c r="Y912" s="84"/>
      <c r="Z912" s="84"/>
      <c r="AA912" s="56">
        <v>8</v>
      </c>
    </row>
    <row r="913" spans="1:27" x14ac:dyDescent="0.2">
      <c r="A913" s="56">
        <v>9</v>
      </c>
      <c r="B913" s="84">
        <v>69</v>
      </c>
      <c r="C913" s="84">
        <v>228</v>
      </c>
      <c r="D913" s="84">
        <v>286</v>
      </c>
      <c r="E913" s="84"/>
      <c r="F913" s="84"/>
      <c r="G913" s="84"/>
      <c r="H913" s="84"/>
      <c r="I913" s="84"/>
      <c r="J913" s="84"/>
      <c r="K913" s="84"/>
      <c r="L913" s="84"/>
      <c r="M913" s="84"/>
      <c r="N913" s="56">
        <v>9</v>
      </c>
      <c r="O913" s="84">
        <v>69</v>
      </c>
      <c r="P913" s="84">
        <v>103</v>
      </c>
      <c r="Q913" s="84">
        <v>16</v>
      </c>
      <c r="R913" s="84"/>
      <c r="S913" s="84"/>
      <c r="T913" s="84"/>
      <c r="U913" s="84"/>
      <c r="V913" s="84"/>
      <c r="W913" s="84"/>
      <c r="X913" s="84"/>
      <c r="Y913" s="84"/>
      <c r="Z913" s="84"/>
      <c r="AA913" s="56">
        <v>9</v>
      </c>
    </row>
    <row r="914" spans="1:27" x14ac:dyDescent="0.2">
      <c r="A914" s="56">
        <v>10</v>
      </c>
      <c r="B914" s="84">
        <v>3</v>
      </c>
      <c r="C914" s="84">
        <v>49</v>
      </c>
      <c r="D914" s="84">
        <v>113</v>
      </c>
      <c r="E914" s="84"/>
      <c r="F914" s="84"/>
      <c r="G914" s="84"/>
      <c r="H914" s="84"/>
      <c r="I914" s="84"/>
      <c r="J914" s="84"/>
      <c r="K914" s="84"/>
      <c r="L914" s="84"/>
      <c r="M914" s="84"/>
      <c r="N914" s="56">
        <v>10</v>
      </c>
      <c r="O914" s="84">
        <v>3</v>
      </c>
      <c r="P914" s="84">
        <v>46</v>
      </c>
      <c r="Q914" s="84">
        <v>64</v>
      </c>
      <c r="R914" s="84"/>
      <c r="S914" s="84"/>
      <c r="T914" s="84"/>
      <c r="U914" s="84"/>
      <c r="V914" s="84"/>
      <c r="W914" s="84"/>
      <c r="X914" s="84"/>
      <c r="Y914" s="84"/>
      <c r="Z914" s="84"/>
      <c r="AA914" s="56">
        <v>10</v>
      </c>
    </row>
    <row r="915" spans="1:27" x14ac:dyDescent="0.2">
      <c r="A915" s="56">
        <v>11</v>
      </c>
      <c r="B915" s="84">
        <v>1022</v>
      </c>
      <c r="C915" s="84">
        <v>2131</v>
      </c>
      <c r="D915" s="84">
        <v>3498</v>
      </c>
      <c r="E915" s="84"/>
      <c r="F915" s="84"/>
      <c r="G915" s="84"/>
      <c r="H915" s="84"/>
      <c r="I915" s="84"/>
      <c r="J915" s="84"/>
      <c r="K915" s="84"/>
      <c r="L915" s="84"/>
      <c r="M915" s="84"/>
      <c r="N915" s="56">
        <v>11</v>
      </c>
      <c r="O915" s="84">
        <v>1022</v>
      </c>
      <c r="P915" s="84">
        <v>965</v>
      </c>
      <c r="Q915" s="84">
        <v>1193</v>
      </c>
      <c r="R915" s="84"/>
      <c r="S915" s="84"/>
      <c r="T915" s="84"/>
      <c r="U915" s="84"/>
      <c r="V915" s="84"/>
      <c r="W915" s="84"/>
      <c r="X915" s="84"/>
      <c r="Y915" s="84"/>
      <c r="Z915" s="84"/>
      <c r="AA915" s="56">
        <v>11</v>
      </c>
    </row>
    <row r="916" spans="1:27" x14ac:dyDescent="0.2">
      <c r="A916" s="56">
        <v>12</v>
      </c>
      <c r="B916" s="84">
        <v>37</v>
      </c>
      <c r="C916" s="84">
        <v>516</v>
      </c>
      <c r="D916" s="84">
        <v>1078</v>
      </c>
      <c r="E916" s="84"/>
      <c r="F916" s="84"/>
      <c r="G916" s="84"/>
      <c r="H916" s="84"/>
      <c r="I916" s="84"/>
      <c r="J916" s="84"/>
      <c r="K916" s="84"/>
      <c r="L916" s="84"/>
      <c r="M916" s="84"/>
      <c r="N916" s="56">
        <v>12</v>
      </c>
      <c r="O916" s="84">
        <v>37</v>
      </c>
      <c r="P916" s="84">
        <v>437</v>
      </c>
      <c r="Q916" s="84">
        <v>99</v>
      </c>
      <c r="R916" s="84"/>
      <c r="S916" s="84"/>
      <c r="T916" s="84"/>
      <c r="U916" s="84"/>
      <c r="V916" s="84"/>
      <c r="W916" s="84"/>
      <c r="X916" s="84"/>
      <c r="Y916" s="84"/>
      <c r="Z916" s="84"/>
      <c r="AA916" s="56">
        <v>12</v>
      </c>
    </row>
    <row r="917" spans="1:27" x14ac:dyDescent="0.2">
      <c r="A917" s="56">
        <v>13</v>
      </c>
      <c r="B917" s="84">
        <v>196</v>
      </c>
      <c r="C917" s="84">
        <v>651</v>
      </c>
      <c r="D917" s="84">
        <v>1037</v>
      </c>
      <c r="E917" s="84"/>
      <c r="F917" s="84"/>
      <c r="G917" s="84"/>
      <c r="H917" s="84"/>
      <c r="I917" s="84"/>
      <c r="J917" s="84"/>
      <c r="K917" s="84"/>
      <c r="L917" s="84"/>
      <c r="M917" s="84"/>
      <c r="N917" s="56">
        <v>13</v>
      </c>
      <c r="O917" s="84">
        <v>196</v>
      </c>
      <c r="P917" s="84">
        <v>253</v>
      </c>
      <c r="Q917" s="84">
        <v>386</v>
      </c>
      <c r="R917" s="84"/>
      <c r="S917" s="84"/>
      <c r="T917" s="84"/>
      <c r="U917" s="84"/>
      <c r="V917" s="84"/>
      <c r="W917" s="84"/>
      <c r="X917" s="84"/>
      <c r="Y917" s="84"/>
      <c r="Z917" s="84"/>
      <c r="AA917" s="56">
        <v>13</v>
      </c>
    </row>
    <row r="918" spans="1:27" x14ac:dyDescent="0.2">
      <c r="A918" s="56">
        <v>14</v>
      </c>
      <c r="B918" s="84">
        <v>483</v>
      </c>
      <c r="C918" s="84">
        <v>2972</v>
      </c>
      <c r="D918" s="84">
        <v>4471</v>
      </c>
      <c r="E918" s="84"/>
      <c r="F918" s="84"/>
      <c r="G918" s="84"/>
      <c r="H918" s="84"/>
      <c r="I918" s="84"/>
      <c r="J918" s="84"/>
      <c r="K918" s="84"/>
      <c r="L918" s="84"/>
      <c r="M918" s="84"/>
      <c r="N918" s="56">
        <v>14</v>
      </c>
      <c r="O918" s="84">
        <v>483</v>
      </c>
      <c r="P918" s="84">
        <v>1234</v>
      </c>
      <c r="Q918" s="84">
        <v>1149</v>
      </c>
      <c r="R918" s="84"/>
      <c r="S918" s="84"/>
      <c r="T918" s="84"/>
      <c r="U918" s="84"/>
      <c r="V918" s="84"/>
      <c r="W918" s="84"/>
      <c r="X918" s="84"/>
      <c r="Y918" s="84"/>
      <c r="Z918" s="84"/>
      <c r="AA918" s="56">
        <v>14</v>
      </c>
    </row>
    <row r="919" spans="1:27" x14ac:dyDescent="0.2">
      <c r="A919" s="56">
        <v>15</v>
      </c>
      <c r="B919" s="84">
        <v>1522</v>
      </c>
      <c r="C919" s="84">
        <v>3697</v>
      </c>
      <c r="D919" s="84">
        <v>5498</v>
      </c>
      <c r="E919" s="84"/>
      <c r="F919" s="84"/>
      <c r="G919" s="84"/>
      <c r="H919" s="84"/>
      <c r="I919" s="84"/>
      <c r="J919" s="84"/>
      <c r="K919" s="84"/>
      <c r="L919" s="84"/>
      <c r="M919" s="84"/>
      <c r="N919" s="56">
        <v>15</v>
      </c>
      <c r="O919" s="84">
        <v>1522</v>
      </c>
      <c r="P919" s="84">
        <v>1418</v>
      </c>
      <c r="Q919" s="84">
        <v>981</v>
      </c>
      <c r="R919" s="84"/>
      <c r="S919" s="84"/>
      <c r="T919" s="84"/>
      <c r="U919" s="84"/>
      <c r="V919" s="84"/>
      <c r="W919" s="84"/>
      <c r="X919" s="84"/>
      <c r="Y919" s="84"/>
      <c r="Z919" s="84"/>
      <c r="AA919" s="56">
        <v>15</v>
      </c>
    </row>
    <row r="920" spans="1:27" x14ac:dyDescent="0.2">
      <c r="A920" s="56">
        <v>16</v>
      </c>
      <c r="B920" s="84">
        <v>156</v>
      </c>
      <c r="C920" s="84">
        <v>219</v>
      </c>
      <c r="D920" s="84">
        <v>414</v>
      </c>
      <c r="E920" s="84"/>
      <c r="F920" s="84"/>
      <c r="G920" s="84"/>
      <c r="H920" s="84"/>
      <c r="I920" s="84"/>
      <c r="J920" s="84"/>
      <c r="K920" s="84"/>
      <c r="L920" s="84"/>
      <c r="M920" s="84"/>
      <c r="N920" s="56">
        <v>16</v>
      </c>
      <c r="O920" s="84">
        <v>156</v>
      </c>
      <c r="P920" s="84">
        <v>63</v>
      </c>
      <c r="Q920" s="84">
        <v>67</v>
      </c>
      <c r="R920" s="84"/>
      <c r="S920" s="84"/>
      <c r="T920" s="84"/>
      <c r="U920" s="84"/>
      <c r="V920" s="84"/>
      <c r="W920" s="84"/>
      <c r="X920" s="84"/>
      <c r="Y920" s="84"/>
      <c r="Z920" s="84"/>
      <c r="AA920" s="56">
        <v>16</v>
      </c>
    </row>
    <row r="921" spans="1:27" x14ac:dyDescent="0.2">
      <c r="A921" s="56">
        <v>17</v>
      </c>
      <c r="B921" s="84">
        <v>311</v>
      </c>
      <c r="C921" s="84">
        <v>700</v>
      </c>
      <c r="D921" s="84">
        <v>876</v>
      </c>
      <c r="E921" s="84"/>
      <c r="F921" s="84"/>
      <c r="G921" s="84"/>
      <c r="H921" s="84"/>
      <c r="I921" s="84"/>
      <c r="J921" s="84"/>
      <c r="K921" s="84"/>
      <c r="L921" s="84"/>
      <c r="M921" s="84"/>
      <c r="N921" s="56">
        <v>17</v>
      </c>
      <c r="O921" s="84">
        <v>311</v>
      </c>
      <c r="P921" s="84">
        <v>389</v>
      </c>
      <c r="Q921" s="84">
        <v>174</v>
      </c>
      <c r="R921" s="84"/>
      <c r="S921" s="84"/>
      <c r="T921" s="84"/>
      <c r="U921" s="84"/>
      <c r="V921" s="84"/>
      <c r="W921" s="84"/>
      <c r="X921" s="84"/>
      <c r="Y921" s="84"/>
      <c r="Z921" s="84"/>
      <c r="AA921" s="56">
        <v>17</v>
      </c>
    </row>
    <row r="922" spans="1:27" x14ac:dyDescent="0.2">
      <c r="A922" s="56">
        <v>18</v>
      </c>
      <c r="B922" s="84">
        <v>161</v>
      </c>
      <c r="C922" s="84">
        <v>462</v>
      </c>
      <c r="D922" s="84">
        <v>723</v>
      </c>
      <c r="E922" s="84"/>
      <c r="F922" s="84"/>
      <c r="G922" s="84"/>
      <c r="H922" s="84"/>
      <c r="I922" s="84"/>
      <c r="J922" s="84"/>
      <c r="K922" s="84"/>
      <c r="L922" s="84"/>
      <c r="M922" s="84"/>
      <c r="N922" s="56">
        <v>18</v>
      </c>
      <c r="O922" s="84">
        <v>161</v>
      </c>
      <c r="P922" s="84">
        <v>301</v>
      </c>
      <c r="Q922" s="84">
        <v>261</v>
      </c>
      <c r="R922" s="84"/>
      <c r="S922" s="84"/>
      <c r="T922" s="84"/>
      <c r="U922" s="84"/>
      <c r="V922" s="84"/>
      <c r="W922" s="84"/>
      <c r="X922" s="84"/>
      <c r="Y922" s="84"/>
      <c r="Z922" s="84"/>
      <c r="AA922" s="56">
        <v>18</v>
      </c>
    </row>
    <row r="923" spans="1:27" x14ac:dyDescent="0.2">
      <c r="A923" s="56">
        <v>19</v>
      </c>
      <c r="B923" s="84">
        <v>7</v>
      </c>
      <c r="C923" s="84">
        <v>15</v>
      </c>
      <c r="D923" s="84">
        <v>31</v>
      </c>
      <c r="E923" s="84"/>
      <c r="F923" s="84"/>
      <c r="G923" s="84"/>
      <c r="H923" s="84"/>
      <c r="I923" s="84"/>
      <c r="J923" s="84"/>
      <c r="K923" s="84"/>
      <c r="L923" s="84"/>
      <c r="M923" s="84"/>
      <c r="N923" s="56">
        <v>19</v>
      </c>
      <c r="O923" s="84">
        <v>7</v>
      </c>
      <c r="P923" s="84">
        <v>8</v>
      </c>
      <c r="Q923" s="84">
        <v>16</v>
      </c>
      <c r="R923" s="84"/>
      <c r="S923" s="84"/>
      <c r="T923" s="84"/>
      <c r="U923" s="84"/>
      <c r="V923" s="84"/>
      <c r="W923" s="84"/>
      <c r="X923" s="84"/>
      <c r="Y923" s="84"/>
      <c r="Z923" s="84"/>
      <c r="AA923" s="56">
        <v>19</v>
      </c>
    </row>
    <row r="924" spans="1:27" x14ac:dyDescent="0.2">
      <c r="A924" s="56">
        <v>20</v>
      </c>
      <c r="B924" s="84">
        <v>2</v>
      </c>
      <c r="C924" s="84">
        <v>67</v>
      </c>
      <c r="D924" s="84">
        <v>89</v>
      </c>
      <c r="E924" s="84"/>
      <c r="F924" s="84"/>
      <c r="G924" s="84"/>
      <c r="H924" s="84"/>
      <c r="I924" s="84"/>
      <c r="J924" s="84"/>
      <c r="K924" s="84"/>
      <c r="L924" s="84"/>
      <c r="M924" s="84"/>
      <c r="N924" s="56">
        <v>20</v>
      </c>
      <c r="O924" s="84">
        <v>2</v>
      </c>
      <c r="P924" s="84">
        <v>65</v>
      </c>
      <c r="Q924" s="84">
        <v>22</v>
      </c>
      <c r="R924" s="84"/>
      <c r="S924" s="84"/>
      <c r="T924" s="84"/>
      <c r="U924" s="84"/>
      <c r="V924" s="84"/>
      <c r="W924" s="84"/>
      <c r="X924" s="84"/>
      <c r="Y924" s="84"/>
      <c r="Z924" s="84"/>
      <c r="AA924" s="56">
        <v>20</v>
      </c>
    </row>
    <row r="925" spans="1:27" x14ac:dyDescent="0.2">
      <c r="A925" s="56">
        <v>21</v>
      </c>
      <c r="B925" s="84">
        <v>363</v>
      </c>
      <c r="C925" s="84">
        <v>799</v>
      </c>
      <c r="D925" s="84">
        <v>1072</v>
      </c>
      <c r="E925" s="84"/>
      <c r="F925" s="84"/>
      <c r="G925" s="84"/>
      <c r="H925" s="84"/>
      <c r="I925" s="84"/>
      <c r="J925" s="84"/>
      <c r="K925" s="84"/>
      <c r="L925" s="84"/>
      <c r="M925" s="84"/>
      <c r="N925" s="56">
        <v>21</v>
      </c>
      <c r="O925" s="84">
        <v>363</v>
      </c>
      <c r="P925" s="84">
        <v>178</v>
      </c>
      <c r="Q925" s="84">
        <v>212</v>
      </c>
      <c r="R925" s="84"/>
      <c r="S925" s="84"/>
      <c r="T925" s="84"/>
      <c r="U925" s="84"/>
      <c r="V925" s="84"/>
      <c r="W925" s="84"/>
      <c r="X925" s="84"/>
      <c r="Y925" s="84"/>
      <c r="Z925" s="84"/>
      <c r="AA925" s="56">
        <v>21</v>
      </c>
    </row>
    <row r="926" spans="1:27" x14ac:dyDescent="0.2">
      <c r="A926" s="56">
        <v>22</v>
      </c>
      <c r="B926" s="84">
        <v>249</v>
      </c>
      <c r="C926" s="84">
        <v>646</v>
      </c>
      <c r="D926" s="84">
        <v>898</v>
      </c>
      <c r="E926" s="84"/>
      <c r="F926" s="84"/>
      <c r="G926" s="84"/>
      <c r="H926" s="84"/>
      <c r="I926" s="84"/>
      <c r="J926" s="84"/>
      <c r="K926" s="84"/>
      <c r="L926" s="84"/>
      <c r="M926" s="84"/>
      <c r="N926" s="56">
        <v>22</v>
      </c>
      <c r="O926" s="84">
        <v>249</v>
      </c>
      <c r="P926" s="84">
        <v>255</v>
      </c>
      <c r="Q926" s="84">
        <v>174</v>
      </c>
      <c r="R926" s="84"/>
      <c r="S926" s="84"/>
      <c r="T926" s="84"/>
      <c r="U926" s="84"/>
      <c r="V926" s="84"/>
      <c r="W926" s="84"/>
      <c r="X926" s="84"/>
      <c r="Y926" s="84"/>
      <c r="Z926" s="84"/>
      <c r="AA926" s="56">
        <v>22</v>
      </c>
    </row>
    <row r="927" spans="1:27" x14ac:dyDescent="0.2">
      <c r="A927" s="56">
        <v>23</v>
      </c>
      <c r="B927" s="84">
        <v>1250</v>
      </c>
      <c r="C927" s="84">
        <v>2556</v>
      </c>
      <c r="D927" s="84">
        <v>4488</v>
      </c>
      <c r="E927" s="84"/>
      <c r="F927" s="84"/>
      <c r="G927" s="84"/>
      <c r="H927" s="84"/>
      <c r="I927" s="84"/>
      <c r="J927" s="84"/>
      <c r="K927" s="84"/>
      <c r="L927" s="84"/>
      <c r="M927" s="84"/>
      <c r="N927" s="56">
        <v>23</v>
      </c>
      <c r="O927" s="84">
        <v>1250</v>
      </c>
      <c r="P927" s="84">
        <v>1306</v>
      </c>
      <c r="Q927" s="84">
        <v>1932</v>
      </c>
      <c r="R927" s="84"/>
      <c r="S927" s="84"/>
      <c r="T927" s="84"/>
      <c r="U927" s="84"/>
      <c r="V927" s="84"/>
      <c r="W927" s="84"/>
      <c r="X927" s="84"/>
      <c r="Y927" s="84"/>
      <c r="Z927" s="84"/>
      <c r="AA927" s="56">
        <v>23</v>
      </c>
    </row>
    <row r="928" spans="1:27" x14ac:dyDescent="0.2">
      <c r="A928" s="56">
        <v>24</v>
      </c>
      <c r="B928" s="84">
        <v>439</v>
      </c>
      <c r="C928" s="84">
        <v>1848</v>
      </c>
      <c r="D928" s="84">
        <v>2089</v>
      </c>
      <c r="E928" s="84"/>
      <c r="F928" s="84"/>
      <c r="G928" s="84"/>
      <c r="H928" s="84"/>
      <c r="I928" s="84"/>
      <c r="J928" s="84"/>
      <c r="K928" s="84"/>
      <c r="L928" s="84"/>
      <c r="M928" s="84"/>
      <c r="N928" s="56">
        <v>24</v>
      </c>
      <c r="O928" s="84">
        <v>439</v>
      </c>
      <c r="P928" s="84">
        <v>1303</v>
      </c>
      <c r="Q928" s="84">
        <v>222</v>
      </c>
      <c r="R928" s="84"/>
      <c r="S928" s="84"/>
      <c r="T928" s="84"/>
      <c r="U928" s="84"/>
      <c r="V928" s="84"/>
      <c r="W928" s="84"/>
      <c r="X928" s="84"/>
      <c r="Y928" s="84"/>
      <c r="Z928" s="84"/>
      <c r="AA928" s="56">
        <v>24</v>
      </c>
    </row>
    <row r="929" spans="1:28" x14ac:dyDescent="0.2">
      <c r="A929" s="72" t="s">
        <v>4</v>
      </c>
      <c r="B929" s="84">
        <v>6768</v>
      </c>
      <c r="C929" s="84">
        <v>21746</v>
      </c>
      <c r="D929" s="84">
        <v>32002</v>
      </c>
      <c r="E929" s="84"/>
      <c r="F929" s="84"/>
      <c r="G929" s="84"/>
      <c r="H929" s="84"/>
      <c r="I929" s="84"/>
      <c r="J929" s="84"/>
      <c r="K929" s="84"/>
      <c r="L929" s="84"/>
      <c r="M929" s="84"/>
      <c r="N929" s="72" t="s">
        <v>4</v>
      </c>
      <c r="O929" s="84">
        <v>6768</v>
      </c>
      <c r="P929" s="84">
        <v>10003</v>
      </c>
      <c r="Q929" s="84">
        <v>7735</v>
      </c>
      <c r="R929" s="84"/>
      <c r="S929" s="84"/>
      <c r="T929" s="84"/>
      <c r="U929" s="84"/>
      <c r="V929" s="84"/>
      <c r="W929" s="84"/>
      <c r="X929" s="84"/>
      <c r="Y929" s="84"/>
      <c r="Z929" s="84"/>
      <c r="AA929" s="72" t="s">
        <v>4</v>
      </c>
      <c r="AB929" s="68"/>
    </row>
    <row r="930" spans="1:28" x14ac:dyDescent="0.2">
      <c r="A930" s="45"/>
      <c r="B930" s="62"/>
      <c r="C930" s="62"/>
      <c r="D930" s="62"/>
      <c r="E930" s="62"/>
      <c r="F930" s="62"/>
      <c r="G930" s="62"/>
      <c r="H930" s="62"/>
      <c r="I930" s="62"/>
      <c r="J930" s="62"/>
      <c r="K930" s="62"/>
      <c r="L930" s="62"/>
      <c r="M930" s="62"/>
      <c r="N930" s="45"/>
      <c r="O930" s="62"/>
      <c r="P930" s="62"/>
      <c r="Q930" s="62"/>
      <c r="R930" s="62"/>
      <c r="S930" s="62"/>
      <c r="T930" s="62"/>
      <c r="U930" s="62"/>
      <c r="V930" s="62"/>
      <c r="W930" s="62"/>
      <c r="X930" s="62"/>
      <c r="Y930" s="62"/>
      <c r="Z930" s="62"/>
      <c r="AA930" s="45"/>
    </row>
    <row r="931" spans="1:28" x14ac:dyDescent="0.2">
      <c r="A931" s="45"/>
      <c r="B931" s="109"/>
      <c r="C931" s="68"/>
      <c r="D931" s="68"/>
      <c r="H931" s="68"/>
      <c r="N931" s="45"/>
      <c r="O931" s="105"/>
      <c r="P931" s="105"/>
      <c r="Q931" s="105"/>
      <c r="S931" s="75"/>
      <c r="X931" s="380"/>
      <c r="AA931" s="45"/>
    </row>
    <row r="932" spans="1:28" x14ac:dyDescent="0.2">
      <c r="A932" s="45"/>
      <c r="N932" s="45"/>
      <c r="AA932" s="45"/>
    </row>
    <row r="933" spans="1:28" x14ac:dyDescent="0.2">
      <c r="A933" s="45"/>
      <c r="B933" s="86"/>
      <c r="N933" s="45"/>
      <c r="O933" s="86"/>
      <c r="AA933" s="45"/>
    </row>
    <row r="934" spans="1:28" x14ac:dyDescent="0.2">
      <c r="A934" s="64" t="s">
        <v>35</v>
      </c>
      <c r="B934" s="53" t="s">
        <v>242</v>
      </c>
      <c r="C934" s="54"/>
      <c r="D934" s="54"/>
      <c r="E934" s="54"/>
      <c r="F934" s="54"/>
      <c r="G934" s="54"/>
      <c r="H934" s="54"/>
      <c r="I934" s="54"/>
      <c r="J934" s="54"/>
      <c r="K934" s="54"/>
      <c r="L934" s="54"/>
      <c r="M934" s="54"/>
      <c r="N934" s="74" t="s">
        <v>35</v>
      </c>
      <c r="O934" s="55" t="s">
        <v>242</v>
      </c>
      <c r="P934" s="55"/>
      <c r="Q934" s="55"/>
      <c r="R934" s="55"/>
      <c r="S934" s="55"/>
      <c r="T934" s="55"/>
      <c r="U934" s="55"/>
      <c r="V934" s="55"/>
      <c r="W934" s="55"/>
      <c r="X934" s="55"/>
      <c r="Y934" s="55"/>
      <c r="Z934" s="55"/>
      <c r="AA934" s="74" t="s">
        <v>35</v>
      </c>
    </row>
    <row r="935" spans="1:28" x14ac:dyDescent="0.2">
      <c r="A935" s="65">
        <v>1</v>
      </c>
      <c r="B935" s="84">
        <v>37</v>
      </c>
      <c r="C935" s="84">
        <v>74</v>
      </c>
      <c r="D935" s="84">
        <v>95</v>
      </c>
      <c r="E935" s="84"/>
      <c r="F935" s="84"/>
      <c r="G935" s="84"/>
      <c r="H935" s="84"/>
      <c r="I935" s="84"/>
      <c r="J935" s="84"/>
      <c r="K935" s="84"/>
      <c r="L935" s="84"/>
      <c r="M935" s="84"/>
      <c r="N935" s="140">
        <v>1</v>
      </c>
      <c r="O935" s="84">
        <v>37</v>
      </c>
      <c r="P935" s="84">
        <v>37</v>
      </c>
      <c r="Q935" s="84">
        <v>21</v>
      </c>
      <c r="R935" s="84"/>
      <c r="S935" s="84"/>
      <c r="T935" s="84"/>
      <c r="U935" s="84"/>
      <c r="V935" s="84"/>
      <c r="W935" s="84"/>
      <c r="X935" s="84"/>
      <c r="Y935" s="84"/>
      <c r="Z935" s="84"/>
      <c r="AA935" s="65">
        <v>1</v>
      </c>
    </row>
    <row r="936" spans="1:28" x14ac:dyDescent="0.2">
      <c r="A936" s="65">
        <v>2</v>
      </c>
      <c r="B936" s="84">
        <v>8</v>
      </c>
      <c r="C936" s="84">
        <v>8</v>
      </c>
      <c r="D936" s="84">
        <v>25</v>
      </c>
      <c r="E936" s="84"/>
      <c r="F936" s="84"/>
      <c r="G936" s="84"/>
      <c r="H936" s="84"/>
      <c r="I936" s="84"/>
      <c r="J936" s="84"/>
      <c r="K936" s="84"/>
      <c r="L936" s="84"/>
      <c r="M936" s="84"/>
      <c r="N936" s="140">
        <v>2</v>
      </c>
      <c r="O936" s="84">
        <v>8</v>
      </c>
      <c r="P936" s="84">
        <v>0</v>
      </c>
      <c r="Q936" s="84">
        <v>17</v>
      </c>
      <c r="R936" s="84"/>
      <c r="S936" s="84"/>
      <c r="T936" s="84"/>
      <c r="U936" s="84"/>
      <c r="V936" s="84"/>
      <c r="W936" s="84"/>
      <c r="X936" s="84"/>
      <c r="Y936" s="84"/>
      <c r="Z936" s="84"/>
      <c r="AA936" s="65">
        <v>2</v>
      </c>
    </row>
    <row r="937" spans="1:28" x14ac:dyDescent="0.2">
      <c r="A937" s="65">
        <v>3</v>
      </c>
      <c r="B937" s="84">
        <v>2</v>
      </c>
      <c r="C937" s="84">
        <v>20</v>
      </c>
      <c r="D937" s="84">
        <v>28</v>
      </c>
      <c r="E937" s="84"/>
      <c r="F937" s="84"/>
      <c r="G937" s="84"/>
      <c r="H937" s="84"/>
      <c r="I937" s="84"/>
      <c r="J937" s="84"/>
      <c r="K937" s="84"/>
      <c r="L937" s="84"/>
      <c r="M937" s="84"/>
      <c r="N937" s="140">
        <v>3</v>
      </c>
      <c r="O937" s="84">
        <v>2</v>
      </c>
      <c r="P937" s="84">
        <v>18</v>
      </c>
      <c r="Q937" s="84">
        <v>8</v>
      </c>
      <c r="R937" s="84"/>
      <c r="S937" s="84"/>
      <c r="T937" s="84"/>
      <c r="U937" s="84"/>
      <c r="V937" s="84"/>
      <c r="W937" s="84"/>
      <c r="X937" s="84"/>
      <c r="Y937" s="84"/>
      <c r="Z937" s="84"/>
      <c r="AA937" s="65">
        <v>3</v>
      </c>
    </row>
    <row r="938" spans="1:28" x14ac:dyDescent="0.2">
      <c r="A938" s="65">
        <v>4</v>
      </c>
      <c r="B938" s="84">
        <v>15</v>
      </c>
      <c r="C938" s="84">
        <v>53</v>
      </c>
      <c r="D938" s="84">
        <v>70</v>
      </c>
      <c r="E938" s="84"/>
      <c r="F938" s="84"/>
      <c r="G938" s="84"/>
      <c r="H938" s="84"/>
      <c r="I938" s="84"/>
      <c r="J938" s="84"/>
      <c r="K938" s="84"/>
      <c r="L938" s="84"/>
      <c r="M938" s="84"/>
      <c r="N938" s="140">
        <v>4</v>
      </c>
      <c r="O938" s="84">
        <v>15</v>
      </c>
      <c r="P938" s="84">
        <v>29</v>
      </c>
      <c r="Q938" s="84">
        <v>17</v>
      </c>
      <c r="R938" s="84"/>
      <c r="S938" s="84"/>
      <c r="T938" s="84"/>
      <c r="U938" s="84"/>
      <c r="V938" s="84"/>
      <c r="W938" s="84"/>
      <c r="X938" s="84"/>
      <c r="Y938" s="84"/>
      <c r="Z938" s="84"/>
      <c r="AA938" s="65">
        <v>4</v>
      </c>
    </row>
    <row r="939" spans="1:28" x14ac:dyDescent="0.2">
      <c r="A939" s="65">
        <v>5</v>
      </c>
      <c r="B939" s="84">
        <v>2</v>
      </c>
      <c r="C939" s="84">
        <v>5</v>
      </c>
      <c r="D939" s="84">
        <v>6</v>
      </c>
      <c r="E939" s="84"/>
      <c r="F939" s="84"/>
      <c r="G939" s="84"/>
      <c r="H939" s="84"/>
      <c r="I939" s="84"/>
      <c r="J939" s="84"/>
      <c r="K939" s="84"/>
      <c r="L939" s="84"/>
      <c r="M939" s="84"/>
      <c r="N939" s="140">
        <v>5</v>
      </c>
      <c r="O939" s="84">
        <v>2</v>
      </c>
      <c r="P939" s="84">
        <v>3</v>
      </c>
      <c r="Q939" s="84">
        <v>1</v>
      </c>
      <c r="R939" s="84"/>
      <c r="S939" s="84"/>
      <c r="T939" s="84"/>
      <c r="U939" s="84"/>
      <c r="V939" s="84"/>
      <c r="W939" s="84"/>
      <c r="X939" s="84"/>
      <c r="Y939" s="84"/>
      <c r="Z939" s="84"/>
      <c r="AA939" s="65">
        <v>5</v>
      </c>
    </row>
    <row r="940" spans="1:28" x14ac:dyDescent="0.2">
      <c r="A940" s="65">
        <v>6</v>
      </c>
      <c r="B940" s="84">
        <v>25</v>
      </c>
      <c r="C940" s="84">
        <v>39</v>
      </c>
      <c r="D940" s="84">
        <v>41</v>
      </c>
      <c r="E940" s="84"/>
      <c r="F940" s="84"/>
      <c r="G940" s="84"/>
      <c r="H940" s="84"/>
      <c r="I940" s="84"/>
      <c r="J940" s="84"/>
      <c r="K940" s="84"/>
      <c r="L940" s="84"/>
      <c r="M940" s="84"/>
      <c r="N940" s="140">
        <v>6</v>
      </c>
      <c r="O940" s="84">
        <v>25</v>
      </c>
      <c r="P940" s="84">
        <v>14</v>
      </c>
      <c r="Q940" s="84">
        <v>2</v>
      </c>
      <c r="R940" s="84"/>
      <c r="S940" s="84"/>
      <c r="T940" s="84"/>
      <c r="U940" s="84"/>
      <c r="V940" s="84"/>
      <c r="W940" s="84"/>
      <c r="X940" s="84"/>
      <c r="Y940" s="84"/>
      <c r="Z940" s="84"/>
      <c r="AA940" s="65">
        <v>6</v>
      </c>
    </row>
    <row r="941" spans="1:28" x14ac:dyDescent="0.2">
      <c r="A941" s="65">
        <v>7</v>
      </c>
      <c r="B941" s="84">
        <v>11</v>
      </c>
      <c r="C941" s="84">
        <v>55</v>
      </c>
      <c r="D941" s="84">
        <v>77</v>
      </c>
      <c r="E941" s="84"/>
      <c r="F941" s="84"/>
      <c r="G941" s="84"/>
      <c r="H941" s="84"/>
      <c r="I941" s="84"/>
      <c r="J941" s="84"/>
      <c r="K941" s="84"/>
      <c r="L941" s="84"/>
      <c r="M941" s="84"/>
      <c r="N941" s="140">
        <v>7</v>
      </c>
      <c r="O941" s="84">
        <v>11</v>
      </c>
      <c r="P941" s="84">
        <v>44</v>
      </c>
      <c r="Q941" s="84">
        <v>22</v>
      </c>
      <c r="R941" s="84"/>
      <c r="S941" s="84"/>
      <c r="T941" s="84"/>
      <c r="U941" s="84"/>
      <c r="V941" s="84"/>
      <c r="W941" s="84"/>
      <c r="X941" s="84"/>
      <c r="Y941" s="84"/>
      <c r="Z941" s="84"/>
      <c r="AA941" s="65">
        <v>7</v>
      </c>
    </row>
    <row r="942" spans="1:28" x14ac:dyDescent="0.2">
      <c r="A942" s="65">
        <v>8</v>
      </c>
      <c r="B942" s="84">
        <v>7</v>
      </c>
      <c r="C942" s="84">
        <v>166</v>
      </c>
      <c r="D942" s="84">
        <v>210</v>
      </c>
      <c r="E942" s="84"/>
      <c r="F942" s="84"/>
      <c r="G942" s="84"/>
      <c r="H942" s="84"/>
      <c r="I942" s="84"/>
      <c r="J942" s="84"/>
      <c r="K942" s="84"/>
      <c r="L942" s="84"/>
      <c r="M942" s="84"/>
      <c r="N942" s="140">
        <v>8</v>
      </c>
      <c r="O942" s="84">
        <v>7</v>
      </c>
      <c r="P942" s="84">
        <v>116</v>
      </c>
      <c r="Q942" s="84">
        <v>37</v>
      </c>
      <c r="R942" s="84"/>
      <c r="S942" s="84"/>
      <c r="T942" s="84"/>
      <c r="U942" s="84"/>
      <c r="V942" s="84"/>
      <c r="W942" s="84"/>
      <c r="X942" s="84"/>
      <c r="Y942" s="84"/>
      <c r="Z942" s="84"/>
      <c r="AA942" s="65">
        <v>8</v>
      </c>
    </row>
    <row r="943" spans="1:28" x14ac:dyDescent="0.2">
      <c r="A943" s="65">
        <v>9</v>
      </c>
      <c r="B943" s="84">
        <v>4</v>
      </c>
      <c r="C943" s="84">
        <v>24</v>
      </c>
      <c r="D943" s="84">
        <v>37</v>
      </c>
      <c r="E943" s="84"/>
      <c r="F943" s="84"/>
      <c r="G943" s="84"/>
      <c r="H943" s="84"/>
      <c r="I943" s="84"/>
      <c r="J943" s="84"/>
      <c r="K943" s="84"/>
      <c r="L943" s="84"/>
      <c r="M943" s="84"/>
      <c r="N943" s="140">
        <v>9</v>
      </c>
      <c r="O943" s="84">
        <v>4</v>
      </c>
      <c r="P943" s="84">
        <v>19</v>
      </c>
      <c r="Q943" s="84">
        <v>11</v>
      </c>
      <c r="R943" s="84"/>
      <c r="S943" s="84"/>
      <c r="T943" s="84"/>
      <c r="U943" s="84"/>
      <c r="V943" s="84"/>
      <c r="W943" s="84"/>
      <c r="X943" s="84"/>
      <c r="Y943" s="84"/>
      <c r="Z943" s="84"/>
      <c r="AA943" s="65">
        <v>9</v>
      </c>
    </row>
    <row r="944" spans="1:28" x14ac:dyDescent="0.2">
      <c r="A944" s="65">
        <v>10</v>
      </c>
      <c r="B944" s="84">
        <v>4</v>
      </c>
      <c r="C944" s="84">
        <v>32</v>
      </c>
      <c r="D944" s="84">
        <v>59</v>
      </c>
      <c r="E944" s="84"/>
      <c r="F944" s="84"/>
      <c r="G944" s="84"/>
      <c r="H944" s="84"/>
      <c r="I944" s="84"/>
      <c r="J944" s="84"/>
      <c r="K944" s="84"/>
      <c r="L944" s="84"/>
      <c r="M944" s="84"/>
      <c r="N944" s="140">
        <v>10</v>
      </c>
      <c r="O944" s="84">
        <v>4</v>
      </c>
      <c r="P944" s="84">
        <v>28</v>
      </c>
      <c r="Q944" s="84">
        <v>27</v>
      </c>
      <c r="R944" s="84"/>
      <c r="S944" s="84"/>
      <c r="T944" s="84"/>
      <c r="U944" s="84"/>
      <c r="V944" s="84"/>
      <c r="W944" s="84"/>
      <c r="X944" s="84"/>
      <c r="Y944" s="84"/>
      <c r="Z944" s="84"/>
      <c r="AA944" s="65">
        <v>10</v>
      </c>
    </row>
    <row r="945" spans="1:28" x14ac:dyDescent="0.2">
      <c r="A945" s="65">
        <v>11</v>
      </c>
      <c r="B945" s="84">
        <v>100</v>
      </c>
      <c r="C945" s="84">
        <v>185</v>
      </c>
      <c r="D945" s="84">
        <v>262</v>
      </c>
      <c r="E945" s="84"/>
      <c r="F945" s="84"/>
      <c r="G945" s="84"/>
      <c r="H945" s="84"/>
      <c r="I945" s="84"/>
      <c r="J945" s="84"/>
      <c r="K945" s="84"/>
      <c r="L945" s="84"/>
      <c r="M945" s="84"/>
      <c r="N945" s="140">
        <v>11</v>
      </c>
      <c r="O945" s="84">
        <v>100</v>
      </c>
      <c r="P945" s="84">
        <v>78</v>
      </c>
      <c r="Q945" s="84">
        <v>73</v>
      </c>
      <c r="R945" s="84"/>
      <c r="S945" s="84"/>
      <c r="T945" s="84"/>
      <c r="U945" s="84"/>
      <c r="V945" s="84"/>
      <c r="W945" s="84"/>
      <c r="X945" s="84"/>
      <c r="Y945" s="84"/>
      <c r="Z945" s="84"/>
      <c r="AA945" s="65">
        <v>11</v>
      </c>
    </row>
    <row r="946" spans="1:28" x14ac:dyDescent="0.2">
      <c r="A946" s="65">
        <v>12</v>
      </c>
      <c r="B946" s="84">
        <v>33</v>
      </c>
      <c r="C946" s="84">
        <v>224</v>
      </c>
      <c r="D946" s="84">
        <v>298</v>
      </c>
      <c r="E946" s="84"/>
      <c r="F946" s="84"/>
      <c r="G946" s="84"/>
      <c r="H946" s="84"/>
      <c r="I946" s="84"/>
      <c r="J946" s="84"/>
      <c r="K946" s="84"/>
      <c r="L946" s="84"/>
      <c r="M946" s="84"/>
      <c r="N946" s="140">
        <v>12</v>
      </c>
      <c r="O946" s="84">
        <v>33</v>
      </c>
      <c r="P946" s="84">
        <v>190</v>
      </c>
      <c r="Q946" s="84">
        <v>64</v>
      </c>
      <c r="R946" s="84"/>
      <c r="S946" s="84"/>
      <c r="T946" s="84"/>
      <c r="U946" s="84"/>
      <c r="V946" s="84"/>
      <c r="W946" s="84"/>
      <c r="X946" s="84"/>
      <c r="Y946" s="84"/>
      <c r="Z946" s="84"/>
      <c r="AA946" s="65">
        <v>12</v>
      </c>
    </row>
    <row r="947" spans="1:28" x14ac:dyDescent="0.2">
      <c r="A947" s="65">
        <v>13</v>
      </c>
      <c r="B947" s="84">
        <v>25</v>
      </c>
      <c r="C947" s="84">
        <v>68</v>
      </c>
      <c r="D947" s="84">
        <v>122</v>
      </c>
      <c r="E947" s="84"/>
      <c r="F947" s="84"/>
      <c r="G947" s="84"/>
      <c r="H947" s="84"/>
      <c r="I947" s="84"/>
      <c r="J947" s="84"/>
      <c r="K947" s="84"/>
      <c r="L947" s="84"/>
      <c r="M947" s="84"/>
      <c r="N947" s="140">
        <v>13</v>
      </c>
      <c r="O947" s="84">
        <v>25</v>
      </c>
      <c r="P947" s="84">
        <v>39</v>
      </c>
      <c r="Q947" s="84">
        <v>54</v>
      </c>
      <c r="R947" s="84"/>
      <c r="S947" s="84"/>
      <c r="T947" s="84"/>
      <c r="U947" s="84"/>
      <c r="V947" s="84"/>
      <c r="W947" s="84"/>
      <c r="X947" s="84"/>
      <c r="Y947" s="84"/>
      <c r="Z947" s="84"/>
      <c r="AA947" s="65">
        <v>13</v>
      </c>
    </row>
    <row r="948" spans="1:28" x14ac:dyDescent="0.2">
      <c r="A948" s="65">
        <v>14</v>
      </c>
      <c r="B948" s="84">
        <v>53</v>
      </c>
      <c r="C948" s="84">
        <v>222</v>
      </c>
      <c r="D948" s="84">
        <v>351</v>
      </c>
      <c r="E948" s="84"/>
      <c r="F948" s="84"/>
      <c r="G948" s="84"/>
      <c r="H948" s="84"/>
      <c r="I948" s="84"/>
      <c r="J948" s="84"/>
      <c r="K948" s="84"/>
      <c r="L948" s="84"/>
      <c r="M948" s="84"/>
      <c r="N948" s="140">
        <v>14</v>
      </c>
      <c r="O948" s="84">
        <v>53</v>
      </c>
      <c r="P948" s="84">
        <v>139</v>
      </c>
      <c r="Q948" s="84">
        <v>122</v>
      </c>
      <c r="R948" s="84"/>
      <c r="S948" s="84"/>
      <c r="T948" s="84"/>
      <c r="U948" s="84"/>
      <c r="V948" s="84"/>
      <c r="W948" s="84"/>
      <c r="X948" s="84"/>
      <c r="Y948" s="84"/>
      <c r="Z948" s="84"/>
      <c r="AA948" s="65">
        <v>14</v>
      </c>
    </row>
    <row r="949" spans="1:28" x14ac:dyDescent="0.2">
      <c r="A949" s="65">
        <v>15</v>
      </c>
      <c r="B949" s="84">
        <v>88</v>
      </c>
      <c r="C949" s="84">
        <v>262</v>
      </c>
      <c r="D949" s="84">
        <v>359</v>
      </c>
      <c r="E949" s="84"/>
      <c r="F949" s="84"/>
      <c r="G949" s="84"/>
      <c r="H949" s="84"/>
      <c r="I949" s="84"/>
      <c r="J949" s="84"/>
      <c r="K949" s="84"/>
      <c r="L949" s="84"/>
      <c r="M949" s="84"/>
      <c r="N949" s="140">
        <v>15</v>
      </c>
      <c r="O949" s="84">
        <v>88</v>
      </c>
      <c r="P949" s="84">
        <v>152</v>
      </c>
      <c r="Q949" s="84">
        <v>78</v>
      </c>
      <c r="R949" s="84"/>
      <c r="S949" s="84"/>
      <c r="T949" s="84"/>
      <c r="U949" s="84"/>
      <c r="V949" s="84"/>
      <c r="W949" s="84"/>
      <c r="X949" s="84"/>
      <c r="Y949" s="84"/>
      <c r="Z949" s="84"/>
      <c r="AA949" s="65">
        <v>15</v>
      </c>
    </row>
    <row r="950" spans="1:28" x14ac:dyDescent="0.2">
      <c r="A950" s="65">
        <v>16</v>
      </c>
      <c r="B950" s="84">
        <v>44</v>
      </c>
      <c r="C950" s="84">
        <v>74</v>
      </c>
      <c r="D950" s="84">
        <v>122</v>
      </c>
      <c r="E950" s="84"/>
      <c r="F950" s="84"/>
      <c r="G950" s="84"/>
      <c r="H950" s="84"/>
      <c r="I950" s="84"/>
      <c r="J950" s="84"/>
      <c r="K950" s="84"/>
      <c r="L950" s="84"/>
      <c r="M950" s="84"/>
      <c r="N950" s="140">
        <v>16</v>
      </c>
      <c r="O950" s="84">
        <v>44</v>
      </c>
      <c r="P950" s="84">
        <v>30</v>
      </c>
      <c r="Q950" s="84">
        <v>44</v>
      </c>
      <c r="R950" s="84"/>
      <c r="S950" s="84"/>
      <c r="T950" s="84"/>
      <c r="U950" s="84"/>
      <c r="V950" s="84"/>
      <c r="W950" s="84"/>
      <c r="X950" s="84"/>
      <c r="Y950" s="84"/>
      <c r="Z950" s="84"/>
      <c r="AA950" s="65">
        <v>16</v>
      </c>
    </row>
    <row r="951" spans="1:28" x14ac:dyDescent="0.2">
      <c r="A951" s="65">
        <v>17</v>
      </c>
      <c r="B951" s="84">
        <v>56</v>
      </c>
      <c r="C951" s="84">
        <v>124</v>
      </c>
      <c r="D951" s="84">
        <v>174</v>
      </c>
      <c r="E951" s="84"/>
      <c r="F951" s="84"/>
      <c r="G951" s="84"/>
      <c r="H951" s="84"/>
      <c r="I951" s="84"/>
      <c r="J951" s="84"/>
      <c r="K951" s="84"/>
      <c r="L951" s="84"/>
      <c r="M951" s="84"/>
      <c r="N951" s="140">
        <v>17</v>
      </c>
      <c r="O951" s="84">
        <v>56</v>
      </c>
      <c r="P951" s="84">
        <v>67</v>
      </c>
      <c r="Q951" s="84">
        <v>50</v>
      </c>
      <c r="R951" s="84"/>
      <c r="S951" s="84"/>
      <c r="T951" s="84"/>
      <c r="U951" s="84"/>
      <c r="V951" s="84"/>
      <c r="W951" s="84"/>
      <c r="X951" s="84"/>
      <c r="Y951" s="84"/>
      <c r="Z951" s="84"/>
      <c r="AA951" s="65">
        <v>17</v>
      </c>
    </row>
    <row r="952" spans="1:28" x14ac:dyDescent="0.2">
      <c r="A952" s="65">
        <v>18</v>
      </c>
      <c r="B952" s="84">
        <v>65</v>
      </c>
      <c r="C952" s="84">
        <v>133</v>
      </c>
      <c r="D952" s="84">
        <v>184</v>
      </c>
      <c r="E952" s="84"/>
      <c r="F952" s="84"/>
      <c r="G952" s="84"/>
      <c r="H952" s="84"/>
      <c r="I952" s="84"/>
      <c r="J952" s="84"/>
      <c r="K952" s="84"/>
      <c r="L952" s="84"/>
      <c r="M952" s="84"/>
      <c r="N952" s="140">
        <v>18</v>
      </c>
      <c r="O952" s="84">
        <v>65</v>
      </c>
      <c r="P952" s="84">
        <v>68</v>
      </c>
      <c r="Q952" s="84">
        <v>51</v>
      </c>
      <c r="R952" s="84"/>
      <c r="S952" s="84"/>
      <c r="T952" s="84"/>
      <c r="U952" s="84"/>
      <c r="V952" s="84"/>
      <c r="W952" s="84"/>
      <c r="X952" s="84"/>
      <c r="Y952" s="84"/>
      <c r="Z952" s="84"/>
      <c r="AA952" s="65">
        <v>18</v>
      </c>
    </row>
    <row r="953" spans="1:28" x14ac:dyDescent="0.2">
      <c r="A953" s="65">
        <v>19</v>
      </c>
      <c r="B953" s="84">
        <v>4</v>
      </c>
      <c r="C953" s="84">
        <v>15</v>
      </c>
      <c r="D953" s="84">
        <v>29</v>
      </c>
      <c r="E953" s="84"/>
      <c r="F953" s="84"/>
      <c r="G953" s="84"/>
      <c r="H953" s="84"/>
      <c r="I953" s="84"/>
      <c r="J953" s="84"/>
      <c r="K953" s="84"/>
      <c r="L953" s="84"/>
      <c r="M953" s="84"/>
      <c r="N953" s="140">
        <v>19</v>
      </c>
      <c r="O953" s="84">
        <v>4</v>
      </c>
      <c r="P953" s="84">
        <v>11</v>
      </c>
      <c r="Q953" s="84">
        <v>14</v>
      </c>
      <c r="R953" s="84"/>
      <c r="S953" s="84"/>
      <c r="T953" s="84"/>
      <c r="U953" s="84"/>
      <c r="V953" s="84"/>
      <c r="W953" s="84"/>
      <c r="X953" s="84"/>
      <c r="Y953" s="84"/>
      <c r="Z953" s="84"/>
      <c r="AA953" s="65">
        <v>19</v>
      </c>
    </row>
    <row r="954" spans="1:28" x14ac:dyDescent="0.2">
      <c r="A954" s="65">
        <v>20</v>
      </c>
      <c r="B954" s="84">
        <v>11</v>
      </c>
      <c r="C954" s="84">
        <v>63</v>
      </c>
      <c r="D954" s="84">
        <v>80</v>
      </c>
      <c r="E954" s="84"/>
      <c r="F954" s="84"/>
      <c r="G954" s="84"/>
      <c r="H954" s="84"/>
      <c r="I954" s="84"/>
      <c r="J954" s="84"/>
      <c r="K954" s="84"/>
      <c r="L954" s="84"/>
      <c r="M954" s="84"/>
      <c r="N954" s="140">
        <v>20</v>
      </c>
      <c r="O954" s="84">
        <v>11</v>
      </c>
      <c r="P954" s="84">
        <v>52</v>
      </c>
      <c r="Q954" s="84">
        <v>17</v>
      </c>
      <c r="R954" s="84"/>
      <c r="S954" s="84"/>
      <c r="T954" s="84"/>
      <c r="U954" s="84"/>
      <c r="V954" s="84"/>
      <c r="W954" s="84"/>
      <c r="X954" s="84"/>
      <c r="Y954" s="84"/>
      <c r="Z954" s="84"/>
      <c r="AA954" s="65">
        <v>20</v>
      </c>
    </row>
    <row r="955" spans="1:28" x14ac:dyDescent="0.2">
      <c r="A955" s="65">
        <v>21</v>
      </c>
      <c r="B955" s="84">
        <v>32</v>
      </c>
      <c r="C955" s="84">
        <v>64</v>
      </c>
      <c r="D955" s="84">
        <v>120</v>
      </c>
      <c r="E955" s="84"/>
      <c r="F955" s="84"/>
      <c r="G955" s="84"/>
      <c r="H955" s="84"/>
      <c r="I955" s="84"/>
      <c r="J955" s="84"/>
      <c r="K955" s="84"/>
      <c r="L955" s="84"/>
      <c r="M955" s="84"/>
      <c r="N955" s="140">
        <v>21</v>
      </c>
      <c r="O955" s="84">
        <v>32</v>
      </c>
      <c r="P955" s="84">
        <v>26</v>
      </c>
      <c r="Q955" s="84">
        <v>54</v>
      </c>
      <c r="R955" s="84"/>
      <c r="S955" s="84"/>
      <c r="T955" s="84"/>
      <c r="U955" s="84"/>
      <c r="V955" s="84"/>
      <c r="W955" s="84"/>
      <c r="X955" s="84"/>
      <c r="Y955" s="84"/>
      <c r="Z955" s="84"/>
      <c r="AA955" s="65">
        <v>21</v>
      </c>
    </row>
    <row r="956" spans="1:28" x14ac:dyDescent="0.2">
      <c r="A956" s="65">
        <v>22</v>
      </c>
      <c r="B956" s="84">
        <v>84</v>
      </c>
      <c r="C956" s="84">
        <v>241</v>
      </c>
      <c r="D956" s="84">
        <v>412</v>
      </c>
      <c r="E956" s="84"/>
      <c r="F956" s="84"/>
      <c r="G956" s="84"/>
      <c r="H956" s="84"/>
      <c r="I956" s="84"/>
      <c r="J956" s="84"/>
      <c r="K956" s="84"/>
      <c r="L956" s="84"/>
      <c r="M956" s="84"/>
      <c r="N956" s="140">
        <v>22</v>
      </c>
      <c r="O956" s="84">
        <v>84</v>
      </c>
      <c r="P956" s="84">
        <v>154</v>
      </c>
      <c r="Q956" s="84">
        <v>169</v>
      </c>
      <c r="R956" s="84"/>
      <c r="S956" s="84"/>
      <c r="T956" s="84"/>
      <c r="U956" s="84"/>
      <c r="V956" s="84"/>
      <c r="W956" s="84"/>
      <c r="X956" s="84"/>
      <c r="Y956" s="84"/>
      <c r="Z956" s="84"/>
      <c r="AA956" s="65">
        <v>22</v>
      </c>
    </row>
    <row r="957" spans="1:28" x14ac:dyDescent="0.2">
      <c r="A957" s="65">
        <v>23</v>
      </c>
      <c r="B957" s="84">
        <v>269</v>
      </c>
      <c r="C957" s="84">
        <v>583</v>
      </c>
      <c r="D957" s="84">
        <v>1018</v>
      </c>
      <c r="E957" s="84"/>
      <c r="F957" s="84"/>
      <c r="G957" s="84"/>
      <c r="H957" s="84"/>
      <c r="I957" s="84"/>
      <c r="J957" s="84"/>
      <c r="K957" s="84"/>
      <c r="L957" s="84"/>
      <c r="M957" s="84"/>
      <c r="N957" s="140">
        <v>23</v>
      </c>
      <c r="O957" s="84">
        <v>269</v>
      </c>
      <c r="P957" s="84">
        <v>314</v>
      </c>
      <c r="Q957" s="84">
        <v>435</v>
      </c>
      <c r="R957" s="84"/>
      <c r="S957" s="84"/>
      <c r="T957" s="84"/>
      <c r="U957" s="84"/>
      <c r="V957" s="84"/>
      <c r="W957" s="84"/>
      <c r="X957" s="84"/>
      <c r="Y957" s="84"/>
      <c r="Z957" s="84"/>
      <c r="AA957" s="65">
        <v>23</v>
      </c>
    </row>
    <row r="958" spans="1:28" x14ac:dyDescent="0.2">
      <c r="A958" s="65">
        <v>24</v>
      </c>
      <c r="B958" s="84">
        <v>49</v>
      </c>
      <c r="C958" s="84">
        <v>190</v>
      </c>
      <c r="D958" s="84">
        <v>267</v>
      </c>
      <c r="E958" s="84"/>
      <c r="F958" s="84"/>
      <c r="G958" s="84"/>
      <c r="H958" s="84"/>
      <c r="I958" s="84"/>
      <c r="J958" s="84"/>
      <c r="K958" s="84"/>
      <c r="L958" s="84"/>
      <c r="M958" s="84"/>
      <c r="N958" s="140">
        <v>24</v>
      </c>
      <c r="O958" s="84">
        <v>49</v>
      </c>
      <c r="P958" s="84">
        <v>139</v>
      </c>
      <c r="Q958" s="84">
        <v>75</v>
      </c>
      <c r="R958" s="84"/>
      <c r="S958" s="84"/>
      <c r="T958" s="84"/>
      <c r="U958" s="84"/>
      <c r="V958" s="84"/>
      <c r="W958" s="84"/>
      <c r="X958" s="84"/>
      <c r="Y958" s="84"/>
      <c r="Z958" s="84"/>
      <c r="AA958" s="65">
        <v>24</v>
      </c>
    </row>
    <row r="959" spans="1:28" x14ac:dyDescent="0.2">
      <c r="A959" s="61" t="s">
        <v>4</v>
      </c>
      <c r="B959" s="84">
        <v>1028</v>
      </c>
      <c r="C959" s="84">
        <v>2924</v>
      </c>
      <c r="D959" s="84">
        <v>4446</v>
      </c>
      <c r="E959" s="84"/>
      <c r="F959" s="84"/>
      <c r="G959" s="84"/>
      <c r="H959" s="84"/>
      <c r="I959" s="84"/>
      <c r="J959" s="84"/>
      <c r="K959" s="84"/>
      <c r="L959" s="84"/>
      <c r="M959" s="84"/>
      <c r="N959" s="61" t="s">
        <v>4</v>
      </c>
      <c r="O959" s="84">
        <v>1028</v>
      </c>
      <c r="P959" s="84">
        <v>1767</v>
      </c>
      <c r="Q959" s="84">
        <v>1463</v>
      </c>
      <c r="R959" s="84"/>
      <c r="S959" s="84"/>
      <c r="T959" s="84"/>
      <c r="U959" s="84"/>
      <c r="V959" s="84"/>
      <c r="W959" s="84"/>
      <c r="X959" s="84"/>
      <c r="Y959" s="84"/>
      <c r="Z959" s="84"/>
      <c r="AA959" s="61" t="s">
        <v>4</v>
      </c>
      <c r="AB959" s="68"/>
    </row>
    <row r="960" spans="1:28" x14ac:dyDescent="0.2">
      <c r="A960" s="45"/>
      <c r="B960" s="62"/>
      <c r="C960" s="62"/>
      <c r="D960" s="62"/>
      <c r="E960" s="62"/>
      <c r="F960" s="62"/>
      <c r="G960" s="62"/>
      <c r="H960" s="62"/>
      <c r="I960" s="62"/>
      <c r="J960" s="62"/>
      <c r="K960" s="62"/>
      <c r="L960" s="62"/>
      <c r="M960" s="62"/>
      <c r="N960" s="45"/>
      <c r="O960" s="62"/>
      <c r="P960" s="62"/>
      <c r="Q960" s="62"/>
      <c r="R960" s="62"/>
      <c r="S960" s="62"/>
      <c r="T960" s="62"/>
      <c r="U960" s="62"/>
      <c r="V960" s="62"/>
      <c r="W960" s="62"/>
      <c r="X960" s="62"/>
      <c r="Y960" s="62"/>
      <c r="Z960" s="62">
        <f t="shared" ref="Z960" si="43">SUM(Z935:Z958)</f>
        <v>0</v>
      </c>
      <c r="AA960" s="45"/>
    </row>
    <row r="961" spans="1:30" x14ac:dyDescent="0.2">
      <c r="B961" s="105"/>
      <c r="C961" s="105"/>
      <c r="E961" s="68"/>
      <c r="F961" s="68"/>
      <c r="H961" s="68"/>
      <c r="O961" s="105"/>
      <c r="P961" s="105"/>
      <c r="Q961" s="105"/>
      <c r="X961" s="380"/>
    </row>
    <row r="963" spans="1:30" x14ac:dyDescent="0.2">
      <c r="B963" s="86"/>
      <c r="O963" s="86"/>
    </row>
    <row r="964" spans="1:30" x14ac:dyDescent="0.2">
      <c r="A964" s="41" t="s">
        <v>36</v>
      </c>
      <c r="B964" s="53" t="s">
        <v>253</v>
      </c>
      <c r="C964" s="54"/>
      <c r="D964" s="54"/>
      <c r="E964" s="54"/>
      <c r="F964" s="54"/>
      <c r="G964" s="54"/>
      <c r="H964" s="54"/>
      <c r="I964" s="54"/>
      <c r="J964" s="54"/>
      <c r="K964" s="54"/>
      <c r="L964" s="54"/>
      <c r="M964" s="54"/>
      <c r="N964" s="73" t="s">
        <v>36</v>
      </c>
      <c r="O964" s="55" t="s">
        <v>253</v>
      </c>
      <c r="P964" s="55"/>
      <c r="Q964" s="55"/>
      <c r="R964" s="55"/>
      <c r="S964" s="55"/>
      <c r="T964" s="55"/>
      <c r="U964" s="55"/>
      <c r="V964" s="55"/>
      <c r="W964" s="55"/>
      <c r="X964" s="55"/>
      <c r="Y964" s="55"/>
      <c r="Z964" s="55"/>
      <c r="AA964" s="73" t="s">
        <v>36</v>
      </c>
    </row>
    <row r="965" spans="1:30" x14ac:dyDescent="0.2">
      <c r="A965" s="56">
        <v>1</v>
      </c>
      <c r="B965" s="84">
        <v>0</v>
      </c>
      <c r="C965" s="84">
        <v>0</v>
      </c>
      <c r="D965" s="84">
        <v>0</v>
      </c>
      <c r="E965" s="84"/>
      <c r="F965" s="84"/>
      <c r="G965" s="84"/>
      <c r="H965" s="84"/>
      <c r="I965" s="84"/>
      <c r="J965" s="84"/>
      <c r="K965" s="84"/>
      <c r="L965" s="84"/>
      <c r="M965" s="84"/>
      <c r="N965" s="56">
        <v>1</v>
      </c>
      <c r="O965" s="84">
        <v>0</v>
      </c>
      <c r="P965" s="84">
        <v>0</v>
      </c>
      <c r="Q965" s="84">
        <v>0</v>
      </c>
      <c r="R965" s="84"/>
      <c r="S965" s="84"/>
      <c r="T965" s="84"/>
      <c r="U965" s="84"/>
      <c r="V965" s="84"/>
      <c r="W965" s="84"/>
      <c r="X965" s="84"/>
      <c r="Y965" s="84"/>
      <c r="Z965" s="84"/>
      <c r="AA965" s="56">
        <v>1</v>
      </c>
      <c r="AB965" s="110"/>
      <c r="AC965" s="110"/>
      <c r="AD965" s="110"/>
    </row>
    <row r="966" spans="1:30" x14ac:dyDescent="0.2">
      <c r="A966" s="56">
        <v>2</v>
      </c>
      <c r="B966" s="84">
        <v>0</v>
      </c>
      <c r="C966" s="84">
        <v>0</v>
      </c>
      <c r="D966" s="84">
        <v>40</v>
      </c>
      <c r="E966" s="84"/>
      <c r="F966" s="84"/>
      <c r="G966" s="84"/>
      <c r="H966" s="84"/>
      <c r="I966" s="84"/>
      <c r="J966" s="84"/>
      <c r="K966" s="84"/>
      <c r="L966" s="84"/>
      <c r="M966" s="84"/>
      <c r="N966" s="56">
        <v>2</v>
      </c>
      <c r="O966" s="84">
        <v>0</v>
      </c>
      <c r="P966" s="84">
        <v>0</v>
      </c>
      <c r="Q966" s="84">
        <v>0</v>
      </c>
      <c r="R966" s="84"/>
      <c r="S966" s="84"/>
      <c r="T966" s="84"/>
      <c r="U966" s="84"/>
      <c r="V966" s="84"/>
      <c r="W966" s="84"/>
      <c r="X966" s="84"/>
      <c r="Y966" s="84"/>
      <c r="Z966" s="84"/>
      <c r="AA966" s="56">
        <v>2</v>
      </c>
      <c r="AB966" s="110"/>
    </row>
    <row r="967" spans="1:30" x14ac:dyDescent="0.2">
      <c r="A967" s="56">
        <v>3</v>
      </c>
      <c r="B967" s="84">
        <v>0</v>
      </c>
      <c r="C967" s="84">
        <v>90</v>
      </c>
      <c r="D967" s="84">
        <v>105</v>
      </c>
      <c r="E967" s="84"/>
      <c r="F967" s="84"/>
      <c r="G967" s="84"/>
      <c r="H967" s="84"/>
      <c r="I967" s="84"/>
      <c r="J967" s="84"/>
      <c r="K967" s="84"/>
      <c r="L967" s="84"/>
      <c r="M967" s="84"/>
      <c r="N967" s="56">
        <v>3</v>
      </c>
      <c r="O967" s="84">
        <v>0</v>
      </c>
      <c r="P967" s="84">
        <v>90</v>
      </c>
      <c r="Q967" s="84">
        <v>0</v>
      </c>
      <c r="R967" s="84"/>
      <c r="S967" s="84"/>
      <c r="T967" s="84"/>
      <c r="U967" s="84"/>
      <c r="V967" s="84"/>
      <c r="W967" s="84"/>
      <c r="X967" s="84"/>
      <c r="Y967" s="84"/>
      <c r="Z967" s="84"/>
      <c r="AA967" s="56">
        <v>3</v>
      </c>
      <c r="AB967" s="110"/>
    </row>
    <row r="968" spans="1:30" x14ac:dyDescent="0.2">
      <c r="A968" s="56">
        <v>4</v>
      </c>
      <c r="B968" s="84">
        <v>0</v>
      </c>
      <c r="C968" s="84">
        <v>612</v>
      </c>
      <c r="D968" s="84">
        <v>1755</v>
      </c>
      <c r="E968" s="84"/>
      <c r="F968" s="84"/>
      <c r="G968" s="84"/>
      <c r="H968" s="84"/>
      <c r="I968" s="84"/>
      <c r="J968" s="84"/>
      <c r="K968" s="84"/>
      <c r="L968" s="84"/>
      <c r="M968" s="84"/>
      <c r="N968" s="56">
        <v>4</v>
      </c>
      <c r="O968" s="84">
        <v>0</v>
      </c>
      <c r="P968" s="84">
        <v>612</v>
      </c>
      <c r="Q968" s="84">
        <v>0</v>
      </c>
      <c r="R968" s="84"/>
      <c r="S968" s="84"/>
      <c r="T968" s="84"/>
      <c r="U968" s="84"/>
      <c r="V968" s="84"/>
      <c r="W968" s="84"/>
      <c r="X968" s="84"/>
      <c r="Y968" s="84"/>
      <c r="Z968" s="84"/>
      <c r="AA968" s="56">
        <v>4</v>
      </c>
      <c r="AB968" s="110"/>
    </row>
    <row r="969" spans="1:30" x14ac:dyDescent="0.2">
      <c r="A969" s="56">
        <v>5</v>
      </c>
      <c r="B969" s="84">
        <v>0</v>
      </c>
      <c r="C969" s="84">
        <v>0</v>
      </c>
      <c r="D969" s="84">
        <v>2</v>
      </c>
      <c r="E969" s="84"/>
      <c r="F969" s="84"/>
      <c r="G969" s="84"/>
      <c r="H969" s="84"/>
      <c r="I969" s="84"/>
      <c r="J969" s="84"/>
      <c r="K969" s="84"/>
      <c r="L969" s="84"/>
      <c r="M969" s="84"/>
      <c r="N969" s="56">
        <v>5</v>
      </c>
      <c r="O969" s="84">
        <v>0</v>
      </c>
      <c r="P969" s="84">
        <v>0</v>
      </c>
      <c r="Q969" s="84">
        <v>0</v>
      </c>
      <c r="R969" s="84"/>
      <c r="S969" s="84"/>
      <c r="T969" s="84"/>
      <c r="U969" s="84"/>
      <c r="V969" s="84"/>
      <c r="W969" s="84"/>
      <c r="X969" s="84"/>
      <c r="Y969" s="84"/>
      <c r="Z969" s="84"/>
      <c r="AA969" s="56">
        <v>5</v>
      </c>
      <c r="AB969" s="110"/>
    </row>
    <row r="970" spans="1:30" x14ac:dyDescent="0.2">
      <c r="A970" s="56">
        <v>6</v>
      </c>
      <c r="B970" s="84">
        <v>0</v>
      </c>
      <c r="C970" s="84">
        <v>0</v>
      </c>
      <c r="D970" s="84">
        <v>91</v>
      </c>
      <c r="E970" s="84"/>
      <c r="F970" s="84"/>
      <c r="G970" s="84"/>
      <c r="H970" s="84"/>
      <c r="I970" s="84"/>
      <c r="J970" s="84"/>
      <c r="K970" s="84"/>
      <c r="L970" s="84"/>
      <c r="M970" s="84"/>
      <c r="N970" s="56">
        <v>6</v>
      </c>
      <c r="O970" s="84">
        <v>0</v>
      </c>
      <c r="P970" s="84">
        <v>0</v>
      </c>
      <c r="Q970" s="84">
        <v>0</v>
      </c>
      <c r="R970" s="84"/>
      <c r="S970" s="84"/>
      <c r="T970" s="84"/>
      <c r="U970" s="84"/>
      <c r="V970" s="84"/>
      <c r="W970" s="84"/>
      <c r="X970" s="84"/>
      <c r="Y970" s="84"/>
      <c r="Z970" s="84"/>
      <c r="AA970" s="56">
        <v>6</v>
      </c>
      <c r="AB970" s="110"/>
    </row>
    <row r="971" spans="1:30" x14ac:dyDescent="0.2">
      <c r="A971" s="56">
        <v>7</v>
      </c>
      <c r="B971" s="84">
        <v>0</v>
      </c>
      <c r="C971" s="84">
        <v>0</v>
      </c>
      <c r="D971" s="84">
        <v>0</v>
      </c>
      <c r="E971" s="84"/>
      <c r="F971" s="84"/>
      <c r="G971" s="84"/>
      <c r="H971" s="84"/>
      <c r="I971" s="84"/>
      <c r="J971" s="84"/>
      <c r="K971" s="84"/>
      <c r="L971" s="84"/>
      <c r="M971" s="84"/>
      <c r="N971" s="56">
        <v>7</v>
      </c>
      <c r="O971" s="84">
        <v>0</v>
      </c>
      <c r="P971" s="84">
        <v>0</v>
      </c>
      <c r="Q971" s="84">
        <v>0</v>
      </c>
      <c r="R971" s="84"/>
      <c r="S971" s="84"/>
      <c r="T971" s="84"/>
      <c r="U971" s="84"/>
      <c r="V971" s="84"/>
      <c r="W971" s="84"/>
      <c r="X971" s="84"/>
      <c r="Y971" s="84"/>
      <c r="Z971" s="84"/>
      <c r="AA971" s="56">
        <v>7</v>
      </c>
      <c r="AB971" s="110"/>
    </row>
    <row r="972" spans="1:30" x14ac:dyDescent="0.2">
      <c r="A972" s="56">
        <v>8</v>
      </c>
      <c r="B972" s="84">
        <v>28</v>
      </c>
      <c r="C972" s="84">
        <v>859</v>
      </c>
      <c r="D972" s="84">
        <v>1084</v>
      </c>
      <c r="E972" s="84"/>
      <c r="F972" s="84"/>
      <c r="G972" s="84"/>
      <c r="H972" s="84"/>
      <c r="I972" s="84"/>
      <c r="J972" s="84"/>
      <c r="K972" s="84"/>
      <c r="L972" s="84"/>
      <c r="M972" s="84"/>
      <c r="N972" s="56">
        <v>8</v>
      </c>
      <c r="O972" s="84">
        <v>28</v>
      </c>
      <c r="P972" s="84">
        <v>831</v>
      </c>
      <c r="Q972" s="84">
        <v>209</v>
      </c>
      <c r="R972" s="84"/>
      <c r="S972" s="84"/>
      <c r="T972" s="84"/>
      <c r="U972" s="84"/>
      <c r="V972" s="84"/>
      <c r="W972" s="84"/>
      <c r="X972" s="84"/>
      <c r="Y972" s="84"/>
      <c r="Z972" s="84"/>
      <c r="AA972" s="56">
        <v>8</v>
      </c>
      <c r="AB972" s="110"/>
    </row>
    <row r="973" spans="1:30" x14ac:dyDescent="0.2">
      <c r="A973" s="56">
        <v>9</v>
      </c>
      <c r="B973" s="84">
        <v>337</v>
      </c>
      <c r="C973" s="84">
        <v>337</v>
      </c>
      <c r="D973" s="84">
        <v>341</v>
      </c>
      <c r="E973" s="84"/>
      <c r="F973" s="84"/>
      <c r="G973" s="84"/>
      <c r="H973" s="84"/>
      <c r="I973" s="84"/>
      <c r="J973" s="84"/>
      <c r="K973" s="84"/>
      <c r="L973" s="84"/>
      <c r="M973" s="84"/>
      <c r="N973" s="56">
        <v>9</v>
      </c>
      <c r="O973" s="84">
        <v>337</v>
      </c>
      <c r="P973" s="84">
        <v>0</v>
      </c>
      <c r="Q973" s="84">
        <v>0</v>
      </c>
      <c r="R973" s="84"/>
      <c r="S973" s="84"/>
      <c r="T973" s="84"/>
      <c r="U973" s="84"/>
      <c r="V973" s="84"/>
      <c r="W973" s="84"/>
      <c r="X973" s="84"/>
      <c r="Y973" s="84"/>
      <c r="Z973" s="84"/>
      <c r="AA973" s="56">
        <v>9</v>
      </c>
      <c r="AB973" s="110"/>
    </row>
    <row r="974" spans="1:30" x14ac:dyDescent="0.2">
      <c r="A974" s="56">
        <v>10</v>
      </c>
      <c r="B974" s="84">
        <v>0</v>
      </c>
      <c r="C974" s="84">
        <v>0</v>
      </c>
      <c r="D974" s="84">
        <v>1</v>
      </c>
      <c r="E974" s="84"/>
      <c r="F974" s="84"/>
      <c r="G974" s="84"/>
      <c r="H974" s="84"/>
      <c r="I974" s="84"/>
      <c r="J974" s="84"/>
      <c r="K974" s="84"/>
      <c r="L974" s="84"/>
      <c r="M974" s="84"/>
      <c r="N974" s="56">
        <v>10</v>
      </c>
      <c r="O974" s="84">
        <v>0</v>
      </c>
      <c r="P974" s="84">
        <v>0</v>
      </c>
      <c r="Q974" s="84">
        <v>0</v>
      </c>
      <c r="R974" s="84"/>
      <c r="S974" s="84"/>
      <c r="T974" s="84"/>
      <c r="U974" s="84"/>
      <c r="V974" s="84"/>
      <c r="W974" s="84"/>
      <c r="X974" s="84"/>
      <c r="Y974" s="84"/>
      <c r="Z974" s="84"/>
      <c r="AA974" s="56">
        <v>10</v>
      </c>
      <c r="AB974" s="110"/>
    </row>
    <row r="975" spans="1:30" x14ac:dyDescent="0.2">
      <c r="A975" s="56">
        <v>11</v>
      </c>
      <c r="B975" s="84">
        <v>0</v>
      </c>
      <c r="C975" s="84">
        <v>0</v>
      </c>
      <c r="D975" s="84">
        <v>3281</v>
      </c>
      <c r="E975" s="84"/>
      <c r="F975" s="84"/>
      <c r="G975" s="84"/>
      <c r="H975" s="84"/>
      <c r="I975" s="84"/>
      <c r="J975" s="84"/>
      <c r="K975" s="84"/>
      <c r="L975" s="84"/>
      <c r="M975" s="84"/>
      <c r="N975" s="56">
        <v>11</v>
      </c>
      <c r="O975" s="84">
        <v>0</v>
      </c>
      <c r="P975" s="84">
        <v>0</v>
      </c>
      <c r="Q975" s="84">
        <v>0</v>
      </c>
      <c r="R975" s="84"/>
      <c r="S975" s="84"/>
      <c r="T975" s="84"/>
      <c r="U975" s="84"/>
      <c r="V975" s="84"/>
      <c r="W975" s="84"/>
      <c r="X975" s="84"/>
      <c r="Y975" s="84"/>
      <c r="Z975" s="84"/>
      <c r="AA975" s="56">
        <v>11</v>
      </c>
      <c r="AB975" s="110"/>
    </row>
    <row r="976" spans="1:30" x14ac:dyDescent="0.2">
      <c r="A976" s="56">
        <v>12</v>
      </c>
      <c r="B976" s="84">
        <v>0</v>
      </c>
      <c r="C976" s="84">
        <v>0</v>
      </c>
      <c r="D976" s="84">
        <v>496</v>
      </c>
      <c r="E976" s="84"/>
      <c r="F976" s="84"/>
      <c r="G976" s="84"/>
      <c r="H976" s="84"/>
      <c r="I976" s="84"/>
      <c r="J976" s="84"/>
      <c r="K976" s="84"/>
      <c r="L976" s="84"/>
      <c r="M976" s="84"/>
      <c r="N976" s="56">
        <v>12</v>
      </c>
      <c r="O976" s="84">
        <v>0</v>
      </c>
      <c r="P976" s="84">
        <v>0</v>
      </c>
      <c r="Q976" s="84">
        <v>181</v>
      </c>
      <c r="R976" s="84"/>
      <c r="S976" s="84"/>
      <c r="T976" s="84"/>
      <c r="U976" s="84"/>
      <c r="V976" s="84"/>
      <c r="W976" s="84"/>
      <c r="X976" s="84"/>
      <c r="Y976" s="84"/>
      <c r="Z976" s="84"/>
      <c r="AA976" s="56">
        <v>12</v>
      </c>
      <c r="AB976" s="110"/>
    </row>
    <row r="977" spans="1:28" x14ac:dyDescent="0.2">
      <c r="A977" s="56">
        <v>13</v>
      </c>
      <c r="B977" s="84">
        <v>0</v>
      </c>
      <c r="C977" s="84">
        <v>0</v>
      </c>
      <c r="D977" s="84">
        <v>162</v>
      </c>
      <c r="E977" s="84"/>
      <c r="F977" s="84"/>
      <c r="G977" s="84"/>
      <c r="H977" s="84"/>
      <c r="I977" s="84"/>
      <c r="J977" s="84"/>
      <c r="K977" s="84"/>
      <c r="L977" s="84"/>
      <c r="M977" s="84"/>
      <c r="N977" s="56">
        <v>13</v>
      </c>
      <c r="O977" s="84">
        <v>0</v>
      </c>
      <c r="P977" s="84">
        <v>0</v>
      </c>
      <c r="Q977" s="84">
        <v>71</v>
      </c>
      <c r="R977" s="84"/>
      <c r="S977" s="84"/>
      <c r="T977" s="84"/>
      <c r="U977" s="84"/>
      <c r="V977" s="84"/>
      <c r="W977" s="84"/>
      <c r="X977" s="84"/>
      <c r="Y977" s="84"/>
      <c r="Z977" s="84"/>
      <c r="AA977" s="56">
        <v>13</v>
      </c>
      <c r="AB977" s="110"/>
    </row>
    <row r="978" spans="1:28" x14ac:dyDescent="0.2">
      <c r="A978" s="56">
        <v>14</v>
      </c>
      <c r="B978" s="84">
        <v>2770</v>
      </c>
      <c r="C978" s="84">
        <v>2770</v>
      </c>
      <c r="D978" s="84">
        <v>3322</v>
      </c>
      <c r="E978" s="84"/>
      <c r="F978" s="84"/>
      <c r="G978" s="84"/>
      <c r="H978" s="84"/>
      <c r="I978" s="84"/>
      <c r="J978" s="84"/>
      <c r="K978" s="84"/>
      <c r="L978" s="84"/>
      <c r="M978" s="84"/>
      <c r="N978" s="56">
        <v>14</v>
      </c>
      <c r="O978" s="84">
        <v>2770</v>
      </c>
      <c r="P978" s="84">
        <v>0</v>
      </c>
      <c r="Q978" s="84">
        <v>544</v>
      </c>
      <c r="R978" s="84"/>
      <c r="S978" s="84"/>
      <c r="T978" s="84"/>
      <c r="U978" s="84"/>
      <c r="V978" s="84"/>
      <c r="W978" s="84"/>
      <c r="X978" s="84"/>
      <c r="Y978" s="84"/>
      <c r="Z978" s="84"/>
      <c r="AA978" s="56">
        <v>14</v>
      </c>
      <c r="AB978" s="110"/>
    </row>
    <row r="979" spans="1:28" x14ac:dyDescent="0.2">
      <c r="A979" s="56">
        <v>15</v>
      </c>
      <c r="B979" s="84">
        <v>4597</v>
      </c>
      <c r="C979" s="84">
        <v>4597</v>
      </c>
      <c r="D979" s="84">
        <v>5976</v>
      </c>
      <c r="E979" s="84"/>
      <c r="F979" s="84"/>
      <c r="G979" s="84"/>
      <c r="H979" s="84"/>
      <c r="I979" s="84"/>
      <c r="J979" s="84"/>
      <c r="K979" s="84"/>
      <c r="L979" s="84"/>
      <c r="M979" s="84"/>
      <c r="N979" s="56">
        <v>15</v>
      </c>
      <c r="O979" s="84">
        <v>4597</v>
      </c>
      <c r="P979" s="84">
        <v>0</v>
      </c>
      <c r="Q979" s="84">
        <v>836</v>
      </c>
      <c r="R979" s="84"/>
      <c r="S979" s="84"/>
      <c r="T979" s="84"/>
      <c r="U979" s="84"/>
      <c r="V979" s="84"/>
      <c r="W979" s="84"/>
      <c r="X979" s="84"/>
      <c r="Y979" s="84"/>
      <c r="Z979" s="84"/>
      <c r="AA979" s="56">
        <v>15</v>
      </c>
      <c r="AB979" s="110"/>
    </row>
    <row r="980" spans="1:28" x14ac:dyDescent="0.2">
      <c r="A980" s="56">
        <v>16</v>
      </c>
      <c r="B980" s="84">
        <v>0</v>
      </c>
      <c r="C980" s="84">
        <v>361</v>
      </c>
      <c r="D980" s="84">
        <v>361</v>
      </c>
      <c r="E980" s="84"/>
      <c r="F980" s="84"/>
      <c r="G980" s="84"/>
      <c r="H980" s="84"/>
      <c r="I980" s="84"/>
      <c r="J980" s="84"/>
      <c r="K980" s="84"/>
      <c r="L980" s="84"/>
      <c r="M980" s="84"/>
      <c r="N980" s="56">
        <v>16</v>
      </c>
      <c r="O980" s="84">
        <v>0</v>
      </c>
      <c r="P980" s="84">
        <v>361</v>
      </c>
      <c r="Q980" s="84">
        <v>0</v>
      </c>
      <c r="R980" s="84"/>
      <c r="S980" s="84"/>
      <c r="T980" s="84"/>
      <c r="U980" s="84"/>
      <c r="V980" s="84"/>
      <c r="W980" s="84"/>
      <c r="X980" s="84"/>
      <c r="Y980" s="84"/>
      <c r="Z980" s="84"/>
      <c r="AA980" s="56">
        <v>16</v>
      </c>
      <c r="AB980" s="110"/>
    </row>
    <row r="981" spans="1:28" x14ac:dyDescent="0.2">
      <c r="A981" s="56">
        <v>17</v>
      </c>
      <c r="B981" s="84">
        <v>1015</v>
      </c>
      <c r="C981" s="84">
        <v>1015</v>
      </c>
      <c r="D981" s="84">
        <v>2693</v>
      </c>
      <c r="E981" s="84"/>
      <c r="F981" s="84"/>
      <c r="G981" s="84"/>
      <c r="H981" s="84"/>
      <c r="I981" s="84"/>
      <c r="J981" s="84"/>
      <c r="K981" s="84"/>
      <c r="L981" s="84"/>
      <c r="M981" s="84"/>
      <c r="N981" s="56">
        <v>17</v>
      </c>
      <c r="O981" s="84">
        <v>1015</v>
      </c>
      <c r="P981" s="84">
        <v>0</v>
      </c>
      <c r="Q981" s="84">
        <v>380</v>
      </c>
      <c r="R981" s="84"/>
      <c r="S981" s="84"/>
      <c r="T981" s="84"/>
      <c r="U981" s="84"/>
      <c r="V981" s="84"/>
      <c r="W981" s="84"/>
      <c r="X981" s="84"/>
      <c r="Y981" s="84"/>
      <c r="Z981" s="84"/>
      <c r="AA981" s="56">
        <v>17</v>
      </c>
      <c r="AB981" s="110"/>
    </row>
    <row r="982" spans="1:28" x14ac:dyDescent="0.2">
      <c r="A982" s="56">
        <v>18</v>
      </c>
      <c r="B982" s="84">
        <v>0</v>
      </c>
      <c r="C982" s="84">
        <v>0</v>
      </c>
      <c r="D982" s="84">
        <v>93</v>
      </c>
      <c r="E982" s="84"/>
      <c r="F982" s="84"/>
      <c r="G982" s="84"/>
      <c r="H982" s="84"/>
      <c r="I982" s="84"/>
      <c r="J982" s="84"/>
      <c r="K982" s="84"/>
      <c r="L982" s="84"/>
      <c r="M982" s="84"/>
      <c r="N982" s="56">
        <v>18</v>
      </c>
      <c r="O982" s="84">
        <v>0</v>
      </c>
      <c r="P982" s="84">
        <v>0</v>
      </c>
      <c r="Q982" s="84">
        <v>0</v>
      </c>
      <c r="R982" s="84"/>
      <c r="S982" s="84"/>
      <c r="T982" s="84"/>
      <c r="U982" s="84"/>
      <c r="V982" s="84"/>
      <c r="W982" s="84"/>
      <c r="X982" s="84"/>
      <c r="Y982" s="84"/>
      <c r="Z982" s="84"/>
      <c r="AA982" s="56">
        <v>18</v>
      </c>
      <c r="AB982" s="110"/>
    </row>
    <row r="983" spans="1:28" x14ac:dyDescent="0.2">
      <c r="A983" s="56">
        <v>19</v>
      </c>
      <c r="B983" s="84">
        <v>1</v>
      </c>
      <c r="C983" s="84">
        <v>1</v>
      </c>
      <c r="D983" s="84">
        <v>8</v>
      </c>
      <c r="E983" s="84"/>
      <c r="F983" s="84"/>
      <c r="G983" s="84"/>
      <c r="H983" s="84"/>
      <c r="I983" s="84"/>
      <c r="J983" s="84"/>
      <c r="K983" s="84"/>
      <c r="L983" s="84"/>
      <c r="M983" s="84"/>
      <c r="N983" s="56">
        <v>19</v>
      </c>
      <c r="O983" s="84">
        <v>1</v>
      </c>
      <c r="P983" s="84">
        <v>0</v>
      </c>
      <c r="Q983" s="84">
        <v>0</v>
      </c>
      <c r="R983" s="84"/>
      <c r="S983" s="84"/>
      <c r="T983" s="84"/>
      <c r="U983" s="84"/>
      <c r="V983" s="84"/>
      <c r="W983" s="84"/>
      <c r="X983" s="84"/>
      <c r="Y983" s="84"/>
      <c r="Z983" s="84"/>
      <c r="AA983" s="56">
        <v>19</v>
      </c>
      <c r="AB983" s="110"/>
    </row>
    <row r="984" spans="1:28" x14ac:dyDescent="0.2">
      <c r="A984" s="56">
        <v>20</v>
      </c>
      <c r="B984" s="84">
        <v>1</v>
      </c>
      <c r="C984" s="84">
        <v>71</v>
      </c>
      <c r="D984" s="84">
        <v>148</v>
      </c>
      <c r="E984" s="84"/>
      <c r="F984" s="84"/>
      <c r="G984" s="84"/>
      <c r="H984" s="84"/>
      <c r="I984" s="84"/>
      <c r="J984" s="84"/>
      <c r="K984" s="84"/>
      <c r="L984" s="84"/>
      <c r="M984" s="84"/>
      <c r="N984" s="56">
        <v>20</v>
      </c>
      <c r="O984" s="84">
        <v>1</v>
      </c>
      <c r="P984" s="84">
        <v>0</v>
      </c>
      <c r="Q984" s="84">
        <v>0</v>
      </c>
      <c r="R984" s="84"/>
      <c r="S984" s="84"/>
      <c r="T984" s="84"/>
      <c r="U984" s="84"/>
      <c r="V984" s="84"/>
      <c r="W984" s="84"/>
      <c r="X984" s="84"/>
      <c r="Y984" s="84"/>
      <c r="Z984" s="84"/>
      <c r="AA984" s="56">
        <v>20</v>
      </c>
      <c r="AB984" s="110"/>
    </row>
    <row r="985" spans="1:28" x14ac:dyDescent="0.2">
      <c r="A985" s="56">
        <v>21</v>
      </c>
      <c r="B985" s="84">
        <v>0</v>
      </c>
      <c r="C985" s="84">
        <v>0</v>
      </c>
      <c r="D985" s="84">
        <v>2</v>
      </c>
      <c r="E985" s="84"/>
      <c r="F985" s="84"/>
      <c r="G985" s="84"/>
      <c r="H985" s="84"/>
      <c r="I985" s="84"/>
      <c r="J985" s="84"/>
      <c r="K985" s="84"/>
      <c r="L985" s="84"/>
      <c r="M985" s="84"/>
      <c r="N985" s="56">
        <v>21</v>
      </c>
      <c r="O985" s="84">
        <v>0</v>
      </c>
      <c r="P985" s="84">
        <v>0</v>
      </c>
      <c r="Q985" s="84">
        <v>0</v>
      </c>
      <c r="R985" s="84"/>
      <c r="S985" s="84"/>
      <c r="T985" s="84"/>
      <c r="U985" s="84"/>
      <c r="V985" s="84"/>
      <c r="W985" s="84"/>
      <c r="X985" s="84"/>
      <c r="Y985" s="84"/>
      <c r="Z985" s="84"/>
      <c r="AA985" s="56">
        <v>21</v>
      </c>
      <c r="AB985" s="110"/>
    </row>
    <row r="986" spans="1:28" x14ac:dyDescent="0.2">
      <c r="A986" s="56">
        <v>22</v>
      </c>
      <c r="B986" s="84">
        <v>653</v>
      </c>
      <c r="C986" s="84">
        <v>1891</v>
      </c>
      <c r="D986" s="84">
        <v>2930</v>
      </c>
      <c r="E986" s="84"/>
      <c r="F986" s="84"/>
      <c r="G986" s="84"/>
      <c r="H986" s="84"/>
      <c r="I986" s="84"/>
      <c r="J986" s="84"/>
      <c r="K986" s="84"/>
      <c r="L986" s="84"/>
      <c r="M986" s="84"/>
      <c r="N986" s="56">
        <v>22</v>
      </c>
      <c r="O986" s="84">
        <v>653</v>
      </c>
      <c r="P986" s="84">
        <v>1238</v>
      </c>
      <c r="Q986" s="84">
        <v>1039</v>
      </c>
      <c r="R986" s="84"/>
      <c r="S986" s="84"/>
      <c r="T986" s="84"/>
      <c r="U986" s="84"/>
      <c r="V986" s="84"/>
      <c r="W986" s="84"/>
      <c r="X986" s="84"/>
      <c r="Y986" s="84"/>
      <c r="Z986" s="84"/>
      <c r="AA986" s="56">
        <v>22</v>
      </c>
      <c r="AB986" s="110"/>
    </row>
    <row r="987" spans="1:28" x14ac:dyDescent="0.2">
      <c r="A987" s="56">
        <v>23</v>
      </c>
      <c r="B987" s="84">
        <v>1758</v>
      </c>
      <c r="C987" s="84">
        <v>1758</v>
      </c>
      <c r="D987" s="84">
        <v>3325</v>
      </c>
      <c r="E987" s="84"/>
      <c r="F987" s="84"/>
      <c r="G987" s="84"/>
      <c r="H987" s="84"/>
      <c r="I987" s="84"/>
      <c r="J987" s="84"/>
      <c r="K987" s="84"/>
      <c r="L987" s="84"/>
      <c r="M987" s="84"/>
      <c r="N987" s="56">
        <v>23</v>
      </c>
      <c r="O987" s="84">
        <v>1758</v>
      </c>
      <c r="P987" s="84">
        <v>0</v>
      </c>
      <c r="Q987" s="84">
        <v>124</v>
      </c>
      <c r="R987" s="84"/>
      <c r="S987" s="84"/>
      <c r="T987" s="84"/>
      <c r="U987" s="84"/>
      <c r="V987" s="84"/>
      <c r="W987" s="84"/>
      <c r="X987" s="84"/>
      <c r="Y987" s="84"/>
      <c r="Z987" s="84"/>
      <c r="AA987" s="56">
        <v>23</v>
      </c>
      <c r="AB987" s="110"/>
    </row>
    <row r="988" spans="1:28" x14ac:dyDescent="0.2">
      <c r="A988" s="56">
        <v>24</v>
      </c>
      <c r="B988" s="84">
        <v>212</v>
      </c>
      <c r="C988" s="84">
        <v>447</v>
      </c>
      <c r="D988" s="84">
        <v>740</v>
      </c>
      <c r="E988" s="84"/>
      <c r="F988" s="84"/>
      <c r="G988" s="84"/>
      <c r="H988" s="84"/>
      <c r="I988" s="84"/>
      <c r="J988" s="84"/>
      <c r="K988" s="84"/>
      <c r="L988" s="84"/>
      <c r="M988" s="84"/>
      <c r="N988" s="56">
        <v>24</v>
      </c>
      <c r="O988" s="84">
        <v>212</v>
      </c>
      <c r="P988" s="84">
        <v>235</v>
      </c>
      <c r="Q988" s="84">
        <v>0</v>
      </c>
      <c r="R988" s="84"/>
      <c r="S988" s="84"/>
      <c r="T988" s="84"/>
      <c r="U988" s="84"/>
      <c r="V988" s="84"/>
      <c r="W988" s="84"/>
      <c r="X988" s="84"/>
      <c r="Y988" s="84"/>
      <c r="Z988" s="84"/>
      <c r="AA988" s="56">
        <v>24</v>
      </c>
      <c r="AB988" s="110"/>
    </row>
    <row r="989" spans="1:28" x14ac:dyDescent="0.2">
      <c r="A989" s="72" t="s">
        <v>4</v>
      </c>
      <c r="B989" s="84">
        <v>11372</v>
      </c>
      <c r="C989" s="84">
        <v>14809</v>
      </c>
      <c r="D989" s="84">
        <v>26956</v>
      </c>
      <c r="E989" s="84"/>
      <c r="F989" s="84"/>
      <c r="G989" s="84"/>
      <c r="H989" s="84"/>
      <c r="I989" s="84"/>
      <c r="J989" s="84"/>
      <c r="K989" s="84"/>
      <c r="L989" s="84"/>
      <c r="M989" s="84"/>
      <c r="N989" s="72" t="s">
        <v>4</v>
      </c>
      <c r="O989" s="84">
        <v>11372</v>
      </c>
      <c r="P989" s="84">
        <v>3367</v>
      </c>
      <c r="Q989" s="84">
        <v>3384</v>
      </c>
      <c r="R989" s="84"/>
      <c r="S989" s="84"/>
      <c r="T989" s="84"/>
      <c r="U989" s="84"/>
      <c r="V989" s="84"/>
      <c r="W989" s="84"/>
      <c r="X989" s="84"/>
      <c r="Y989" s="84"/>
      <c r="Z989" s="84"/>
      <c r="AA989" s="72" t="s">
        <v>4</v>
      </c>
      <c r="AB989" s="68"/>
    </row>
    <row r="990" spans="1:28" x14ac:dyDescent="0.2">
      <c r="A990" s="45"/>
      <c r="B990" s="62"/>
      <c r="C990" s="62"/>
      <c r="D990" s="62"/>
      <c r="E990" s="62"/>
      <c r="F990" s="62"/>
      <c r="G990" s="62"/>
      <c r="H990" s="62"/>
      <c r="I990" s="62"/>
      <c r="J990" s="62"/>
      <c r="K990" s="62"/>
      <c r="L990" s="62"/>
      <c r="M990" s="62"/>
      <c r="N990" s="45"/>
      <c r="O990" s="62"/>
      <c r="P990" s="62"/>
      <c r="Q990" s="62"/>
      <c r="R990" s="62"/>
      <c r="S990" s="62"/>
      <c r="T990" s="62"/>
      <c r="U990" s="62"/>
      <c r="V990" s="62"/>
      <c r="W990" s="62"/>
      <c r="X990" s="62"/>
      <c r="Y990" s="62"/>
      <c r="Z990" s="62"/>
      <c r="AA990" s="45"/>
    </row>
    <row r="991" spans="1:28" x14ac:dyDescent="0.2">
      <c r="A991" s="45"/>
      <c r="B991" s="86"/>
      <c r="N991" s="45"/>
      <c r="O991" s="105"/>
      <c r="P991" s="105"/>
      <c r="Q991" s="105"/>
      <c r="X991" s="380"/>
      <c r="AA991" s="45"/>
    </row>
    <row r="992" spans="1:28" x14ac:dyDescent="0.2">
      <c r="A992" s="45"/>
      <c r="B992" s="86"/>
      <c r="N992" s="45"/>
      <c r="AA992" s="45"/>
    </row>
    <row r="993" spans="1:27" x14ac:dyDescent="0.2">
      <c r="A993" s="45"/>
      <c r="B993" s="86"/>
      <c r="N993" s="45"/>
      <c r="O993" s="86"/>
      <c r="AA993" s="45"/>
    </row>
    <row r="994" spans="1:27" x14ac:dyDescent="0.2">
      <c r="A994" s="64" t="s">
        <v>37</v>
      </c>
      <c r="B994" s="53" t="s">
        <v>253</v>
      </c>
      <c r="C994" s="54"/>
      <c r="D994" s="54"/>
      <c r="E994" s="54"/>
      <c r="F994" s="54"/>
      <c r="G994" s="54"/>
      <c r="H994" s="54"/>
      <c r="I994" s="54"/>
      <c r="J994" s="54"/>
      <c r="K994" s="54"/>
      <c r="L994" s="54"/>
      <c r="M994" s="54"/>
      <c r="N994" s="74" t="s">
        <v>37</v>
      </c>
      <c r="O994" s="55" t="s">
        <v>253</v>
      </c>
      <c r="P994" s="55"/>
      <c r="Q994" s="55"/>
      <c r="R994" s="55"/>
      <c r="S994" s="55"/>
      <c r="T994" s="55"/>
      <c r="U994" s="55"/>
      <c r="V994" s="55"/>
      <c r="W994" s="55"/>
      <c r="X994" s="55"/>
      <c r="Y994" s="55"/>
      <c r="Z994" s="55"/>
      <c r="AA994" s="74" t="s">
        <v>37</v>
      </c>
    </row>
    <row r="995" spans="1:27" x14ac:dyDescent="0.2">
      <c r="A995" s="65">
        <v>1</v>
      </c>
      <c r="B995" s="84">
        <v>1</v>
      </c>
      <c r="C995" s="84">
        <v>1</v>
      </c>
      <c r="D995" s="84">
        <v>8</v>
      </c>
      <c r="E995" s="84"/>
      <c r="F995" s="84"/>
      <c r="G995" s="84"/>
      <c r="H995" s="84"/>
      <c r="I995" s="84"/>
      <c r="J995" s="84"/>
      <c r="K995" s="84"/>
      <c r="L995" s="84"/>
      <c r="M995" s="84"/>
      <c r="N995" s="140">
        <v>1</v>
      </c>
      <c r="O995" s="84">
        <v>1</v>
      </c>
      <c r="P995" s="84">
        <v>0</v>
      </c>
      <c r="Q995" s="84">
        <v>0</v>
      </c>
      <c r="R995" s="84"/>
      <c r="S995" s="84"/>
      <c r="T995" s="84"/>
      <c r="U995" s="84"/>
      <c r="V995" s="84"/>
      <c r="W995" s="84"/>
      <c r="X995" s="84"/>
      <c r="Y995" s="84"/>
      <c r="Z995" s="84"/>
      <c r="AA995" s="65">
        <v>1</v>
      </c>
    </row>
    <row r="996" spans="1:27" x14ac:dyDescent="0.2">
      <c r="A996" s="65">
        <v>2</v>
      </c>
      <c r="B996" s="84">
        <v>0</v>
      </c>
      <c r="C996" s="84">
        <v>0</v>
      </c>
      <c r="D996" s="84">
        <v>9</v>
      </c>
      <c r="E996" s="84"/>
      <c r="F996" s="84"/>
      <c r="G996" s="84"/>
      <c r="H996" s="84"/>
      <c r="I996" s="84"/>
      <c r="J996" s="84"/>
      <c r="K996" s="84"/>
      <c r="L996" s="84"/>
      <c r="M996" s="84"/>
      <c r="N996" s="140">
        <v>2</v>
      </c>
      <c r="O996" s="84">
        <v>0</v>
      </c>
      <c r="P996" s="84">
        <v>0</v>
      </c>
      <c r="Q996" s="84">
        <v>0</v>
      </c>
      <c r="R996" s="84"/>
      <c r="S996" s="84"/>
      <c r="T996" s="84"/>
      <c r="U996" s="84"/>
      <c r="V996" s="84"/>
      <c r="W996" s="84"/>
      <c r="X996" s="84"/>
      <c r="Y996" s="84"/>
      <c r="Z996" s="84"/>
      <c r="AA996" s="65">
        <v>2</v>
      </c>
    </row>
    <row r="997" spans="1:27" x14ac:dyDescent="0.2">
      <c r="A997" s="65">
        <v>3</v>
      </c>
      <c r="B997" s="84">
        <v>0</v>
      </c>
      <c r="C997" s="84">
        <v>1</v>
      </c>
      <c r="D997" s="84">
        <v>3</v>
      </c>
      <c r="E997" s="84"/>
      <c r="F997" s="84"/>
      <c r="G997" s="84"/>
      <c r="H997" s="84"/>
      <c r="I997" s="84"/>
      <c r="J997" s="84"/>
      <c r="K997" s="84"/>
      <c r="L997" s="84"/>
      <c r="M997" s="84"/>
      <c r="N997" s="140">
        <v>3</v>
      </c>
      <c r="O997" s="84">
        <v>0</v>
      </c>
      <c r="P997" s="84">
        <v>1</v>
      </c>
      <c r="Q997" s="84">
        <v>0</v>
      </c>
      <c r="R997" s="84"/>
      <c r="S997" s="84"/>
      <c r="T997" s="84"/>
      <c r="U997" s="84"/>
      <c r="V997" s="84"/>
      <c r="W997" s="84"/>
      <c r="X997" s="84"/>
      <c r="Y997" s="84"/>
      <c r="Z997" s="84"/>
      <c r="AA997" s="65">
        <v>3</v>
      </c>
    </row>
    <row r="998" spans="1:27" x14ac:dyDescent="0.2">
      <c r="A998" s="65">
        <v>4</v>
      </c>
      <c r="B998" s="84">
        <v>3</v>
      </c>
      <c r="C998" s="84">
        <v>4</v>
      </c>
      <c r="D998" s="84">
        <v>33</v>
      </c>
      <c r="E998" s="84"/>
      <c r="F998" s="84"/>
      <c r="G998" s="84"/>
      <c r="H998" s="84"/>
      <c r="I998" s="84"/>
      <c r="J998" s="84"/>
      <c r="K998" s="84"/>
      <c r="L998" s="84"/>
      <c r="M998" s="84"/>
      <c r="N998" s="140">
        <v>4</v>
      </c>
      <c r="O998" s="84">
        <v>3</v>
      </c>
      <c r="P998" s="84">
        <v>1</v>
      </c>
      <c r="Q998" s="84">
        <v>0</v>
      </c>
      <c r="R998" s="84"/>
      <c r="S998" s="84"/>
      <c r="T998" s="84"/>
      <c r="U998" s="84"/>
      <c r="V998" s="84"/>
      <c r="W998" s="84"/>
      <c r="X998" s="84"/>
      <c r="Y998" s="84"/>
      <c r="Z998" s="84"/>
      <c r="AA998" s="65">
        <v>4</v>
      </c>
    </row>
    <row r="999" spans="1:27" x14ac:dyDescent="0.2">
      <c r="A999" s="65">
        <v>5</v>
      </c>
      <c r="B999" s="84">
        <v>2</v>
      </c>
      <c r="C999" s="84">
        <v>2</v>
      </c>
      <c r="D999" s="84">
        <v>13</v>
      </c>
      <c r="E999" s="84"/>
      <c r="F999" s="84"/>
      <c r="G999" s="84"/>
      <c r="H999" s="84"/>
      <c r="I999" s="84"/>
      <c r="J999" s="84"/>
      <c r="K999" s="84"/>
      <c r="L999" s="84"/>
      <c r="M999" s="84"/>
      <c r="N999" s="140">
        <v>5</v>
      </c>
      <c r="O999" s="84">
        <v>2</v>
      </c>
      <c r="P999" s="84">
        <v>0</v>
      </c>
      <c r="Q999" s="84">
        <v>0</v>
      </c>
      <c r="R999" s="84"/>
      <c r="S999" s="84"/>
      <c r="T999" s="84"/>
      <c r="U999" s="84"/>
      <c r="V999" s="84"/>
      <c r="W999" s="84"/>
      <c r="X999" s="84"/>
      <c r="Y999" s="84"/>
      <c r="Z999" s="84"/>
      <c r="AA999" s="65">
        <v>5</v>
      </c>
    </row>
    <row r="1000" spans="1:27" x14ac:dyDescent="0.2">
      <c r="A1000" s="65">
        <v>6</v>
      </c>
      <c r="B1000" s="84">
        <v>1</v>
      </c>
      <c r="C1000" s="84">
        <v>1</v>
      </c>
      <c r="D1000" s="84">
        <v>4</v>
      </c>
      <c r="E1000" s="84"/>
      <c r="F1000" s="84"/>
      <c r="G1000" s="84"/>
      <c r="H1000" s="84"/>
      <c r="I1000" s="84"/>
      <c r="J1000" s="84"/>
      <c r="K1000" s="84"/>
      <c r="L1000" s="84"/>
      <c r="M1000" s="84"/>
      <c r="N1000" s="140">
        <v>6</v>
      </c>
      <c r="O1000" s="84">
        <v>1</v>
      </c>
      <c r="P1000" s="84">
        <v>0</v>
      </c>
      <c r="Q1000" s="84">
        <v>0</v>
      </c>
      <c r="R1000" s="84"/>
      <c r="S1000" s="84"/>
      <c r="T1000" s="84"/>
      <c r="U1000" s="84"/>
      <c r="V1000" s="84"/>
      <c r="W1000" s="84"/>
      <c r="X1000" s="84"/>
      <c r="Y1000" s="84"/>
      <c r="Z1000" s="84"/>
      <c r="AA1000" s="65">
        <v>6</v>
      </c>
    </row>
    <row r="1001" spans="1:27" x14ac:dyDescent="0.2">
      <c r="A1001" s="65">
        <v>7</v>
      </c>
      <c r="B1001" s="84">
        <v>0</v>
      </c>
      <c r="C1001" s="84">
        <v>0</v>
      </c>
      <c r="D1001" s="84">
        <v>2</v>
      </c>
      <c r="E1001" s="84"/>
      <c r="F1001" s="84"/>
      <c r="G1001" s="84"/>
      <c r="H1001" s="84"/>
      <c r="I1001" s="84"/>
      <c r="J1001" s="84"/>
      <c r="K1001" s="84"/>
      <c r="L1001" s="84"/>
      <c r="M1001" s="84"/>
      <c r="N1001" s="140">
        <v>7</v>
      </c>
      <c r="O1001" s="84">
        <v>0</v>
      </c>
      <c r="P1001" s="84">
        <v>0</v>
      </c>
      <c r="Q1001" s="84">
        <v>0</v>
      </c>
      <c r="R1001" s="84"/>
      <c r="S1001" s="84"/>
      <c r="T1001" s="84"/>
      <c r="U1001" s="84"/>
      <c r="V1001" s="84"/>
      <c r="W1001" s="84"/>
      <c r="X1001" s="84"/>
      <c r="Y1001" s="84"/>
      <c r="Z1001" s="84"/>
      <c r="AA1001" s="65">
        <v>7</v>
      </c>
    </row>
    <row r="1002" spans="1:27" x14ac:dyDescent="0.2">
      <c r="A1002" s="65">
        <v>8</v>
      </c>
      <c r="B1002" s="84">
        <v>2</v>
      </c>
      <c r="C1002" s="84">
        <v>3</v>
      </c>
      <c r="D1002" s="84">
        <v>12</v>
      </c>
      <c r="E1002" s="84"/>
      <c r="F1002" s="84"/>
      <c r="G1002" s="84"/>
      <c r="H1002" s="84"/>
      <c r="I1002" s="84"/>
      <c r="J1002" s="84"/>
      <c r="K1002" s="84"/>
      <c r="L1002" s="84"/>
      <c r="M1002" s="84"/>
      <c r="N1002" s="140">
        <v>8</v>
      </c>
      <c r="O1002" s="84">
        <v>2</v>
      </c>
      <c r="P1002" s="84">
        <v>1</v>
      </c>
      <c r="Q1002" s="84">
        <v>1</v>
      </c>
      <c r="R1002" s="84"/>
      <c r="S1002" s="84"/>
      <c r="T1002" s="84"/>
      <c r="U1002" s="84"/>
      <c r="V1002" s="84"/>
      <c r="W1002" s="84"/>
      <c r="X1002" s="84"/>
      <c r="Y1002" s="84"/>
      <c r="Z1002" s="84"/>
      <c r="AA1002" s="65">
        <v>8</v>
      </c>
    </row>
    <row r="1003" spans="1:27" x14ac:dyDescent="0.2">
      <c r="A1003" s="65">
        <v>9</v>
      </c>
      <c r="B1003" s="84">
        <v>22</v>
      </c>
      <c r="C1003" s="84">
        <v>22</v>
      </c>
      <c r="D1003" s="84">
        <v>38</v>
      </c>
      <c r="E1003" s="84"/>
      <c r="F1003" s="84"/>
      <c r="G1003" s="84"/>
      <c r="H1003" s="84"/>
      <c r="I1003" s="84"/>
      <c r="J1003" s="84"/>
      <c r="K1003" s="84"/>
      <c r="L1003" s="84"/>
      <c r="M1003" s="84"/>
      <c r="N1003" s="140">
        <v>9</v>
      </c>
      <c r="O1003" s="84">
        <v>22</v>
      </c>
      <c r="P1003" s="84">
        <v>0</v>
      </c>
      <c r="Q1003" s="84">
        <v>0</v>
      </c>
      <c r="R1003" s="84"/>
      <c r="S1003" s="84"/>
      <c r="T1003" s="84"/>
      <c r="U1003" s="84"/>
      <c r="V1003" s="84"/>
      <c r="W1003" s="84"/>
      <c r="X1003" s="84"/>
      <c r="Y1003" s="84"/>
      <c r="Z1003" s="84"/>
      <c r="AA1003" s="65">
        <v>9</v>
      </c>
    </row>
    <row r="1004" spans="1:27" x14ac:dyDescent="0.2">
      <c r="A1004" s="65">
        <v>10</v>
      </c>
      <c r="B1004" s="84">
        <v>0</v>
      </c>
      <c r="C1004" s="84">
        <v>0</v>
      </c>
      <c r="D1004" s="84">
        <v>10</v>
      </c>
      <c r="E1004" s="84"/>
      <c r="F1004" s="84"/>
      <c r="G1004" s="84"/>
      <c r="H1004" s="84"/>
      <c r="I1004" s="84"/>
      <c r="J1004" s="84"/>
      <c r="K1004" s="84"/>
      <c r="L1004" s="84"/>
      <c r="M1004" s="84"/>
      <c r="N1004" s="140">
        <v>10</v>
      </c>
      <c r="O1004" s="84">
        <v>0</v>
      </c>
      <c r="P1004" s="84">
        <v>0</v>
      </c>
      <c r="Q1004" s="84">
        <v>0</v>
      </c>
      <c r="R1004" s="84"/>
      <c r="S1004" s="84"/>
      <c r="T1004" s="84"/>
      <c r="U1004" s="84"/>
      <c r="V1004" s="84"/>
      <c r="W1004" s="84"/>
      <c r="X1004" s="84"/>
      <c r="Y1004" s="84"/>
      <c r="Z1004" s="84"/>
      <c r="AA1004" s="65">
        <v>10</v>
      </c>
    </row>
    <row r="1005" spans="1:27" x14ac:dyDescent="0.2">
      <c r="A1005" s="65">
        <v>11</v>
      </c>
      <c r="B1005" s="84">
        <v>0</v>
      </c>
      <c r="C1005" s="84">
        <v>0</v>
      </c>
      <c r="D1005" s="84">
        <v>40</v>
      </c>
      <c r="E1005" s="84"/>
      <c r="F1005" s="84"/>
      <c r="G1005" s="84"/>
      <c r="H1005" s="84"/>
      <c r="I1005" s="84"/>
      <c r="J1005" s="84"/>
      <c r="K1005" s="84"/>
      <c r="L1005" s="84"/>
      <c r="M1005" s="84"/>
      <c r="N1005" s="140">
        <v>11</v>
      </c>
      <c r="O1005" s="84">
        <v>0</v>
      </c>
      <c r="P1005" s="84">
        <v>0</v>
      </c>
      <c r="Q1005" s="84">
        <v>0</v>
      </c>
      <c r="R1005" s="84"/>
      <c r="S1005" s="84"/>
      <c r="T1005" s="84"/>
      <c r="U1005" s="84"/>
      <c r="V1005" s="84"/>
      <c r="W1005" s="84"/>
      <c r="X1005" s="84"/>
      <c r="Y1005" s="84"/>
      <c r="Z1005" s="84"/>
      <c r="AA1005" s="65">
        <v>11</v>
      </c>
    </row>
    <row r="1006" spans="1:27" x14ac:dyDescent="0.2">
      <c r="A1006" s="65">
        <v>12</v>
      </c>
      <c r="B1006" s="84">
        <v>20</v>
      </c>
      <c r="C1006" s="84">
        <v>20</v>
      </c>
      <c r="D1006" s="84">
        <v>92</v>
      </c>
      <c r="E1006" s="84"/>
      <c r="F1006" s="84"/>
      <c r="G1006" s="84"/>
      <c r="H1006" s="84"/>
      <c r="I1006" s="84"/>
      <c r="J1006" s="84"/>
      <c r="K1006" s="84"/>
      <c r="L1006" s="84"/>
      <c r="M1006" s="84"/>
      <c r="N1006" s="140">
        <v>12</v>
      </c>
      <c r="O1006" s="84">
        <v>20</v>
      </c>
      <c r="P1006" s="84">
        <v>0</v>
      </c>
      <c r="Q1006" s="84">
        <v>1</v>
      </c>
      <c r="R1006" s="84"/>
      <c r="S1006" s="84"/>
      <c r="T1006" s="84"/>
      <c r="U1006" s="84"/>
      <c r="V1006" s="84"/>
      <c r="W1006" s="84"/>
      <c r="X1006" s="84"/>
      <c r="Y1006" s="84"/>
      <c r="Z1006" s="84"/>
      <c r="AA1006" s="65">
        <v>12</v>
      </c>
    </row>
    <row r="1007" spans="1:27" x14ac:dyDescent="0.2">
      <c r="A1007" s="65">
        <v>13</v>
      </c>
      <c r="B1007" s="84">
        <v>1</v>
      </c>
      <c r="C1007" s="84">
        <v>1</v>
      </c>
      <c r="D1007" s="84">
        <v>6</v>
      </c>
      <c r="E1007" s="84"/>
      <c r="F1007" s="84"/>
      <c r="G1007" s="84"/>
      <c r="H1007" s="84"/>
      <c r="I1007" s="84"/>
      <c r="J1007" s="84"/>
      <c r="K1007" s="84"/>
      <c r="L1007" s="84"/>
      <c r="M1007" s="84"/>
      <c r="N1007" s="140">
        <v>13</v>
      </c>
      <c r="O1007" s="84">
        <v>1</v>
      </c>
      <c r="P1007" s="84">
        <v>0</v>
      </c>
      <c r="Q1007" s="84">
        <v>1</v>
      </c>
      <c r="R1007" s="84"/>
      <c r="S1007" s="84"/>
      <c r="T1007" s="84"/>
      <c r="U1007" s="84"/>
      <c r="V1007" s="84"/>
      <c r="W1007" s="84"/>
      <c r="X1007" s="84"/>
      <c r="Y1007" s="84"/>
      <c r="Z1007" s="84"/>
      <c r="AA1007" s="65">
        <v>13</v>
      </c>
    </row>
    <row r="1008" spans="1:27" x14ac:dyDescent="0.2">
      <c r="A1008" s="65">
        <v>14</v>
      </c>
      <c r="B1008" s="84">
        <v>8</v>
      </c>
      <c r="C1008" s="84">
        <v>8</v>
      </c>
      <c r="D1008" s="84">
        <v>84</v>
      </c>
      <c r="E1008" s="84"/>
      <c r="F1008" s="84"/>
      <c r="G1008" s="84"/>
      <c r="H1008" s="84"/>
      <c r="I1008" s="84"/>
      <c r="J1008" s="84"/>
      <c r="K1008" s="84"/>
      <c r="L1008" s="84"/>
      <c r="M1008" s="84"/>
      <c r="N1008" s="140">
        <v>14</v>
      </c>
      <c r="O1008" s="84">
        <v>8</v>
      </c>
      <c r="P1008" s="84">
        <v>0</v>
      </c>
      <c r="Q1008" s="84">
        <v>1</v>
      </c>
      <c r="R1008" s="84"/>
      <c r="S1008" s="84"/>
      <c r="T1008" s="84"/>
      <c r="U1008" s="84"/>
      <c r="V1008" s="84"/>
      <c r="W1008" s="84"/>
      <c r="X1008" s="84"/>
      <c r="Y1008" s="84"/>
      <c r="Z1008" s="84"/>
      <c r="AA1008" s="65">
        <v>14</v>
      </c>
    </row>
    <row r="1009" spans="1:34" x14ac:dyDescent="0.2">
      <c r="A1009" s="65">
        <v>15</v>
      </c>
      <c r="B1009" s="84">
        <v>5</v>
      </c>
      <c r="C1009" s="84">
        <v>5</v>
      </c>
      <c r="D1009" s="84">
        <v>86</v>
      </c>
      <c r="E1009" s="84"/>
      <c r="F1009" s="84"/>
      <c r="G1009" s="84"/>
      <c r="H1009" s="84"/>
      <c r="I1009" s="84"/>
      <c r="J1009" s="84"/>
      <c r="K1009" s="84"/>
      <c r="L1009" s="84"/>
      <c r="M1009" s="84"/>
      <c r="N1009" s="140">
        <v>15</v>
      </c>
      <c r="O1009" s="84">
        <v>5</v>
      </c>
      <c r="P1009" s="84">
        <v>0</v>
      </c>
      <c r="Q1009" s="84">
        <v>2</v>
      </c>
      <c r="R1009" s="84"/>
      <c r="S1009" s="84"/>
      <c r="T1009" s="84"/>
      <c r="U1009" s="84"/>
      <c r="V1009" s="84"/>
      <c r="W1009" s="84"/>
      <c r="X1009" s="84"/>
      <c r="Y1009" s="84"/>
      <c r="Z1009" s="84"/>
      <c r="AA1009" s="65">
        <v>15</v>
      </c>
    </row>
    <row r="1010" spans="1:34" x14ac:dyDescent="0.2">
      <c r="A1010" s="65">
        <v>16</v>
      </c>
      <c r="B1010" s="84">
        <v>0</v>
      </c>
      <c r="C1010" s="84">
        <v>1</v>
      </c>
      <c r="D1010" s="84">
        <v>1</v>
      </c>
      <c r="E1010" s="84"/>
      <c r="F1010" s="84"/>
      <c r="G1010" s="84"/>
      <c r="H1010" s="84"/>
      <c r="I1010" s="84"/>
      <c r="J1010" s="84"/>
      <c r="K1010" s="84"/>
      <c r="L1010" s="84"/>
      <c r="M1010" s="84"/>
      <c r="N1010" s="140">
        <v>16</v>
      </c>
      <c r="O1010" s="84">
        <v>0</v>
      </c>
      <c r="P1010" s="84">
        <v>1</v>
      </c>
      <c r="Q1010" s="84">
        <v>0</v>
      </c>
      <c r="R1010" s="84"/>
      <c r="S1010" s="84"/>
      <c r="T1010" s="84"/>
      <c r="U1010" s="84"/>
      <c r="V1010" s="84"/>
      <c r="W1010" s="84"/>
      <c r="X1010" s="84"/>
      <c r="Y1010" s="84"/>
      <c r="Z1010" s="84"/>
      <c r="AA1010" s="65">
        <v>16</v>
      </c>
    </row>
    <row r="1011" spans="1:34" x14ac:dyDescent="0.2">
      <c r="A1011" s="65">
        <v>17</v>
      </c>
      <c r="B1011" s="84">
        <v>4</v>
      </c>
      <c r="C1011" s="84">
        <v>4</v>
      </c>
      <c r="D1011" s="84">
        <v>20</v>
      </c>
      <c r="E1011" s="84"/>
      <c r="F1011" s="84"/>
      <c r="G1011" s="84"/>
      <c r="H1011" s="84"/>
      <c r="I1011" s="84"/>
      <c r="J1011" s="84"/>
      <c r="K1011" s="84"/>
      <c r="L1011" s="84"/>
      <c r="M1011" s="84"/>
      <c r="N1011" s="140">
        <v>17</v>
      </c>
      <c r="O1011" s="84">
        <v>4</v>
      </c>
      <c r="P1011" s="84">
        <v>0</v>
      </c>
      <c r="Q1011" s="84">
        <v>1</v>
      </c>
      <c r="R1011" s="84"/>
      <c r="S1011" s="84"/>
      <c r="T1011" s="84"/>
      <c r="U1011" s="84"/>
      <c r="V1011" s="84"/>
      <c r="W1011" s="84"/>
      <c r="X1011" s="84"/>
      <c r="Y1011" s="84"/>
      <c r="Z1011" s="84"/>
      <c r="AA1011" s="65">
        <v>17</v>
      </c>
    </row>
    <row r="1012" spans="1:34" x14ac:dyDescent="0.2">
      <c r="A1012" s="65">
        <v>18</v>
      </c>
      <c r="B1012" s="84">
        <v>3</v>
      </c>
      <c r="C1012" s="84">
        <v>3</v>
      </c>
      <c r="D1012" s="84">
        <v>51</v>
      </c>
      <c r="E1012" s="84"/>
      <c r="F1012" s="84"/>
      <c r="G1012" s="84"/>
      <c r="H1012" s="84"/>
      <c r="I1012" s="84"/>
      <c r="J1012" s="84"/>
      <c r="K1012" s="84"/>
      <c r="L1012" s="84"/>
      <c r="M1012" s="84"/>
      <c r="N1012" s="140">
        <v>18</v>
      </c>
      <c r="O1012" s="84">
        <v>3</v>
      </c>
      <c r="P1012" s="84">
        <v>0</v>
      </c>
      <c r="Q1012" s="84">
        <v>0</v>
      </c>
      <c r="R1012" s="84"/>
      <c r="S1012" s="84"/>
      <c r="T1012" s="84"/>
      <c r="U1012" s="84"/>
      <c r="V1012" s="84"/>
      <c r="W1012" s="84"/>
      <c r="X1012" s="84"/>
      <c r="Y1012" s="84"/>
      <c r="Z1012" s="84"/>
      <c r="AA1012" s="65">
        <v>18</v>
      </c>
    </row>
    <row r="1013" spans="1:34" x14ac:dyDescent="0.2">
      <c r="A1013" s="65">
        <v>19</v>
      </c>
      <c r="B1013" s="84">
        <v>2</v>
      </c>
      <c r="C1013" s="84">
        <v>2</v>
      </c>
      <c r="D1013" s="84">
        <v>19</v>
      </c>
      <c r="E1013" s="84"/>
      <c r="F1013" s="84"/>
      <c r="G1013" s="84"/>
      <c r="H1013" s="84"/>
      <c r="I1013" s="84"/>
      <c r="J1013" s="84"/>
      <c r="K1013" s="84"/>
      <c r="L1013" s="84"/>
      <c r="M1013" s="84"/>
      <c r="N1013" s="140">
        <v>19</v>
      </c>
      <c r="O1013" s="84">
        <v>2</v>
      </c>
      <c r="P1013" s="84">
        <v>0</v>
      </c>
      <c r="Q1013" s="84">
        <v>0</v>
      </c>
      <c r="R1013" s="84"/>
      <c r="S1013" s="84"/>
      <c r="T1013" s="84"/>
      <c r="U1013" s="84"/>
      <c r="V1013" s="84"/>
      <c r="W1013" s="84"/>
      <c r="X1013" s="84"/>
      <c r="Y1013" s="84"/>
      <c r="Z1013" s="84"/>
      <c r="AA1013" s="65">
        <v>19</v>
      </c>
    </row>
    <row r="1014" spans="1:34" x14ac:dyDescent="0.2">
      <c r="A1014" s="65">
        <v>20</v>
      </c>
      <c r="B1014" s="84">
        <v>2</v>
      </c>
      <c r="C1014" s="84">
        <v>3</v>
      </c>
      <c r="D1014" s="84">
        <v>9</v>
      </c>
      <c r="E1014" s="84"/>
      <c r="F1014" s="84"/>
      <c r="G1014" s="84"/>
      <c r="H1014" s="84"/>
      <c r="I1014" s="84"/>
      <c r="J1014" s="84"/>
      <c r="K1014" s="84"/>
      <c r="L1014" s="84"/>
      <c r="M1014" s="84"/>
      <c r="N1014" s="140">
        <v>20</v>
      </c>
      <c r="O1014" s="84">
        <v>2</v>
      </c>
      <c r="P1014" s="84">
        <v>0</v>
      </c>
      <c r="Q1014" s="84">
        <v>0</v>
      </c>
      <c r="R1014" s="84"/>
      <c r="S1014" s="84"/>
      <c r="T1014" s="84"/>
      <c r="U1014" s="84"/>
      <c r="V1014" s="84"/>
      <c r="W1014" s="84"/>
      <c r="X1014" s="84"/>
      <c r="Y1014" s="84"/>
      <c r="Z1014" s="84"/>
      <c r="AA1014" s="65">
        <v>20</v>
      </c>
    </row>
    <row r="1015" spans="1:34" x14ac:dyDescent="0.2">
      <c r="A1015" s="65">
        <v>21</v>
      </c>
      <c r="B1015" s="84">
        <v>4</v>
      </c>
      <c r="C1015" s="84">
        <v>4</v>
      </c>
      <c r="D1015" s="84">
        <v>31</v>
      </c>
      <c r="E1015" s="84"/>
      <c r="F1015" s="84"/>
      <c r="G1015" s="84"/>
      <c r="H1015" s="84"/>
      <c r="I1015" s="84"/>
      <c r="J1015" s="84"/>
      <c r="K1015" s="84"/>
      <c r="L1015" s="84"/>
      <c r="M1015" s="84"/>
      <c r="N1015" s="140">
        <v>21</v>
      </c>
      <c r="O1015" s="84">
        <v>4</v>
      </c>
      <c r="P1015" s="84">
        <v>0</v>
      </c>
      <c r="Q1015" s="84">
        <v>0</v>
      </c>
      <c r="R1015" s="84"/>
      <c r="S1015" s="84"/>
      <c r="T1015" s="84"/>
      <c r="U1015" s="84"/>
      <c r="V1015" s="84"/>
      <c r="W1015" s="84"/>
      <c r="X1015" s="84"/>
      <c r="Y1015" s="84"/>
      <c r="Z1015" s="84"/>
      <c r="AA1015" s="65">
        <v>21</v>
      </c>
    </row>
    <row r="1016" spans="1:34" x14ac:dyDescent="0.2">
      <c r="A1016" s="65">
        <v>22</v>
      </c>
      <c r="B1016" s="84">
        <v>12</v>
      </c>
      <c r="C1016" s="84">
        <v>14</v>
      </c>
      <c r="D1016" s="84">
        <v>40</v>
      </c>
      <c r="E1016" s="84"/>
      <c r="F1016" s="84"/>
      <c r="G1016" s="84"/>
      <c r="H1016" s="84"/>
      <c r="I1016" s="84"/>
      <c r="J1016" s="84"/>
      <c r="K1016" s="84"/>
      <c r="L1016" s="84"/>
      <c r="M1016" s="84"/>
      <c r="N1016" s="140">
        <v>22</v>
      </c>
      <c r="O1016" s="84">
        <v>12</v>
      </c>
      <c r="P1016" s="84">
        <v>2</v>
      </c>
      <c r="Q1016" s="84">
        <v>2</v>
      </c>
      <c r="R1016" s="84"/>
      <c r="S1016" s="84"/>
      <c r="T1016" s="84"/>
      <c r="U1016" s="84"/>
      <c r="V1016" s="84"/>
      <c r="W1016" s="84"/>
      <c r="X1016" s="84"/>
      <c r="Y1016" s="84"/>
      <c r="Z1016" s="84"/>
      <c r="AA1016" s="65">
        <v>22</v>
      </c>
    </row>
    <row r="1017" spans="1:34" x14ac:dyDescent="0.2">
      <c r="A1017" s="65">
        <v>23</v>
      </c>
      <c r="B1017" s="84">
        <v>3</v>
      </c>
      <c r="C1017" s="84">
        <v>3</v>
      </c>
      <c r="D1017" s="84">
        <v>163</v>
      </c>
      <c r="E1017" s="84"/>
      <c r="F1017" s="84"/>
      <c r="G1017" s="84"/>
      <c r="H1017" s="84"/>
      <c r="I1017" s="84"/>
      <c r="J1017" s="84"/>
      <c r="K1017" s="84"/>
      <c r="L1017" s="84"/>
      <c r="M1017" s="84"/>
      <c r="N1017" s="140">
        <v>23</v>
      </c>
      <c r="O1017" s="84">
        <v>3</v>
      </c>
      <c r="P1017" s="84">
        <v>0</v>
      </c>
      <c r="Q1017" s="84">
        <v>1</v>
      </c>
      <c r="R1017" s="84"/>
      <c r="S1017" s="84"/>
      <c r="T1017" s="84"/>
      <c r="U1017" s="84"/>
      <c r="V1017" s="84"/>
      <c r="W1017" s="84"/>
      <c r="X1017" s="84"/>
      <c r="Y1017" s="84"/>
      <c r="Z1017" s="84"/>
      <c r="AA1017" s="65">
        <v>23</v>
      </c>
    </row>
    <row r="1018" spans="1:34" x14ac:dyDescent="0.2">
      <c r="A1018" s="65">
        <v>24</v>
      </c>
      <c r="B1018" s="84">
        <v>9</v>
      </c>
      <c r="C1018" s="84">
        <v>10</v>
      </c>
      <c r="D1018" s="84">
        <v>50</v>
      </c>
      <c r="E1018" s="84"/>
      <c r="F1018" s="84"/>
      <c r="G1018" s="84"/>
      <c r="H1018" s="84"/>
      <c r="I1018" s="84"/>
      <c r="J1018" s="84"/>
      <c r="K1018" s="84"/>
      <c r="L1018" s="84"/>
      <c r="M1018" s="84"/>
      <c r="N1018" s="140">
        <v>24</v>
      </c>
      <c r="O1018" s="84">
        <v>9</v>
      </c>
      <c r="P1018" s="84">
        <v>1</v>
      </c>
      <c r="Q1018" s="84">
        <v>0</v>
      </c>
      <c r="R1018" s="84"/>
      <c r="S1018" s="84"/>
      <c r="T1018" s="84"/>
      <c r="U1018" s="84"/>
      <c r="V1018" s="84"/>
      <c r="W1018" s="84"/>
      <c r="X1018" s="84"/>
      <c r="Y1018" s="84"/>
      <c r="Z1018" s="84"/>
      <c r="AA1018" s="65">
        <v>24</v>
      </c>
    </row>
    <row r="1019" spans="1:34" x14ac:dyDescent="0.2">
      <c r="A1019" s="72" t="s">
        <v>4</v>
      </c>
      <c r="B1019" s="84">
        <v>104</v>
      </c>
      <c r="C1019" s="84">
        <v>112</v>
      </c>
      <c r="D1019" s="84">
        <v>824</v>
      </c>
      <c r="E1019" s="84"/>
      <c r="F1019" s="84"/>
      <c r="G1019" s="84"/>
      <c r="H1019" s="84"/>
      <c r="I1019" s="84"/>
      <c r="J1019" s="84"/>
      <c r="K1019" s="84"/>
      <c r="L1019" s="84"/>
      <c r="M1019" s="84"/>
      <c r="N1019" s="72" t="s">
        <v>4</v>
      </c>
      <c r="O1019" s="84">
        <v>104</v>
      </c>
      <c r="P1019" s="84">
        <v>7</v>
      </c>
      <c r="Q1019" s="84">
        <v>10</v>
      </c>
      <c r="R1019" s="84"/>
      <c r="S1019" s="84"/>
      <c r="T1019" s="84"/>
      <c r="U1019" s="84"/>
      <c r="V1019" s="84"/>
      <c r="W1019" s="84"/>
      <c r="X1019" s="84"/>
      <c r="Y1019" s="84"/>
      <c r="Z1019" s="84"/>
      <c r="AA1019" s="72" t="s">
        <v>4</v>
      </c>
      <c r="AB1019" s="68"/>
    </row>
    <row r="1020" spans="1:34" x14ac:dyDescent="0.2">
      <c r="A1020" s="45"/>
      <c r="B1020" s="62"/>
      <c r="C1020" s="62"/>
      <c r="D1020" s="62"/>
      <c r="E1020" s="62"/>
      <c r="F1020" s="62"/>
      <c r="G1020" s="62"/>
      <c r="H1020" s="62"/>
      <c r="I1020" s="62"/>
      <c r="J1020" s="62"/>
      <c r="K1020" s="62"/>
      <c r="L1020" s="62"/>
      <c r="M1020" s="62"/>
      <c r="N1020" s="45"/>
      <c r="O1020" s="62"/>
      <c r="P1020" s="62"/>
      <c r="Q1020" s="62"/>
      <c r="R1020" s="62"/>
      <c r="S1020" s="62"/>
      <c r="T1020" s="62"/>
      <c r="U1020" s="62"/>
      <c r="V1020" s="62"/>
      <c r="W1020" s="62"/>
      <c r="X1020" s="62"/>
      <c r="Y1020" s="62"/>
      <c r="Z1020" s="62"/>
      <c r="AA1020" s="45"/>
    </row>
    <row r="1021" spans="1:34" x14ac:dyDescent="0.2">
      <c r="B1021" s="105"/>
      <c r="C1021" s="105"/>
      <c r="D1021" s="68"/>
      <c r="E1021" s="68"/>
      <c r="F1021" s="68"/>
      <c r="H1021" s="68"/>
      <c r="O1021" s="380"/>
      <c r="P1021" s="380"/>
      <c r="Q1021" s="380"/>
      <c r="R1021" s="380"/>
      <c r="S1021" s="380"/>
      <c r="T1021" s="380"/>
      <c r="U1021" s="380"/>
      <c r="V1021" s="380"/>
      <c r="X1021" s="380"/>
    </row>
    <row r="1022" spans="1:34" x14ac:dyDescent="0.2">
      <c r="M1022" s="111"/>
    </row>
    <row r="1023" spans="1:34" x14ac:dyDescent="0.2">
      <c r="B1023" s="86"/>
      <c r="M1023" s="111"/>
      <c r="O1023" s="86"/>
      <c r="AF1023" s="299"/>
      <c r="AG1023" s="299"/>
      <c r="AH1023" s="299"/>
    </row>
    <row r="1024" spans="1:34" x14ac:dyDescent="0.2">
      <c r="A1024" s="41" t="s">
        <v>86</v>
      </c>
      <c r="B1024" s="115" t="s">
        <v>183</v>
      </c>
      <c r="C1024" s="116"/>
      <c r="D1024" s="116"/>
      <c r="E1024" s="116"/>
      <c r="F1024" s="116"/>
      <c r="G1024" s="116"/>
      <c r="H1024" s="116"/>
      <c r="I1024" s="116"/>
      <c r="J1024" s="116"/>
      <c r="K1024" s="116"/>
      <c r="L1024" s="116"/>
      <c r="M1024" s="116"/>
      <c r="N1024" s="73" t="s">
        <v>86</v>
      </c>
      <c r="O1024" s="326" t="str">
        <f>B1024</f>
        <v>Wagner-Peyser Entered Employment Rate</v>
      </c>
      <c r="P1024" s="327"/>
      <c r="Q1024" s="327"/>
      <c r="R1024" s="327"/>
      <c r="S1024" s="327"/>
      <c r="T1024" s="327"/>
      <c r="U1024" s="327"/>
      <c r="V1024" s="327"/>
      <c r="W1024" s="327"/>
      <c r="X1024" s="327"/>
      <c r="Y1024" s="327"/>
      <c r="Z1024" s="327"/>
      <c r="AA1024" s="114" t="s">
        <v>86</v>
      </c>
      <c r="AB1024" s="83"/>
      <c r="AC1024" s="83"/>
      <c r="AD1024" s="83"/>
      <c r="AE1024" s="83"/>
      <c r="AF1024" s="299"/>
      <c r="AG1024" s="76"/>
      <c r="AH1024" s="76"/>
    </row>
    <row r="1025" spans="1:34" x14ac:dyDescent="0.2">
      <c r="A1025" s="56">
        <v>1</v>
      </c>
      <c r="B1025" s="57">
        <f>IF(O$1049&gt;0,SUM($O1025:O1025),"")</f>
        <v>399</v>
      </c>
      <c r="C1025" s="57">
        <f>IF(P$1049&gt;0,SUM($O1025:P1025),"")</f>
        <v>793</v>
      </c>
      <c r="D1025" s="57">
        <f>IF(Q$1049&gt;0,SUM($O1025:Q1025),"")</f>
        <v>1179</v>
      </c>
      <c r="E1025" s="57" t="str">
        <f>IF(R$1049&gt;0,SUM($O1025:R1025),"")</f>
        <v/>
      </c>
      <c r="F1025" s="57" t="str">
        <f>IF(S$1049&gt;0,SUM($O1025:S1025),"")</f>
        <v/>
      </c>
      <c r="G1025" s="57" t="str">
        <f>IF(T$1049&gt;0,SUM($O1025:T1025),"")</f>
        <v/>
      </c>
      <c r="H1025" s="57" t="str">
        <f>IF(U$1049&gt;0,SUM($O1025:U1025),"")</f>
        <v/>
      </c>
      <c r="I1025" s="57" t="str">
        <f>IF(V$1049&gt;0,SUM($O1025:V1025),"")</f>
        <v/>
      </c>
      <c r="J1025" s="57" t="str">
        <f>IF(W$1049&gt;0,SUM($O1025:W1025),"")</f>
        <v/>
      </c>
      <c r="K1025" s="57" t="str">
        <f>IF(X$1049&gt;0,SUM($O1025:X1025),"")</f>
        <v/>
      </c>
      <c r="L1025" s="57" t="str">
        <f>IF(Y$1049&gt;0,SUM($O1025:Y1025),"")</f>
        <v/>
      </c>
      <c r="M1025" s="57" t="str">
        <f>IF(Z$1049&gt;0,SUM($O1025:Z1025),"")</f>
        <v/>
      </c>
      <c r="N1025" s="56">
        <v>1</v>
      </c>
      <c r="O1025" s="58">
        <v>399</v>
      </c>
      <c r="P1025" s="58">
        <v>394</v>
      </c>
      <c r="Q1025" s="58">
        <v>386</v>
      </c>
      <c r="R1025" s="58"/>
      <c r="S1025" s="58"/>
      <c r="T1025" s="338"/>
      <c r="U1025" s="338"/>
      <c r="V1025" s="58"/>
      <c r="W1025" s="58"/>
      <c r="X1025" s="58"/>
      <c r="Y1025" s="58"/>
      <c r="Z1025" s="58"/>
      <c r="AA1025" s="56">
        <v>1</v>
      </c>
      <c r="AB1025" s="83"/>
      <c r="AC1025" s="83"/>
      <c r="AD1025" s="83"/>
      <c r="AE1025" s="83"/>
      <c r="AF1025" s="299"/>
      <c r="AG1025" s="76"/>
      <c r="AH1025" s="76"/>
    </row>
    <row r="1026" spans="1:34" x14ac:dyDescent="0.2">
      <c r="A1026" s="56">
        <v>2</v>
      </c>
      <c r="B1026" s="57">
        <f>IF(O$1049&gt;0,SUM($O1026:O1026),"")</f>
        <v>306</v>
      </c>
      <c r="C1026" s="57">
        <f>IF(P$1049&gt;0,SUM($O1026:P1026),"")</f>
        <v>557</v>
      </c>
      <c r="D1026" s="57">
        <f>IF(Q$1049&gt;0,SUM($O1026:Q1026),"")</f>
        <v>834</v>
      </c>
      <c r="E1026" s="57" t="str">
        <f>IF(R$1049&gt;0,SUM($O1026:R1026),"")</f>
        <v/>
      </c>
      <c r="F1026" s="57" t="str">
        <f>IF(S$1049&gt;0,SUM($O1026:S1026),"")</f>
        <v/>
      </c>
      <c r="G1026" s="57" t="str">
        <f>IF(T$1049&gt;0,SUM($O1026:T1026),"")</f>
        <v/>
      </c>
      <c r="H1026" s="57" t="str">
        <f>IF(U$1049&gt;0,SUM($O1026:U1026),"")</f>
        <v/>
      </c>
      <c r="I1026" s="57" t="str">
        <f>IF(V$1049&gt;0,SUM($O1026:V1026),"")</f>
        <v/>
      </c>
      <c r="J1026" s="57" t="str">
        <f>IF(W$1049&gt;0,SUM($O1026:W1026),"")</f>
        <v/>
      </c>
      <c r="K1026" s="57" t="str">
        <f>IF(X$1049&gt;0,SUM($O1026:X1026),"")</f>
        <v/>
      </c>
      <c r="L1026" s="57" t="str">
        <f>IF(Y$1049&gt;0,SUM($O1026:Y1026),"")</f>
        <v/>
      </c>
      <c r="M1026" s="57" t="str">
        <f>IF(Z$1049&gt;0,SUM($O1026:Z1026),"")</f>
        <v/>
      </c>
      <c r="N1026" s="56">
        <v>2</v>
      </c>
      <c r="O1026" s="58">
        <v>306</v>
      </c>
      <c r="P1026" s="58">
        <v>251</v>
      </c>
      <c r="Q1026" s="58">
        <v>277</v>
      </c>
      <c r="R1026" s="58"/>
      <c r="S1026" s="58"/>
      <c r="T1026" s="338"/>
      <c r="U1026" s="338"/>
      <c r="V1026" s="58"/>
      <c r="W1026" s="58"/>
      <c r="X1026" s="58"/>
      <c r="Y1026" s="58"/>
      <c r="Z1026" s="58"/>
      <c r="AA1026" s="56">
        <v>2</v>
      </c>
      <c r="AB1026" s="83"/>
      <c r="AC1026" s="83"/>
      <c r="AD1026" s="83"/>
      <c r="AE1026" s="83"/>
      <c r="AF1026" s="299"/>
      <c r="AG1026" s="76"/>
      <c r="AH1026" s="76"/>
    </row>
    <row r="1027" spans="1:34" x14ac:dyDescent="0.2">
      <c r="A1027" s="56">
        <v>3</v>
      </c>
      <c r="B1027" s="57">
        <f>IF(O$1049&gt;0,SUM($O1027:O1027),"")</f>
        <v>128</v>
      </c>
      <c r="C1027" s="57">
        <f>IF(P$1049&gt;0,SUM($O1027:P1027),"")</f>
        <v>242</v>
      </c>
      <c r="D1027" s="57">
        <f>IF(Q$1049&gt;0,SUM($O1027:Q1027),"")</f>
        <v>363</v>
      </c>
      <c r="E1027" s="57" t="str">
        <f>IF(R$1049&gt;0,SUM($O1027:R1027),"")</f>
        <v/>
      </c>
      <c r="F1027" s="57" t="str">
        <f>IF(S$1049&gt;0,SUM($O1027:S1027),"")</f>
        <v/>
      </c>
      <c r="G1027" s="57" t="str">
        <f>IF(T$1049&gt;0,SUM($O1027:T1027),"")</f>
        <v/>
      </c>
      <c r="H1027" s="57" t="str">
        <f>IF(U$1049&gt;0,SUM($O1027:U1027),"")</f>
        <v/>
      </c>
      <c r="I1027" s="57" t="str">
        <f>IF(V$1049&gt;0,SUM($O1027:V1027),"")</f>
        <v/>
      </c>
      <c r="J1027" s="57" t="str">
        <f>IF(W$1049&gt;0,SUM($O1027:W1027),"")</f>
        <v/>
      </c>
      <c r="K1027" s="57" t="str">
        <f>IF(X$1049&gt;0,SUM($O1027:X1027),"")</f>
        <v/>
      </c>
      <c r="L1027" s="57" t="str">
        <f>IF(Y$1049&gt;0,SUM($O1027:Y1027),"")</f>
        <v/>
      </c>
      <c r="M1027" s="57" t="str">
        <f>IF(Z$1049&gt;0,SUM($O1027:Z1027),"")</f>
        <v/>
      </c>
      <c r="N1027" s="56">
        <v>3</v>
      </c>
      <c r="O1027" s="58">
        <v>128</v>
      </c>
      <c r="P1027" s="58">
        <v>114</v>
      </c>
      <c r="Q1027" s="58">
        <v>121</v>
      </c>
      <c r="R1027" s="58"/>
      <c r="S1027" s="58"/>
      <c r="T1027" s="338"/>
      <c r="U1027" s="58"/>
      <c r="V1027" s="58"/>
      <c r="W1027" s="58"/>
      <c r="X1027" s="58"/>
      <c r="Y1027" s="58"/>
      <c r="Z1027" s="58"/>
      <c r="AA1027" s="56">
        <v>3</v>
      </c>
      <c r="AB1027" s="83"/>
      <c r="AC1027" s="83"/>
      <c r="AD1027" s="83"/>
      <c r="AE1027" s="83"/>
      <c r="AF1027" s="299"/>
      <c r="AG1027" s="76"/>
      <c r="AH1027" s="76"/>
    </row>
    <row r="1028" spans="1:34" x14ac:dyDescent="0.2">
      <c r="A1028" s="56">
        <v>4</v>
      </c>
      <c r="B1028" s="57">
        <f>IF(O$1049&gt;0,SUM($O1028:O1028),"")</f>
        <v>286</v>
      </c>
      <c r="C1028" s="57">
        <f>IF(P$1049&gt;0,SUM($O1028:P1028),"")</f>
        <v>565</v>
      </c>
      <c r="D1028" s="57">
        <f>IF(Q$1049&gt;0,SUM($O1028:Q1028),"")</f>
        <v>838</v>
      </c>
      <c r="E1028" s="57" t="str">
        <f>IF(R$1049&gt;0,SUM($O1028:R1028),"")</f>
        <v/>
      </c>
      <c r="F1028" s="57" t="str">
        <f>IF(S$1049&gt;0,SUM($O1028:S1028),"")</f>
        <v/>
      </c>
      <c r="G1028" s="57" t="str">
        <f>IF(T$1049&gt;0,SUM($O1028:T1028),"")</f>
        <v/>
      </c>
      <c r="H1028" s="57" t="str">
        <f>IF(U$1049&gt;0,SUM($O1028:U1028),"")</f>
        <v/>
      </c>
      <c r="I1028" s="57" t="str">
        <f>IF(V$1049&gt;0,SUM($O1028:V1028),"")</f>
        <v/>
      </c>
      <c r="J1028" s="57" t="str">
        <f>IF(W$1049&gt;0,SUM($O1028:W1028),"")</f>
        <v/>
      </c>
      <c r="K1028" s="57" t="str">
        <f>IF(X$1049&gt;0,SUM($O1028:X1028),"")</f>
        <v/>
      </c>
      <c r="L1028" s="57" t="str">
        <f>IF(Y$1049&gt;0,SUM($O1028:Y1028),"")</f>
        <v/>
      </c>
      <c r="M1028" s="57" t="str">
        <f>IF(Z$1049&gt;0,SUM($O1028:Z1028),"")</f>
        <v/>
      </c>
      <c r="N1028" s="56">
        <v>4</v>
      </c>
      <c r="O1028" s="58">
        <v>286</v>
      </c>
      <c r="P1028" s="58">
        <v>279</v>
      </c>
      <c r="Q1028" s="58">
        <v>273</v>
      </c>
      <c r="R1028" s="58"/>
      <c r="S1028" s="58"/>
      <c r="T1028" s="338"/>
      <c r="U1028" s="58"/>
      <c r="V1028" s="58"/>
      <c r="W1028" s="58"/>
      <c r="X1028" s="58"/>
      <c r="Y1028" s="58"/>
      <c r="Z1028" s="58"/>
      <c r="AA1028" s="56">
        <v>4</v>
      </c>
      <c r="AB1028" s="83"/>
      <c r="AC1028" s="83"/>
      <c r="AD1028" s="83"/>
      <c r="AE1028" s="83"/>
      <c r="AF1028" s="299"/>
      <c r="AG1028" s="76"/>
      <c r="AH1028" s="76"/>
    </row>
    <row r="1029" spans="1:34" x14ac:dyDescent="0.2">
      <c r="A1029" s="56">
        <v>5</v>
      </c>
      <c r="B1029" s="57">
        <f>IF(O$1049&gt;0,SUM($O1029:O1029),"")</f>
        <v>560</v>
      </c>
      <c r="C1029" s="57">
        <f>IF(P$1049&gt;0,SUM($O1029:P1029),"")</f>
        <v>922</v>
      </c>
      <c r="D1029" s="57">
        <f>IF(Q$1049&gt;0,SUM($O1029:Q1029),"")</f>
        <v>1469</v>
      </c>
      <c r="E1029" s="57" t="str">
        <f>IF(R$1049&gt;0,SUM($O1029:R1029),"")</f>
        <v/>
      </c>
      <c r="F1029" s="57" t="str">
        <f>IF(S$1049&gt;0,SUM($O1029:S1029),"")</f>
        <v/>
      </c>
      <c r="G1029" s="57" t="str">
        <f>IF(T$1049&gt;0,SUM($O1029:T1029),"")</f>
        <v/>
      </c>
      <c r="H1029" s="57" t="str">
        <f>IF(U$1049&gt;0,SUM($O1029:U1029),"")</f>
        <v/>
      </c>
      <c r="I1029" s="57" t="str">
        <f>IF(V$1049&gt;0,SUM($O1029:V1029),"")</f>
        <v/>
      </c>
      <c r="J1029" s="57" t="str">
        <f>IF(W$1049&gt;0,SUM($O1029:W1029),"")</f>
        <v/>
      </c>
      <c r="K1029" s="57" t="str">
        <f>IF(X$1049&gt;0,SUM($O1029:X1029),"")</f>
        <v/>
      </c>
      <c r="L1029" s="57" t="str">
        <f>IF(Y$1049&gt;0,SUM($O1029:Y1029),"")</f>
        <v/>
      </c>
      <c r="M1029" s="57" t="str">
        <f>IF(Z$1049&gt;0,SUM($O1029:Z1029),"")</f>
        <v/>
      </c>
      <c r="N1029" s="56">
        <v>5</v>
      </c>
      <c r="O1029" s="58">
        <v>560</v>
      </c>
      <c r="P1029" s="58">
        <v>362</v>
      </c>
      <c r="Q1029" s="58">
        <v>547</v>
      </c>
      <c r="R1029" s="58"/>
      <c r="S1029" s="58"/>
      <c r="T1029" s="338"/>
      <c r="U1029" s="58"/>
      <c r="V1029" s="58"/>
      <c r="W1029" s="58"/>
      <c r="X1029" s="58"/>
      <c r="Y1029" s="58"/>
      <c r="Z1029" s="58"/>
      <c r="AA1029" s="56">
        <v>5</v>
      </c>
      <c r="AB1029" s="108"/>
      <c r="AC1029" s="108"/>
      <c r="AD1029" s="108"/>
      <c r="AE1029" s="83"/>
      <c r="AF1029" s="335"/>
      <c r="AG1029" s="76"/>
      <c r="AH1029" s="76"/>
    </row>
    <row r="1030" spans="1:34" x14ac:dyDescent="0.2">
      <c r="A1030" s="56">
        <v>6</v>
      </c>
      <c r="B1030" s="57">
        <f>IF(O$1049&gt;0,SUM($O1030:O1030),"")</f>
        <v>180</v>
      </c>
      <c r="C1030" s="57">
        <f>IF(P$1049&gt;0,SUM($O1030:P1030),"")</f>
        <v>393</v>
      </c>
      <c r="D1030" s="57">
        <f>IF(Q$1049&gt;0,SUM($O1030:Q1030),"")</f>
        <v>561</v>
      </c>
      <c r="E1030" s="57" t="str">
        <f>IF(R$1049&gt;0,SUM($O1030:R1030),"")</f>
        <v/>
      </c>
      <c r="F1030" s="57" t="str">
        <f>IF(S$1049&gt;0,SUM($O1030:S1030),"")</f>
        <v/>
      </c>
      <c r="G1030" s="57" t="str">
        <f>IF(T$1049&gt;0,SUM($O1030:T1030),"")</f>
        <v/>
      </c>
      <c r="H1030" s="57" t="str">
        <f>IF(U$1049&gt;0,SUM($O1030:U1030),"")</f>
        <v/>
      </c>
      <c r="I1030" s="57" t="str">
        <f>IF(V$1049&gt;0,SUM($O1030:V1030),"")</f>
        <v/>
      </c>
      <c r="J1030" s="57" t="str">
        <f>IF(W$1049&gt;0,SUM($O1030:W1030),"")</f>
        <v/>
      </c>
      <c r="K1030" s="57" t="str">
        <f>IF(X$1049&gt;0,SUM($O1030:X1030),"")</f>
        <v/>
      </c>
      <c r="L1030" s="57" t="str">
        <f>IF(Y$1049&gt;0,SUM($O1030:Y1030),"")</f>
        <v/>
      </c>
      <c r="M1030" s="57" t="str">
        <f>IF(Z$1049&gt;0,SUM($O1030:Z1030),"")</f>
        <v/>
      </c>
      <c r="N1030" s="56">
        <v>6</v>
      </c>
      <c r="O1030" s="58">
        <v>180</v>
      </c>
      <c r="P1030" s="58">
        <v>213</v>
      </c>
      <c r="Q1030" s="58">
        <v>168</v>
      </c>
      <c r="R1030" s="58"/>
      <c r="S1030" s="58"/>
      <c r="T1030" s="338"/>
      <c r="U1030" s="58"/>
      <c r="V1030" s="58"/>
      <c r="W1030" s="58"/>
      <c r="X1030" s="58"/>
      <c r="Y1030" s="58"/>
      <c r="Z1030" s="58"/>
      <c r="AA1030" s="56">
        <v>6</v>
      </c>
      <c r="AB1030" s="108"/>
      <c r="AC1030" s="108"/>
      <c r="AD1030" s="108"/>
      <c r="AE1030" s="83"/>
      <c r="AF1030" s="335"/>
      <c r="AG1030" s="76"/>
      <c r="AH1030" s="76"/>
    </row>
    <row r="1031" spans="1:34" x14ac:dyDescent="0.2">
      <c r="A1031" s="56">
        <v>7</v>
      </c>
      <c r="B1031" s="57">
        <f>IF(O$1049&gt;0,SUM($O1031:O1031),"")</f>
        <v>148</v>
      </c>
      <c r="C1031" s="57">
        <f>IF(P$1049&gt;0,SUM($O1031:P1031),"")</f>
        <v>379</v>
      </c>
      <c r="D1031" s="57">
        <f>IF(Q$1049&gt;0,SUM($O1031:Q1031),"")</f>
        <v>535</v>
      </c>
      <c r="E1031" s="57" t="str">
        <f>IF(R$1049&gt;0,SUM($O1031:R1031),"")</f>
        <v/>
      </c>
      <c r="F1031" s="57" t="str">
        <f>IF(S$1049&gt;0,SUM($O1031:S1031),"")</f>
        <v/>
      </c>
      <c r="G1031" s="57" t="str">
        <f>IF(T$1049&gt;0,SUM($O1031:T1031),"")</f>
        <v/>
      </c>
      <c r="H1031" s="57" t="str">
        <f>IF(U$1049&gt;0,SUM($O1031:U1031),"")</f>
        <v/>
      </c>
      <c r="I1031" s="57" t="str">
        <f>IF(V$1049&gt;0,SUM($O1031:V1031),"")</f>
        <v/>
      </c>
      <c r="J1031" s="57" t="str">
        <f>IF(W$1049&gt;0,SUM($O1031:W1031),"")</f>
        <v/>
      </c>
      <c r="K1031" s="57" t="str">
        <f>IF(X$1049&gt;0,SUM($O1031:X1031),"")</f>
        <v/>
      </c>
      <c r="L1031" s="57" t="str">
        <f>IF(Y$1049&gt;0,SUM($O1031:Y1031),"")</f>
        <v/>
      </c>
      <c r="M1031" s="57" t="str">
        <f>IF(Z$1049&gt;0,SUM($O1031:Z1031),"")</f>
        <v/>
      </c>
      <c r="N1031" s="56">
        <v>7</v>
      </c>
      <c r="O1031" s="58">
        <v>148</v>
      </c>
      <c r="P1031" s="58">
        <v>231</v>
      </c>
      <c r="Q1031" s="58">
        <v>156</v>
      </c>
      <c r="R1031" s="58"/>
      <c r="S1031" s="58"/>
      <c r="T1031" s="338"/>
      <c r="U1031" s="58"/>
      <c r="V1031" s="58"/>
      <c r="W1031" s="58"/>
      <c r="X1031" s="58"/>
      <c r="Y1031" s="58"/>
      <c r="Z1031" s="58"/>
      <c r="AA1031" s="56">
        <v>7</v>
      </c>
      <c r="AB1031" s="108"/>
      <c r="AC1031" s="108"/>
      <c r="AD1031" s="108"/>
      <c r="AE1031" s="83"/>
      <c r="AF1031" s="335"/>
      <c r="AG1031" s="76"/>
      <c r="AH1031" s="76"/>
    </row>
    <row r="1032" spans="1:34" x14ac:dyDescent="0.2">
      <c r="A1032" s="56">
        <v>8</v>
      </c>
      <c r="B1032" s="57">
        <f>IF(O$1049&gt;0,SUM($O1032:O1032),"")</f>
        <v>1070</v>
      </c>
      <c r="C1032" s="57">
        <f>IF(P$1049&gt;0,SUM($O1032:P1032),"")</f>
        <v>2048</v>
      </c>
      <c r="D1032" s="57">
        <f>IF(Q$1049&gt;0,SUM($O1032:Q1032),"")</f>
        <v>3405</v>
      </c>
      <c r="E1032" s="57" t="str">
        <f>IF(R$1049&gt;0,SUM($O1032:R1032),"")</f>
        <v/>
      </c>
      <c r="F1032" s="57" t="str">
        <f>IF(S$1049&gt;0,SUM($O1032:S1032),"")</f>
        <v/>
      </c>
      <c r="G1032" s="57" t="str">
        <f>IF(T$1049&gt;0,SUM($O1032:T1032),"")</f>
        <v/>
      </c>
      <c r="H1032" s="57" t="str">
        <f>IF(U$1049&gt;0,SUM($O1032:U1032),"")</f>
        <v/>
      </c>
      <c r="I1032" s="57" t="str">
        <f>IF(V$1049&gt;0,SUM($O1032:V1032),"")</f>
        <v/>
      </c>
      <c r="J1032" s="57" t="str">
        <f>IF(W$1049&gt;0,SUM($O1032:W1032),"")</f>
        <v/>
      </c>
      <c r="K1032" s="57" t="str">
        <f>IF(X$1049&gt;0,SUM($O1032:X1032),"")</f>
        <v/>
      </c>
      <c r="L1032" s="57" t="str">
        <f>IF(Y$1049&gt;0,SUM($O1032:Y1032),"")</f>
        <v/>
      </c>
      <c r="M1032" s="57" t="str">
        <f>IF(Z$1049&gt;0,SUM($O1032:Z1032),"")</f>
        <v/>
      </c>
      <c r="N1032" s="56">
        <v>8</v>
      </c>
      <c r="O1032" s="58">
        <v>1070</v>
      </c>
      <c r="P1032" s="58">
        <v>978</v>
      </c>
      <c r="Q1032" s="58">
        <v>1357</v>
      </c>
      <c r="R1032" s="58"/>
      <c r="S1032" s="58"/>
      <c r="T1032" s="338"/>
      <c r="U1032" s="58"/>
      <c r="V1032" s="58"/>
      <c r="W1032" s="58"/>
      <c r="X1032" s="58"/>
      <c r="Y1032" s="58"/>
      <c r="Z1032" s="58"/>
      <c r="AA1032" s="56">
        <v>8</v>
      </c>
      <c r="AB1032" s="108"/>
      <c r="AC1032" s="108"/>
      <c r="AD1032" s="108"/>
      <c r="AE1032" s="83"/>
      <c r="AF1032" s="335"/>
      <c r="AG1032" s="76"/>
      <c r="AH1032" s="76"/>
    </row>
    <row r="1033" spans="1:34" x14ac:dyDescent="0.2">
      <c r="A1033" s="56">
        <v>9</v>
      </c>
      <c r="B1033" s="57">
        <f>IF(O$1049&gt;0,SUM($O1033:O1033),"")</f>
        <v>185</v>
      </c>
      <c r="C1033" s="57">
        <f>IF(P$1049&gt;0,SUM($O1033:P1033),"")</f>
        <v>390</v>
      </c>
      <c r="D1033" s="57">
        <f>IF(Q$1049&gt;0,SUM($O1033:Q1033),"")</f>
        <v>569</v>
      </c>
      <c r="E1033" s="57" t="str">
        <f>IF(R$1049&gt;0,SUM($O1033:R1033),"")</f>
        <v/>
      </c>
      <c r="F1033" s="57" t="str">
        <f>IF(S$1049&gt;0,SUM($O1033:S1033),"")</f>
        <v/>
      </c>
      <c r="G1033" s="57" t="str">
        <f>IF(T$1049&gt;0,SUM($O1033:T1033),"")</f>
        <v/>
      </c>
      <c r="H1033" s="57" t="str">
        <f>IF(U$1049&gt;0,SUM($O1033:U1033),"")</f>
        <v/>
      </c>
      <c r="I1033" s="57" t="str">
        <f>IF(V$1049&gt;0,SUM($O1033:V1033),"")</f>
        <v/>
      </c>
      <c r="J1033" s="57" t="str">
        <f>IF(W$1049&gt;0,SUM($O1033:W1033),"")</f>
        <v/>
      </c>
      <c r="K1033" s="57" t="str">
        <f>IF(X$1049&gt;0,SUM($O1033:X1033),"")</f>
        <v/>
      </c>
      <c r="L1033" s="57" t="str">
        <f>IF(Y$1049&gt;0,SUM($O1033:Y1033),"")</f>
        <v/>
      </c>
      <c r="M1033" s="57" t="str">
        <f>IF(Z$1049&gt;0,SUM($O1033:Z1033),"")</f>
        <v/>
      </c>
      <c r="N1033" s="56">
        <v>9</v>
      </c>
      <c r="O1033" s="58">
        <v>185</v>
      </c>
      <c r="P1033" s="58">
        <v>205</v>
      </c>
      <c r="Q1033" s="58">
        <v>179</v>
      </c>
      <c r="R1033" s="58"/>
      <c r="S1033" s="58"/>
      <c r="T1033" s="338"/>
      <c r="U1033" s="58"/>
      <c r="V1033" s="58"/>
      <c r="W1033" s="58"/>
      <c r="X1033" s="58"/>
      <c r="Y1033" s="58"/>
      <c r="Z1033" s="58"/>
      <c r="AA1033" s="56">
        <v>9</v>
      </c>
      <c r="AB1033" s="108"/>
      <c r="AC1033" s="108"/>
      <c r="AD1033" s="108"/>
      <c r="AE1033" s="83"/>
      <c r="AF1033" s="335"/>
      <c r="AG1033" s="76"/>
      <c r="AH1033" s="76"/>
    </row>
    <row r="1034" spans="1:34" x14ac:dyDescent="0.2">
      <c r="A1034" s="56">
        <v>10</v>
      </c>
      <c r="B1034" s="57">
        <f>IF(O$1049&gt;0,SUM($O1034:O1034),"")</f>
        <v>515</v>
      </c>
      <c r="C1034" s="57">
        <f>IF(P$1049&gt;0,SUM($O1034:P1034),"")</f>
        <v>991</v>
      </c>
      <c r="D1034" s="57">
        <f>IF(Q$1049&gt;0,SUM($O1034:Q1034),"")</f>
        <v>1535</v>
      </c>
      <c r="E1034" s="57" t="str">
        <f>IF(R$1049&gt;0,SUM($O1034:R1034),"")</f>
        <v/>
      </c>
      <c r="F1034" s="57" t="str">
        <f>IF(S$1049&gt;0,SUM($O1034:S1034),"")</f>
        <v/>
      </c>
      <c r="G1034" s="57" t="str">
        <f>IF(T$1049&gt;0,SUM($O1034:T1034),"")</f>
        <v/>
      </c>
      <c r="H1034" s="57" t="str">
        <f>IF(U$1049&gt;0,SUM($O1034:U1034),"")</f>
        <v/>
      </c>
      <c r="I1034" s="57" t="str">
        <f>IF(V$1049&gt;0,SUM($O1034:V1034),"")</f>
        <v/>
      </c>
      <c r="J1034" s="57" t="str">
        <f>IF(W$1049&gt;0,SUM($O1034:W1034),"")</f>
        <v/>
      </c>
      <c r="K1034" s="57" t="str">
        <f>IF(X$1049&gt;0,SUM($O1034:X1034),"")</f>
        <v/>
      </c>
      <c r="L1034" s="57" t="str">
        <f>IF(Y$1049&gt;0,SUM($O1034:Y1034),"")</f>
        <v/>
      </c>
      <c r="M1034" s="57" t="str">
        <f>IF(Z$1049&gt;0,SUM($O1034:Z1034),"")</f>
        <v/>
      </c>
      <c r="N1034" s="56">
        <v>10</v>
      </c>
      <c r="O1034" s="58">
        <v>515</v>
      </c>
      <c r="P1034" s="58">
        <v>476</v>
      </c>
      <c r="Q1034" s="58">
        <v>544</v>
      </c>
      <c r="R1034" s="58"/>
      <c r="S1034" s="58"/>
      <c r="T1034" s="338"/>
      <c r="U1034" s="58"/>
      <c r="V1034" s="58"/>
      <c r="W1034" s="58"/>
      <c r="X1034" s="58"/>
      <c r="Y1034" s="58"/>
      <c r="Z1034" s="58"/>
      <c r="AA1034" s="56">
        <v>10</v>
      </c>
      <c r="AB1034" s="108"/>
      <c r="AC1034" s="108"/>
      <c r="AD1034" s="108"/>
      <c r="AE1034" s="83"/>
      <c r="AF1034" s="335"/>
      <c r="AG1034" s="76"/>
      <c r="AH1034" s="76"/>
    </row>
    <row r="1035" spans="1:34" x14ac:dyDescent="0.2">
      <c r="A1035" s="56">
        <v>11</v>
      </c>
      <c r="B1035" s="57">
        <f>IF(O$1049&gt;0,SUM($O1035:O1035),"")</f>
        <v>778</v>
      </c>
      <c r="C1035" s="57">
        <f>IF(P$1049&gt;0,SUM($O1035:P1035),"")</f>
        <v>1399</v>
      </c>
      <c r="D1035" s="57">
        <f>IF(Q$1049&gt;0,SUM($O1035:Q1035),"")</f>
        <v>2222</v>
      </c>
      <c r="E1035" s="57" t="str">
        <f>IF(R$1049&gt;0,SUM($O1035:R1035),"")</f>
        <v/>
      </c>
      <c r="F1035" s="57" t="str">
        <f>IF(S$1049&gt;0,SUM($O1035:S1035),"")</f>
        <v/>
      </c>
      <c r="G1035" s="57" t="str">
        <f>IF(T$1049&gt;0,SUM($O1035:T1035),"")</f>
        <v/>
      </c>
      <c r="H1035" s="57" t="str">
        <f>IF(U$1049&gt;0,SUM($O1035:U1035),"")</f>
        <v/>
      </c>
      <c r="I1035" s="57" t="str">
        <f>IF(V$1049&gt;0,SUM($O1035:V1035),"")</f>
        <v/>
      </c>
      <c r="J1035" s="57" t="str">
        <f>IF(W$1049&gt;0,SUM($O1035:W1035),"")</f>
        <v/>
      </c>
      <c r="K1035" s="57" t="str">
        <f>IF(X$1049&gt;0,SUM($O1035:X1035),"")</f>
        <v/>
      </c>
      <c r="L1035" s="57" t="str">
        <f>IF(Y$1049&gt;0,SUM($O1035:Y1035),"")</f>
        <v/>
      </c>
      <c r="M1035" s="57" t="str">
        <f>IF(Z$1049&gt;0,SUM($O1035:Z1035),"")</f>
        <v/>
      </c>
      <c r="N1035" s="56">
        <v>11</v>
      </c>
      <c r="O1035" s="58">
        <v>778</v>
      </c>
      <c r="P1035" s="58">
        <v>621</v>
      </c>
      <c r="Q1035" s="58">
        <v>823</v>
      </c>
      <c r="R1035" s="58"/>
      <c r="S1035" s="58"/>
      <c r="T1035" s="338"/>
      <c r="U1035" s="58"/>
      <c r="V1035" s="58"/>
      <c r="W1035" s="58"/>
      <c r="X1035" s="58"/>
      <c r="Y1035" s="58"/>
      <c r="Z1035" s="58"/>
      <c r="AA1035" s="56">
        <v>11</v>
      </c>
      <c r="AB1035" s="108"/>
      <c r="AC1035" s="108"/>
      <c r="AD1035" s="108"/>
      <c r="AE1035" s="83"/>
      <c r="AF1035" s="335"/>
      <c r="AG1035" s="76"/>
      <c r="AH1035" s="76"/>
    </row>
    <row r="1036" spans="1:34" x14ac:dyDescent="0.2">
      <c r="A1036" s="56">
        <v>12</v>
      </c>
      <c r="B1036" s="57">
        <f>IF(O$1049&gt;0,SUM($O1036:O1036),"")</f>
        <v>1887</v>
      </c>
      <c r="C1036" s="57">
        <f>IF(P$1049&gt;0,SUM($O1036:P1036),"")</f>
        <v>3675</v>
      </c>
      <c r="D1036" s="57">
        <f>IF(Q$1049&gt;0,SUM($O1036:Q1036),"")</f>
        <v>5430</v>
      </c>
      <c r="E1036" s="57" t="str">
        <f>IF(R$1049&gt;0,SUM($O1036:R1036),"")</f>
        <v/>
      </c>
      <c r="F1036" s="57" t="str">
        <f>IF(S$1049&gt;0,SUM($O1036:S1036),"")</f>
        <v/>
      </c>
      <c r="G1036" s="57" t="str">
        <f>IF(T$1049&gt;0,SUM($O1036:T1036),"")</f>
        <v/>
      </c>
      <c r="H1036" s="57" t="str">
        <f>IF(U$1049&gt;0,SUM($O1036:U1036),"")</f>
        <v/>
      </c>
      <c r="I1036" s="57" t="str">
        <f>IF(V$1049&gt;0,SUM($O1036:V1036),"")</f>
        <v/>
      </c>
      <c r="J1036" s="57" t="str">
        <f>IF(W$1049&gt;0,SUM($O1036:W1036),"")</f>
        <v/>
      </c>
      <c r="K1036" s="57" t="str">
        <f>IF(X$1049&gt;0,SUM($O1036:X1036),"")</f>
        <v/>
      </c>
      <c r="L1036" s="57" t="str">
        <f>IF(Y$1049&gt;0,SUM($O1036:Y1036),"")</f>
        <v/>
      </c>
      <c r="M1036" s="57" t="str">
        <f>IF(Z$1049&gt;0,SUM($O1036:Z1036),"")</f>
        <v/>
      </c>
      <c r="N1036" s="56">
        <v>12</v>
      </c>
      <c r="O1036" s="58">
        <v>1887</v>
      </c>
      <c r="P1036" s="58">
        <v>1788</v>
      </c>
      <c r="Q1036" s="58">
        <v>1755</v>
      </c>
      <c r="R1036" s="58"/>
      <c r="S1036" s="58"/>
      <c r="T1036" s="338"/>
      <c r="U1036" s="58"/>
      <c r="V1036" s="58"/>
      <c r="W1036" s="58"/>
      <c r="X1036" s="58"/>
      <c r="Y1036" s="58"/>
      <c r="Z1036" s="58"/>
      <c r="AA1036" s="56">
        <v>12</v>
      </c>
      <c r="AB1036" s="108"/>
      <c r="AC1036" s="108"/>
      <c r="AD1036" s="108"/>
      <c r="AE1036" s="83"/>
      <c r="AF1036" s="335"/>
      <c r="AG1036" s="76"/>
      <c r="AH1036" s="76"/>
    </row>
    <row r="1037" spans="1:34" x14ac:dyDescent="0.2">
      <c r="A1037" s="56">
        <v>13</v>
      </c>
      <c r="B1037" s="57">
        <f>IF(O$1049&gt;0,SUM($O1037:O1037),"")</f>
        <v>710</v>
      </c>
      <c r="C1037" s="57">
        <f>IF(P$1049&gt;0,SUM($O1037:P1037),"")</f>
        <v>1358</v>
      </c>
      <c r="D1037" s="57">
        <f>IF(Q$1049&gt;0,SUM($O1037:Q1037),"")</f>
        <v>2196</v>
      </c>
      <c r="E1037" s="57" t="str">
        <f>IF(R$1049&gt;0,SUM($O1037:R1037),"")</f>
        <v/>
      </c>
      <c r="F1037" s="57" t="str">
        <f>IF(S$1049&gt;0,SUM($O1037:S1037),"")</f>
        <v/>
      </c>
      <c r="G1037" s="57" t="str">
        <f>IF(T$1049&gt;0,SUM($O1037:T1037),"")</f>
        <v/>
      </c>
      <c r="H1037" s="57" t="str">
        <f>IF(U$1049&gt;0,SUM($O1037:U1037),"")</f>
        <v/>
      </c>
      <c r="I1037" s="57" t="str">
        <f>IF(V$1049&gt;0,SUM($O1037:V1037),"")</f>
        <v/>
      </c>
      <c r="J1037" s="57" t="str">
        <f>IF(W$1049&gt;0,SUM($O1037:W1037),"")</f>
        <v/>
      </c>
      <c r="K1037" s="57" t="str">
        <f>IF(X$1049&gt;0,SUM($O1037:X1037),"")</f>
        <v/>
      </c>
      <c r="L1037" s="57" t="str">
        <f>IF(Y$1049&gt;0,SUM($O1037:Y1037),"")</f>
        <v/>
      </c>
      <c r="M1037" s="57" t="str">
        <f>IF(Z$1049&gt;0,SUM($O1037:Z1037),"")</f>
        <v/>
      </c>
      <c r="N1037" s="56">
        <v>13</v>
      </c>
      <c r="O1037" s="58">
        <v>710</v>
      </c>
      <c r="P1037" s="58">
        <v>648</v>
      </c>
      <c r="Q1037" s="58">
        <v>838</v>
      </c>
      <c r="R1037" s="58"/>
      <c r="S1037" s="58"/>
      <c r="T1037" s="338"/>
      <c r="U1037" s="58"/>
      <c r="V1037" s="58"/>
      <c r="W1037" s="58"/>
      <c r="X1037" s="58"/>
      <c r="Y1037" s="58"/>
      <c r="Z1037" s="58"/>
      <c r="AA1037" s="56">
        <v>13</v>
      </c>
      <c r="AB1037" s="108"/>
      <c r="AC1037" s="108"/>
      <c r="AD1037" s="108"/>
      <c r="AE1037" s="83"/>
      <c r="AF1037" s="335"/>
      <c r="AG1037" s="76"/>
      <c r="AH1037" s="76"/>
    </row>
    <row r="1038" spans="1:34" x14ac:dyDescent="0.2">
      <c r="A1038" s="56">
        <v>14</v>
      </c>
      <c r="B1038" s="57">
        <f>IF(O$1049&gt;0,SUM($O1038:O1038),"")</f>
        <v>1699</v>
      </c>
      <c r="C1038" s="57">
        <f>IF(P$1049&gt;0,SUM($O1038:P1038),"")</f>
        <v>3281</v>
      </c>
      <c r="D1038" s="57">
        <f>IF(Q$1049&gt;0,SUM($O1038:Q1038),"")</f>
        <v>5048</v>
      </c>
      <c r="E1038" s="57" t="str">
        <f>IF(R$1049&gt;0,SUM($O1038:R1038),"")</f>
        <v/>
      </c>
      <c r="F1038" s="57" t="str">
        <f>IF(S$1049&gt;0,SUM($O1038:S1038),"")</f>
        <v/>
      </c>
      <c r="G1038" s="57" t="str">
        <f>IF(T$1049&gt;0,SUM($O1038:T1038),"")</f>
        <v/>
      </c>
      <c r="H1038" s="57" t="str">
        <f>IF(U$1049&gt;0,SUM($O1038:U1038),"")</f>
        <v/>
      </c>
      <c r="I1038" s="57" t="str">
        <f>IF(V$1049&gt;0,SUM($O1038:V1038),"")</f>
        <v/>
      </c>
      <c r="J1038" s="57" t="str">
        <f>IF(W$1049&gt;0,SUM($O1038:W1038),"")</f>
        <v/>
      </c>
      <c r="K1038" s="57" t="str">
        <f>IF(X$1049&gt;0,SUM($O1038:X1038),"")</f>
        <v/>
      </c>
      <c r="L1038" s="57" t="str">
        <f>IF(Y$1049&gt;0,SUM($O1038:Y1038),"")</f>
        <v/>
      </c>
      <c r="M1038" s="57" t="str">
        <f>IF(Z$1049&gt;0,SUM($O1038:Z1038),"")</f>
        <v/>
      </c>
      <c r="N1038" s="56">
        <v>14</v>
      </c>
      <c r="O1038" s="58">
        <v>1699</v>
      </c>
      <c r="P1038" s="58">
        <v>1582</v>
      </c>
      <c r="Q1038" s="58">
        <v>1767</v>
      </c>
      <c r="R1038" s="58"/>
      <c r="S1038" s="58"/>
      <c r="T1038" s="338"/>
      <c r="U1038" s="58"/>
      <c r="V1038" s="58"/>
      <c r="W1038" s="58"/>
      <c r="X1038" s="58"/>
      <c r="Y1038" s="58"/>
      <c r="Z1038" s="58"/>
      <c r="AA1038" s="56">
        <v>14</v>
      </c>
      <c r="AB1038" s="108"/>
      <c r="AC1038" s="108"/>
      <c r="AD1038" s="108"/>
      <c r="AE1038" s="83"/>
      <c r="AF1038" s="335"/>
      <c r="AG1038" s="76"/>
      <c r="AH1038" s="76"/>
    </row>
    <row r="1039" spans="1:34" x14ac:dyDescent="0.2">
      <c r="A1039" s="56">
        <v>15</v>
      </c>
      <c r="B1039" s="57">
        <f>IF(O$1049&gt;0,SUM($O1039:O1039),"")</f>
        <v>2523</v>
      </c>
      <c r="C1039" s="57">
        <f>IF(P$1049&gt;0,SUM($O1039:P1039),"")</f>
        <v>5356</v>
      </c>
      <c r="D1039" s="57">
        <f>IF(Q$1049&gt;0,SUM($O1039:Q1039),"")</f>
        <v>9038</v>
      </c>
      <c r="E1039" s="57" t="str">
        <f>IF(R$1049&gt;0,SUM($O1039:R1039),"")</f>
        <v/>
      </c>
      <c r="F1039" s="57" t="str">
        <f>IF(S$1049&gt;0,SUM($O1039:S1039),"")</f>
        <v/>
      </c>
      <c r="G1039" s="57" t="str">
        <f>IF(T$1049&gt;0,SUM($O1039:T1039),"")</f>
        <v/>
      </c>
      <c r="H1039" s="57" t="str">
        <f>IF(U$1049&gt;0,SUM($O1039:U1039),"")</f>
        <v/>
      </c>
      <c r="I1039" s="57" t="str">
        <f>IF(V$1049&gt;0,SUM($O1039:V1039),"")</f>
        <v/>
      </c>
      <c r="J1039" s="57" t="str">
        <f>IF(W$1049&gt;0,SUM($O1039:W1039),"")</f>
        <v/>
      </c>
      <c r="K1039" s="57" t="str">
        <f>IF(X$1049&gt;0,SUM($O1039:X1039),"")</f>
        <v/>
      </c>
      <c r="L1039" s="57" t="str">
        <f>IF(Y$1049&gt;0,SUM($O1039:Y1039),"")</f>
        <v/>
      </c>
      <c r="M1039" s="57" t="str">
        <f>IF(Z$1049&gt;0,SUM($O1039:Z1039),"")</f>
        <v/>
      </c>
      <c r="N1039" s="56">
        <v>15</v>
      </c>
      <c r="O1039" s="58">
        <v>2523</v>
      </c>
      <c r="P1039" s="58">
        <v>2833</v>
      </c>
      <c r="Q1039" s="58">
        <v>3682</v>
      </c>
      <c r="R1039" s="58"/>
      <c r="S1039" s="58"/>
      <c r="T1039" s="338"/>
      <c r="U1039" s="58"/>
      <c r="V1039" s="58"/>
      <c r="W1039" s="58"/>
      <c r="X1039" s="58"/>
      <c r="Y1039" s="58"/>
      <c r="Z1039" s="58"/>
      <c r="AA1039" s="56">
        <v>15</v>
      </c>
      <c r="AB1039" s="108"/>
      <c r="AC1039" s="108"/>
      <c r="AD1039" s="108"/>
      <c r="AE1039" s="83"/>
      <c r="AF1039" s="335"/>
      <c r="AG1039" s="76"/>
      <c r="AH1039" s="76"/>
    </row>
    <row r="1040" spans="1:34" x14ac:dyDescent="0.2">
      <c r="A1040" s="56">
        <v>16</v>
      </c>
      <c r="B1040" s="57">
        <f>IF(O$1049&gt;0,SUM($O1040:O1040),"")</f>
        <v>783</v>
      </c>
      <c r="C1040" s="57">
        <f>IF(P$1049&gt;0,SUM($O1040:P1040),"")</f>
        <v>1578</v>
      </c>
      <c r="D1040" s="57">
        <f>IF(Q$1049&gt;0,SUM($O1040:Q1040),"")</f>
        <v>2460</v>
      </c>
      <c r="E1040" s="57" t="str">
        <f>IF(R$1049&gt;0,SUM($O1040:R1040),"")</f>
        <v/>
      </c>
      <c r="F1040" s="57" t="str">
        <f>IF(S$1049&gt;0,SUM($O1040:S1040),"")</f>
        <v/>
      </c>
      <c r="G1040" s="57" t="str">
        <f>IF(T$1049&gt;0,SUM($O1040:T1040),"")</f>
        <v/>
      </c>
      <c r="H1040" s="57" t="str">
        <f>IF(U$1049&gt;0,SUM($O1040:U1040),"")</f>
        <v/>
      </c>
      <c r="I1040" s="57" t="str">
        <f>IF(V$1049&gt;0,SUM($O1040:V1040),"")</f>
        <v/>
      </c>
      <c r="J1040" s="57" t="str">
        <f>IF(W$1049&gt;0,SUM($O1040:W1040),"")</f>
        <v/>
      </c>
      <c r="K1040" s="57" t="str">
        <f>IF(X$1049&gt;0,SUM($O1040:X1040),"")</f>
        <v/>
      </c>
      <c r="L1040" s="57" t="str">
        <f>IF(Y$1049&gt;0,SUM($O1040:Y1040),"")</f>
        <v/>
      </c>
      <c r="M1040" s="57" t="str">
        <f>IF(Z$1049&gt;0,SUM($O1040:Z1040),"")</f>
        <v/>
      </c>
      <c r="N1040" s="56">
        <v>16</v>
      </c>
      <c r="O1040" s="58">
        <v>783</v>
      </c>
      <c r="P1040" s="58">
        <v>795</v>
      </c>
      <c r="Q1040" s="58">
        <v>882</v>
      </c>
      <c r="R1040" s="58"/>
      <c r="S1040" s="58"/>
      <c r="T1040" s="338"/>
      <c r="U1040" s="58"/>
      <c r="V1040" s="58"/>
      <c r="W1040" s="58"/>
      <c r="X1040" s="58"/>
      <c r="Y1040" s="58"/>
      <c r="Z1040" s="58"/>
      <c r="AA1040" s="56">
        <v>16</v>
      </c>
      <c r="AB1040" s="108"/>
      <c r="AC1040" s="108"/>
      <c r="AD1040" s="108"/>
      <c r="AE1040" s="83"/>
      <c r="AF1040" s="335"/>
      <c r="AG1040" s="76"/>
      <c r="AH1040" s="76"/>
    </row>
    <row r="1041" spans="1:34" x14ac:dyDescent="0.2">
      <c r="A1041" s="56">
        <v>17</v>
      </c>
      <c r="B1041" s="57">
        <f>IF(O$1049&gt;0,SUM($O1041:O1041),"")</f>
        <v>569</v>
      </c>
      <c r="C1041" s="57">
        <f>IF(P$1049&gt;0,SUM($O1041:P1041),"")</f>
        <v>1092</v>
      </c>
      <c r="D1041" s="57">
        <f>IF(Q$1049&gt;0,SUM($O1041:Q1041),"")</f>
        <v>1759</v>
      </c>
      <c r="E1041" s="57" t="str">
        <f>IF(R$1049&gt;0,SUM($O1041:R1041),"")</f>
        <v/>
      </c>
      <c r="F1041" s="57" t="str">
        <f>IF(S$1049&gt;0,SUM($O1041:S1041),"")</f>
        <v/>
      </c>
      <c r="G1041" s="57" t="str">
        <f>IF(T$1049&gt;0,SUM($O1041:T1041),"")</f>
        <v/>
      </c>
      <c r="H1041" s="57" t="str">
        <f>IF(U$1049&gt;0,SUM($O1041:U1041),"")</f>
        <v/>
      </c>
      <c r="I1041" s="57" t="str">
        <f>IF(V$1049&gt;0,SUM($O1041:V1041),"")</f>
        <v/>
      </c>
      <c r="J1041" s="57" t="str">
        <f>IF(W$1049&gt;0,SUM($O1041:W1041),"")</f>
        <v/>
      </c>
      <c r="K1041" s="57" t="str">
        <f>IF(X$1049&gt;0,SUM($O1041:X1041),"")</f>
        <v/>
      </c>
      <c r="L1041" s="57" t="str">
        <f>IF(Y$1049&gt;0,SUM($O1041:Y1041),"")</f>
        <v/>
      </c>
      <c r="M1041" s="57" t="str">
        <f>IF(Z$1049&gt;0,SUM($O1041:Z1041),"")</f>
        <v/>
      </c>
      <c r="N1041" s="56">
        <v>17</v>
      </c>
      <c r="O1041" s="58">
        <v>569</v>
      </c>
      <c r="P1041" s="58">
        <v>523</v>
      </c>
      <c r="Q1041" s="58">
        <v>667</v>
      </c>
      <c r="R1041" s="58"/>
      <c r="S1041" s="58"/>
      <c r="T1041" s="338"/>
      <c r="U1041" s="58"/>
      <c r="V1041" s="58"/>
      <c r="W1041" s="58"/>
      <c r="X1041" s="58"/>
      <c r="Y1041" s="58"/>
      <c r="Z1041" s="58"/>
      <c r="AA1041" s="56">
        <v>17</v>
      </c>
      <c r="AB1041" s="108"/>
      <c r="AC1041" s="108"/>
      <c r="AD1041" s="108"/>
      <c r="AE1041" s="83"/>
      <c r="AF1041" s="335"/>
      <c r="AG1041" s="76"/>
      <c r="AH1041" s="76"/>
    </row>
    <row r="1042" spans="1:34" x14ac:dyDescent="0.2">
      <c r="A1042" s="56">
        <v>18</v>
      </c>
      <c r="B1042" s="57">
        <f>IF(O$1049&gt;0,SUM($O1042:O1042),"")</f>
        <v>374</v>
      </c>
      <c r="C1042" s="57">
        <f>IF(P$1049&gt;0,SUM($O1042:P1042),"")</f>
        <v>857</v>
      </c>
      <c r="D1042" s="57">
        <f>IF(Q$1049&gt;0,SUM($O1042:Q1042),"")</f>
        <v>1345</v>
      </c>
      <c r="E1042" s="57" t="str">
        <f>IF(R$1049&gt;0,SUM($O1042:R1042),"")</f>
        <v/>
      </c>
      <c r="F1042" s="57" t="str">
        <f>IF(S$1049&gt;0,SUM($O1042:S1042),"")</f>
        <v/>
      </c>
      <c r="G1042" s="57" t="str">
        <f>IF(T$1049&gt;0,SUM($O1042:T1042),"")</f>
        <v/>
      </c>
      <c r="H1042" s="57" t="str">
        <f>IF(U$1049&gt;0,SUM($O1042:U1042),"")</f>
        <v/>
      </c>
      <c r="I1042" s="57" t="str">
        <f>IF(V$1049&gt;0,SUM($O1042:V1042),"")</f>
        <v/>
      </c>
      <c r="J1042" s="57" t="str">
        <f>IF(W$1049&gt;0,SUM($O1042:W1042),"")</f>
        <v/>
      </c>
      <c r="K1042" s="57" t="str">
        <f>IF(X$1049&gt;0,SUM($O1042:X1042),"")</f>
        <v/>
      </c>
      <c r="L1042" s="57" t="str">
        <f>IF(Y$1049&gt;0,SUM($O1042:Y1042),"")</f>
        <v/>
      </c>
      <c r="M1042" s="57" t="str">
        <f>IF(Z$1049&gt;0,SUM($O1042:Z1042),"")</f>
        <v/>
      </c>
      <c r="N1042" s="56">
        <v>18</v>
      </c>
      <c r="O1042" s="58">
        <v>374</v>
      </c>
      <c r="P1042" s="58">
        <v>483</v>
      </c>
      <c r="Q1042" s="58">
        <v>488</v>
      </c>
      <c r="R1042" s="58"/>
      <c r="S1042" s="58"/>
      <c r="T1042" s="58"/>
      <c r="U1042" s="58"/>
      <c r="V1042" s="58"/>
      <c r="W1042" s="58"/>
      <c r="X1042" s="58"/>
      <c r="Y1042" s="58"/>
      <c r="Z1042" s="58"/>
      <c r="AA1042" s="56">
        <v>18</v>
      </c>
      <c r="AB1042" s="108"/>
      <c r="AC1042" s="108"/>
      <c r="AD1042" s="108"/>
      <c r="AE1042" s="83"/>
      <c r="AF1042" s="335"/>
      <c r="AG1042" s="76"/>
      <c r="AH1042" s="76"/>
    </row>
    <row r="1043" spans="1:34" x14ac:dyDescent="0.2">
      <c r="A1043" s="56">
        <v>19</v>
      </c>
      <c r="B1043" s="57">
        <f>IF(O$1049&gt;0,SUM($O1043:O1043),"")</f>
        <v>228</v>
      </c>
      <c r="C1043" s="57">
        <f>IF(P$1049&gt;0,SUM($O1043:P1043),"")</f>
        <v>424</v>
      </c>
      <c r="D1043" s="57">
        <f>IF(Q$1049&gt;0,SUM($O1043:Q1043),"")</f>
        <v>632</v>
      </c>
      <c r="E1043" s="57" t="str">
        <f>IF(R$1049&gt;0,SUM($O1043:R1043),"")</f>
        <v/>
      </c>
      <c r="F1043" s="57" t="str">
        <f>IF(S$1049&gt;0,SUM($O1043:S1043),"")</f>
        <v/>
      </c>
      <c r="G1043" s="57" t="str">
        <f>IF(T$1049&gt;0,SUM($O1043:T1043),"")</f>
        <v/>
      </c>
      <c r="H1043" s="57" t="str">
        <f>IF(U$1049&gt;0,SUM($O1043:U1043),"")</f>
        <v/>
      </c>
      <c r="I1043" s="57" t="str">
        <f>IF(V$1049&gt;0,SUM($O1043:V1043),"")</f>
        <v/>
      </c>
      <c r="J1043" s="57" t="str">
        <f>IF(W$1049&gt;0,SUM($O1043:W1043),"")</f>
        <v/>
      </c>
      <c r="K1043" s="57" t="str">
        <f>IF(X$1049&gt;0,SUM($O1043:X1043),"")</f>
        <v/>
      </c>
      <c r="L1043" s="57" t="str">
        <f>IF(Y$1049&gt;0,SUM($O1043:Y1043),"")</f>
        <v/>
      </c>
      <c r="M1043" s="57" t="str">
        <f>IF(Z$1049&gt;0,SUM($O1043:Z1043),"")</f>
        <v/>
      </c>
      <c r="N1043" s="56">
        <v>19</v>
      </c>
      <c r="O1043" s="58">
        <v>228</v>
      </c>
      <c r="P1043" s="58">
        <v>196</v>
      </c>
      <c r="Q1043" s="58">
        <v>208</v>
      </c>
      <c r="R1043" s="58"/>
      <c r="S1043" s="58"/>
      <c r="T1043" s="338"/>
      <c r="U1043" s="58"/>
      <c r="V1043" s="58"/>
      <c r="W1043" s="58"/>
      <c r="X1043" s="58"/>
      <c r="Y1043" s="58"/>
      <c r="Z1043" s="58"/>
      <c r="AA1043" s="56">
        <v>19</v>
      </c>
      <c r="AB1043" s="108"/>
      <c r="AC1043" s="108"/>
      <c r="AD1043" s="108"/>
      <c r="AE1043" s="83"/>
      <c r="AF1043" s="335"/>
      <c r="AG1043" s="76"/>
      <c r="AH1043" s="76"/>
    </row>
    <row r="1044" spans="1:34" x14ac:dyDescent="0.2">
      <c r="A1044" s="56">
        <v>20</v>
      </c>
      <c r="B1044" s="57">
        <f>IF(O$1049&gt;0,SUM($O1044:O1044),"")</f>
        <v>481</v>
      </c>
      <c r="C1044" s="57">
        <f>IF(P$1049&gt;0,SUM($O1044:P1044),"")</f>
        <v>908</v>
      </c>
      <c r="D1044" s="57">
        <f>IF(Q$1049&gt;0,SUM($O1044:Q1044),"")</f>
        <v>1485</v>
      </c>
      <c r="E1044" s="57" t="str">
        <f>IF(R$1049&gt;0,SUM($O1044:R1044),"")</f>
        <v/>
      </c>
      <c r="F1044" s="57" t="str">
        <f>IF(S$1049&gt;0,SUM($O1044:S1044),"")</f>
        <v/>
      </c>
      <c r="G1044" s="57" t="str">
        <f>IF(T$1049&gt;0,SUM($O1044:T1044),"")</f>
        <v/>
      </c>
      <c r="H1044" s="57" t="str">
        <f>IF(U$1049&gt;0,SUM($O1044:U1044),"")</f>
        <v/>
      </c>
      <c r="I1044" s="57" t="str">
        <f>IF(V$1049&gt;0,SUM($O1044:V1044),"")</f>
        <v/>
      </c>
      <c r="J1044" s="57" t="str">
        <f>IF(W$1049&gt;0,SUM($O1044:W1044),"")</f>
        <v/>
      </c>
      <c r="K1044" s="57" t="str">
        <f>IF(X$1049&gt;0,SUM($O1044:X1044),"")</f>
        <v/>
      </c>
      <c r="L1044" s="57" t="str">
        <f>IF(Y$1049&gt;0,SUM($O1044:Y1044),"")</f>
        <v/>
      </c>
      <c r="M1044" s="57" t="str">
        <f>IF(Z$1049&gt;0,SUM($O1044:Z1044),"")</f>
        <v/>
      </c>
      <c r="N1044" s="56">
        <v>20</v>
      </c>
      <c r="O1044" s="58">
        <v>481</v>
      </c>
      <c r="P1044" s="58">
        <v>427</v>
      </c>
      <c r="Q1044" s="58">
        <v>577</v>
      </c>
      <c r="R1044" s="58"/>
      <c r="S1044" s="58"/>
      <c r="T1044" s="338"/>
      <c r="U1044" s="58"/>
      <c r="V1044" s="58"/>
      <c r="W1044" s="58"/>
      <c r="X1044" s="58"/>
      <c r="Y1044" s="58"/>
      <c r="Z1044" s="58"/>
      <c r="AA1044" s="56">
        <v>20</v>
      </c>
      <c r="AB1044" s="108"/>
      <c r="AC1044" s="108"/>
      <c r="AD1044" s="108"/>
      <c r="AE1044" s="83"/>
      <c r="AF1044" s="335"/>
      <c r="AG1044" s="76"/>
      <c r="AH1044" s="76"/>
    </row>
    <row r="1045" spans="1:34" x14ac:dyDescent="0.2">
      <c r="A1045" s="56">
        <v>21</v>
      </c>
      <c r="B1045" s="57">
        <f>IF(O$1049&gt;0,SUM($O1045:O1045),"")</f>
        <v>1024</v>
      </c>
      <c r="C1045" s="57">
        <f>IF(P$1049&gt;0,SUM($O1045:P1045),"")</f>
        <v>1824</v>
      </c>
      <c r="D1045" s="57">
        <f>IF(Q$1049&gt;0,SUM($O1045:Q1045),"")</f>
        <v>2827</v>
      </c>
      <c r="E1045" s="57" t="str">
        <f>IF(R$1049&gt;0,SUM($O1045:R1045),"")</f>
        <v/>
      </c>
      <c r="F1045" s="57" t="str">
        <f>IF(S$1049&gt;0,SUM($O1045:S1045),"")</f>
        <v/>
      </c>
      <c r="G1045" s="57" t="str">
        <f>IF(T$1049&gt;0,SUM($O1045:T1045),"")</f>
        <v/>
      </c>
      <c r="H1045" s="57" t="str">
        <f>IF(U$1049&gt;0,SUM($O1045:U1045),"")</f>
        <v/>
      </c>
      <c r="I1045" s="57" t="str">
        <f>IF(V$1049&gt;0,SUM($O1045:V1045),"")</f>
        <v/>
      </c>
      <c r="J1045" s="57" t="str">
        <f>IF(W$1049&gt;0,SUM($O1045:W1045),"")</f>
        <v/>
      </c>
      <c r="K1045" s="57" t="str">
        <f>IF(X$1049&gt;0,SUM($O1045:X1045),"")</f>
        <v/>
      </c>
      <c r="L1045" s="57" t="str">
        <f>IF(Y$1049&gt;0,SUM($O1045:Y1045),"")</f>
        <v/>
      </c>
      <c r="M1045" s="57" t="str">
        <f>IF(Z$1049&gt;0,SUM($O1045:Z1045),"")</f>
        <v/>
      </c>
      <c r="N1045" s="56">
        <v>21</v>
      </c>
      <c r="O1045" s="58">
        <v>1024</v>
      </c>
      <c r="P1045" s="58">
        <v>800</v>
      </c>
      <c r="Q1045" s="58">
        <v>1003</v>
      </c>
      <c r="R1045" s="58"/>
      <c r="S1045" s="58"/>
      <c r="T1045" s="338"/>
      <c r="U1045" s="58"/>
      <c r="V1045" s="58"/>
      <c r="W1045" s="58"/>
      <c r="X1045" s="58"/>
      <c r="Y1045" s="58"/>
      <c r="Z1045" s="58"/>
      <c r="AA1045" s="56">
        <v>21</v>
      </c>
      <c r="AB1045" s="108"/>
      <c r="AC1045" s="108"/>
      <c r="AD1045" s="108"/>
      <c r="AE1045" s="83"/>
      <c r="AF1045" s="335"/>
      <c r="AG1045" s="76"/>
      <c r="AH1045" s="76"/>
    </row>
    <row r="1046" spans="1:34" x14ac:dyDescent="0.2">
      <c r="A1046" s="56">
        <v>22</v>
      </c>
      <c r="B1046" s="57">
        <f>IF(O$1049&gt;0,SUM($O1046:O1046),"")</f>
        <v>2109</v>
      </c>
      <c r="C1046" s="57">
        <f>IF(P$1049&gt;0,SUM($O1046:P1046),"")</f>
        <v>3899</v>
      </c>
      <c r="D1046" s="57">
        <f>IF(Q$1049&gt;0,SUM($O1046:Q1046),"")</f>
        <v>6059</v>
      </c>
      <c r="E1046" s="57" t="str">
        <f>IF(R$1049&gt;0,SUM($O1046:R1046),"")</f>
        <v/>
      </c>
      <c r="F1046" s="57" t="str">
        <f>IF(S$1049&gt;0,SUM($O1046:S1046),"")</f>
        <v/>
      </c>
      <c r="G1046" s="57" t="str">
        <f>IF(T$1049&gt;0,SUM($O1046:T1046),"")</f>
        <v/>
      </c>
      <c r="H1046" s="57" t="str">
        <f>IF(U$1049&gt;0,SUM($O1046:U1046),"")</f>
        <v/>
      </c>
      <c r="I1046" s="57" t="str">
        <f>IF(V$1049&gt;0,SUM($O1046:V1046),"")</f>
        <v/>
      </c>
      <c r="J1046" s="57" t="str">
        <f>IF(W$1049&gt;0,SUM($O1046:W1046),"")</f>
        <v/>
      </c>
      <c r="K1046" s="57" t="str">
        <f>IF(X$1049&gt;0,SUM($O1046:X1046),"")</f>
        <v/>
      </c>
      <c r="L1046" s="57" t="str">
        <f>IF(Y$1049&gt;0,SUM($O1046:Y1046),"")</f>
        <v/>
      </c>
      <c r="M1046" s="57" t="str">
        <f>IF(Z$1049&gt;0,SUM($O1046:Z1046),"")</f>
        <v/>
      </c>
      <c r="N1046" s="56">
        <v>22</v>
      </c>
      <c r="O1046" s="58">
        <v>2109</v>
      </c>
      <c r="P1046" s="58">
        <v>1790</v>
      </c>
      <c r="Q1046" s="58">
        <v>2160</v>
      </c>
      <c r="R1046" s="58"/>
      <c r="S1046" s="58"/>
      <c r="T1046" s="338"/>
      <c r="U1046" s="58"/>
      <c r="V1046" s="58"/>
      <c r="W1046" s="58"/>
      <c r="X1046" s="58"/>
      <c r="Y1046" s="58"/>
      <c r="Z1046" s="58"/>
      <c r="AA1046" s="56">
        <v>22</v>
      </c>
      <c r="AB1046" s="108"/>
      <c r="AC1046" s="108"/>
      <c r="AD1046" s="108"/>
      <c r="AE1046" s="83"/>
      <c r="AF1046" s="335"/>
      <c r="AG1046" s="76"/>
      <c r="AH1046" s="76"/>
    </row>
    <row r="1047" spans="1:34" x14ac:dyDescent="0.2">
      <c r="A1047" s="56">
        <v>23</v>
      </c>
      <c r="B1047" s="57">
        <f>IF(O$1049&gt;0,SUM($O1047:O1047),"")</f>
        <v>4171</v>
      </c>
      <c r="C1047" s="57">
        <f>IF(P$1049&gt;0,SUM($O1047:P1047),"")</f>
        <v>8236</v>
      </c>
      <c r="D1047" s="57">
        <f>IF(Q$1049&gt;0,SUM($O1047:Q1047),"")</f>
        <v>12905</v>
      </c>
      <c r="E1047" s="57" t="str">
        <f>IF(R$1049&gt;0,SUM($O1047:R1047),"")</f>
        <v/>
      </c>
      <c r="F1047" s="57" t="str">
        <f>IF(S$1049&gt;0,SUM($O1047:S1047),"")</f>
        <v/>
      </c>
      <c r="G1047" s="57" t="str">
        <f>IF(T$1049&gt;0,SUM($O1047:T1047),"")</f>
        <v/>
      </c>
      <c r="H1047" s="57" t="str">
        <f>IF(U$1049&gt;0,SUM($O1047:U1047),"")</f>
        <v/>
      </c>
      <c r="I1047" s="57" t="str">
        <f>IF(V$1049&gt;0,SUM($O1047:V1047),"")</f>
        <v/>
      </c>
      <c r="J1047" s="57" t="str">
        <f>IF(W$1049&gt;0,SUM($O1047:W1047),"")</f>
        <v/>
      </c>
      <c r="K1047" s="57" t="str">
        <f>IF(X$1049&gt;0,SUM($O1047:X1047),"")</f>
        <v/>
      </c>
      <c r="L1047" s="57" t="str">
        <f>IF(Y$1049&gt;0,SUM($O1047:Y1047),"")</f>
        <v/>
      </c>
      <c r="M1047" s="57" t="str">
        <f>IF(Z$1049&gt;0,SUM($O1047:Z1047),"")</f>
        <v/>
      </c>
      <c r="N1047" s="56">
        <v>23</v>
      </c>
      <c r="O1047" s="58">
        <v>4171</v>
      </c>
      <c r="P1047" s="58">
        <v>4065</v>
      </c>
      <c r="Q1047" s="58">
        <v>4669</v>
      </c>
      <c r="R1047" s="58"/>
      <c r="S1047" s="58"/>
      <c r="T1047" s="338"/>
      <c r="U1047" s="58"/>
      <c r="V1047" s="58"/>
      <c r="W1047" s="58"/>
      <c r="X1047" s="58"/>
      <c r="Y1047" s="58"/>
      <c r="Z1047" s="58"/>
      <c r="AA1047" s="56">
        <v>23</v>
      </c>
      <c r="AB1047" s="108"/>
      <c r="AC1047" s="108"/>
      <c r="AD1047" s="108"/>
      <c r="AE1047" s="83"/>
      <c r="AF1047" s="335"/>
      <c r="AG1047" s="76"/>
      <c r="AH1047" s="76"/>
    </row>
    <row r="1048" spans="1:34" x14ac:dyDescent="0.2">
      <c r="A1048" s="56">
        <v>24</v>
      </c>
      <c r="B1048" s="57">
        <f>IF(O$1049&gt;0,SUM($O1048:O1048),"")</f>
        <v>779</v>
      </c>
      <c r="C1048" s="57">
        <f>IF(P$1049&gt;0,SUM($O1048:P1048),"")</f>
        <v>1481</v>
      </c>
      <c r="D1048" s="57">
        <f>IF(Q$1049&gt;0,SUM($O1048:Q1048),"")</f>
        <v>2303</v>
      </c>
      <c r="E1048" s="57" t="str">
        <f>IF(R$1049&gt;0,SUM($O1048:R1048),"")</f>
        <v/>
      </c>
      <c r="F1048" s="57" t="str">
        <f>IF(S$1049&gt;0,SUM($O1048:S1048),"")</f>
        <v/>
      </c>
      <c r="G1048" s="57" t="str">
        <f>IF(T$1049&gt;0,SUM($O1048:T1048),"")</f>
        <v/>
      </c>
      <c r="H1048" s="57" t="str">
        <f>IF(U$1049&gt;0,SUM($O1048:U1048),"")</f>
        <v/>
      </c>
      <c r="I1048" s="57" t="str">
        <f>IF(V$1049&gt;0,SUM($O1048:V1048),"")</f>
        <v/>
      </c>
      <c r="J1048" s="57" t="str">
        <f>IF(W$1049&gt;0,SUM($O1048:W1048),"")</f>
        <v/>
      </c>
      <c r="K1048" s="57" t="str">
        <f>IF(X$1049&gt;0,SUM($O1048:X1048),"")</f>
        <v/>
      </c>
      <c r="L1048" s="57" t="str">
        <f>IF(Y$1049&gt;0,SUM($O1048:Y1048),"")</f>
        <v/>
      </c>
      <c r="M1048" s="57" t="str">
        <f>IF(Z$1049&gt;0,SUM($O1048:Z1048),"")</f>
        <v/>
      </c>
      <c r="N1048" s="56">
        <v>24</v>
      </c>
      <c r="O1048" s="58">
        <v>779</v>
      </c>
      <c r="P1048" s="58">
        <v>702</v>
      </c>
      <c r="Q1048" s="58">
        <v>822</v>
      </c>
      <c r="R1048" s="58"/>
      <c r="S1048" s="58"/>
      <c r="T1048" s="338"/>
      <c r="U1048" s="58"/>
      <c r="V1048" s="58"/>
      <c r="W1048" s="58"/>
      <c r="X1048" s="58"/>
      <c r="Y1048" s="58"/>
      <c r="Z1048" s="58"/>
      <c r="AA1048" s="56">
        <v>24</v>
      </c>
      <c r="AB1048" s="108"/>
      <c r="AC1048" s="108"/>
      <c r="AD1048" s="108"/>
      <c r="AE1048" s="83"/>
      <c r="AF1048" s="299"/>
      <c r="AG1048" s="81"/>
      <c r="AH1048" s="81"/>
    </row>
    <row r="1049" spans="1:34" x14ac:dyDescent="0.2">
      <c r="A1049" s="72" t="s">
        <v>4</v>
      </c>
      <c r="B1049" s="62">
        <f>SUM(B1025:B1048)</f>
        <v>21892</v>
      </c>
      <c r="C1049" s="62">
        <f t="shared" ref="C1049" si="44">SUM(C1025:C1048)</f>
        <v>42648</v>
      </c>
      <c r="D1049" s="62">
        <f>SUM(D1025:D1048)</f>
        <v>66997</v>
      </c>
      <c r="E1049" s="62" t="str">
        <f>IF(R1049&gt;0,SUM($O1049:R1049),"")</f>
        <v/>
      </c>
      <c r="F1049" s="62">
        <f>SUM(F1025:F1048)</f>
        <v>0</v>
      </c>
      <c r="G1049" s="62">
        <f t="shared" ref="G1049:M1049" si="45">SUM(G1025:G1048)</f>
        <v>0</v>
      </c>
      <c r="H1049" s="62">
        <f t="shared" si="45"/>
        <v>0</v>
      </c>
      <c r="I1049" s="62">
        <f t="shared" si="45"/>
        <v>0</v>
      </c>
      <c r="J1049" s="62">
        <f t="shared" si="45"/>
        <v>0</v>
      </c>
      <c r="K1049" s="62">
        <f t="shared" si="45"/>
        <v>0</v>
      </c>
      <c r="L1049" s="62">
        <f t="shared" si="45"/>
        <v>0</v>
      </c>
      <c r="M1049" s="62">
        <f t="shared" si="45"/>
        <v>0</v>
      </c>
      <c r="N1049" s="72" t="s">
        <v>4</v>
      </c>
      <c r="O1049" s="62">
        <f t="shared" ref="O1049:P1049" si="46">SUM(O1025:O1048)</f>
        <v>21892</v>
      </c>
      <c r="P1049" s="62">
        <f t="shared" si="46"/>
        <v>20756</v>
      </c>
      <c r="Q1049" s="62">
        <f t="shared" ref="Q1049:V1049" si="47">SUM(Q1025:Q1048)</f>
        <v>24349</v>
      </c>
      <c r="R1049" s="62">
        <f t="shared" si="47"/>
        <v>0</v>
      </c>
      <c r="S1049" s="62">
        <f t="shared" si="47"/>
        <v>0</v>
      </c>
      <c r="T1049" s="378">
        <f t="shared" si="47"/>
        <v>0</v>
      </c>
      <c r="U1049" s="378">
        <f t="shared" si="47"/>
        <v>0</v>
      </c>
      <c r="V1049" s="378">
        <f t="shared" si="47"/>
        <v>0</v>
      </c>
      <c r="W1049" s="62">
        <f>SUM(W1025:W1048)</f>
        <v>0</v>
      </c>
      <c r="X1049" s="378">
        <f>SUM(X1025:X1048)</f>
        <v>0</v>
      </c>
      <c r="Y1049" s="62">
        <f>SUM(Y1025:Y1048)</f>
        <v>0</v>
      </c>
      <c r="Z1049" s="62">
        <f>SUM(Z1025:Z1048)</f>
        <v>0</v>
      </c>
      <c r="AA1049" s="61" t="s">
        <v>4</v>
      </c>
      <c r="AB1049" s="68"/>
      <c r="AC1049" s="110"/>
      <c r="AD1049" s="110"/>
    </row>
    <row r="1050" spans="1:34" x14ac:dyDescent="0.2">
      <c r="A1050" s="45"/>
      <c r="C1050" s="63"/>
      <c r="D1050" s="75"/>
      <c r="E1050" s="63"/>
      <c r="F1050" s="63"/>
      <c r="G1050" s="63"/>
      <c r="H1050" s="63"/>
      <c r="I1050" s="63"/>
      <c r="J1050" s="63"/>
      <c r="K1050" s="63"/>
      <c r="L1050" s="63"/>
      <c r="M1050" s="63"/>
      <c r="N1050" s="45"/>
      <c r="O1050" s="380"/>
      <c r="P1050" s="380"/>
      <c r="Q1050" s="380"/>
      <c r="R1050" s="380"/>
      <c r="S1050" s="380"/>
      <c r="T1050" s="380"/>
      <c r="U1050" s="380"/>
      <c r="V1050" s="380"/>
      <c r="W1050" s="113"/>
      <c r="X1050" s="380"/>
      <c r="AA1050" s="45"/>
      <c r="AB1050" s="110"/>
      <c r="AC1050" s="110"/>
      <c r="AD1050" s="110"/>
    </row>
    <row r="1051" spans="1:34" x14ac:dyDescent="0.2">
      <c r="A1051" s="45"/>
      <c r="B1051" s="63"/>
      <c r="C1051" s="63"/>
      <c r="D1051" s="63"/>
      <c r="E1051" s="63"/>
      <c r="F1051" s="63"/>
      <c r="G1051" s="63"/>
      <c r="H1051" s="63"/>
      <c r="I1051" s="63"/>
      <c r="J1051" s="63"/>
      <c r="K1051" s="63"/>
      <c r="L1051" s="63"/>
      <c r="M1051" s="63"/>
      <c r="N1051" s="45"/>
      <c r="W1051" s="113"/>
      <c r="AA1051" s="45"/>
      <c r="AB1051" s="110"/>
      <c r="AC1051" s="110"/>
      <c r="AD1051" s="110"/>
    </row>
    <row r="1052" spans="1:34" x14ac:dyDescent="0.2">
      <c r="A1052" s="45"/>
      <c r="B1052" s="63"/>
      <c r="C1052" s="63"/>
      <c r="D1052" s="63"/>
      <c r="E1052" s="63"/>
      <c r="F1052" s="63"/>
      <c r="G1052" s="63"/>
      <c r="H1052" s="63"/>
      <c r="I1052" s="63"/>
      <c r="J1052" s="63"/>
      <c r="K1052" s="63"/>
      <c r="L1052" s="63"/>
      <c r="M1052" s="63"/>
      <c r="N1052" s="45"/>
      <c r="W1052" s="113"/>
      <c r="AA1052" s="45"/>
      <c r="AB1052" s="110"/>
      <c r="AC1052" s="110"/>
      <c r="AD1052" s="110"/>
    </row>
    <row r="1053" spans="1:34" x14ac:dyDescent="0.2">
      <c r="A1053" s="45"/>
      <c r="B1053" s="86"/>
      <c r="M1053" s="111"/>
      <c r="N1053" s="45"/>
      <c r="O1053" s="86"/>
      <c r="AA1053" s="45"/>
      <c r="AB1053" s="110"/>
      <c r="AC1053" s="110"/>
      <c r="AD1053" s="110"/>
    </row>
    <row r="1054" spans="1:34" x14ac:dyDescent="0.2">
      <c r="A1054" s="64" t="s">
        <v>87</v>
      </c>
      <c r="B1054" s="115" t="s">
        <v>183</v>
      </c>
      <c r="C1054" s="116"/>
      <c r="D1054" s="116"/>
      <c r="E1054" s="116"/>
      <c r="F1054" s="116"/>
      <c r="G1054" s="116"/>
      <c r="H1054" s="116"/>
      <c r="I1054" s="116"/>
      <c r="J1054" s="116"/>
      <c r="K1054" s="116"/>
      <c r="L1054" s="116"/>
      <c r="M1054" s="116"/>
      <c r="N1054" s="74" t="s">
        <v>87</v>
      </c>
      <c r="O1054" s="326" t="str">
        <f>B1054</f>
        <v>Wagner-Peyser Entered Employment Rate</v>
      </c>
      <c r="P1054" s="327"/>
      <c r="Q1054" s="327"/>
      <c r="R1054" s="327"/>
      <c r="S1054" s="327"/>
      <c r="T1054" s="327"/>
      <c r="U1054" s="327"/>
      <c r="V1054" s="327"/>
      <c r="W1054" s="327"/>
      <c r="X1054" s="327" t="s">
        <v>117</v>
      </c>
      <c r="Y1054" s="327"/>
      <c r="Z1054" s="327"/>
      <c r="AA1054" s="114" t="s">
        <v>87</v>
      </c>
    </row>
    <row r="1055" spans="1:34" x14ac:dyDescent="0.2">
      <c r="A1055" s="65">
        <v>1</v>
      </c>
      <c r="B1055" s="57">
        <f>IF(O$1079&gt;0,SUM($O1055:O1055),"")</f>
        <v>1324</v>
      </c>
      <c r="C1055" s="57">
        <f>IF(P$1079&gt;0,SUM($O1055:P1055),"")</f>
        <v>2593</v>
      </c>
      <c r="D1055" s="57">
        <f>IF(Q$1079&gt;0,SUM($O1055:Q1055),"")</f>
        <v>3942</v>
      </c>
      <c r="E1055" s="57" t="str">
        <f>IF(R$1079&gt;0,SUM($O1055:R1055),"")</f>
        <v/>
      </c>
      <c r="F1055" s="57" t="str">
        <f>IF(S$1079&gt;0,SUM($O1055:S1055),"")</f>
        <v/>
      </c>
      <c r="G1055" s="57" t="str">
        <f>IF(T$1079&gt;0,SUM($O1055:T1055),"")</f>
        <v/>
      </c>
      <c r="H1055" s="57" t="str">
        <f>IF(U$1079&gt;0,SUM($O1055:U1055),"")</f>
        <v/>
      </c>
      <c r="I1055" s="57" t="str">
        <f>IF(V$1079&gt;0,SUM($O1055:V1055),"")</f>
        <v/>
      </c>
      <c r="J1055" s="57" t="str">
        <f>IF(W$1079&gt;0,SUM($O1055:W1055),"")</f>
        <v/>
      </c>
      <c r="K1055" s="57" t="str">
        <f>IF(X$1079&gt;0,SUM($O1055:X1055),"")</f>
        <v/>
      </c>
      <c r="L1055" s="57" t="str">
        <f>IF(Y$1079&gt;0,SUM($O1055:Y1055),"")</f>
        <v/>
      </c>
      <c r="M1055" s="57" t="str">
        <f>IF(Z$1079&gt;0,SUM($O1055:Z1055),"")</f>
        <v/>
      </c>
      <c r="N1055" s="140">
        <v>1</v>
      </c>
      <c r="O1055" s="58">
        <v>1324</v>
      </c>
      <c r="P1055" s="58">
        <v>1269</v>
      </c>
      <c r="Q1055" s="58">
        <v>1349</v>
      </c>
      <c r="R1055" s="58"/>
      <c r="S1055" s="58"/>
      <c r="T1055" s="338"/>
      <c r="U1055" s="338"/>
      <c r="V1055" s="58"/>
      <c r="W1055" s="58"/>
      <c r="X1055" s="58"/>
      <c r="Y1055" s="58"/>
      <c r="Z1055" s="58"/>
      <c r="AA1055" s="65">
        <v>1</v>
      </c>
    </row>
    <row r="1056" spans="1:34" x14ac:dyDescent="0.2">
      <c r="A1056" s="65">
        <v>2</v>
      </c>
      <c r="B1056" s="57">
        <f>IF(O$1079&gt;0,SUM($O1056:O1056),"")</f>
        <v>815</v>
      </c>
      <c r="C1056" s="57">
        <f>IF(P$1079&gt;0,SUM($O1056:P1056),"")</f>
        <v>1525</v>
      </c>
      <c r="D1056" s="57">
        <f>IF(Q$1079&gt;0,SUM($O1056:Q1056),"")</f>
        <v>2235</v>
      </c>
      <c r="E1056" s="57" t="str">
        <f>IF(R$1079&gt;0,SUM($O1056:R1056),"")</f>
        <v/>
      </c>
      <c r="F1056" s="57" t="str">
        <f>IF(S$1079&gt;0,SUM($O1056:S1056),"")</f>
        <v/>
      </c>
      <c r="G1056" s="57" t="str">
        <f>IF(T$1079&gt;0,SUM($O1056:T1056),"")</f>
        <v/>
      </c>
      <c r="H1056" s="57" t="str">
        <f>IF(U$1079&gt;0,SUM($O1056:U1056),"")</f>
        <v/>
      </c>
      <c r="I1056" s="57" t="str">
        <f>IF(V$1079&gt;0,SUM($O1056:V1056),"")</f>
        <v/>
      </c>
      <c r="J1056" s="57" t="str">
        <f>IF(W$1079&gt;0,SUM($O1056:W1056),"")</f>
        <v/>
      </c>
      <c r="K1056" s="57" t="str">
        <f>IF(X$1079&gt;0,SUM($O1056:X1056),"")</f>
        <v/>
      </c>
      <c r="L1056" s="57" t="str">
        <f>IF(Y$1079&gt;0,SUM($O1056:Y1056),"")</f>
        <v/>
      </c>
      <c r="M1056" s="57" t="str">
        <f>IF(Z$1079&gt;0,SUM($O1056:Z1056),"")</f>
        <v/>
      </c>
      <c r="N1056" s="140">
        <v>2</v>
      </c>
      <c r="O1056" s="58">
        <v>815</v>
      </c>
      <c r="P1056" s="58">
        <v>710</v>
      </c>
      <c r="Q1056" s="58">
        <v>710</v>
      </c>
      <c r="R1056" s="58"/>
      <c r="S1056" s="58"/>
      <c r="T1056" s="338"/>
      <c r="U1056" s="338"/>
      <c r="V1056" s="58"/>
      <c r="W1056" s="58"/>
      <c r="X1056" s="58"/>
      <c r="Y1056" s="58"/>
      <c r="Z1056" s="58"/>
      <c r="AA1056" s="65">
        <v>2</v>
      </c>
    </row>
    <row r="1057" spans="1:27" x14ac:dyDescent="0.2">
      <c r="A1057" s="65">
        <v>3</v>
      </c>
      <c r="B1057" s="57">
        <f>IF(O$1079&gt;0,SUM($O1057:O1057),"")</f>
        <v>389</v>
      </c>
      <c r="C1057" s="57">
        <f>IF(P$1079&gt;0,SUM($O1057:P1057),"")</f>
        <v>778</v>
      </c>
      <c r="D1057" s="57">
        <f>IF(Q$1079&gt;0,SUM($O1057:Q1057),"")</f>
        <v>1174</v>
      </c>
      <c r="E1057" s="57" t="str">
        <f>IF(R$1079&gt;0,SUM($O1057:R1057),"")</f>
        <v/>
      </c>
      <c r="F1057" s="57" t="str">
        <f>IF(S$1079&gt;0,SUM($O1057:S1057),"")</f>
        <v/>
      </c>
      <c r="G1057" s="57" t="str">
        <f>IF(T$1079&gt;0,SUM($O1057:T1057),"")</f>
        <v/>
      </c>
      <c r="H1057" s="57" t="str">
        <f>IF(U$1079&gt;0,SUM($O1057:U1057),"")</f>
        <v/>
      </c>
      <c r="I1057" s="57" t="str">
        <f>IF(V$1079&gt;0,SUM($O1057:V1057),"")</f>
        <v/>
      </c>
      <c r="J1057" s="57" t="str">
        <f>IF(W$1079&gt;0,SUM($O1057:W1057),"")</f>
        <v/>
      </c>
      <c r="K1057" s="57" t="str">
        <f>IF(X$1079&gt;0,SUM($O1057:X1057),"")</f>
        <v/>
      </c>
      <c r="L1057" s="57" t="str">
        <f>IF(Y$1079&gt;0,SUM($O1057:Y1057),"")</f>
        <v/>
      </c>
      <c r="M1057" s="57" t="str">
        <f>IF(Z$1079&gt;0,SUM($O1057:Z1057),"")</f>
        <v/>
      </c>
      <c r="N1057" s="140">
        <v>3</v>
      </c>
      <c r="O1057" s="58">
        <v>389</v>
      </c>
      <c r="P1057" s="58">
        <v>389</v>
      </c>
      <c r="Q1057" s="58">
        <v>396</v>
      </c>
      <c r="R1057" s="58"/>
      <c r="S1057" s="58"/>
      <c r="T1057" s="338"/>
      <c r="U1057" s="58"/>
      <c r="V1057" s="58"/>
      <c r="W1057" s="58"/>
      <c r="X1057" s="58"/>
      <c r="Y1057" s="58"/>
      <c r="Z1057" s="58"/>
      <c r="AA1057" s="65">
        <v>3</v>
      </c>
    </row>
    <row r="1058" spans="1:27" x14ac:dyDescent="0.2">
      <c r="A1058" s="65">
        <v>4</v>
      </c>
      <c r="B1058" s="57">
        <f>IF(O$1079&gt;0,SUM($O1058:O1058),"")</f>
        <v>782</v>
      </c>
      <c r="C1058" s="57">
        <f>IF(P$1079&gt;0,SUM($O1058:P1058),"")</f>
        <v>1629</v>
      </c>
      <c r="D1058" s="57">
        <f>IF(Q$1079&gt;0,SUM($O1058:Q1058),"")</f>
        <v>2482</v>
      </c>
      <c r="E1058" s="57" t="str">
        <f>IF(R$1079&gt;0,SUM($O1058:R1058),"")</f>
        <v/>
      </c>
      <c r="F1058" s="57" t="str">
        <f>IF(S$1079&gt;0,SUM($O1058:S1058),"")</f>
        <v/>
      </c>
      <c r="G1058" s="57" t="str">
        <f>IF(T$1079&gt;0,SUM($O1058:T1058),"")</f>
        <v/>
      </c>
      <c r="H1058" s="57" t="str">
        <f>IF(U$1079&gt;0,SUM($O1058:U1058),"")</f>
        <v/>
      </c>
      <c r="I1058" s="57" t="str">
        <f>IF(V$1079&gt;0,SUM($O1058:V1058),"")</f>
        <v/>
      </c>
      <c r="J1058" s="57" t="str">
        <f>IF(W$1079&gt;0,SUM($O1058:W1058),"")</f>
        <v/>
      </c>
      <c r="K1058" s="57" t="str">
        <f>IF(X$1079&gt;0,SUM($O1058:X1058),"")</f>
        <v/>
      </c>
      <c r="L1058" s="57" t="str">
        <f>IF(Y$1079&gt;0,SUM($O1058:Y1058),"")</f>
        <v/>
      </c>
      <c r="M1058" s="57" t="str">
        <f>IF(Z$1079&gt;0,SUM($O1058:Z1058),"")</f>
        <v/>
      </c>
      <c r="N1058" s="140">
        <v>4</v>
      </c>
      <c r="O1058" s="58">
        <v>782</v>
      </c>
      <c r="P1058" s="58">
        <v>847</v>
      </c>
      <c r="Q1058" s="58">
        <v>853</v>
      </c>
      <c r="R1058" s="58"/>
      <c r="S1058" s="58"/>
      <c r="T1058" s="338"/>
      <c r="U1058" s="58"/>
      <c r="V1058" s="58"/>
      <c r="W1058" s="58"/>
      <c r="X1058" s="58"/>
      <c r="Y1058" s="58"/>
      <c r="Z1058" s="58"/>
      <c r="AA1058" s="65">
        <v>4</v>
      </c>
    </row>
    <row r="1059" spans="1:27" x14ac:dyDescent="0.2">
      <c r="A1059" s="65">
        <v>5</v>
      </c>
      <c r="B1059" s="57">
        <f>IF(O$1079&gt;0,SUM($O1059:O1059),"")</f>
        <v>959</v>
      </c>
      <c r="C1059" s="57">
        <f>IF(P$1079&gt;0,SUM($O1059:P1059),"")</f>
        <v>1658</v>
      </c>
      <c r="D1059" s="57">
        <f>IF(Q$1079&gt;0,SUM($O1059:Q1059),"")</f>
        <v>2760</v>
      </c>
      <c r="E1059" s="57" t="str">
        <f>IF(R$1079&gt;0,SUM($O1059:R1059),"")</f>
        <v/>
      </c>
      <c r="F1059" s="57" t="str">
        <f>IF(S$1079&gt;0,SUM($O1059:S1059),"")</f>
        <v/>
      </c>
      <c r="G1059" s="57" t="str">
        <f>IF(T$1079&gt;0,SUM($O1059:T1059),"")</f>
        <v/>
      </c>
      <c r="H1059" s="57" t="str">
        <f>IF(U$1079&gt;0,SUM($O1059:U1059),"")</f>
        <v/>
      </c>
      <c r="I1059" s="57" t="str">
        <f>IF(V$1079&gt;0,SUM($O1059:V1059),"")</f>
        <v/>
      </c>
      <c r="J1059" s="57" t="str">
        <f>IF(W$1079&gt;0,SUM($O1059:W1059),"")</f>
        <v/>
      </c>
      <c r="K1059" s="57" t="str">
        <f>IF(X$1079&gt;0,SUM($O1059:X1059),"")</f>
        <v/>
      </c>
      <c r="L1059" s="57" t="str">
        <f>IF(Y$1079&gt;0,SUM($O1059:Y1059),"")</f>
        <v/>
      </c>
      <c r="M1059" s="57" t="str">
        <f>IF(Z$1079&gt;0,SUM($O1059:Z1059),"")</f>
        <v/>
      </c>
      <c r="N1059" s="140">
        <v>5</v>
      </c>
      <c r="O1059" s="58">
        <v>959</v>
      </c>
      <c r="P1059" s="58">
        <v>699</v>
      </c>
      <c r="Q1059" s="58">
        <v>1102</v>
      </c>
      <c r="R1059" s="58"/>
      <c r="S1059" s="58"/>
      <c r="T1059" s="338"/>
      <c r="U1059" s="58"/>
      <c r="V1059" s="58"/>
      <c r="W1059" s="58"/>
      <c r="X1059" s="58"/>
      <c r="Y1059" s="58"/>
      <c r="Z1059" s="58"/>
      <c r="AA1059" s="65">
        <v>5</v>
      </c>
    </row>
    <row r="1060" spans="1:27" x14ac:dyDescent="0.2">
      <c r="A1060" s="65">
        <v>6</v>
      </c>
      <c r="B1060" s="57">
        <f>IF(O$1079&gt;0,SUM($O1060:O1060),"")</f>
        <v>595</v>
      </c>
      <c r="C1060" s="57">
        <f>IF(P$1079&gt;0,SUM($O1060:P1060),"")</f>
        <v>1243</v>
      </c>
      <c r="D1060" s="57">
        <f>IF(Q$1079&gt;0,SUM($O1060:Q1060),"")</f>
        <v>1804</v>
      </c>
      <c r="E1060" s="57" t="str">
        <f>IF(R$1079&gt;0,SUM($O1060:R1060),"")</f>
        <v/>
      </c>
      <c r="F1060" s="57" t="str">
        <f>IF(S$1079&gt;0,SUM($O1060:S1060),"")</f>
        <v/>
      </c>
      <c r="G1060" s="57" t="str">
        <f>IF(T$1079&gt;0,SUM($O1060:T1060),"")</f>
        <v/>
      </c>
      <c r="H1060" s="57" t="str">
        <f>IF(U$1079&gt;0,SUM($O1060:U1060),"")</f>
        <v/>
      </c>
      <c r="I1060" s="57" t="str">
        <f>IF(V$1079&gt;0,SUM($O1060:V1060),"")</f>
        <v/>
      </c>
      <c r="J1060" s="57" t="str">
        <f>IF(W$1079&gt;0,SUM($O1060:W1060),"")</f>
        <v/>
      </c>
      <c r="K1060" s="57" t="str">
        <f>IF(X$1079&gt;0,SUM($O1060:X1060),"")</f>
        <v/>
      </c>
      <c r="L1060" s="57" t="str">
        <f>IF(Y$1079&gt;0,SUM($O1060:Y1060),"")</f>
        <v/>
      </c>
      <c r="M1060" s="57" t="str">
        <f>IF(Z$1079&gt;0,SUM($O1060:Z1060),"")</f>
        <v/>
      </c>
      <c r="N1060" s="140">
        <v>6</v>
      </c>
      <c r="O1060" s="58">
        <v>595</v>
      </c>
      <c r="P1060" s="58">
        <v>648</v>
      </c>
      <c r="Q1060" s="58">
        <v>561</v>
      </c>
      <c r="R1060" s="58"/>
      <c r="S1060" s="58"/>
      <c r="T1060" s="338"/>
      <c r="U1060" s="58"/>
      <c r="V1060" s="58"/>
      <c r="W1060" s="58"/>
      <c r="X1060" s="58"/>
      <c r="Y1060" s="58"/>
      <c r="Z1060" s="58"/>
      <c r="AA1060" s="65">
        <v>6</v>
      </c>
    </row>
    <row r="1061" spans="1:27" x14ac:dyDescent="0.2">
      <c r="A1061" s="65">
        <v>7</v>
      </c>
      <c r="B1061" s="57">
        <f>IF(O$1079&gt;0,SUM($O1061:O1061),"")</f>
        <v>353</v>
      </c>
      <c r="C1061" s="57">
        <f>IF(P$1079&gt;0,SUM($O1061:P1061),"")</f>
        <v>775</v>
      </c>
      <c r="D1061" s="57">
        <f>IF(Q$1079&gt;0,SUM($O1061:Q1061),"")</f>
        <v>1123</v>
      </c>
      <c r="E1061" s="57" t="str">
        <f>IF(R$1079&gt;0,SUM($O1061:R1061),"")</f>
        <v/>
      </c>
      <c r="F1061" s="57" t="str">
        <f>IF(S$1079&gt;0,SUM($O1061:S1061),"")</f>
        <v/>
      </c>
      <c r="G1061" s="57" t="str">
        <f>IF(T$1079&gt;0,SUM($O1061:T1061),"")</f>
        <v/>
      </c>
      <c r="H1061" s="57" t="str">
        <f>IF(U$1079&gt;0,SUM($O1061:U1061),"")</f>
        <v/>
      </c>
      <c r="I1061" s="57" t="str">
        <f>IF(V$1079&gt;0,SUM($O1061:V1061),"")</f>
        <v/>
      </c>
      <c r="J1061" s="57" t="str">
        <f>IF(W$1079&gt;0,SUM($O1061:W1061),"")</f>
        <v/>
      </c>
      <c r="K1061" s="57" t="str">
        <f>IF(X$1079&gt;0,SUM($O1061:X1061),"")</f>
        <v/>
      </c>
      <c r="L1061" s="57" t="str">
        <f>IF(Y$1079&gt;0,SUM($O1061:Y1061),"")</f>
        <v/>
      </c>
      <c r="M1061" s="57" t="str">
        <f>IF(Z$1079&gt;0,SUM($O1061:Z1061),"")</f>
        <v/>
      </c>
      <c r="N1061" s="140">
        <v>7</v>
      </c>
      <c r="O1061" s="58">
        <v>353</v>
      </c>
      <c r="P1061" s="58">
        <v>422</v>
      </c>
      <c r="Q1061" s="58">
        <v>348</v>
      </c>
      <c r="R1061" s="58"/>
      <c r="S1061" s="58"/>
      <c r="T1061" s="338"/>
      <c r="U1061" s="58"/>
      <c r="V1061" s="58"/>
      <c r="W1061" s="58"/>
      <c r="X1061" s="58"/>
      <c r="Y1061" s="58"/>
      <c r="Z1061" s="58"/>
      <c r="AA1061" s="65">
        <v>7</v>
      </c>
    </row>
    <row r="1062" spans="1:27" x14ac:dyDescent="0.2">
      <c r="A1062" s="65">
        <v>8</v>
      </c>
      <c r="B1062" s="57">
        <f>IF(O$1079&gt;0,SUM($O1062:O1062),"")</f>
        <v>3442</v>
      </c>
      <c r="C1062" s="57">
        <f>IF(P$1079&gt;0,SUM($O1062:P1062),"")</f>
        <v>6536</v>
      </c>
      <c r="D1062" s="57">
        <f>IF(Q$1079&gt;0,SUM($O1062:Q1062),"")</f>
        <v>10961</v>
      </c>
      <c r="E1062" s="57" t="str">
        <f>IF(R$1079&gt;0,SUM($O1062:R1062),"")</f>
        <v/>
      </c>
      <c r="F1062" s="57" t="str">
        <f>IF(S$1079&gt;0,SUM($O1062:S1062),"")</f>
        <v/>
      </c>
      <c r="G1062" s="57" t="str">
        <f>IF(T$1079&gt;0,SUM($O1062:T1062),"")</f>
        <v/>
      </c>
      <c r="H1062" s="57" t="str">
        <f>IF(U$1079&gt;0,SUM($O1062:U1062),"")</f>
        <v/>
      </c>
      <c r="I1062" s="57" t="str">
        <f>IF(V$1079&gt;0,SUM($O1062:V1062),"")</f>
        <v/>
      </c>
      <c r="J1062" s="57" t="str">
        <f>IF(W$1079&gt;0,SUM($O1062:W1062),"")</f>
        <v/>
      </c>
      <c r="K1062" s="57" t="str">
        <f>IF(X$1079&gt;0,SUM($O1062:X1062),"")</f>
        <v/>
      </c>
      <c r="L1062" s="57" t="str">
        <f>IF(Y$1079&gt;0,SUM($O1062:Y1062),"")</f>
        <v/>
      </c>
      <c r="M1062" s="57" t="str">
        <f>IF(Z$1079&gt;0,SUM($O1062:Z1062),"")</f>
        <v/>
      </c>
      <c r="N1062" s="140">
        <v>8</v>
      </c>
      <c r="O1062" s="58">
        <v>3442</v>
      </c>
      <c r="P1062" s="58">
        <v>3094</v>
      </c>
      <c r="Q1062" s="58">
        <v>4425</v>
      </c>
      <c r="R1062" s="58"/>
      <c r="S1062" s="58"/>
      <c r="T1062" s="338"/>
      <c r="U1062" s="58"/>
      <c r="V1062" s="58"/>
      <c r="W1062" s="58"/>
      <c r="X1062" s="58"/>
      <c r="Y1062" s="58"/>
      <c r="Z1062" s="58"/>
      <c r="AA1062" s="65">
        <v>8</v>
      </c>
    </row>
    <row r="1063" spans="1:27" x14ac:dyDescent="0.2">
      <c r="A1063" s="65">
        <v>9</v>
      </c>
      <c r="B1063" s="57">
        <f>IF(O$1079&gt;0,SUM($O1063:O1063),"")</f>
        <v>254</v>
      </c>
      <c r="C1063" s="57">
        <f>IF(P$1079&gt;0,SUM($O1063:P1063),"")</f>
        <v>510</v>
      </c>
      <c r="D1063" s="57">
        <f>IF(Q$1079&gt;0,SUM($O1063:Q1063),"")</f>
        <v>733</v>
      </c>
      <c r="E1063" s="57" t="str">
        <f>IF(R$1079&gt;0,SUM($O1063:R1063),"")</f>
        <v/>
      </c>
      <c r="F1063" s="57" t="str">
        <f>IF(S$1079&gt;0,SUM($O1063:S1063),"")</f>
        <v/>
      </c>
      <c r="G1063" s="57" t="str">
        <f>IF(T$1079&gt;0,SUM($O1063:T1063),"")</f>
        <v/>
      </c>
      <c r="H1063" s="57" t="str">
        <f>IF(U$1079&gt;0,SUM($O1063:U1063),"")</f>
        <v/>
      </c>
      <c r="I1063" s="57" t="str">
        <f>IF(V$1079&gt;0,SUM($O1063:V1063),"")</f>
        <v/>
      </c>
      <c r="J1063" s="57" t="str">
        <f>IF(W$1079&gt;0,SUM($O1063:W1063),"")</f>
        <v/>
      </c>
      <c r="K1063" s="57" t="str">
        <f>IF(X$1079&gt;0,SUM($O1063:X1063),"")</f>
        <v/>
      </c>
      <c r="L1063" s="57" t="str">
        <f>IF(Y$1079&gt;0,SUM($O1063:Y1063),"")</f>
        <v/>
      </c>
      <c r="M1063" s="57" t="str">
        <f>IF(Z$1079&gt;0,SUM($O1063:Z1063),"")</f>
        <v/>
      </c>
      <c r="N1063" s="140">
        <v>9</v>
      </c>
      <c r="O1063" s="58">
        <v>254</v>
      </c>
      <c r="P1063" s="58">
        <v>256</v>
      </c>
      <c r="Q1063" s="58">
        <v>223</v>
      </c>
      <c r="R1063" s="58"/>
      <c r="S1063" s="58"/>
      <c r="T1063" s="338"/>
      <c r="U1063" s="58"/>
      <c r="V1063" s="58"/>
      <c r="W1063" s="58"/>
      <c r="X1063" s="58"/>
      <c r="Y1063" s="58"/>
      <c r="Z1063" s="58"/>
      <c r="AA1063" s="65">
        <v>9</v>
      </c>
    </row>
    <row r="1064" spans="1:27" x14ac:dyDescent="0.2">
      <c r="A1064" s="65">
        <v>10</v>
      </c>
      <c r="B1064" s="57">
        <f>IF(O$1079&gt;0,SUM($O1064:O1064),"")</f>
        <v>1370</v>
      </c>
      <c r="C1064" s="57">
        <f>IF(P$1079&gt;0,SUM($O1064:P1064),"")</f>
        <v>2675</v>
      </c>
      <c r="D1064" s="57">
        <f>IF(Q$1079&gt;0,SUM($O1064:Q1064),"")</f>
        <v>3837</v>
      </c>
      <c r="E1064" s="57" t="str">
        <f>IF(R$1079&gt;0,SUM($O1064:R1064),"")</f>
        <v/>
      </c>
      <c r="F1064" s="57" t="str">
        <f>IF(S$1079&gt;0,SUM($O1064:S1064),"")</f>
        <v/>
      </c>
      <c r="G1064" s="57" t="str">
        <f>IF(T$1079&gt;0,SUM($O1064:T1064),"")</f>
        <v/>
      </c>
      <c r="H1064" s="57" t="str">
        <f>IF(U$1079&gt;0,SUM($O1064:U1064),"")</f>
        <v/>
      </c>
      <c r="I1064" s="57" t="str">
        <f>IF(V$1079&gt;0,SUM($O1064:V1064),"")</f>
        <v/>
      </c>
      <c r="J1064" s="57" t="str">
        <f>IF(W$1079&gt;0,SUM($O1064:W1064),"")</f>
        <v/>
      </c>
      <c r="K1064" s="57" t="str">
        <f>IF(X$1079&gt;0,SUM($O1064:X1064),"")</f>
        <v/>
      </c>
      <c r="L1064" s="57" t="str">
        <f>IF(Y$1079&gt;0,SUM($O1064:Y1064),"")</f>
        <v/>
      </c>
      <c r="M1064" s="57" t="str">
        <f>IF(Z$1079&gt;0,SUM($O1064:Z1064),"")</f>
        <v/>
      </c>
      <c r="N1064" s="140">
        <v>10</v>
      </c>
      <c r="O1064" s="58">
        <v>1370</v>
      </c>
      <c r="P1064" s="58">
        <v>1305</v>
      </c>
      <c r="Q1064" s="58">
        <v>1162</v>
      </c>
      <c r="R1064" s="58"/>
      <c r="S1064" s="58"/>
      <c r="T1064" s="338"/>
      <c r="U1064" s="58"/>
      <c r="V1064" s="58"/>
      <c r="W1064" s="58"/>
      <c r="X1064" s="58"/>
      <c r="Y1064" s="58"/>
      <c r="Z1064" s="58"/>
      <c r="AA1064" s="65">
        <v>10</v>
      </c>
    </row>
    <row r="1065" spans="1:27" x14ac:dyDescent="0.2">
      <c r="A1065" s="65">
        <v>11</v>
      </c>
      <c r="B1065" s="57">
        <f>IF(O$1079&gt;0,SUM($O1065:O1065),"")</f>
        <v>1901</v>
      </c>
      <c r="C1065" s="57">
        <f>IF(P$1079&gt;0,SUM($O1065:P1065),"")</f>
        <v>3393</v>
      </c>
      <c r="D1065" s="57">
        <f>IF(Q$1079&gt;0,SUM($O1065:Q1065),"")</f>
        <v>5159</v>
      </c>
      <c r="E1065" s="57" t="str">
        <f>IF(R$1079&gt;0,SUM($O1065:R1065),"")</f>
        <v/>
      </c>
      <c r="F1065" s="57" t="str">
        <f>IF(S$1079&gt;0,SUM($O1065:S1065),"")</f>
        <v/>
      </c>
      <c r="G1065" s="57" t="str">
        <f>IF(T$1079&gt;0,SUM($O1065:T1065),"")</f>
        <v/>
      </c>
      <c r="H1065" s="57" t="str">
        <f>IF(U$1079&gt;0,SUM($O1065:U1065),"")</f>
        <v/>
      </c>
      <c r="I1065" s="57" t="str">
        <f>IF(V$1079&gt;0,SUM($O1065:V1065),"")</f>
        <v/>
      </c>
      <c r="J1065" s="57" t="str">
        <f>IF(W$1079&gt;0,SUM($O1065:W1065),"")</f>
        <v/>
      </c>
      <c r="K1065" s="57" t="str">
        <f>IF(X$1079&gt;0,SUM($O1065:X1065),"")</f>
        <v/>
      </c>
      <c r="L1065" s="57" t="str">
        <f>IF(Y$1079&gt;0,SUM($O1065:Y1065),"")</f>
        <v/>
      </c>
      <c r="M1065" s="57" t="str">
        <f>IF(Z$1079&gt;0,SUM($O1065:Z1065),"")</f>
        <v/>
      </c>
      <c r="N1065" s="140">
        <v>11</v>
      </c>
      <c r="O1065" s="58">
        <v>1901</v>
      </c>
      <c r="P1065" s="58">
        <v>1492</v>
      </c>
      <c r="Q1065" s="58">
        <v>1766</v>
      </c>
      <c r="R1065" s="58"/>
      <c r="S1065" s="58"/>
      <c r="T1065" s="338"/>
      <c r="U1065" s="58"/>
      <c r="V1065" s="58"/>
      <c r="W1065" s="58"/>
      <c r="X1065" s="58"/>
      <c r="Y1065" s="58"/>
      <c r="Z1065" s="58"/>
      <c r="AA1065" s="65">
        <v>11</v>
      </c>
    </row>
    <row r="1066" spans="1:27" x14ac:dyDescent="0.2">
      <c r="A1066" s="65">
        <v>12</v>
      </c>
      <c r="B1066" s="57">
        <f>IF(O$1079&gt;0,SUM($O1066:O1066),"")</f>
        <v>5249</v>
      </c>
      <c r="C1066" s="57">
        <f>IF(P$1079&gt;0,SUM($O1066:P1066),"")</f>
        <v>9798</v>
      </c>
      <c r="D1066" s="57">
        <f>IF(Q$1079&gt;0,SUM($O1066:Q1066),"")</f>
        <v>14808</v>
      </c>
      <c r="E1066" s="57" t="str">
        <f>IF(R$1079&gt;0,SUM($O1066:R1066),"")</f>
        <v/>
      </c>
      <c r="F1066" s="57" t="str">
        <f>IF(S$1079&gt;0,SUM($O1066:S1066),"")</f>
        <v/>
      </c>
      <c r="G1066" s="57" t="str">
        <f>IF(T$1079&gt;0,SUM($O1066:T1066),"")</f>
        <v/>
      </c>
      <c r="H1066" s="57" t="str">
        <f>IF(U$1079&gt;0,SUM($O1066:U1066),"")</f>
        <v/>
      </c>
      <c r="I1066" s="57" t="str">
        <f>IF(V$1079&gt;0,SUM($O1066:V1066),"")</f>
        <v/>
      </c>
      <c r="J1066" s="57" t="str">
        <f>IF(W$1079&gt;0,SUM($O1066:W1066),"")</f>
        <v/>
      </c>
      <c r="K1066" s="57" t="str">
        <f>IF(X$1079&gt;0,SUM($O1066:X1066),"")</f>
        <v/>
      </c>
      <c r="L1066" s="57" t="str">
        <f>IF(Y$1079&gt;0,SUM($O1066:Y1066),"")</f>
        <v/>
      </c>
      <c r="M1066" s="57" t="str">
        <f>IF(Z$1079&gt;0,SUM($O1066:Z1066),"")</f>
        <v/>
      </c>
      <c r="N1066" s="140">
        <v>12</v>
      </c>
      <c r="O1066" s="58">
        <v>5249</v>
      </c>
      <c r="P1066" s="58">
        <v>4549</v>
      </c>
      <c r="Q1066" s="58">
        <v>5010</v>
      </c>
      <c r="R1066" s="58"/>
      <c r="S1066" s="58"/>
      <c r="T1066" s="338"/>
      <c r="U1066" s="58"/>
      <c r="V1066" s="58"/>
      <c r="W1066" s="58"/>
      <c r="X1066" s="58"/>
      <c r="Y1066" s="58"/>
      <c r="Z1066" s="58"/>
      <c r="AA1066" s="65">
        <v>12</v>
      </c>
    </row>
    <row r="1067" spans="1:27" x14ac:dyDescent="0.2">
      <c r="A1067" s="65">
        <v>13</v>
      </c>
      <c r="B1067" s="57">
        <f>IF(O$1079&gt;0,SUM($O1067:O1067),"")</f>
        <v>1393</v>
      </c>
      <c r="C1067" s="57">
        <f>IF(P$1079&gt;0,SUM($O1067:P1067),"")</f>
        <v>2970</v>
      </c>
      <c r="D1067" s="57">
        <f>IF(Q$1079&gt;0,SUM($O1067:Q1067),"")</f>
        <v>5575</v>
      </c>
      <c r="E1067" s="57" t="str">
        <f>IF(R$1079&gt;0,SUM($O1067:R1067),"")</f>
        <v/>
      </c>
      <c r="F1067" s="57" t="str">
        <f>IF(S$1079&gt;0,SUM($O1067:S1067),"")</f>
        <v/>
      </c>
      <c r="G1067" s="57" t="str">
        <f>IF(T$1079&gt;0,SUM($O1067:T1067),"")</f>
        <v/>
      </c>
      <c r="H1067" s="57" t="str">
        <f>IF(U$1079&gt;0,SUM($O1067:U1067),"")</f>
        <v/>
      </c>
      <c r="I1067" s="57" t="str">
        <f>IF(V$1079&gt;0,SUM($O1067:V1067),"")</f>
        <v/>
      </c>
      <c r="J1067" s="57" t="str">
        <f>IF(W$1079&gt;0,SUM($O1067:W1067),"")</f>
        <v/>
      </c>
      <c r="K1067" s="57" t="str">
        <f>IF(X$1079&gt;0,SUM($O1067:X1067),"")</f>
        <v/>
      </c>
      <c r="L1067" s="57" t="str">
        <f>IF(Y$1079&gt;0,SUM($O1067:Y1067),"")</f>
        <v/>
      </c>
      <c r="M1067" s="57" t="str">
        <f>IF(Z$1079&gt;0,SUM($O1067:Z1067),"")</f>
        <v/>
      </c>
      <c r="N1067" s="140">
        <v>13</v>
      </c>
      <c r="O1067" s="58">
        <v>1393</v>
      </c>
      <c r="P1067" s="58">
        <v>1577</v>
      </c>
      <c r="Q1067" s="58">
        <v>2605</v>
      </c>
      <c r="R1067" s="58"/>
      <c r="S1067" s="58"/>
      <c r="T1067" s="338"/>
      <c r="U1067" s="58"/>
      <c r="V1067" s="58"/>
      <c r="W1067" s="58"/>
      <c r="X1067" s="58"/>
      <c r="Y1067" s="58"/>
      <c r="Z1067" s="58"/>
      <c r="AA1067" s="65">
        <v>13</v>
      </c>
    </row>
    <row r="1068" spans="1:27" x14ac:dyDescent="0.2">
      <c r="A1068" s="65">
        <v>14</v>
      </c>
      <c r="B1068" s="57">
        <f>IF(O$1079&gt;0,SUM($O1068:O1068),"")</f>
        <v>2144</v>
      </c>
      <c r="C1068" s="57">
        <f>IF(P$1079&gt;0,SUM($O1068:P1068),"")</f>
        <v>3897</v>
      </c>
      <c r="D1068" s="57">
        <f>IF(Q$1079&gt;0,SUM($O1068:Q1068),"")</f>
        <v>5878</v>
      </c>
      <c r="E1068" s="57" t="str">
        <f>IF(R$1079&gt;0,SUM($O1068:R1068),"")</f>
        <v/>
      </c>
      <c r="F1068" s="57" t="str">
        <f>IF(S$1079&gt;0,SUM($O1068:S1068),"")</f>
        <v/>
      </c>
      <c r="G1068" s="57" t="str">
        <f>IF(T$1079&gt;0,SUM($O1068:T1068),"")</f>
        <v/>
      </c>
      <c r="H1068" s="57" t="str">
        <f>IF(U$1079&gt;0,SUM($O1068:U1068),"")</f>
        <v/>
      </c>
      <c r="I1068" s="57" t="str">
        <f>IF(V$1079&gt;0,SUM($O1068:V1068),"")</f>
        <v/>
      </c>
      <c r="J1068" s="57" t="str">
        <f>IF(W$1079&gt;0,SUM($O1068:W1068),"")</f>
        <v/>
      </c>
      <c r="K1068" s="57" t="str">
        <f>IF(X$1079&gt;0,SUM($O1068:X1068),"")</f>
        <v/>
      </c>
      <c r="L1068" s="57" t="str">
        <f>IF(Y$1079&gt;0,SUM($O1068:Y1068),"")</f>
        <v/>
      </c>
      <c r="M1068" s="57" t="str">
        <f>IF(Z$1079&gt;0,SUM($O1068:Z1068),"")</f>
        <v/>
      </c>
      <c r="N1068" s="140">
        <v>14</v>
      </c>
      <c r="O1068" s="58">
        <v>2144</v>
      </c>
      <c r="P1068" s="58">
        <v>1753</v>
      </c>
      <c r="Q1068" s="58">
        <v>1981</v>
      </c>
      <c r="R1068" s="58"/>
      <c r="S1068" s="58"/>
      <c r="T1068" s="338"/>
      <c r="U1068" s="58"/>
      <c r="V1068" s="58"/>
      <c r="W1068" s="58"/>
      <c r="X1068" s="58"/>
      <c r="Y1068" s="58"/>
      <c r="Z1068" s="58"/>
      <c r="AA1068" s="65">
        <v>14</v>
      </c>
    </row>
    <row r="1069" spans="1:27" x14ac:dyDescent="0.2">
      <c r="A1069" s="65">
        <v>15</v>
      </c>
      <c r="B1069" s="57">
        <f>IF(O$1079&gt;0,SUM($O1069:O1069),"")</f>
        <v>2836</v>
      </c>
      <c r="C1069" s="57">
        <f>IF(P$1079&gt;0,SUM($O1069:P1069),"")</f>
        <v>7314</v>
      </c>
      <c r="D1069" s="57">
        <f>IF(Q$1079&gt;0,SUM($O1069:Q1069),"")</f>
        <v>17198</v>
      </c>
      <c r="E1069" s="57" t="str">
        <f>IF(R$1079&gt;0,SUM($O1069:R1069),"")</f>
        <v/>
      </c>
      <c r="F1069" s="57" t="str">
        <f>IF(S$1079&gt;0,SUM($O1069:S1069),"")</f>
        <v/>
      </c>
      <c r="G1069" s="57" t="str">
        <f>IF(T$1079&gt;0,SUM($O1069:T1069),"")</f>
        <v/>
      </c>
      <c r="H1069" s="57" t="str">
        <f>IF(U$1079&gt;0,SUM($O1069:U1069),"")</f>
        <v/>
      </c>
      <c r="I1069" s="57" t="str">
        <f>IF(V$1079&gt;0,SUM($O1069:V1069),"")</f>
        <v/>
      </c>
      <c r="J1069" s="57" t="str">
        <f>IF(W$1079&gt;0,SUM($O1069:W1069),"")</f>
        <v/>
      </c>
      <c r="K1069" s="57" t="str">
        <f>IF(X$1079&gt;0,SUM($O1069:X1069),"")</f>
        <v/>
      </c>
      <c r="L1069" s="57" t="str">
        <f>IF(Y$1079&gt;0,SUM($O1069:Y1069),"")</f>
        <v/>
      </c>
      <c r="M1069" s="57" t="str">
        <f>IF(Z$1079&gt;0,SUM($O1069:Z1069),"")</f>
        <v/>
      </c>
      <c r="N1069" s="140">
        <v>15</v>
      </c>
      <c r="O1069" s="58">
        <v>2836</v>
      </c>
      <c r="P1069" s="58">
        <v>4478</v>
      </c>
      <c r="Q1069" s="58">
        <v>9884</v>
      </c>
      <c r="R1069" s="58"/>
      <c r="S1069" s="58"/>
      <c r="T1069" s="338"/>
      <c r="U1069" s="58"/>
      <c r="V1069" s="58"/>
      <c r="W1069" s="58"/>
      <c r="X1069" s="58"/>
      <c r="Y1069" s="58"/>
      <c r="Z1069" s="58"/>
      <c r="AA1069" s="65">
        <v>15</v>
      </c>
    </row>
    <row r="1070" spans="1:27" x14ac:dyDescent="0.2">
      <c r="A1070" s="65">
        <v>16</v>
      </c>
      <c r="B1070" s="57">
        <f>IF(O$1079&gt;0,SUM($O1070:O1070),"")</f>
        <v>1297</v>
      </c>
      <c r="C1070" s="57">
        <f>IF(P$1079&gt;0,SUM($O1070:P1070),"")</f>
        <v>2667</v>
      </c>
      <c r="D1070" s="57">
        <f>IF(Q$1079&gt;0,SUM($O1070:Q1070),"")</f>
        <v>4084</v>
      </c>
      <c r="E1070" s="57" t="str">
        <f>IF(R$1079&gt;0,SUM($O1070:R1070),"")</f>
        <v/>
      </c>
      <c r="F1070" s="57" t="str">
        <f>IF(S$1079&gt;0,SUM($O1070:S1070),"")</f>
        <v/>
      </c>
      <c r="G1070" s="57" t="str">
        <f>IF(T$1079&gt;0,SUM($O1070:T1070),"")</f>
        <v/>
      </c>
      <c r="H1070" s="57" t="str">
        <f>IF(U$1079&gt;0,SUM($O1070:U1070),"")</f>
        <v/>
      </c>
      <c r="I1070" s="57" t="str">
        <f>IF(V$1079&gt;0,SUM($O1070:V1070),"")</f>
        <v/>
      </c>
      <c r="J1070" s="57" t="str">
        <f>IF(W$1079&gt;0,SUM($O1070:W1070),"")</f>
        <v/>
      </c>
      <c r="K1070" s="57" t="str">
        <f>IF(X$1079&gt;0,SUM($O1070:X1070),"")</f>
        <v/>
      </c>
      <c r="L1070" s="57" t="str">
        <f>IF(Y$1079&gt;0,SUM($O1070:Y1070),"")</f>
        <v/>
      </c>
      <c r="M1070" s="57" t="str">
        <f>IF(Z$1079&gt;0,SUM($O1070:Z1070),"")</f>
        <v/>
      </c>
      <c r="N1070" s="140">
        <v>16</v>
      </c>
      <c r="O1070" s="58">
        <v>1297</v>
      </c>
      <c r="P1070" s="58">
        <v>1370</v>
      </c>
      <c r="Q1070" s="58">
        <v>1417</v>
      </c>
      <c r="R1070" s="58"/>
      <c r="S1070" s="58"/>
      <c r="T1070" s="338"/>
      <c r="U1070" s="58"/>
      <c r="V1070" s="58"/>
      <c r="W1070" s="58"/>
      <c r="X1070" s="58"/>
      <c r="Y1070" s="58"/>
      <c r="Z1070" s="58"/>
      <c r="AA1070" s="65">
        <v>16</v>
      </c>
    </row>
    <row r="1071" spans="1:27" x14ac:dyDescent="0.2">
      <c r="A1071" s="65">
        <v>17</v>
      </c>
      <c r="B1071" s="57">
        <f>IF(O$1079&gt;0,SUM($O1071:O1071),"")</f>
        <v>1679</v>
      </c>
      <c r="C1071" s="57">
        <f>IF(P$1079&gt;0,SUM($O1071:P1071),"")</f>
        <v>3067</v>
      </c>
      <c r="D1071" s="57">
        <f>IF(Q$1079&gt;0,SUM($O1071:Q1071),"")</f>
        <v>4914</v>
      </c>
      <c r="E1071" s="57" t="str">
        <f>IF(R$1079&gt;0,SUM($O1071:R1071),"")</f>
        <v/>
      </c>
      <c r="F1071" s="57" t="str">
        <f>IF(S$1079&gt;0,SUM($O1071:S1071),"")</f>
        <v/>
      </c>
      <c r="G1071" s="57" t="str">
        <f>IF(T$1079&gt;0,SUM($O1071:T1071),"")</f>
        <v/>
      </c>
      <c r="H1071" s="57" t="str">
        <f>IF(U$1079&gt;0,SUM($O1071:U1071),"")</f>
        <v/>
      </c>
      <c r="I1071" s="57" t="str">
        <f>IF(V$1079&gt;0,SUM($O1071:V1071),"")</f>
        <v/>
      </c>
      <c r="J1071" s="57" t="str">
        <f>IF(W$1079&gt;0,SUM($O1071:W1071),"")</f>
        <v/>
      </c>
      <c r="K1071" s="57" t="str">
        <f>IF(X$1079&gt;0,SUM($O1071:X1071),"")</f>
        <v/>
      </c>
      <c r="L1071" s="57" t="str">
        <f>IF(Y$1079&gt;0,SUM($O1071:Y1071),"")</f>
        <v/>
      </c>
      <c r="M1071" s="57" t="str">
        <f>IF(Z$1079&gt;0,SUM($O1071:Z1071),"")</f>
        <v/>
      </c>
      <c r="N1071" s="140">
        <v>17</v>
      </c>
      <c r="O1071" s="58">
        <v>1679</v>
      </c>
      <c r="P1071" s="58">
        <v>1388</v>
      </c>
      <c r="Q1071" s="58">
        <v>1847</v>
      </c>
      <c r="R1071" s="58"/>
      <c r="S1071" s="58"/>
      <c r="T1071" s="338"/>
      <c r="U1071" s="58"/>
      <c r="V1071" s="58"/>
      <c r="W1071" s="58"/>
      <c r="X1071" s="58"/>
      <c r="Y1071" s="58"/>
      <c r="Z1071" s="58"/>
      <c r="AA1071" s="65">
        <v>17</v>
      </c>
    </row>
    <row r="1072" spans="1:27" x14ac:dyDescent="0.2">
      <c r="A1072" s="65">
        <v>18</v>
      </c>
      <c r="B1072" s="57">
        <f>IF(O$1079&gt;0,SUM($O1072:O1072),"")</f>
        <v>1180</v>
      </c>
      <c r="C1072" s="57">
        <f>IF(P$1079&gt;0,SUM($O1072:P1072),"")</f>
        <v>2499</v>
      </c>
      <c r="D1072" s="57">
        <f>IF(Q$1079&gt;0,SUM($O1072:Q1072),"")</f>
        <v>3992</v>
      </c>
      <c r="E1072" s="57" t="str">
        <f>IF(R$1079&gt;0,SUM($O1072:R1072),"")</f>
        <v/>
      </c>
      <c r="F1072" s="57" t="str">
        <f>IF(S$1079&gt;0,SUM($O1072:S1072),"")</f>
        <v/>
      </c>
      <c r="G1072" s="57" t="str">
        <f>IF(T$1079&gt;0,SUM($O1072:T1072),"")</f>
        <v/>
      </c>
      <c r="H1072" s="57" t="str">
        <f>IF(U$1079&gt;0,SUM($O1072:U1072),"")</f>
        <v/>
      </c>
      <c r="I1072" s="57" t="str">
        <f>IF(V$1079&gt;0,SUM($O1072:V1072),"")</f>
        <v/>
      </c>
      <c r="J1072" s="57" t="str">
        <f>IF(W$1079&gt;0,SUM($O1072:W1072),"")</f>
        <v/>
      </c>
      <c r="K1072" s="57" t="str">
        <f>IF(X$1079&gt;0,SUM($O1072:X1072),"")</f>
        <v/>
      </c>
      <c r="L1072" s="57" t="str">
        <f>IF(Y$1079&gt;0,SUM($O1072:Y1072),"")</f>
        <v/>
      </c>
      <c r="M1072" s="57" t="str">
        <f>IF(Z$1079&gt;0,SUM($O1072:Z1072),"")</f>
        <v/>
      </c>
      <c r="N1072" s="140">
        <v>18</v>
      </c>
      <c r="O1072" s="58">
        <v>1180</v>
      </c>
      <c r="P1072" s="58">
        <v>1319</v>
      </c>
      <c r="Q1072" s="58">
        <v>1493</v>
      </c>
      <c r="R1072" s="58"/>
      <c r="S1072" s="58"/>
      <c r="T1072" s="58"/>
      <c r="U1072" s="58"/>
      <c r="V1072" s="58"/>
      <c r="W1072" s="58"/>
      <c r="X1072" s="58"/>
      <c r="Y1072" s="58"/>
      <c r="Z1072" s="58"/>
      <c r="AA1072" s="65">
        <v>18</v>
      </c>
    </row>
    <row r="1073" spans="1:29" x14ac:dyDescent="0.2">
      <c r="A1073" s="65">
        <v>19</v>
      </c>
      <c r="B1073" s="57">
        <f>IF(O$1079&gt;0,SUM($O1073:O1073),"")</f>
        <v>484</v>
      </c>
      <c r="C1073" s="57">
        <f>IF(P$1079&gt;0,SUM($O1073:P1073),"")</f>
        <v>903</v>
      </c>
      <c r="D1073" s="57">
        <f>IF(Q$1079&gt;0,SUM($O1073:Q1073),"")</f>
        <v>1437</v>
      </c>
      <c r="E1073" s="57" t="str">
        <f>IF(R$1079&gt;0,SUM($O1073:R1073),"")</f>
        <v/>
      </c>
      <c r="F1073" s="57" t="str">
        <f>IF(S$1079&gt;0,SUM($O1073:S1073),"")</f>
        <v/>
      </c>
      <c r="G1073" s="57" t="str">
        <f>IF(T$1079&gt;0,SUM($O1073:T1073),"")</f>
        <v/>
      </c>
      <c r="H1073" s="57" t="str">
        <f>IF(U$1079&gt;0,SUM($O1073:U1073),"")</f>
        <v/>
      </c>
      <c r="I1073" s="57" t="str">
        <f>IF(V$1079&gt;0,SUM($O1073:V1073),"")</f>
        <v/>
      </c>
      <c r="J1073" s="57" t="str">
        <f>IF(W$1079&gt;0,SUM($O1073:W1073),"")</f>
        <v/>
      </c>
      <c r="K1073" s="57" t="str">
        <f>IF(X$1079&gt;0,SUM($O1073:X1073),"")</f>
        <v/>
      </c>
      <c r="L1073" s="57" t="str">
        <f>IF(Y$1079&gt;0,SUM($O1073:Y1073),"")</f>
        <v/>
      </c>
      <c r="M1073" s="57" t="str">
        <f>IF(Z$1079&gt;0,SUM($O1073:Z1073),"")</f>
        <v/>
      </c>
      <c r="N1073" s="140">
        <v>19</v>
      </c>
      <c r="O1073" s="58">
        <v>484</v>
      </c>
      <c r="P1073" s="58">
        <v>419</v>
      </c>
      <c r="Q1073" s="58">
        <v>534</v>
      </c>
      <c r="R1073" s="58"/>
      <c r="S1073" s="58"/>
      <c r="T1073" s="338"/>
      <c r="U1073" s="58"/>
      <c r="V1073" s="58"/>
      <c r="W1073" s="58"/>
      <c r="X1073" s="58"/>
      <c r="Y1073" s="58"/>
      <c r="Z1073" s="58"/>
      <c r="AA1073" s="65">
        <v>19</v>
      </c>
    </row>
    <row r="1074" spans="1:29" x14ac:dyDescent="0.2">
      <c r="A1074" s="65">
        <v>20</v>
      </c>
      <c r="B1074" s="57">
        <f>IF(O$1079&gt;0,SUM($O1074:O1074),"")</f>
        <v>1482</v>
      </c>
      <c r="C1074" s="57">
        <f>IF(P$1079&gt;0,SUM($O1074:P1074),"")</f>
        <v>2810</v>
      </c>
      <c r="D1074" s="57">
        <f>IF(Q$1079&gt;0,SUM($O1074:Q1074),"")</f>
        <v>4525</v>
      </c>
      <c r="E1074" s="57" t="str">
        <f>IF(R$1079&gt;0,SUM($O1074:R1074),"")</f>
        <v/>
      </c>
      <c r="F1074" s="57" t="str">
        <f>IF(S$1079&gt;0,SUM($O1074:S1074),"")</f>
        <v/>
      </c>
      <c r="G1074" s="57" t="str">
        <f>IF(T$1079&gt;0,SUM($O1074:T1074),"")</f>
        <v/>
      </c>
      <c r="H1074" s="57" t="str">
        <f>IF(U$1079&gt;0,SUM($O1074:U1074),"")</f>
        <v/>
      </c>
      <c r="I1074" s="57" t="str">
        <f>IF(V$1079&gt;0,SUM($O1074:V1074),"")</f>
        <v/>
      </c>
      <c r="J1074" s="57" t="str">
        <f>IF(W$1079&gt;0,SUM($O1074:W1074),"")</f>
        <v/>
      </c>
      <c r="K1074" s="57" t="str">
        <f>IF(X$1079&gt;0,SUM($O1074:X1074),"")</f>
        <v/>
      </c>
      <c r="L1074" s="57" t="str">
        <f>IF(Y$1079&gt;0,SUM($O1074:Y1074),"")</f>
        <v/>
      </c>
      <c r="M1074" s="57" t="str">
        <f>IF(Z$1079&gt;0,SUM($O1074:Z1074),"")</f>
        <v/>
      </c>
      <c r="N1074" s="140">
        <v>20</v>
      </c>
      <c r="O1074" s="58">
        <v>1482</v>
      </c>
      <c r="P1074" s="58">
        <v>1328</v>
      </c>
      <c r="Q1074" s="58">
        <v>1715</v>
      </c>
      <c r="R1074" s="58"/>
      <c r="S1074" s="58"/>
      <c r="T1074" s="338"/>
      <c r="U1074" s="58"/>
      <c r="V1074" s="58"/>
      <c r="W1074" s="58"/>
      <c r="X1074" s="58"/>
      <c r="Y1074" s="58"/>
      <c r="Z1074" s="58"/>
      <c r="AA1074" s="65">
        <v>20</v>
      </c>
    </row>
    <row r="1075" spans="1:29" x14ac:dyDescent="0.2">
      <c r="A1075" s="65">
        <v>21</v>
      </c>
      <c r="B1075" s="57">
        <f>IF(O$1079&gt;0,SUM($O1075:O1075),"")</f>
        <v>3038</v>
      </c>
      <c r="C1075" s="57">
        <f>IF(P$1079&gt;0,SUM($O1075:P1075),"")</f>
        <v>5632</v>
      </c>
      <c r="D1075" s="57">
        <f>IF(Q$1079&gt;0,SUM($O1075:Q1075),"")</f>
        <v>8792</v>
      </c>
      <c r="E1075" s="57" t="str">
        <f>IF(R$1079&gt;0,SUM($O1075:R1075),"")</f>
        <v/>
      </c>
      <c r="F1075" s="57" t="str">
        <f>IF(S$1079&gt;0,SUM($O1075:S1075),"")</f>
        <v/>
      </c>
      <c r="G1075" s="57" t="str">
        <f>IF(T$1079&gt;0,SUM($O1075:T1075),"")</f>
        <v/>
      </c>
      <c r="H1075" s="57" t="str">
        <f>IF(U$1079&gt;0,SUM($O1075:U1075),"")</f>
        <v/>
      </c>
      <c r="I1075" s="57" t="str">
        <f>IF(V$1079&gt;0,SUM($O1075:V1075),"")</f>
        <v/>
      </c>
      <c r="J1075" s="57" t="str">
        <f>IF(W$1079&gt;0,SUM($O1075:W1075),"")</f>
        <v/>
      </c>
      <c r="K1075" s="57" t="str">
        <f>IF(X$1079&gt;0,SUM($O1075:X1075),"")</f>
        <v/>
      </c>
      <c r="L1075" s="57" t="str">
        <f>IF(Y$1079&gt;0,SUM($O1075:Y1075),"")</f>
        <v/>
      </c>
      <c r="M1075" s="57" t="str">
        <f>IF(Z$1079&gt;0,SUM($O1075:Z1075),"")</f>
        <v/>
      </c>
      <c r="N1075" s="140">
        <v>21</v>
      </c>
      <c r="O1075" s="58">
        <v>3038</v>
      </c>
      <c r="P1075" s="58">
        <v>2594</v>
      </c>
      <c r="Q1075" s="58">
        <v>3160</v>
      </c>
      <c r="R1075" s="58"/>
      <c r="S1075" s="58"/>
      <c r="T1075" s="338"/>
      <c r="U1075" s="58"/>
      <c r="V1075" s="58"/>
      <c r="W1075" s="58"/>
      <c r="X1075" s="58"/>
      <c r="Y1075" s="58"/>
      <c r="Z1075" s="58"/>
      <c r="AA1075" s="65">
        <v>21</v>
      </c>
    </row>
    <row r="1076" spans="1:29" x14ac:dyDescent="0.2">
      <c r="A1076" s="65">
        <v>22</v>
      </c>
      <c r="B1076" s="57">
        <f>IF(O$1079&gt;0,SUM($O1076:O1076),"")</f>
        <v>2262</v>
      </c>
      <c r="C1076" s="57">
        <f>IF(P$1079&gt;0,SUM($O1076:P1076),"")</f>
        <v>4519</v>
      </c>
      <c r="D1076" s="57">
        <f>IF(Q$1079&gt;0,SUM($O1076:Q1076),"")</f>
        <v>7014</v>
      </c>
      <c r="E1076" s="57" t="str">
        <f>IF(R$1079&gt;0,SUM($O1076:R1076),"")</f>
        <v/>
      </c>
      <c r="F1076" s="57" t="str">
        <f>IF(S$1079&gt;0,SUM($O1076:S1076),"")</f>
        <v/>
      </c>
      <c r="G1076" s="57" t="str">
        <f>IF(T$1079&gt;0,SUM($O1076:T1076),"")</f>
        <v/>
      </c>
      <c r="H1076" s="57" t="str">
        <f>IF(U$1079&gt;0,SUM($O1076:U1076),"")</f>
        <v/>
      </c>
      <c r="I1076" s="57" t="str">
        <f>IF(V$1079&gt;0,SUM($O1076:V1076),"")</f>
        <v/>
      </c>
      <c r="J1076" s="57" t="str">
        <f>IF(W$1079&gt;0,SUM($O1076:W1076),"")</f>
        <v/>
      </c>
      <c r="K1076" s="57" t="str">
        <f>IF(X$1079&gt;0,SUM($O1076:X1076),"")</f>
        <v/>
      </c>
      <c r="L1076" s="57" t="str">
        <f>IF(Y$1079&gt;0,SUM($O1076:Y1076),"")</f>
        <v/>
      </c>
      <c r="M1076" s="57" t="str">
        <f>IF(Z$1079&gt;0,SUM($O1076:Z1076),"")</f>
        <v/>
      </c>
      <c r="N1076" s="140">
        <v>22</v>
      </c>
      <c r="O1076" s="58">
        <v>2262</v>
      </c>
      <c r="P1076" s="58">
        <v>2257</v>
      </c>
      <c r="Q1076" s="58">
        <v>2495</v>
      </c>
      <c r="R1076" s="58"/>
      <c r="S1076" s="58"/>
      <c r="T1076" s="338"/>
      <c r="U1076" s="58"/>
      <c r="V1076" s="58"/>
      <c r="W1076" s="58"/>
      <c r="X1076" s="58"/>
      <c r="Y1076" s="58"/>
      <c r="Z1076" s="58"/>
      <c r="AA1076" s="65">
        <v>22</v>
      </c>
    </row>
    <row r="1077" spans="1:29" x14ac:dyDescent="0.2">
      <c r="A1077" s="65">
        <v>23</v>
      </c>
      <c r="B1077" s="57">
        <f>IF(O$1079&gt;0,SUM($O1077:O1077),"")</f>
        <v>5726</v>
      </c>
      <c r="C1077" s="57">
        <f>IF(P$1079&gt;0,SUM($O1077:P1077),"")</f>
        <v>11499</v>
      </c>
      <c r="D1077" s="57">
        <f>IF(Q$1079&gt;0,SUM($O1077:Q1077),"")</f>
        <v>18850</v>
      </c>
      <c r="E1077" s="57" t="str">
        <f>IF(R$1079&gt;0,SUM($O1077:R1077),"")</f>
        <v/>
      </c>
      <c r="F1077" s="57" t="str">
        <f>IF(S$1079&gt;0,SUM($O1077:S1077),"")</f>
        <v/>
      </c>
      <c r="G1077" s="57" t="str">
        <f>IF(T$1079&gt;0,SUM($O1077:T1077),"")</f>
        <v/>
      </c>
      <c r="H1077" s="57" t="str">
        <f>IF(U$1079&gt;0,SUM($O1077:U1077),"")</f>
        <v/>
      </c>
      <c r="I1077" s="57" t="str">
        <f>IF(V$1079&gt;0,SUM($O1077:V1077),"")</f>
        <v/>
      </c>
      <c r="J1077" s="57" t="str">
        <f>IF(W$1079&gt;0,SUM($O1077:W1077),"")</f>
        <v/>
      </c>
      <c r="K1077" s="57" t="str">
        <f>IF(X$1079&gt;0,SUM($O1077:X1077),"")</f>
        <v/>
      </c>
      <c r="L1077" s="57" t="str">
        <f>IF(Y$1079&gt;0,SUM($O1077:Y1077),"")</f>
        <v/>
      </c>
      <c r="M1077" s="57" t="str">
        <f>IF(Z$1079&gt;0,SUM($O1077:Z1077),"")</f>
        <v/>
      </c>
      <c r="N1077" s="140">
        <v>23</v>
      </c>
      <c r="O1077" s="58">
        <v>5726</v>
      </c>
      <c r="P1077" s="58">
        <v>5773</v>
      </c>
      <c r="Q1077" s="58">
        <v>7351</v>
      </c>
      <c r="R1077" s="58"/>
      <c r="S1077" s="58"/>
      <c r="T1077" s="338"/>
      <c r="U1077" s="58"/>
      <c r="V1077" s="58"/>
      <c r="W1077" s="58"/>
      <c r="X1077" s="58"/>
      <c r="Y1077" s="58"/>
      <c r="Z1077" s="58"/>
      <c r="AA1077" s="65">
        <v>23</v>
      </c>
    </row>
    <row r="1078" spans="1:29" x14ac:dyDescent="0.2">
      <c r="A1078" s="65">
        <v>24</v>
      </c>
      <c r="B1078" s="57">
        <f>IF(O$1079&gt;0,SUM($O1078:O1078),"")</f>
        <v>2324</v>
      </c>
      <c r="C1078" s="57">
        <f>IF(P$1079&gt;0,SUM($O1078:P1078),"")</f>
        <v>4399</v>
      </c>
      <c r="D1078" s="57">
        <f>IF(Q$1079&gt;0,SUM($O1078:Q1078),"")</f>
        <v>7009</v>
      </c>
      <c r="E1078" s="57" t="str">
        <f>IF(R$1079&gt;0,SUM($O1078:R1078),"")</f>
        <v/>
      </c>
      <c r="F1078" s="57" t="str">
        <f>IF(S$1079&gt;0,SUM($O1078:S1078),"")</f>
        <v/>
      </c>
      <c r="G1078" s="57" t="str">
        <f>IF(T$1079&gt;0,SUM($O1078:T1078),"")</f>
        <v/>
      </c>
      <c r="H1078" s="57" t="str">
        <f>IF(U$1079&gt;0,SUM($O1078:U1078),"")</f>
        <v/>
      </c>
      <c r="I1078" s="57" t="str">
        <f>IF(V$1079&gt;0,SUM($O1078:V1078),"")</f>
        <v/>
      </c>
      <c r="J1078" s="57" t="str">
        <f>IF(W$1079&gt;0,SUM($O1078:W1078),"")</f>
        <v/>
      </c>
      <c r="K1078" s="57" t="str">
        <f>IF(X$1079&gt;0,SUM($O1078:X1078),"")</f>
        <v/>
      </c>
      <c r="L1078" s="57" t="str">
        <f>IF(Y$1079&gt;0,SUM($O1078:Y1078),"")</f>
        <v/>
      </c>
      <c r="M1078" s="57" t="str">
        <f>IF(Z$1079&gt;0,SUM($O1078:Z1078),"")</f>
        <v/>
      </c>
      <c r="N1078" s="140">
        <v>24</v>
      </c>
      <c r="O1078" s="58">
        <v>2324</v>
      </c>
      <c r="P1078" s="58">
        <v>2075</v>
      </c>
      <c r="Q1078" s="58">
        <v>2610</v>
      </c>
      <c r="R1078" s="58"/>
      <c r="S1078" s="58"/>
      <c r="T1078" s="338"/>
      <c r="U1078" s="58"/>
      <c r="V1078" s="58"/>
      <c r="W1078" s="58"/>
      <c r="X1078" s="58"/>
      <c r="Y1078" s="58"/>
      <c r="Z1078" s="58"/>
      <c r="AA1078" s="65">
        <v>24</v>
      </c>
    </row>
    <row r="1079" spans="1:29" x14ac:dyDescent="0.2">
      <c r="A1079" s="72" t="s">
        <v>4</v>
      </c>
      <c r="B1079" s="62">
        <f>SUM(B1055:B1078)</f>
        <v>43278</v>
      </c>
      <c r="C1079" s="62">
        <f t="shared" ref="C1079:M1079" si="48">SUM(C1055:C1078)</f>
        <v>85289</v>
      </c>
      <c r="D1079" s="62">
        <f t="shared" si="48"/>
        <v>140286</v>
      </c>
      <c r="E1079" s="62">
        <f t="shared" si="48"/>
        <v>0</v>
      </c>
      <c r="F1079" s="62">
        <f>SUM(F1055:F1078)</f>
        <v>0</v>
      </c>
      <c r="G1079" s="62">
        <f t="shared" si="48"/>
        <v>0</v>
      </c>
      <c r="H1079" s="62">
        <f t="shared" si="48"/>
        <v>0</v>
      </c>
      <c r="I1079" s="62">
        <f t="shared" si="48"/>
        <v>0</v>
      </c>
      <c r="J1079" s="62">
        <f t="shared" si="48"/>
        <v>0</v>
      </c>
      <c r="K1079" s="62">
        <f t="shared" si="48"/>
        <v>0</v>
      </c>
      <c r="L1079" s="62">
        <f t="shared" si="48"/>
        <v>0</v>
      </c>
      <c r="M1079" s="62">
        <f t="shared" si="48"/>
        <v>0</v>
      </c>
      <c r="N1079" s="72" t="s">
        <v>4</v>
      </c>
      <c r="O1079" s="62">
        <f t="shared" ref="O1079:P1079" si="49">SUM(O1055:O1078)</f>
        <v>43278</v>
      </c>
      <c r="P1079" s="62">
        <f t="shared" si="49"/>
        <v>42011</v>
      </c>
      <c r="Q1079" s="62">
        <f t="shared" ref="Q1079:T1079" si="50">SUM(Q1055:Q1078)</f>
        <v>54997</v>
      </c>
      <c r="R1079" s="62">
        <f t="shared" si="50"/>
        <v>0</v>
      </c>
      <c r="S1079" s="62">
        <f t="shared" si="50"/>
        <v>0</v>
      </c>
      <c r="T1079" s="378">
        <f t="shared" si="50"/>
        <v>0</v>
      </c>
      <c r="U1079" s="378">
        <f t="shared" ref="U1079:Z1079" si="51">SUM(U1055:U1078)</f>
        <v>0</v>
      </c>
      <c r="V1079" s="62">
        <f t="shared" si="51"/>
        <v>0</v>
      </c>
      <c r="W1079" s="62">
        <f t="shared" si="51"/>
        <v>0</v>
      </c>
      <c r="X1079" s="378">
        <f t="shared" si="51"/>
        <v>0</v>
      </c>
      <c r="Y1079" s="62">
        <f t="shared" si="51"/>
        <v>0</v>
      </c>
      <c r="Z1079" s="62">
        <f t="shared" si="51"/>
        <v>0</v>
      </c>
      <c r="AA1079" s="72" t="s">
        <v>4</v>
      </c>
      <c r="AB1079" s="68"/>
    </row>
    <row r="1080" spans="1:29" x14ac:dyDescent="0.2">
      <c r="A1080" s="45"/>
      <c r="B1080" s="63"/>
      <c r="C1080" s="63"/>
      <c r="D1080" s="63"/>
      <c r="E1080" s="63"/>
      <c r="F1080" s="63"/>
      <c r="G1080" s="63"/>
      <c r="H1080" s="63"/>
      <c r="I1080" s="63"/>
      <c r="J1080" s="63"/>
      <c r="K1080" s="63"/>
      <c r="L1080" s="63"/>
      <c r="M1080" s="63"/>
      <c r="N1080" s="45"/>
      <c r="O1080" s="380"/>
      <c r="P1080" s="380"/>
      <c r="Q1080" s="380"/>
      <c r="R1080" s="380"/>
      <c r="S1080" s="380"/>
      <c r="T1080" s="380"/>
      <c r="U1080" s="380"/>
      <c r="V1080" s="380"/>
      <c r="X1080" s="380"/>
      <c r="AA1080" s="45"/>
    </row>
    <row r="1081" spans="1:29" x14ac:dyDescent="0.2">
      <c r="B1081" s="63"/>
      <c r="C1081" s="63"/>
      <c r="D1081" s="63"/>
      <c r="E1081" s="63"/>
      <c r="F1081" s="63"/>
      <c r="G1081" s="63"/>
      <c r="H1081" s="63"/>
      <c r="I1081" s="63"/>
      <c r="J1081" s="63"/>
      <c r="K1081" s="63"/>
      <c r="L1081" s="63"/>
      <c r="M1081" s="63"/>
      <c r="O1081" s="105"/>
      <c r="P1081" s="105"/>
      <c r="Q1081" s="105"/>
    </row>
    <row r="1082" spans="1:29" x14ac:dyDescent="0.2">
      <c r="B1082" s="63"/>
      <c r="C1082" s="63"/>
      <c r="D1082" s="63"/>
      <c r="E1082" s="63"/>
      <c r="F1082" s="63"/>
      <c r="G1082" s="63"/>
      <c r="H1082" s="63"/>
      <c r="I1082" s="63"/>
      <c r="J1082" s="63"/>
      <c r="K1082" s="63"/>
      <c r="L1082" s="63"/>
      <c r="M1082" s="63"/>
    </row>
    <row r="1083" spans="1:29" x14ac:dyDescent="0.2">
      <c r="B1083" s="63"/>
      <c r="C1083" s="63"/>
      <c r="D1083" s="63"/>
      <c r="E1083" s="63"/>
      <c r="F1083" s="63"/>
      <c r="G1083" s="63"/>
      <c r="H1083" s="63"/>
      <c r="I1083" s="63"/>
      <c r="J1083" s="63"/>
      <c r="K1083" s="63"/>
      <c r="L1083" s="63"/>
      <c r="M1083" s="63"/>
      <c r="X1083" s="15" t="s">
        <v>117</v>
      </c>
    </row>
    <row r="1084" spans="1:29" x14ac:dyDescent="0.2">
      <c r="A1084" s="56" t="s">
        <v>88</v>
      </c>
      <c r="B1084" s="115" t="s">
        <v>329</v>
      </c>
      <c r="C1084" s="116"/>
      <c r="D1084" s="116"/>
      <c r="E1084" s="116"/>
      <c r="F1084" s="116"/>
      <c r="G1084" s="116"/>
      <c r="H1084" s="116"/>
      <c r="I1084" s="116"/>
      <c r="J1084" s="116"/>
      <c r="K1084" s="116"/>
      <c r="L1084" s="116"/>
      <c r="M1084" s="116"/>
      <c r="N1084" s="56" t="s">
        <v>88</v>
      </c>
      <c r="O1084" s="326" t="str">
        <f>B1084</f>
        <v>Wagner-Peyser Entered Employment Rate Referred to Non-Agricultural Jobs</v>
      </c>
      <c r="P1084" s="327"/>
      <c r="Q1084" s="327"/>
      <c r="R1084" s="327"/>
      <c r="S1084" s="327"/>
      <c r="T1084" s="327"/>
      <c r="U1084" s="327"/>
      <c r="V1084" s="327"/>
      <c r="W1084" s="327"/>
      <c r="X1084" s="327" t="s">
        <v>117</v>
      </c>
      <c r="Y1084" s="327"/>
      <c r="Z1084" s="327"/>
      <c r="AA1084" s="114" t="s">
        <v>88</v>
      </c>
    </row>
    <row r="1085" spans="1:29" s="298" customFormat="1" x14ac:dyDescent="0.2">
      <c r="A1085" s="56">
        <v>1</v>
      </c>
      <c r="B1085" s="57">
        <f>IF(O$1109&gt;0,SUM($O1085:O1085),"")</f>
        <v>17</v>
      </c>
      <c r="C1085" s="57">
        <f>IF(P$1109&gt;0,SUM($O1085:P1085),"")</f>
        <v>35</v>
      </c>
      <c r="D1085" s="57">
        <f>IF(Q$1109&gt;0,SUM($O1085:Q1085),"")</f>
        <v>48</v>
      </c>
      <c r="E1085" s="57" t="str">
        <f>IF(R$1079&gt;0,SUM($O1085:R1085),"")</f>
        <v/>
      </c>
      <c r="F1085" s="57" t="str">
        <f>IF(S$1109&gt;0,SUM($O1085:S1085),"")</f>
        <v/>
      </c>
      <c r="G1085" s="57" t="str">
        <f>IF(T$1109&gt;0,SUM($O1085:T1085),"")</f>
        <v/>
      </c>
      <c r="H1085" s="57" t="str">
        <f>IF(U$1109&gt;0,SUM($O1085:U1085),"")</f>
        <v/>
      </c>
      <c r="I1085" s="57" t="str">
        <f>IF(V$1109&gt;0,SUM($O1085:V1085),"")</f>
        <v/>
      </c>
      <c r="J1085" s="57" t="str">
        <f>IF(W$1109&gt;0,SUM($O1085:W1085),"")</f>
        <v/>
      </c>
      <c r="K1085" s="57" t="str">
        <f>IF(X$1109&gt;0,SUM($O1085:X1085),"")</f>
        <v/>
      </c>
      <c r="L1085" s="57" t="str">
        <f>IF(Y$1109&gt;0,SUM($O1085:Y1085),"")</f>
        <v/>
      </c>
      <c r="M1085" s="57" t="str">
        <f>IF(Z$1109&gt;0,SUM($O1085:Z1085),"")</f>
        <v/>
      </c>
      <c r="N1085" s="56">
        <v>1</v>
      </c>
      <c r="O1085" s="84">
        <v>17</v>
      </c>
      <c r="P1085" s="84">
        <v>18</v>
      </c>
      <c r="Q1085" s="58">
        <v>13</v>
      </c>
      <c r="R1085" s="297"/>
      <c r="S1085" s="58"/>
      <c r="T1085" s="338"/>
      <c r="U1085" s="338"/>
      <c r="V1085" s="58"/>
      <c r="W1085" s="58"/>
      <c r="X1085" s="58"/>
      <c r="Y1085" s="58"/>
      <c r="Z1085" s="58"/>
      <c r="AA1085" s="123">
        <v>1</v>
      </c>
      <c r="AC1085" s="300"/>
    </row>
    <row r="1086" spans="1:29" x14ac:dyDescent="0.2">
      <c r="A1086" s="56">
        <v>2</v>
      </c>
      <c r="B1086" s="57">
        <f>IF(O$1109&gt;0,SUM($O1086:O1086),"")</f>
        <v>52</v>
      </c>
      <c r="C1086" s="57">
        <f>IF(P$1109&gt;0,SUM($O1086:P1086),"")</f>
        <v>95</v>
      </c>
      <c r="D1086" s="57">
        <f>IF(Q$1109&gt;0,SUM($O1086:Q1086),"")</f>
        <v>147</v>
      </c>
      <c r="E1086" s="57" t="str">
        <f>IF(R$1079&gt;0,SUM($O1086:R1086),"")</f>
        <v/>
      </c>
      <c r="F1086" s="57" t="str">
        <f>IF(S$1109&gt;0,SUM($O1086:S1086),"")</f>
        <v/>
      </c>
      <c r="G1086" s="57" t="str">
        <f>IF(T$1109&gt;0,SUM($O1086:T1086),"")</f>
        <v/>
      </c>
      <c r="H1086" s="57" t="str">
        <f>IF(U$1109&gt;0,SUM($O1086:U1086),"")</f>
        <v/>
      </c>
      <c r="I1086" s="57" t="str">
        <f>IF(V$1109&gt;0,SUM($O1086:V1086),"")</f>
        <v/>
      </c>
      <c r="J1086" s="57" t="str">
        <f>IF(W$1109&gt;0,SUM($O1086:W1086),"")</f>
        <v/>
      </c>
      <c r="K1086" s="57" t="str">
        <f>IF(X$1109&gt;0,SUM($O1086:X1086),"")</f>
        <v/>
      </c>
      <c r="L1086" s="57" t="str">
        <f>IF(Y$1109&gt;0,SUM($O1086:Y1086),"")</f>
        <v/>
      </c>
      <c r="M1086" s="57" t="str">
        <f>IF(Z$1109&gt;0,SUM($O1086:Z1086),"")</f>
        <v/>
      </c>
      <c r="N1086" s="56">
        <v>2</v>
      </c>
      <c r="O1086" s="84">
        <v>52</v>
      </c>
      <c r="P1086" s="84">
        <v>43</v>
      </c>
      <c r="Q1086" s="58">
        <v>52</v>
      </c>
      <c r="R1086" s="71"/>
      <c r="S1086" s="58"/>
      <c r="T1086" s="338"/>
      <c r="U1086" s="338"/>
      <c r="V1086" s="58"/>
      <c r="W1086" s="58"/>
      <c r="X1086" s="58"/>
      <c r="Y1086" s="58"/>
      <c r="Z1086" s="58"/>
      <c r="AA1086" s="56">
        <v>2</v>
      </c>
      <c r="AB1086" s="110"/>
      <c r="AC1086" s="110"/>
    </row>
    <row r="1087" spans="1:29" x14ac:dyDescent="0.2">
      <c r="A1087" s="56">
        <v>3</v>
      </c>
      <c r="B1087" s="57">
        <f>IF(O$1109&gt;0,SUM($O1087:O1087),"")</f>
        <v>34</v>
      </c>
      <c r="C1087" s="57">
        <f>IF(P$1109&gt;0,SUM($O1087:P1087),"")</f>
        <v>66</v>
      </c>
      <c r="D1087" s="57">
        <f>IF(Q$1109&gt;0,SUM($O1087:Q1087),"")</f>
        <v>88</v>
      </c>
      <c r="E1087" s="57" t="str">
        <f>IF(R$1079&gt;0,SUM($O1087:R1087),"")</f>
        <v/>
      </c>
      <c r="F1087" s="57" t="str">
        <f>IF(S$1109&gt;0,SUM($O1087:S1087),"")</f>
        <v/>
      </c>
      <c r="G1087" s="57" t="str">
        <f>IF(T$1109&gt;0,SUM($O1087:T1087),"")</f>
        <v/>
      </c>
      <c r="H1087" s="57" t="str">
        <f>IF(U$1109&gt;0,SUM($O1087:U1087),"")</f>
        <v/>
      </c>
      <c r="I1087" s="57" t="str">
        <f>IF(V$1109&gt;0,SUM($O1087:V1087),"")</f>
        <v/>
      </c>
      <c r="J1087" s="57" t="str">
        <f>IF(W$1109&gt;0,SUM($O1087:W1087),"")</f>
        <v/>
      </c>
      <c r="K1087" s="57" t="str">
        <f>IF(X$1109&gt;0,SUM($O1087:X1087),"")</f>
        <v/>
      </c>
      <c r="L1087" s="57" t="str">
        <f>IF(Y$1109&gt;0,SUM($O1087:Y1087),"")</f>
        <v/>
      </c>
      <c r="M1087" s="57" t="str">
        <f>IF(Z$1109&gt;0,SUM($O1087:Z1087),"")</f>
        <v/>
      </c>
      <c r="N1087" s="56">
        <v>3</v>
      </c>
      <c r="O1087" s="84">
        <v>34</v>
      </c>
      <c r="P1087" s="84">
        <v>32</v>
      </c>
      <c r="Q1087" s="58">
        <v>22</v>
      </c>
      <c r="R1087" s="71"/>
      <c r="S1087" s="58"/>
      <c r="T1087" s="338"/>
      <c r="U1087" s="58"/>
      <c r="V1087" s="58"/>
      <c r="W1087" s="58"/>
      <c r="X1087" s="58"/>
      <c r="Y1087" s="58"/>
      <c r="Z1087" s="58"/>
      <c r="AA1087" s="56">
        <v>3</v>
      </c>
      <c r="AB1087" s="110"/>
      <c r="AC1087" s="110"/>
    </row>
    <row r="1088" spans="1:29" x14ac:dyDescent="0.2">
      <c r="A1088" s="56">
        <v>4</v>
      </c>
      <c r="B1088" s="57">
        <f>IF(O$1109&gt;0,SUM($O1088:O1088),"")</f>
        <v>58</v>
      </c>
      <c r="C1088" s="57">
        <f>IF(P$1109&gt;0,SUM($O1088:P1088),"")</f>
        <v>107</v>
      </c>
      <c r="D1088" s="57">
        <f>IF(Q$1109&gt;0,SUM($O1088:Q1088),"")</f>
        <v>171</v>
      </c>
      <c r="E1088" s="57" t="str">
        <f>IF(R$1079&gt;0,SUM($O1088:R1088),"")</f>
        <v/>
      </c>
      <c r="F1088" s="57" t="str">
        <f>IF(S$1109&gt;0,SUM($O1088:S1088),"")</f>
        <v/>
      </c>
      <c r="G1088" s="57" t="str">
        <f>IF(T$1109&gt;0,SUM($O1088:T1088),"")</f>
        <v/>
      </c>
      <c r="H1088" s="57" t="str">
        <f>IF(U$1109&gt;0,SUM($O1088:U1088),"")</f>
        <v/>
      </c>
      <c r="I1088" s="57" t="str">
        <f>IF(V$1109&gt;0,SUM($O1088:V1088),"")</f>
        <v/>
      </c>
      <c r="J1088" s="57" t="str">
        <f>IF(W$1109&gt;0,SUM($O1088:W1088),"")</f>
        <v/>
      </c>
      <c r="K1088" s="57" t="str">
        <f>IF(X$1109&gt;0,SUM($O1088:X1088),"")</f>
        <v/>
      </c>
      <c r="L1088" s="57" t="str">
        <f>IF(Y$1109&gt;0,SUM($O1088:Y1088),"")</f>
        <v/>
      </c>
      <c r="M1088" s="57" t="str">
        <f>IF(Z$1109&gt;0,SUM($O1088:Z1088),"")</f>
        <v/>
      </c>
      <c r="N1088" s="56">
        <v>4</v>
      </c>
      <c r="O1088" s="84">
        <v>58</v>
      </c>
      <c r="P1088" s="84">
        <v>49</v>
      </c>
      <c r="Q1088" s="58">
        <v>64</v>
      </c>
      <c r="R1088" s="71"/>
      <c r="S1088" s="58"/>
      <c r="T1088" s="338"/>
      <c r="U1088" s="58"/>
      <c r="V1088" s="58"/>
      <c r="W1088" s="58"/>
      <c r="X1088" s="58"/>
      <c r="Y1088" s="58"/>
      <c r="Z1088" s="58"/>
      <c r="AA1088" s="56">
        <v>4</v>
      </c>
      <c r="AB1088" s="110"/>
      <c r="AC1088" s="110"/>
    </row>
    <row r="1089" spans="1:29" x14ac:dyDescent="0.2">
      <c r="A1089" s="56">
        <v>5</v>
      </c>
      <c r="B1089" s="57">
        <f>IF(O$1109&gt;0,SUM($O1089:O1089),"")</f>
        <v>16</v>
      </c>
      <c r="C1089" s="57">
        <f>IF(P$1109&gt;0,SUM($O1089:P1089),"")</f>
        <v>29</v>
      </c>
      <c r="D1089" s="57">
        <f>IF(Q$1109&gt;0,SUM($O1089:Q1089),"")</f>
        <v>48</v>
      </c>
      <c r="E1089" s="57" t="str">
        <f>IF(R$1079&gt;0,SUM($O1089:R1089),"")</f>
        <v/>
      </c>
      <c r="F1089" s="57" t="str">
        <f>IF(S$1109&gt;0,SUM($O1089:S1089),"")</f>
        <v/>
      </c>
      <c r="G1089" s="57" t="str">
        <f>IF(T$1109&gt;0,SUM($O1089:T1089),"")</f>
        <v/>
      </c>
      <c r="H1089" s="57" t="str">
        <f>IF(U$1109&gt;0,SUM($O1089:U1089),"")</f>
        <v/>
      </c>
      <c r="I1089" s="57" t="str">
        <f>IF(V$1109&gt;0,SUM($O1089:V1089),"")</f>
        <v/>
      </c>
      <c r="J1089" s="57" t="str">
        <f>IF(W$1109&gt;0,SUM($O1089:W1089),"")</f>
        <v/>
      </c>
      <c r="K1089" s="57" t="str">
        <f>IF(X$1109&gt;0,SUM($O1089:X1089),"")</f>
        <v/>
      </c>
      <c r="L1089" s="57" t="str">
        <f>IF(Y$1109&gt;0,SUM($O1089:Y1089),"")</f>
        <v/>
      </c>
      <c r="M1089" s="57" t="str">
        <f>IF(Z$1109&gt;0,SUM($O1089:Z1089),"")</f>
        <v/>
      </c>
      <c r="N1089" s="56">
        <v>5</v>
      </c>
      <c r="O1089" s="84">
        <v>16</v>
      </c>
      <c r="P1089" s="84">
        <v>13</v>
      </c>
      <c r="Q1089" s="58">
        <v>19</v>
      </c>
      <c r="R1089" s="71"/>
      <c r="S1089" s="58"/>
      <c r="T1089" s="338"/>
      <c r="U1089" s="58"/>
      <c r="V1089" s="58"/>
      <c r="W1089" s="58"/>
      <c r="X1089" s="58"/>
      <c r="Y1089" s="58"/>
      <c r="Z1089" s="58"/>
      <c r="AA1089" s="56">
        <v>5</v>
      </c>
      <c r="AB1089" s="110"/>
      <c r="AC1089" s="110"/>
    </row>
    <row r="1090" spans="1:29" x14ac:dyDescent="0.2">
      <c r="A1090" s="56">
        <v>6</v>
      </c>
      <c r="B1090" s="57">
        <f>IF(O$1109&gt;0,SUM($O1090:O1090),"")</f>
        <v>47</v>
      </c>
      <c r="C1090" s="57">
        <f>IF(P$1109&gt;0,SUM($O1090:P1090),"")</f>
        <v>115</v>
      </c>
      <c r="D1090" s="57">
        <f>IF(Q$1109&gt;0,SUM($O1090:Q1090),"")</f>
        <v>169</v>
      </c>
      <c r="E1090" s="57" t="str">
        <f>IF(R$1079&gt;0,SUM($O1090:R1090),"")</f>
        <v/>
      </c>
      <c r="F1090" s="57" t="str">
        <f>IF(S$1109&gt;0,SUM($O1090:S1090),"")</f>
        <v/>
      </c>
      <c r="G1090" s="57" t="str">
        <f>IF(T$1109&gt;0,SUM($O1090:T1090),"")</f>
        <v/>
      </c>
      <c r="H1090" s="57" t="str">
        <f>IF(U$1109&gt;0,SUM($O1090:U1090),"")</f>
        <v/>
      </c>
      <c r="I1090" s="57" t="str">
        <f>IF(V$1109&gt;0,SUM($O1090:V1090),"")</f>
        <v/>
      </c>
      <c r="J1090" s="57" t="str">
        <f>IF(W$1109&gt;0,SUM($O1090:W1090),"")</f>
        <v/>
      </c>
      <c r="K1090" s="57" t="str">
        <f>IF(X$1109&gt;0,SUM($O1090:X1090),"")</f>
        <v/>
      </c>
      <c r="L1090" s="57" t="str">
        <f>IF(Y$1109&gt;0,SUM($O1090:Y1090),"")</f>
        <v/>
      </c>
      <c r="M1090" s="57" t="str">
        <f>IF(Z$1109&gt;0,SUM($O1090:Z1090),"")</f>
        <v/>
      </c>
      <c r="N1090" s="56">
        <v>6</v>
      </c>
      <c r="O1090" s="84">
        <v>47</v>
      </c>
      <c r="P1090" s="84">
        <v>68</v>
      </c>
      <c r="Q1090" s="58">
        <v>54</v>
      </c>
      <c r="R1090" s="71"/>
      <c r="S1090" s="58"/>
      <c r="T1090" s="338"/>
      <c r="U1090" s="58"/>
      <c r="V1090" s="58"/>
      <c r="W1090" s="58"/>
      <c r="X1090" s="58"/>
      <c r="Y1090" s="58"/>
      <c r="Z1090" s="58"/>
      <c r="AA1090" s="56">
        <v>6</v>
      </c>
      <c r="AB1090" s="110"/>
      <c r="AC1090" s="110"/>
    </row>
    <row r="1091" spans="1:29" x14ac:dyDescent="0.2">
      <c r="A1091" s="56">
        <v>7</v>
      </c>
      <c r="B1091" s="57">
        <f>IF(O$1109&gt;0,SUM($O1091:O1091),"")</f>
        <v>19</v>
      </c>
      <c r="C1091" s="57">
        <f>IF(P$1109&gt;0,SUM($O1091:P1091),"")</f>
        <v>101</v>
      </c>
      <c r="D1091" s="57">
        <f>IF(Q$1109&gt;0,SUM($O1091:Q1091),"")</f>
        <v>121</v>
      </c>
      <c r="E1091" s="57" t="str">
        <f>IF(R$1079&gt;0,SUM($O1091:R1091),"")</f>
        <v/>
      </c>
      <c r="F1091" s="57" t="str">
        <f>IF(S$1109&gt;0,SUM($O1091:S1091),"")</f>
        <v/>
      </c>
      <c r="G1091" s="57" t="str">
        <f>IF(T$1109&gt;0,SUM($O1091:T1091),"")</f>
        <v/>
      </c>
      <c r="H1091" s="57" t="str">
        <f>IF(U$1109&gt;0,SUM($O1091:U1091),"")</f>
        <v/>
      </c>
      <c r="I1091" s="57" t="str">
        <f>IF(V$1109&gt;0,SUM($O1091:V1091),"")</f>
        <v/>
      </c>
      <c r="J1091" s="57" t="str">
        <f>IF(W$1109&gt;0,SUM($O1091:W1091),"")</f>
        <v/>
      </c>
      <c r="K1091" s="57" t="str">
        <f>IF(X$1109&gt;0,SUM($O1091:X1091),"")</f>
        <v/>
      </c>
      <c r="L1091" s="57" t="str">
        <f>IF(Y$1109&gt;0,SUM($O1091:Y1091),"")</f>
        <v/>
      </c>
      <c r="M1091" s="57" t="str">
        <f>IF(Z$1109&gt;0,SUM($O1091:Z1091),"")</f>
        <v/>
      </c>
      <c r="N1091" s="56">
        <v>7</v>
      </c>
      <c r="O1091" s="84">
        <v>19</v>
      </c>
      <c r="P1091" s="84">
        <v>82</v>
      </c>
      <c r="Q1091" s="58">
        <v>20</v>
      </c>
      <c r="R1091" s="71"/>
      <c r="S1091" s="58"/>
      <c r="T1091" s="338"/>
      <c r="U1091" s="58"/>
      <c r="V1091" s="58"/>
      <c r="W1091" s="58"/>
      <c r="X1091" s="58"/>
      <c r="Y1091" s="58"/>
      <c r="Z1091" s="58"/>
      <c r="AA1091" s="56">
        <v>7</v>
      </c>
      <c r="AB1091" s="110"/>
      <c r="AC1091" s="110"/>
    </row>
    <row r="1092" spans="1:29" x14ac:dyDescent="0.2">
      <c r="A1092" s="56">
        <v>8</v>
      </c>
      <c r="B1092" s="57">
        <f>IF(O$1109&gt;0,SUM($O1092:O1092),"")</f>
        <v>7</v>
      </c>
      <c r="C1092" s="57">
        <f>IF(P$1109&gt;0,SUM($O1092:P1092),"")</f>
        <v>14</v>
      </c>
      <c r="D1092" s="57">
        <f>IF(Q$1109&gt;0,SUM($O1092:Q1092),"")</f>
        <v>24</v>
      </c>
      <c r="E1092" s="57" t="str">
        <f>IF(R$1079&gt;0,SUM($O1092:R1092),"")</f>
        <v/>
      </c>
      <c r="F1092" s="57" t="str">
        <f>IF(S$1109&gt;0,SUM($O1092:S1092),"")</f>
        <v/>
      </c>
      <c r="G1092" s="57" t="str">
        <f>IF(T$1109&gt;0,SUM($O1092:T1092),"")</f>
        <v/>
      </c>
      <c r="H1092" s="57" t="str">
        <f>IF(U$1109&gt;0,SUM($O1092:U1092),"")</f>
        <v/>
      </c>
      <c r="I1092" s="57" t="str">
        <f>IF(V$1109&gt;0,SUM($O1092:V1092),"")</f>
        <v/>
      </c>
      <c r="J1092" s="57" t="str">
        <f>IF(W$1109&gt;0,SUM($O1092:W1092),"")</f>
        <v/>
      </c>
      <c r="K1092" s="57" t="str">
        <f>IF(X$1109&gt;0,SUM($O1092:X1092),"")</f>
        <v/>
      </c>
      <c r="L1092" s="57" t="str">
        <f>IF(Y$1109&gt;0,SUM($O1092:Y1092),"")</f>
        <v/>
      </c>
      <c r="M1092" s="57" t="str">
        <f>IF(Z$1109&gt;0,SUM($O1092:Z1092),"")</f>
        <v/>
      </c>
      <c r="N1092" s="56">
        <v>8</v>
      </c>
      <c r="O1092" s="84">
        <v>7</v>
      </c>
      <c r="P1092" s="84">
        <v>7</v>
      </c>
      <c r="Q1092" s="58">
        <v>10</v>
      </c>
      <c r="R1092" s="71"/>
      <c r="S1092" s="58"/>
      <c r="T1092" s="338"/>
      <c r="U1092" s="58"/>
      <c r="V1092" s="58"/>
      <c r="W1092" s="58"/>
      <c r="X1092" s="58"/>
      <c r="Y1092" s="58"/>
      <c r="Z1092" s="58"/>
      <c r="AA1092" s="56">
        <v>8</v>
      </c>
      <c r="AB1092" s="110"/>
      <c r="AC1092" s="110"/>
    </row>
    <row r="1093" spans="1:29" x14ac:dyDescent="0.2">
      <c r="A1093" s="56">
        <v>9</v>
      </c>
      <c r="B1093" s="57">
        <f>IF(O$1109&gt;0,SUM($O1093:O1093),"")</f>
        <v>11</v>
      </c>
      <c r="C1093" s="57">
        <f>IF(P$1109&gt;0,SUM($O1093:P1093),"")</f>
        <v>25</v>
      </c>
      <c r="D1093" s="57">
        <f>IF(Q$1109&gt;0,SUM($O1093:Q1093),"")</f>
        <v>40</v>
      </c>
      <c r="E1093" s="57" t="str">
        <f>IF(R$1079&gt;0,SUM($O1093:R1093),"")</f>
        <v/>
      </c>
      <c r="F1093" s="57" t="str">
        <f>IF(S$1109&gt;0,SUM($O1093:S1093),"")</f>
        <v/>
      </c>
      <c r="G1093" s="57" t="str">
        <f>IF(T$1109&gt;0,SUM($O1093:T1093),"")</f>
        <v/>
      </c>
      <c r="H1093" s="57" t="str">
        <f>IF(U$1109&gt;0,SUM($O1093:U1093),"")</f>
        <v/>
      </c>
      <c r="I1093" s="57" t="str">
        <f>IF(V$1109&gt;0,SUM($O1093:V1093),"")</f>
        <v/>
      </c>
      <c r="J1093" s="57" t="str">
        <f>IF(W$1109&gt;0,SUM($O1093:W1093),"")</f>
        <v/>
      </c>
      <c r="K1093" s="57" t="str">
        <f>IF(X$1109&gt;0,SUM($O1093:X1093),"")</f>
        <v/>
      </c>
      <c r="L1093" s="57" t="str">
        <f>IF(Y$1109&gt;0,SUM($O1093:Y1093),"")</f>
        <v/>
      </c>
      <c r="M1093" s="57" t="str">
        <f>IF(Z$1109&gt;0,SUM($O1093:Z1093),"")</f>
        <v/>
      </c>
      <c r="N1093" s="56">
        <v>9</v>
      </c>
      <c r="O1093" s="84">
        <v>11</v>
      </c>
      <c r="P1093" s="84">
        <v>14</v>
      </c>
      <c r="Q1093" s="58">
        <v>15</v>
      </c>
      <c r="R1093" s="71"/>
      <c r="S1093" s="58"/>
      <c r="T1093" s="338"/>
      <c r="U1093" s="58"/>
      <c r="V1093" s="58"/>
      <c r="W1093" s="58"/>
      <c r="X1093" s="58"/>
      <c r="Y1093" s="58"/>
      <c r="Z1093" s="58"/>
      <c r="AA1093" s="56">
        <v>9</v>
      </c>
      <c r="AB1093" s="110"/>
      <c r="AC1093" s="110"/>
    </row>
    <row r="1094" spans="1:29" x14ac:dyDescent="0.2">
      <c r="A1094" s="56">
        <v>10</v>
      </c>
      <c r="B1094" s="57">
        <f>IF(O$1109&gt;0,SUM($O1094:O1094),"")</f>
        <v>91</v>
      </c>
      <c r="C1094" s="57">
        <f>IF(P$1109&gt;0,SUM($O1094:P1094),"")</f>
        <v>164</v>
      </c>
      <c r="D1094" s="57">
        <f>IF(Q$1109&gt;0,SUM($O1094:Q1094),"")</f>
        <v>236</v>
      </c>
      <c r="E1094" s="57" t="str">
        <f>IF(R$1079&gt;0,SUM($O1094:R1094),"")</f>
        <v/>
      </c>
      <c r="F1094" s="57" t="str">
        <f>IF(S$1109&gt;0,SUM($O1094:S1094),"")</f>
        <v/>
      </c>
      <c r="G1094" s="57" t="str">
        <f>IF(T$1109&gt;0,SUM($O1094:T1094),"")</f>
        <v/>
      </c>
      <c r="H1094" s="57" t="str">
        <f>IF(U$1109&gt;0,SUM($O1094:U1094),"")</f>
        <v/>
      </c>
      <c r="I1094" s="57" t="str">
        <f>IF(V$1109&gt;0,SUM($O1094:V1094),"")</f>
        <v/>
      </c>
      <c r="J1094" s="57" t="str">
        <f>IF(W$1109&gt;0,SUM($O1094:W1094),"")</f>
        <v/>
      </c>
      <c r="K1094" s="57" t="str">
        <f>IF(X$1109&gt;0,SUM($O1094:X1094),"")</f>
        <v/>
      </c>
      <c r="L1094" s="57" t="str">
        <f>IF(Y$1109&gt;0,SUM($O1094:Y1094),"")</f>
        <v/>
      </c>
      <c r="M1094" s="57" t="str">
        <f>IF(Z$1109&gt;0,SUM($O1094:Z1094),"")</f>
        <v/>
      </c>
      <c r="N1094" s="56">
        <v>10</v>
      </c>
      <c r="O1094" s="84">
        <v>91</v>
      </c>
      <c r="P1094" s="84">
        <v>73</v>
      </c>
      <c r="Q1094" s="58">
        <v>72</v>
      </c>
      <c r="R1094" s="71"/>
      <c r="S1094" s="58"/>
      <c r="T1094" s="338"/>
      <c r="U1094" s="58"/>
      <c r="V1094" s="58"/>
      <c r="W1094" s="58"/>
      <c r="X1094" s="58"/>
      <c r="Y1094" s="58"/>
      <c r="Z1094" s="58"/>
      <c r="AA1094" s="56">
        <v>10</v>
      </c>
      <c r="AB1094" s="110"/>
      <c r="AC1094" s="110"/>
    </row>
    <row r="1095" spans="1:29" x14ac:dyDescent="0.2">
      <c r="A1095" s="56">
        <v>11</v>
      </c>
      <c r="B1095" s="57">
        <f>IF(O$1109&gt;0,SUM($O1095:O1095),"")</f>
        <v>37</v>
      </c>
      <c r="C1095" s="57">
        <f>IF(P$1109&gt;0,SUM($O1095:P1095),"")</f>
        <v>74</v>
      </c>
      <c r="D1095" s="57">
        <f>IF(Q$1109&gt;0,SUM($O1095:Q1095),"")</f>
        <v>114</v>
      </c>
      <c r="E1095" s="57" t="str">
        <f>IF(R$1079&gt;0,SUM($O1095:R1095),"")</f>
        <v/>
      </c>
      <c r="F1095" s="57" t="str">
        <f>IF(S$1109&gt;0,SUM($O1095:S1095),"")</f>
        <v/>
      </c>
      <c r="G1095" s="57" t="str">
        <f>IF(T$1109&gt;0,SUM($O1095:T1095),"")</f>
        <v/>
      </c>
      <c r="H1095" s="57" t="str">
        <f>IF(U$1109&gt;0,SUM($O1095:U1095),"")</f>
        <v/>
      </c>
      <c r="I1095" s="57" t="str">
        <f>IF(V$1109&gt;0,SUM($O1095:V1095),"")</f>
        <v/>
      </c>
      <c r="J1095" s="57" t="str">
        <f>IF(W$1109&gt;0,SUM($O1095:W1095),"")</f>
        <v/>
      </c>
      <c r="K1095" s="57" t="str">
        <f>IF(X$1109&gt;0,SUM($O1095:X1095),"")</f>
        <v/>
      </c>
      <c r="L1095" s="57" t="str">
        <f>IF(Y$1109&gt;0,SUM($O1095:Y1095),"")</f>
        <v/>
      </c>
      <c r="M1095" s="57" t="str">
        <f>IF(Z$1109&gt;0,SUM($O1095:Z1095),"")</f>
        <v/>
      </c>
      <c r="N1095" s="56">
        <v>11</v>
      </c>
      <c r="O1095" s="84">
        <v>37</v>
      </c>
      <c r="P1095" s="84">
        <v>37</v>
      </c>
      <c r="Q1095" s="58">
        <v>40</v>
      </c>
      <c r="R1095" s="71"/>
      <c r="S1095" s="58"/>
      <c r="T1095" s="338"/>
      <c r="U1095" s="58"/>
      <c r="V1095" s="58"/>
      <c r="W1095" s="58"/>
      <c r="X1095" s="58"/>
      <c r="Y1095" s="58"/>
      <c r="Z1095" s="58"/>
      <c r="AA1095" s="56">
        <v>11</v>
      </c>
      <c r="AB1095" s="110"/>
      <c r="AC1095" s="110"/>
    </row>
    <row r="1096" spans="1:29" x14ac:dyDescent="0.2">
      <c r="A1096" s="56">
        <v>12</v>
      </c>
      <c r="B1096" s="57">
        <f>IF(O$1109&gt;0,SUM($O1096:O1096),"")</f>
        <v>324</v>
      </c>
      <c r="C1096" s="57">
        <f>IF(P$1109&gt;0,SUM($O1096:P1096),"")</f>
        <v>669</v>
      </c>
      <c r="D1096" s="57">
        <f>IF(Q$1109&gt;0,SUM($O1096:Q1096),"")</f>
        <v>797</v>
      </c>
      <c r="E1096" s="57" t="str">
        <f>IF(R$1079&gt;0,SUM($O1096:R1096),"")</f>
        <v/>
      </c>
      <c r="F1096" s="57" t="str">
        <f>IF(S$1109&gt;0,SUM($O1096:S1096),"")</f>
        <v/>
      </c>
      <c r="G1096" s="57" t="str">
        <f>IF(T$1109&gt;0,SUM($O1096:T1096),"")</f>
        <v/>
      </c>
      <c r="H1096" s="57" t="str">
        <f>IF(U$1109&gt;0,SUM($O1096:U1096),"")</f>
        <v/>
      </c>
      <c r="I1096" s="57" t="str">
        <f>IF(V$1109&gt;0,SUM($O1096:V1096),"")</f>
        <v/>
      </c>
      <c r="J1096" s="57" t="str">
        <f>IF(W$1109&gt;0,SUM($O1096:W1096),"")</f>
        <v/>
      </c>
      <c r="K1096" s="57" t="str">
        <f>IF(X$1109&gt;0,SUM($O1096:X1096),"")</f>
        <v/>
      </c>
      <c r="L1096" s="57" t="str">
        <f>IF(Y$1109&gt;0,SUM($O1096:Y1096),"")</f>
        <v/>
      </c>
      <c r="M1096" s="57" t="str">
        <f>IF(Z$1109&gt;0,SUM($O1096:Z1096),"")</f>
        <v/>
      </c>
      <c r="N1096" s="56">
        <v>12</v>
      </c>
      <c r="O1096" s="84">
        <v>324</v>
      </c>
      <c r="P1096" s="84">
        <v>345</v>
      </c>
      <c r="Q1096" s="58">
        <v>128</v>
      </c>
      <c r="R1096" s="71"/>
      <c r="S1096" s="58"/>
      <c r="T1096" s="338"/>
      <c r="U1096" s="58"/>
      <c r="V1096" s="58"/>
      <c r="W1096" s="58"/>
      <c r="X1096" s="58"/>
      <c r="Y1096" s="58"/>
      <c r="Z1096" s="58"/>
      <c r="AA1096" s="56">
        <v>12</v>
      </c>
      <c r="AB1096" s="110"/>
      <c r="AC1096" s="110"/>
    </row>
    <row r="1097" spans="1:29" x14ac:dyDescent="0.2">
      <c r="A1097" s="56">
        <v>13</v>
      </c>
      <c r="B1097" s="57">
        <f>IF(O$1109&gt;0,SUM($O1097:O1097),"")</f>
        <v>132</v>
      </c>
      <c r="C1097" s="57">
        <f>IF(P$1109&gt;0,SUM($O1097:P1097),"")</f>
        <v>231</v>
      </c>
      <c r="D1097" s="57">
        <f>IF(Q$1109&gt;0,SUM($O1097:Q1097),"")</f>
        <v>344</v>
      </c>
      <c r="E1097" s="57" t="str">
        <f>IF(R$1079&gt;0,SUM($O1097:R1097),"")</f>
        <v/>
      </c>
      <c r="F1097" s="57" t="str">
        <f>IF(S$1109&gt;0,SUM($O1097:S1097),"")</f>
        <v/>
      </c>
      <c r="G1097" s="57" t="str">
        <f>IF(T$1109&gt;0,SUM($O1097:T1097),"")</f>
        <v/>
      </c>
      <c r="H1097" s="57" t="str">
        <f>IF(U$1109&gt;0,SUM($O1097:U1097),"")</f>
        <v/>
      </c>
      <c r="I1097" s="57" t="str">
        <f>IF(V$1109&gt;0,SUM($O1097:V1097),"")</f>
        <v/>
      </c>
      <c r="J1097" s="57" t="str">
        <f>IF(W$1109&gt;0,SUM($O1097:W1097),"")</f>
        <v/>
      </c>
      <c r="K1097" s="57" t="str">
        <f>IF(X$1109&gt;0,SUM($O1097:X1097),"")</f>
        <v/>
      </c>
      <c r="L1097" s="57" t="str">
        <f>IF(Y$1109&gt;0,SUM($O1097:Y1097),"")</f>
        <v/>
      </c>
      <c r="M1097" s="57" t="str">
        <f>IF(Z$1109&gt;0,SUM($O1097:Z1097),"")</f>
        <v/>
      </c>
      <c r="N1097" s="56">
        <v>13</v>
      </c>
      <c r="O1097" s="84">
        <v>132</v>
      </c>
      <c r="P1097" s="84">
        <v>99</v>
      </c>
      <c r="Q1097" s="58">
        <v>113</v>
      </c>
      <c r="R1097" s="71"/>
      <c r="S1097" s="58"/>
      <c r="T1097" s="338"/>
      <c r="U1097" s="58"/>
      <c r="V1097" s="58"/>
      <c r="W1097" s="58"/>
      <c r="X1097" s="58"/>
      <c r="Y1097" s="58"/>
      <c r="Z1097" s="58"/>
      <c r="AA1097" s="56">
        <v>13</v>
      </c>
      <c r="AB1097" s="110"/>
      <c r="AC1097" s="110"/>
    </row>
    <row r="1098" spans="1:29" x14ac:dyDescent="0.2">
      <c r="A1098" s="56">
        <v>14</v>
      </c>
      <c r="B1098" s="57">
        <f>IF(O$1109&gt;0,SUM($O1098:O1098),"")</f>
        <v>814</v>
      </c>
      <c r="C1098" s="57">
        <f>IF(P$1109&gt;0,SUM($O1098:P1098),"")</f>
        <v>1644</v>
      </c>
      <c r="D1098" s="57">
        <f>IF(Q$1109&gt;0,SUM($O1098:Q1098),"")</f>
        <v>2467</v>
      </c>
      <c r="E1098" s="57" t="str">
        <f>IF(R$1079&gt;0,SUM($O1098:R1098),"")</f>
        <v/>
      </c>
      <c r="F1098" s="57" t="str">
        <f>IF(S$1109&gt;0,SUM($O1098:S1098),"")</f>
        <v/>
      </c>
      <c r="G1098" s="57" t="str">
        <f>IF(T$1109&gt;0,SUM($O1098:T1098),"")</f>
        <v/>
      </c>
      <c r="H1098" s="57" t="str">
        <f>IF(U$1109&gt;0,SUM($O1098:U1098),"")</f>
        <v/>
      </c>
      <c r="I1098" s="57" t="str">
        <f>IF(V$1109&gt;0,SUM($O1098:V1098),"")</f>
        <v/>
      </c>
      <c r="J1098" s="57" t="str">
        <f>IF(W$1109&gt;0,SUM($O1098:W1098),"")</f>
        <v/>
      </c>
      <c r="K1098" s="57" t="str">
        <f>IF(X$1109&gt;0,SUM($O1098:X1098),"")</f>
        <v/>
      </c>
      <c r="L1098" s="57" t="str">
        <f>IF(Y$1109&gt;0,SUM($O1098:Y1098),"")</f>
        <v/>
      </c>
      <c r="M1098" s="57" t="str">
        <f>IF(Z$1109&gt;0,SUM($O1098:Z1098),"")</f>
        <v/>
      </c>
      <c r="N1098" s="56">
        <v>14</v>
      </c>
      <c r="O1098" s="84">
        <v>814</v>
      </c>
      <c r="P1098" s="84">
        <v>830</v>
      </c>
      <c r="Q1098" s="58">
        <v>823</v>
      </c>
      <c r="R1098" s="71"/>
      <c r="S1098" s="58"/>
      <c r="T1098" s="338"/>
      <c r="U1098" s="58"/>
      <c r="V1098" s="58"/>
      <c r="W1098" s="58"/>
      <c r="X1098" s="58"/>
      <c r="Y1098" s="58"/>
      <c r="Z1098" s="58"/>
      <c r="AA1098" s="56">
        <v>14</v>
      </c>
      <c r="AB1098" s="110"/>
      <c r="AC1098" s="110"/>
    </row>
    <row r="1099" spans="1:29" x14ac:dyDescent="0.2">
      <c r="A1099" s="56">
        <v>15</v>
      </c>
      <c r="B1099" s="57">
        <f>IF(O$1109&gt;0,SUM($O1099:O1099),"")</f>
        <v>775</v>
      </c>
      <c r="C1099" s="57">
        <f>IF(P$1109&gt;0,SUM($O1099:P1099),"")</f>
        <v>1867</v>
      </c>
      <c r="D1099" s="57">
        <f>IF(Q$1109&gt;0,SUM($O1099:Q1099),"")</f>
        <v>3226</v>
      </c>
      <c r="E1099" s="57" t="str">
        <f>IF(R$1079&gt;0,SUM($O1099:R1099),"")</f>
        <v/>
      </c>
      <c r="F1099" s="57" t="str">
        <f>IF(S$1109&gt;0,SUM($O1099:S1099),"")</f>
        <v/>
      </c>
      <c r="G1099" s="57" t="str">
        <f>IF(T$1109&gt;0,SUM($O1099:T1099),"")</f>
        <v/>
      </c>
      <c r="H1099" s="57" t="str">
        <f>IF(U$1109&gt;0,SUM($O1099:U1099),"")</f>
        <v/>
      </c>
      <c r="I1099" s="57" t="str">
        <f>IF(V$1109&gt;0,SUM($O1099:V1099),"")</f>
        <v/>
      </c>
      <c r="J1099" s="57" t="str">
        <f>IF(W$1109&gt;0,SUM($O1099:W1099),"")</f>
        <v/>
      </c>
      <c r="K1099" s="57" t="str">
        <f>IF(X$1109&gt;0,SUM($O1099:X1099),"")</f>
        <v/>
      </c>
      <c r="L1099" s="57" t="str">
        <f>IF(Y$1109&gt;0,SUM($O1099:Y1099),"")</f>
        <v/>
      </c>
      <c r="M1099" s="57" t="str">
        <f>IF(Z$1109&gt;0,SUM($O1099:Z1099),"")</f>
        <v/>
      </c>
      <c r="N1099" s="56">
        <v>15</v>
      </c>
      <c r="O1099" s="84">
        <v>775</v>
      </c>
      <c r="P1099" s="84">
        <v>1092</v>
      </c>
      <c r="Q1099" s="58">
        <v>1359</v>
      </c>
      <c r="R1099" s="71"/>
      <c r="S1099" s="58"/>
      <c r="T1099" s="338"/>
      <c r="U1099" s="58"/>
      <c r="V1099" s="58"/>
      <c r="W1099" s="58"/>
      <c r="X1099" s="58"/>
      <c r="Y1099" s="58"/>
      <c r="Z1099" s="58"/>
      <c r="AA1099" s="56">
        <v>15</v>
      </c>
      <c r="AB1099" s="110"/>
      <c r="AC1099" s="110"/>
    </row>
    <row r="1100" spans="1:29" x14ac:dyDescent="0.2">
      <c r="A1100" s="56">
        <v>16</v>
      </c>
      <c r="B1100" s="57">
        <f>IF(O$1109&gt;0,SUM($O1100:O1100),"")</f>
        <v>52</v>
      </c>
      <c r="C1100" s="57">
        <f>IF(P$1109&gt;0,SUM($O1100:P1100),"")</f>
        <v>132</v>
      </c>
      <c r="D1100" s="57">
        <f>IF(Q$1109&gt;0,SUM($O1100:Q1100),"")</f>
        <v>180</v>
      </c>
      <c r="E1100" s="57" t="str">
        <f>IF(R$1079&gt;0,SUM($O1100:R1100),"")</f>
        <v/>
      </c>
      <c r="F1100" s="57" t="str">
        <f>IF(S$1109&gt;0,SUM($O1100:S1100),"")</f>
        <v/>
      </c>
      <c r="G1100" s="57" t="str">
        <f>IF(T$1109&gt;0,SUM($O1100:T1100),"")</f>
        <v/>
      </c>
      <c r="H1100" s="57" t="str">
        <f>IF(U$1109&gt;0,SUM($O1100:U1100),"")</f>
        <v/>
      </c>
      <c r="I1100" s="57" t="str">
        <f>IF(V$1109&gt;0,SUM($O1100:V1100),"")</f>
        <v/>
      </c>
      <c r="J1100" s="57" t="str">
        <f>IF(W$1109&gt;0,SUM($O1100:W1100),"")</f>
        <v/>
      </c>
      <c r="K1100" s="57" t="str">
        <f>IF(X$1109&gt;0,SUM($O1100:X1100),"")</f>
        <v/>
      </c>
      <c r="L1100" s="57" t="str">
        <f>IF(Y$1109&gt;0,SUM($O1100:Y1100),"")</f>
        <v/>
      </c>
      <c r="M1100" s="57" t="str">
        <f>IF(Z$1109&gt;0,SUM($O1100:Z1100),"")</f>
        <v/>
      </c>
      <c r="N1100" s="56">
        <v>16</v>
      </c>
      <c r="O1100" s="84">
        <v>52</v>
      </c>
      <c r="P1100" s="84">
        <v>80</v>
      </c>
      <c r="Q1100" s="58">
        <v>48</v>
      </c>
      <c r="R1100" s="71"/>
      <c r="S1100" s="58"/>
      <c r="T1100" s="338"/>
      <c r="U1100" s="58"/>
      <c r="V1100" s="58"/>
      <c r="W1100" s="58"/>
      <c r="X1100" s="58"/>
      <c r="Y1100" s="58"/>
      <c r="Z1100" s="58"/>
      <c r="AA1100" s="56">
        <v>16</v>
      </c>
      <c r="AB1100" s="110"/>
      <c r="AC1100" s="110"/>
    </row>
    <row r="1101" spans="1:29" x14ac:dyDescent="0.2">
      <c r="A1101" s="56">
        <v>17</v>
      </c>
      <c r="B1101" s="57">
        <f>IF(O$1109&gt;0,SUM($O1101:O1101),"")</f>
        <v>43</v>
      </c>
      <c r="C1101" s="57">
        <f>IF(P$1109&gt;0,SUM($O1101:P1101),"")</f>
        <v>108</v>
      </c>
      <c r="D1101" s="57">
        <f>IF(Q$1109&gt;0,SUM($O1101:Q1101),"")</f>
        <v>222</v>
      </c>
      <c r="E1101" s="57" t="str">
        <f>IF(R$1079&gt;0,SUM($O1101:R1101),"")</f>
        <v/>
      </c>
      <c r="F1101" s="57" t="str">
        <f>IF(S$1109&gt;0,SUM($O1101:S1101),"")</f>
        <v/>
      </c>
      <c r="G1101" s="57" t="str">
        <f>IF(T$1109&gt;0,SUM($O1101:T1101),"")</f>
        <v/>
      </c>
      <c r="H1101" s="57" t="str">
        <f>IF(U$1109&gt;0,SUM($O1101:U1101),"")</f>
        <v/>
      </c>
      <c r="I1101" s="57" t="str">
        <f>IF(V$1109&gt;0,SUM($O1101:V1101),"")</f>
        <v/>
      </c>
      <c r="J1101" s="57" t="str">
        <f>IF(W$1109&gt;0,SUM($O1101:W1101),"")</f>
        <v/>
      </c>
      <c r="K1101" s="57" t="str">
        <f>IF(X$1109&gt;0,SUM($O1101:X1101),"")</f>
        <v/>
      </c>
      <c r="L1101" s="57" t="str">
        <f>IF(Y$1109&gt;0,SUM($O1101:Y1101),"")</f>
        <v/>
      </c>
      <c r="M1101" s="57" t="str">
        <f>IF(Z$1109&gt;0,SUM($O1101:Z1101),"")</f>
        <v/>
      </c>
      <c r="N1101" s="56">
        <v>17</v>
      </c>
      <c r="O1101" s="84">
        <v>43</v>
      </c>
      <c r="P1101" s="84">
        <v>65</v>
      </c>
      <c r="Q1101" s="58">
        <v>114</v>
      </c>
      <c r="R1101" s="71"/>
      <c r="S1101" s="58"/>
      <c r="T1101" s="338"/>
      <c r="U1101" s="58"/>
      <c r="V1101" s="58"/>
      <c r="W1101" s="58"/>
      <c r="X1101" s="58"/>
      <c r="Y1101" s="58"/>
      <c r="Z1101" s="58"/>
      <c r="AA1101" s="56">
        <v>17</v>
      </c>
      <c r="AB1101" s="110"/>
      <c r="AC1101" s="110"/>
    </row>
    <row r="1102" spans="1:29" x14ac:dyDescent="0.2">
      <c r="A1102" s="56">
        <v>18</v>
      </c>
      <c r="B1102" s="57">
        <f>IF(O$1109&gt;0,SUM($O1102:O1102),"")</f>
        <v>19</v>
      </c>
      <c r="C1102" s="57">
        <f>IF(P$1109&gt;0,SUM($O1102:P1102),"")</f>
        <v>35</v>
      </c>
      <c r="D1102" s="57">
        <f>IF(Q$1109&gt;0,SUM($O1102:Q1102),"")</f>
        <v>60</v>
      </c>
      <c r="E1102" s="57" t="str">
        <f>IF(R$1079&gt;0,SUM($O1102:R1102),"")</f>
        <v/>
      </c>
      <c r="F1102" s="57" t="str">
        <f>IF(S$1109&gt;0,SUM($O1102:S1102),"")</f>
        <v/>
      </c>
      <c r="G1102" s="57" t="str">
        <f>IF(T$1109&gt;0,SUM($O1102:T1102),"")</f>
        <v/>
      </c>
      <c r="H1102" s="57" t="str">
        <f>IF(U$1109&gt;0,SUM($O1102:U1102),"")</f>
        <v/>
      </c>
      <c r="I1102" s="57" t="str">
        <f>IF(V$1109&gt;0,SUM($O1102:V1102),"")</f>
        <v/>
      </c>
      <c r="J1102" s="57" t="str">
        <f>IF(W$1109&gt;0,SUM($O1102:W1102),"")</f>
        <v/>
      </c>
      <c r="K1102" s="57" t="str">
        <f>IF(X$1109&gt;0,SUM($O1102:X1102),"")</f>
        <v/>
      </c>
      <c r="L1102" s="57" t="str">
        <f>IF(Y$1109&gt;0,SUM($O1102:Y1102),"")</f>
        <v/>
      </c>
      <c r="M1102" s="57" t="str">
        <f>IF(Z$1109&gt;0,SUM($O1102:Z1102),"")</f>
        <v/>
      </c>
      <c r="N1102" s="56">
        <v>18</v>
      </c>
      <c r="O1102" s="84">
        <v>19</v>
      </c>
      <c r="P1102" s="84">
        <v>16</v>
      </c>
      <c r="Q1102" s="58">
        <v>25</v>
      </c>
      <c r="R1102" s="71"/>
      <c r="S1102" s="58"/>
      <c r="T1102" s="58"/>
      <c r="U1102" s="58"/>
      <c r="V1102" s="58"/>
      <c r="W1102" s="58"/>
      <c r="X1102" s="58"/>
      <c r="Y1102" s="58"/>
      <c r="Z1102" s="58"/>
      <c r="AA1102" s="56">
        <v>18</v>
      </c>
      <c r="AB1102" s="110"/>
      <c r="AC1102" s="110"/>
    </row>
    <row r="1103" spans="1:29" x14ac:dyDescent="0.2">
      <c r="A1103" s="56">
        <v>19</v>
      </c>
      <c r="B1103" s="57">
        <f>IF(O$1109&gt;0,SUM($O1103:O1103),"")</f>
        <v>24</v>
      </c>
      <c r="C1103" s="57">
        <f>IF(P$1109&gt;0,SUM($O1103:P1103),"")</f>
        <v>45</v>
      </c>
      <c r="D1103" s="57">
        <f>IF(Q$1109&gt;0,SUM($O1103:Q1103),"")</f>
        <v>73</v>
      </c>
      <c r="E1103" s="57" t="str">
        <f>IF(R$1079&gt;0,SUM($O1103:R1103),"")</f>
        <v/>
      </c>
      <c r="F1103" s="57" t="str">
        <f>IF(S$1109&gt;0,SUM($O1103:S1103),"")</f>
        <v/>
      </c>
      <c r="G1103" s="57" t="str">
        <f>IF(T$1109&gt;0,SUM($O1103:T1103),"")</f>
        <v/>
      </c>
      <c r="H1103" s="57" t="str">
        <f>IF(U$1109&gt;0,SUM($O1103:U1103),"")</f>
        <v/>
      </c>
      <c r="I1103" s="57" t="str">
        <f>IF(V$1109&gt;0,SUM($O1103:V1103),"")</f>
        <v/>
      </c>
      <c r="J1103" s="57" t="str">
        <f>IF(W$1109&gt;0,SUM($O1103:W1103),"")</f>
        <v/>
      </c>
      <c r="K1103" s="57" t="str">
        <f>IF(X$1109&gt;0,SUM($O1103:X1103),"")</f>
        <v/>
      </c>
      <c r="L1103" s="57" t="str">
        <f>IF(Y$1109&gt;0,SUM($O1103:Y1103),"")</f>
        <v/>
      </c>
      <c r="M1103" s="57" t="str">
        <f>IF(Z$1109&gt;0,SUM($O1103:Z1103),"")</f>
        <v/>
      </c>
      <c r="N1103" s="56">
        <v>19</v>
      </c>
      <c r="O1103" s="84">
        <v>24</v>
      </c>
      <c r="P1103" s="84">
        <v>21</v>
      </c>
      <c r="Q1103" s="58">
        <v>28</v>
      </c>
      <c r="R1103" s="71"/>
      <c r="S1103" s="58"/>
      <c r="T1103" s="338"/>
      <c r="U1103" s="58"/>
      <c r="V1103" s="58"/>
      <c r="W1103" s="58"/>
      <c r="X1103" s="58"/>
      <c r="Y1103" s="58"/>
      <c r="Z1103" s="58"/>
      <c r="AA1103" s="56">
        <v>19</v>
      </c>
      <c r="AB1103" s="110"/>
      <c r="AC1103" s="110"/>
    </row>
    <row r="1104" spans="1:29" x14ac:dyDescent="0.2">
      <c r="A1104" s="56">
        <v>20</v>
      </c>
      <c r="B1104" s="57">
        <f>IF(O$1109&gt;0,SUM($O1104:O1104),"")</f>
        <v>110</v>
      </c>
      <c r="C1104" s="57">
        <f>IF(P$1109&gt;0,SUM($O1104:P1104),"")</f>
        <v>207</v>
      </c>
      <c r="D1104" s="57">
        <f>IF(Q$1109&gt;0,SUM($O1104:Q1104),"")</f>
        <v>285</v>
      </c>
      <c r="E1104" s="57" t="str">
        <f>IF(R$1079&gt;0,SUM($O1104:R1104),"")</f>
        <v/>
      </c>
      <c r="F1104" s="57" t="str">
        <f>IF(S$1109&gt;0,SUM($O1104:S1104),"")</f>
        <v/>
      </c>
      <c r="G1104" s="57" t="str">
        <f>IF(T$1109&gt;0,SUM($O1104:T1104),"")</f>
        <v/>
      </c>
      <c r="H1104" s="57" t="str">
        <f>IF(U$1109&gt;0,SUM($O1104:U1104),"")</f>
        <v/>
      </c>
      <c r="I1104" s="57" t="str">
        <f>IF(V$1109&gt;0,SUM($O1104:V1104),"")</f>
        <v/>
      </c>
      <c r="J1104" s="57" t="str">
        <f>IF(W$1109&gt;0,SUM($O1104:W1104),"")</f>
        <v/>
      </c>
      <c r="K1104" s="57" t="str">
        <f>IF(X$1109&gt;0,SUM($O1104:X1104),"")</f>
        <v/>
      </c>
      <c r="L1104" s="57" t="str">
        <f>IF(Y$1109&gt;0,SUM($O1104:Y1104),"")</f>
        <v/>
      </c>
      <c r="M1104" s="57" t="str">
        <f>IF(Z$1109&gt;0,SUM($O1104:Z1104),"")</f>
        <v/>
      </c>
      <c r="N1104" s="56">
        <v>20</v>
      </c>
      <c r="O1104" s="84">
        <v>110</v>
      </c>
      <c r="P1104" s="84">
        <v>97</v>
      </c>
      <c r="Q1104" s="58">
        <v>78</v>
      </c>
      <c r="R1104" s="71"/>
      <c r="S1104" s="58"/>
      <c r="T1104" s="338"/>
      <c r="U1104" s="58"/>
      <c r="V1104" s="58"/>
      <c r="W1104" s="58"/>
      <c r="X1104" s="58"/>
      <c r="Y1104" s="58"/>
      <c r="Z1104" s="58"/>
      <c r="AA1104" s="56">
        <v>20</v>
      </c>
      <c r="AB1104" s="110"/>
      <c r="AC1104" s="110"/>
    </row>
    <row r="1105" spans="1:29" x14ac:dyDescent="0.2">
      <c r="A1105" s="56">
        <v>21</v>
      </c>
      <c r="B1105" s="57">
        <f>IF(O$1109&gt;0,SUM($O1105:O1105),"")</f>
        <v>104</v>
      </c>
      <c r="C1105" s="57">
        <f>IF(P$1109&gt;0,SUM($O1105:P1105),"")</f>
        <v>178</v>
      </c>
      <c r="D1105" s="57">
        <f>IF(Q$1109&gt;0,SUM($O1105:Q1105),"")</f>
        <v>294</v>
      </c>
      <c r="E1105" s="57" t="str">
        <f>IF(R$1079&gt;0,SUM($O1105:R1105),"")</f>
        <v/>
      </c>
      <c r="F1105" s="57" t="str">
        <f>IF(S$1109&gt;0,SUM($O1105:S1105),"")</f>
        <v/>
      </c>
      <c r="G1105" s="57" t="str">
        <f>IF(T$1109&gt;0,SUM($O1105:T1105),"")</f>
        <v/>
      </c>
      <c r="H1105" s="57" t="str">
        <f>IF(U$1109&gt;0,SUM($O1105:U1105),"")</f>
        <v/>
      </c>
      <c r="I1105" s="57" t="str">
        <f>IF(V$1109&gt;0,SUM($O1105:V1105),"")</f>
        <v/>
      </c>
      <c r="J1105" s="57" t="str">
        <f>IF(W$1109&gt;0,SUM($O1105:W1105),"")</f>
        <v/>
      </c>
      <c r="K1105" s="57" t="str">
        <f>IF(X$1109&gt;0,SUM($O1105:X1105),"")</f>
        <v/>
      </c>
      <c r="L1105" s="57" t="str">
        <f>IF(Y$1109&gt;0,SUM($O1105:Y1105),"")</f>
        <v/>
      </c>
      <c r="M1105" s="57" t="str">
        <f>IF(Z$1109&gt;0,SUM($O1105:Z1105),"")</f>
        <v/>
      </c>
      <c r="N1105" s="56">
        <v>21</v>
      </c>
      <c r="O1105" s="84">
        <v>104</v>
      </c>
      <c r="P1105" s="84">
        <v>74</v>
      </c>
      <c r="Q1105" s="58">
        <v>116</v>
      </c>
      <c r="R1105" s="71"/>
      <c r="S1105" s="58"/>
      <c r="T1105" s="338"/>
      <c r="U1105" s="58"/>
      <c r="V1105" s="58"/>
      <c r="W1105" s="58"/>
      <c r="X1105" s="58"/>
      <c r="Y1105" s="58"/>
      <c r="Z1105" s="58"/>
      <c r="AA1105" s="56">
        <v>21</v>
      </c>
      <c r="AB1105" s="110"/>
      <c r="AC1105" s="110"/>
    </row>
    <row r="1106" spans="1:29" x14ac:dyDescent="0.2">
      <c r="A1106" s="56">
        <v>22</v>
      </c>
      <c r="B1106" s="57">
        <f>IF(O$1109&gt;0,SUM($O1106:O1106),"")</f>
        <v>107</v>
      </c>
      <c r="C1106" s="57">
        <f>IF(P$1109&gt;0,SUM($O1106:P1106),"")</f>
        <v>197</v>
      </c>
      <c r="D1106" s="57">
        <f>IF(Q$1109&gt;0,SUM($O1106:Q1106),"")</f>
        <v>336</v>
      </c>
      <c r="E1106" s="57" t="str">
        <f>IF(R$1079&gt;0,SUM($O1106:R1106),"")</f>
        <v/>
      </c>
      <c r="F1106" s="57" t="str">
        <f>IF(S$1109&gt;0,SUM($O1106:S1106),"")</f>
        <v/>
      </c>
      <c r="G1106" s="57" t="str">
        <f>IF(T$1109&gt;0,SUM($O1106:T1106),"")</f>
        <v/>
      </c>
      <c r="H1106" s="57" t="str">
        <f>IF(U$1109&gt;0,SUM($O1106:U1106),"")</f>
        <v/>
      </c>
      <c r="I1106" s="57" t="str">
        <f>IF(V$1109&gt;0,SUM($O1106:V1106),"")</f>
        <v/>
      </c>
      <c r="J1106" s="57" t="str">
        <f>IF(W$1109&gt;0,SUM($O1106:W1106),"")</f>
        <v/>
      </c>
      <c r="K1106" s="57" t="str">
        <f>IF(X$1109&gt;0,SUM($O1106:X1106),"")</f>
        <v/>
      </c>
      <c r="L1106" s="57" t="str">
        <f>IF(Y$1109&gt;0,SUM($O1106:Y1106),"")</f>
        <v/>
      </c>
      <c r="M1106" s="57" t="str">
        <f>IF(Z$1109&gt;0,SUM($O1106:Z1106),"")</f>
        <v/>
      </c>
      <c r="N1106" s="56">
        <v>22</v>
      </c>
      <c r="O1106" s="84">
        <v>107</v>
      </c>
      <c r="P1106" s="84">
        <v>90</v>
      </c>
      <c r="Q1106" s="58">
        <v>139</v>
      </c>
      <c r="R1106" s="71"/>
      <c r="S1106" s="58"/>
      <c r="T1106" s="338"/>
      <c r="U1106" s="58"/>
      <c r="V1106" s="58"/>
      <c r="W1106" s="58"/>
      <c r="X1106" s="58"/>
      <c r="Y1106" s="58"/>
      <c r="Z1106" s="58"/>
      <c r="AA1106" s="56">
        <v>22</v>
      </c>
      <c r="AB1106" s="110"/>
      <c r="AC1106" s="110"/>
    </row>
    <row r="1107" spans="1:29" x14ac:dyDescent="0.2">
      <c r="A1107" s="56">
        <v>23</v>
      </c>
      <c r="B1107" s="57">
        <f>IF(O$1109&gt;0,SUM($O1107:O1107),"")</f>
        <v>894</v>
      </c>
      <c r="C1107" s="57">
        <f>IF(P$1109&gt;0,SUM($O1107:P1107),"")</f>
        <v>1749</v>
      </c>
      <c r="D1107" s="57">
        <f>IF(Q$1109&gt;0,SUM($O1107:Q1107),"")</f>
        <v>3002</v>
      </c>
      <c r="E1107" s="57" t="str">
        <f>IF(R$1079&gt;0,SUM($O1107:R1107),"")</f>
        <v/>
      </c>
      <c r="F1107" s="57" t="str">
        <f>IF(S$1109&gt;0,SUM($O1107:S1107),"")</f>
        <v/>
      </c>
      <c r="G1107" s="57" t="str">
        <f>IF(T$1109&gt;0,SUM($O1107:T1107),"")</f>
        <v/>
      </c>
      <c r="H1107" s="57" t="str">
        <f>IF(U$1109&gt;0,SUM($O1107:U1107),"")</f>
        <v/>
      </c>
      <c r="I1107" s="57" t="str">
        <f>IF(V$1109&gt;0,SUM($O1107:V1107),"")</f>
        <v/>
      </c>
      <c r="J1107" s="57" t="str">
        <f>IF(W$1109&gt;0,SUM($O1107:W1107),"")</f>
        <v/>
      </c>
      <c r="K1107" s="57" t="str">
        <f>IF(X$1109&gt;0,SUM($O1107:X1107),"")</f>
        <v/>
      </c>
      <c r="L1107" s="57" t="str">
        <f>IF(Y$1109&gt;0,SUM($O1107:Y1107),"")</f>
        <v/>
      </c>
      <c r="M1107" s="57" t="str">
        <f>IF(Z$1109&gt;0,SUM($O1107:Z1107),"")</f>
        <v/>
      </c>
      <c r="N1107" s="56">
        <v>23</v>
      </c>
      <c r="O1107" s="84">
        <v>894</v>
      </c>
      <c r="P1107" s="84">
        <v>855</v>
      </c>
      <c r="Q1107" s="58">
        <v>1253</v>
      </c>
      <c r="R1107" s="71"/>
      <c r="S1107" s="58"/>
      <c r="T1107" s="338"/>
      <c r="U1107" s="58"/>
      <c r="V1107" s="58"/>
      <c r="W1107" s="58"/>
      <c r="X1107" s="58"/>
      <c r="Y1107" s="58"/>
      <c r="Z1107" s="58"/>
      <c r="AA1107" s="56">
        <v>23</v>
      </c>
      <c r="AB1107" s="110"/>
      <c r="AC1107" s="110"/>
    </row>
    <row r="1108" spans="1:29" x14ac:dyDescent="0.2">
      <c r="A1108" s="56">
        <v>24</v>
      </c>
      <c r="B1108" s="57">
        <f>IF(O$1109&gt;0,SUM($O1108:O1108),"")</f>
        <v>106</v>
      </c>
      <c r="C1108" s="57">
        <f>IF(P$1109&gt;0,SUM($O1108:P1108),"")</f>
        <v>232</v>
      </c>
      <c r="D1108" s="57">
        <f>IF(Q$1109&gt;0,SUM($O1108:Q1108),"")</f>
        <v>353</v>
      </c>
      <c r="E1108" s="57" t="str">
        <f>IF(R$1079&gt;0,SUM($O1108:R1108),"")</f>
        <v/>
      </c>
      <c r="F1108" s="57" t="str">
        <f>IF(S$1109&gt;0,SUM($O1108:S1108),"")</f>
        <v/>
      </c>
      <c r="G1108" s="57" t="str">
        <f>IF(T$1109&gt;0,SUM($O1108:T1108),"")</f>
        <v/>
      </c>
      <c r="H1108" s="57" t="str">
        <f>IF(U$1109&gt;0,SUM($O1108:U1108),"")</f>
        <v/>
      </c>
      <c r="I1108" s="57" t="str">
        <f>IF(V$1109&gt;0,SUM($O1108:V1108),"")</f>
        <v/>
      </c>
      <c r="J1108" s="57" t="str">
        <f>IF(W$1109&gt;0,SUM($O1108:W1108),"")</f>
        <v/>
      </c>
      <c r="K1108" s="57" t="str">
        <f>IF(X$1109&gt;0,SUM($O1108:X1108),"")</f>
        <v/>
      </c>
      <c r="L1108" s="57" t="str">
        <f>IF(Y$1109&gt;0,SUM($O1108:Y1108),"")</f>
        <v/>
      </c>
      <c r="M1108" s="57" t="str">
        <f>IF(Z$1109&gt;0,SUM($O1108:Z1108),"")</f>
        <v/>
      </c>
      <c r="N1108" s="56">
        <v>24</v>
      </c>
      <c r="O1108" s="84">
        <v>106</v>
      </c>
      <c r="P1108" s="84">
        <v>126</v>
      </c>
      <c r="Q1108" s="58">
        <v>121</v>
      </c>
      <c r="R1108" s="71"/>
      <c r="S1108" s="58"/>
      <c r="T1108" s="338"/>
      <c r="U1108" s="58"/>
      <c r="V1108" s="58"/>
      <c r="W1108" s="58"/>
      <c r="X1108" s="58"/>
      <c r="Y1108" s="58"/>
      <c r="Z1108" s="58"/>
      <c r="AA1108" s="56">
        <v>24</v>
      </c>
      <c r="AB1108" s="110"/>
      <c r="AC1108" s="110"/>
    </row>
    <row r="1109" spans="1:29" x14ac:dyDescent="0.2">
      <c r="A1109" s="72" t="s">
        <v>4</v>
      </c>
      <c r="B1109" s="62">
        <f>SUM(B1085:B1108)</f>
        <v>3893</v>
      </c>
      <c r="C1109" s="62">
        <f t="shared" ref="C1109:M1109" si="52">SUM(C1085:C1108)</f>
        <v>8119</v>
      </c>
      <c r="D1109" s="62">
        <f t="shared" si="52"/>
        <v>12845</v>
      </c>
      <c r="E1109" s="62">
        <f t="shared" si="52"/>
        <v>0</v>
      </c>
      <c r="F1109" s="62">
        <f>SUM(F1085:F1108)</f>
        <v>0</v>
      </c>
      <c r="G1109" s="62">
        <f t="shared" si="52"/>
        <v>0</v>
      </c>
      <c r="H1109" s="62">
        <f t="shared" si="52"/>
        <v>0</v>
      </c>
      <c r="I1109" s="62">
        <f t="shared" si="52"/>
        <v>0</v>
      </c>
      <c r="J1109" s="62">
        <f t="shared" si="52"/>
        <v>0</v>
      </c>
      <c r="K1109" s="62">
        <f t="shared" si="52"/>
        <v>0</v>
      </c>
      <c r="L1109" s="62">
        <f t="shared" si="52"/>
        <v>0</v>
      </c>
      <c r="M1109" s="62">
        <f t="shared" si="52"/>
        <v>0</v>
      </c>
      <c r="N1109" s="72" t="s">
        <v>4</v>
      </c>
      <c r="O1109" s="62">
        <f t="shared" ref="O1109:P1109" si="53">SUM(O1085:O1108)</f>
        <v>3893</v>
      </c>
      <c r="P1109" s="62">
        <f t="shared" si="53"/>
        <v>4226</v>
      </c>
      <c r="Q1109" s="62">
        <f t="shared" ref="Q1109:T1109" si="54">SUM(Q1085:Q1108)</f>
        <v>4726</v>
      </c>
      <c r="R1109" s="350">
        <f t="shared" si="54"/>
        <v>0</v>
      </c>
      <c r="S1109" s="62">
        <f t="shared" si="54"/>
        <v>0</v>
      </c>
      <c r="T1109" s="378">
        <f t="shared" si="54"/>
        <v>0</v>
      </c>
      <c r="U1109" s="378">
        <f t="shared" ref="U1109:Z1109" si="55">SUM(U1085:U1108)</f>
        <v>0</v>
      </c>
      <c r="V1109" s="62">
        <f t="shared" si="55"/>
        <v>0</v>
      </c>
      <c r="W1109" s="62">
        <f t="shared" si="55"/>
        <v>0</v>
      </c>
      <c r="X1109" s="378">
        <f t="shared" si="55"/>
        <v>0</v>
      </c>
      <c r="Y1109" s="62">
        <f t="shared" si="55"/>
        <v>0</v>
      </c>
      <c r="Z1109" s="62">
        <f t="shared" si="55"/>
        <v>0</v>
      </c>
      <c r="AA1109" s="61" t="s">
        <v>4</v>
      </c>
      <c r="AB1109" s="110"/>
      <c r="AC1109" s="110"/>
    </row>
    <row r="1110" spans="1:29" x14ac:dyDescent="0.2">
      <c r="A1110" s="45"/>
      <c r="B1110" s="105"/>
      <c r="C1110" s="63"/>
      <c r="D1110" s="63"/>
      <c r="E1110" s="63"/>
      <c r="F1110" s="63"/>
      <c r="G1110" s="63"/>
      <c r="H1110" s="63"/>
      <c r="I1110" s="63"/>
      <c r="J1110" s="63"/>
      <c r="K1110" s="63"/>
      <c r="L1110" s="63"/>
      <c r="M1110" s="63"/>
      <c r="N1110" s="45"/>
      <c r="O1110" s="380"/>
      <c r="P1110" s="380"/>
      <c r="Q1110" s="380"/>
      <c r="R1110" s="380"/>
      <c r="S1110" s="380"/>
      <c r="T1110" s="380"/>
      <c r="U1110" s="380"/>
      <c r="V1110" s="380"/>
      <c r="X1110" s="380"/>
      <c r="AA1110" s="45"/>
      <c r="AB1110" s="110"/>
      <c r="AC1110" s="110"/>
    </row>
    <row r="1111" spans="1:29" x14ac:dyDescent="0.2">
      <c r="A1111" s="45"/>
      <c r="B1111" s="105"/>
      <c r="C1111" s="63"/>
      <c r="D1111" s="63"/>
      <c r="E1111" s="63"/>
      <c r="F1111" s="63"/>
      <c r="G1111" s="63"/>
      <c r="H1111" s="63"/>
      <c r="I1111" s="63"/>
      <c r="J1111" s="63"/>
      <c r="K1111" s="63"/>
      <c r="L1111" s="63"/>
      <c r="M1111" s="63"/>
      <c r="N1111" s="45"/>
      <c r="O1111" s="105"/>
      <c r="P1111" s="105"/>
      <c r="Q1111" s="105"/>
      <c r="AA1111" s="45"/>
    </row>
    <row r="1112" spans="1:29" x14ac:dyDescent="0.2">
      <c r="A1112" s="45"/>
      <c r="C1112" s="63"/>
      <c r="D1112" s="63"/>
      <c r="E1112" s="63"/>
      <c r="F1112" s="63"/>
      <c r="G1112" s="63"/>
      <c r="H1112" s="63"/>
      <c r="I1112" s="63"/>
      <c r="J1112" s="63"/>
      <c r="K1112" s="63"/>
      <c r="L1112" s="63"/>
      <c r="M1112" s="63"/>
      <c r="N1112" s="45"/>
      <c r="W1112" s="113"/>
      <c r="AA1112" s="45"/>
      <c r="AB1112" s="110"/>
    </row>
    <row r="1113" spans="1:29" x14ac:dyDescent="0.2">
      <c r="A1113" s="45"/>
      <c r="B1113" s="86"/>
      <c r="M1113" s="111"/>
      <c r="N1113" s="45"/>
      <c r="O1113" s="86"/>
      <c r="AA1113" s="45"/>
    </row>
    <row r="1114" spans="1:29" x14ac:dyDescent="0.2">
      <c r="A1114" s="65" t="s">
        <v>89</v>
      </c>
      <c r="B1114" s="115" t="s">
        <v>329</v>
      </c>
      <c r="C1114" s="116"/>
      <c r="D1114" s="116"/>
      <c r="E1114" s="116"/>
      <c r="F1114" s="116"/>
      <c r="G1114" s="116"/>
      <c r="H1114" s="116"/>
      <c r="I1114" s="116"/>
      <c r="J1114" s="116"/>
      <c r="K1114" s="116"/>
      <c r="L1114" s="116"/>
      <c r="M1114" s="116"/>
      <c r="N1114" s="65" t="s">
        <v>89</v>
      </c>
      <c r="O1114" s="326" t="str">
        <f>B1114</f>
        <v>Wagner-Peyser Entered Employment Rate Referred to Non-Agricultural Jobs</v>
      </c>
      <c r="P1114" s="327"/>
      <c r="Q1114" s="327"/>
      <c r="R1114" s="327"/>
      <c r="S1114" s="327"/>
      <c r="T1114" s="327"/>
      <c r="U1114" s="327"/>
      <c r="V1114" s="327"/>
      <c r="W1114" s="327"/>
      <c r="X1114" s="327" t="s">
        <v>117</v>
      </c>
      <c r="Y1114" s="327"/>
      <c r="Z1114" s="327"/>
      <c r="AA1114" s="114" t="s">
        <v>89</v>
      </c>
    </row>
    <row r="1115" spans="1:29" s="298" customFormat="1" x14ac:dyDescent="0.2">
      <c r="A1115" s="65">
        <v>1</v>
      </c>
      <c r="B1115" s="57">
        <f>IF(O$1139&gt;0,SUM($O1115:O1115),"")</f>
        <v>414</v>
      </c>
      <c r="C1115" s="57">
        <f>IF(P$1139&gt;0,SUM($O1115:P1115),"")</f>
        <v>818</v>
      </c>
      <c r="D1115" s="57">
        <f>IF(Q$1139&gt;0,SUM($O1115:Q1115),"")</f>
        <v>1170</v>
      </c>
      <c r="E1115" s="57" t="str">
        <f>IF(R$1139&gt;0,SUM($O1115:R1115),"")</f>
        <v/>
      </c>
      <c r="F1115" s="57" t="str">
        <f>IF(S$1139&gt;0,SUM($O1115:S1115),"")</f>
        <v/>
      </c>
      <c r="G1115" s="57" t="str">
        <f>IF(T$1139&gt;0,SUM($O1115:T1115),"")</f>
        <v/>
      </c>
      <c r="H1115" s="57" t="str">
        <f>IF(U$1139&gt;0,SUM($O1115:U1115),"")</f>
        <v/>
      </c>
      <c r="I1115" s="57" t="str">
        <f>IF(V$1139&gt;0,SUM($O1115:V1115),"")</f>
        <v/>
      </c>
      <c r="J1115" s="57" t="str">
        <f>IF(W$1139&gt;0,SUM($O1115:W1115),"")</f>
        <v/>
      </c>
      <c r="K1115" s="57" t="str">
        <f>IF(X$1139&gt;0,SUM($O1115:X1115),"")</f>
        <v/>
      </c>
      <c r="L1115" s="57" t="str">
        <f>IF(Y$1139&gt;0,SUM($O1115:Y1115),"")</f>
        <v/>
      </c>
      <c r="M1115" s="57" t="str">
        <f>IF(Z$1139&gt;0,SUM($O1115:Z1115),"")</f>
        <v/>
      </c>
      <c r="N1115" s="140">
        <v>1</v>
      </c>
      <c r="O1115" s="84">
        <v>414</v>
      </c>
      <c r="P1115" s="353">
        <v>404</v>
      </c>
      <c r="Q1115" s="294">
        <v>352</v>
      </c>
      <c r="R1115" s="297"/>
      <c r="S1115" s="70"/>
      <c r="T1115" s="297"/>
      <c r="U1115" s="295"/>
      <c r="V1115" s="295"/>
      <c r="W1115" s="295"/>
      <c r="X1115" s="297"/>
      <c r="Y1115" s="58"/>
      <c r="Z1115" s="58"/>
      <c r="AA1115" s="123">
        <v>1</v>
      </c>
    </row>
    <row r="1116" spans="1:29" x14ac:dyDescent="0.2">
      <c r="A1116" s="65">
        <v>2</v>
      </c>
      <c r="B1116" s="57">
        <f>IF(O$1139&gt;0,SUM($O1116:O1116),"")</f>
        <v>362</v>
      </c>
      <c r="C1116" s="57">
        <f>IF(P$1139&gt;0,SUM($O1116:P1116),"")</f>
        <v>667</v>
      </c>
      <c r="D1116" s="57">
        <f>IF(Q$1139&gt;0,SUM($O1116:Q1116),"")</f>
        <v>1012</v>
      </c>
      <c r="E1116" s="57" t="str">
        <f>IF(R$1139&gt;0,SUM($O1116:R1116),"")</f>
        <v/>
      </c>
      <c r="F1116" s="57" t="str">
        <f>IF(S$1139&gt;0,SUM($O1116:S1116),"")</f>
        <v/>
      </c>
      <c r="G1116" s="57" t="str">
        <f>IF(T$1139&gt;0,SUM($O1116:T1116),"")</f>
        <v/>
      </c>
      <c r="H1116" s="57" t="str">
        <f>IF(U$1139&gt;0,SUM($O1116:U1116),"")</f>
        <v/>
      </c>
      <c r="I1116" s="57" t="str">
        <f>IF(V$1139&gt;0,SUM($O1116:V1116),"")</f>
        <v/>
      </c>
      <c r="J1116" s="57" t="str">
        <f>IF(W$1139&gt;0,SUM($O1116:W1116),"")</f>
        <v/>
      </c>
      <c r="K1116" s="57" t="str">
        <f>IF(X$1139&gt;0,SUM($O1116:X1116),"")</f>
        <v/>
      </c>
      <c r="L1116" s="57" t="str">
        <f>IF(Y$1139&gt;0,SUM($O1116:Y1116),"")</f>
        <v/>
      </c>
      <c r="M1116" s="57" t="str">
        <f>IF(Z$1139&gt;0,SUM($O1116:Z1116),"")</f>
        <v/>
      </c>
      <c r="N1116" s="140">
        <v>2</v>
      </c>
      <c r="O1116" s="84">
        <v>362</v>
      </c>
      <c r="P1116" s="353">
        <v>305</v>
      </c>
      <c r="Q1116" s="294">
        <v>345</v>
      </c>
      <c r="R1116" s="71"/>
      <c r="S1116" s="95"/>
      <c r="T1116" s="71"/>
      <c r="U1116" s="112"/>
      <c r="V1116" s="112"/>
      <c r="W1116" s="112"/>
      <c r="X1116" s="71"/>
      <c r="Y1116" s="58"/>
      <c r="Z1116" s="58"/>
      <c r="AA1116" s="65">
        <v>2</v>
      </c>
    </row>
    <row r="1117" spans="1:29" x14ac:dyDescent="0.2">
      <c r="A1117" s="65">
        <v>3</v>
      </c>
      <c r="B1117" s="57">
        <f>IF(O$1139&gt;0,SUM($O1117:O1117),"")</f>
        <v>249</v>
      </c>
      <c r="C1117" s="57">
        <f>IF(P$1139&gt;0,SUM($O1117:P1117),"")</f>
        <v>492</v>
      </c>
      <c r="D1117" s="57">
        <f>IF(Q$1139&gt;0,SUM($O1117:Q1117),"")</f>
        <v>749</v>
      </c>
      <c r="E1117" s="57" t="str">
        <f>IF(R$1139&gt;0,SUM($O1117:R1117),"")</f>
        <v/>
      </c>
      <c r="F1117" s="57" t="str">
        <f>IF(S$1139&gt;0,SUM($O1117:S1117),"")</f>
        <v/>
      </c>
      <c r="G1117" s="57" t="str">
        <f>IF(T$1139&gt;0,SUM($O1117:T1117),"")</f>
        <v/>
      </c>
      <c r="H1117" s="57" t="str">
        <f>IF(U$1139&gt;0,SUM($O1117:U1117),"")</f>
        <v/>
      </c>
      <c r="I1117" s="57" t="str">
        <f>IF(V$1139&gt;0,SUM($O1117:V1117),"")</f>
        <v/>
      </c>
      <c r="J1117" s="57" t="str">
        <f>IF(W$1139&gt;0,SUM($O1117:W1117),"")</f>
        <v/>
      </c>
      <c r="K1117" s="57" t="str">
        <f>IF(X$1139&gt;0,SUM($O1117:X1117),"")</f>
        <v/>
      </c>
      <c r="L1117" s="57" t="str">
        <f>IF(Y$1139&gt;0,SUM($O1117:Y1117),"")</f>
        <v/>
      </c>
      <c r="M1117" s="57" t="str">
        <f>IF(Z$1139&gt;0,SUM($O1117:Z1117),"")</f>
        <v/>
      </c>
      <c r="N1117" s="140">
        <v>3</v>
      </c>
      <c r="O1117" s="84">
        <v>249</v>
      </c>
      <c r="P1117" s="353">
        <v>243</v>
      </c>
      <c r="Q1117" s="294">
        <v>257</v>
      </c>
      <c r="R1117" s="71"/>
      <c r="S1117" s="95"/>
      <c r="T1117" s="71"/>
      <c r="U1117" s="112"/>
      <c r="V1117" s="112"/>
      <c r="W1117" s="112"/>
      <c r="X1117" s="71"/>
      <c r="Y1117" s="58"/>
      <c r="Z1117" s="58"/>
      <c r="AA1117" s="65">
        <v>3</v>
      </c>
    </row>
    <row r="1118" spans="1:29" x14ac:dyDescent="0.2">
      <c r="A1118" s="65">
        <v>4</v>
      </c>
      <c r="B1118" s="57">
        <f>IF(O$1139&gt;0,SUM($O1118:O1118),"")</f>
        <v>409</v>
      </c>
      <c r="C1118" s="57">
        <f>IF(P$1139&gt;0,SUM($O1118:P1118),"")</f>
        <v>819</v>
      </c>
      <c r="D1118" s="57">
        <f>IF(Q$1139&gt;0,SUM($O1118:Q1118),"")</f>
        <v>1262</v>
      </c>
      <c r="E1118" s="57" t="str">
        <f>IF(R$1139&gt;0,SUM($O1118:R1118),"")</f>
        <v/>
      </c>
      <c r="F1118" s="57" t="str">
        <f>IF(S$1139&gt;0,SUM($O1118:S1118),"")</f>
        <v/>
      </c>
      <c r="G1118" s="57" t="str">
        <f>IF(T$1139&gt;0,SUM($O1118:T1118),"")</f>
        <v/>
      </c>
      <c r="H1118" s="57" t="str">
        <f>IF(U$1139&gt;0,SUM($O1118:U1118),"")</f>
        <v/>
      </c>
      <c r="I1118" s="57" t="str">
        <f>IF(V$1139&gt;0,SUM($O1118:V1118),"")</f>
        <v/>
      </c>
      <c r="J1118" s="57" t="str">
        <f>IF(W$1139&gt;0,SUM($O1118:W1118),"")</f>
        <v/>
      </c>
      <c r="K1118" s="57" t="str">
        <f>IF(X$1139&gt;0,SUM($O1118:X1118),"")</f>
        <v/>
      </c>
      <c r="L1118" s="57" t="str">
        <f>IF(Y$1139&gt;0,SUM($O1118:Y1118),"")</f>
        <v/>
      </c>
      <c r="M1118" s="57" t="str">
        <f>IF(Z$1139&gt;0,SUM($O1118:Z1118),"")</f>
        <v/>
      </c>
      <c r="N1118" s="140">
        <v>4</v>
      </c>
      <c r="O1118" s="84">
        <v>409</v>
      </c>
      <c r="P1118" s="353">
        <v>410</v>
      </c>
      <c r="Q1118" s="294">
        <v>443</v>
      </c>
      <c r="R1118" s="71"/>
      <c r="S1118" s="95"/>
      <c r="T1118" s="71"/>
      <c r="U1118" s="112"/>
      <c r="V1118" s="112"/>
      <c r="W1118" s="112"/>
      <c r="X1118" s="71"/>
      <c r="Y1118" s="58"/>
      <c r="Z1118" s="58"/>
      <c r="AA1118" s="65">
        <v>4</v>
      </c>
    </row>
    <row r="1119" spans="1:29" x14ac:dyDescent="0.2">
      <c r="A1119" s="65">
        <v>5</v>
      </c>
      <c r="B1119" s="57">
        <f>IF(O$1139&gt;0,SUM($O1119:O1119),"")</f>
        <v>355</v>
      </c>
      <c r="C1119" s="57">
        <f>IF(P$1139&gt;0,SUM($O1119:P1119),"")</f>
        <v>642</v>
      </c>
      <c r="D1119" s="57">
        <f>IF(Q$1139&gt;0,SUM($O1119:Q1119),"")</f>
        <v>1083</v>
      </c>
      <c r="E1119" s="57" t="str">
        <f>IF(R$1139&gt;0,SUM($O1119:R1119),"")</f>
        <v/>
      </c>
      <c r="F1119" s="57" t="str">
        <f>IF(S$1139&gt;0,SUM($O1119:S1119),"")</f>
        <v/>
      </c>
      <c r="G1119" s="57" t="str">
        <f>IF(T$1139&gt;0,SUM($O1119:T1119),"")</f>
        <v/>
      </c>
      <c r="H1119" s="57" t="str">
        <f>IF(U$1139&gt;0,SUM($O1119:U1119),"")</f>
        <v/>
      </c>
      <c r="I1119" s="57" t="str">
        <f>IF(V$1139&gt;0,SUM($O1119:V1119),"")</f>
        <v/>
      </c>
      <c r="J1119" s="57" t="str">
        <f>IF(W$1139&gt;0,SUM($O1119:W1119),"")</f>
        <v/>
      </c>
      <c r="K1119" s="57" t="str">
        <f>IF(X$1139&gt;0,SUM($O1119:X1119),"")</f>
        <v/>
      </c>
      <c r="L1119" s="57" t="str">
        <f>IF(Y$1139&gt;0,SUM($O1119:Y1119),"")</f>
        <v/>
      </c>
      <c r="M1119" s="57" t="str">
        <f>IF(Z$1139&gt;0,SUM($O1119:Z1119),"")</f>
        <v/>
      </c>
      <c r="N1119" s="140">
        <v>5</v>
      </c>
      <c r="O1119" s="84">
        <v>355</v>
      </c>
      <c r="P1119" s="353">
        <v>287</v>
      </c>
      <c r="Q1119" s="294">
        <v>441</v>
      </c>
      <c r="R1119" s="71"/>
      <c r="S1119" s="95"/>
      <c r="T1119" s="71"/>
      <c r="U1119" s="112"/>
      <c r="V1119" s="112"/>
      <c r="W1119" s="112"/>
      <c r="X1119" s="71"/>
      <c r="Y1119" s="58"/>
      <c r="Z1119" s="58"/>
      <c r="AA1119" s="65">
        <v>5</v>
      </c>
    </row>
    <row r="1120" spans="1:29" x14ac:dyDescent="0.2">
      <c r="A1120" s="65">
        <v>6</v>
      </c>
      <c r="B1120" s="57">
        <f>IF(O$1139&gt;0,SUM($O1120:O1120),"")</f>
        <v>306</v>
      </c>
      <c r="C1120" s="57">
        <f>IF(P$1139&gt;0,SUM($O1120:P1120),"")</f>
        <v>606</v>
      </c>
      <c r="D1120" s="57">
        <f>IF(Q$1139&gt;0,SUM($O1120:Q1120),"")</f>
        <v>835</v>
      </c>
      <c r="E1120" s="57" t="str">
        <f>IF(R$1139&gt;0,SUM($O1120:R1120),"")</f>
        <v/>
      </c>
      <c r="F1120" s="57" t="str">
        <f>IF(S$1139&gt;0,SUM($O1120:S1120),"")</f>
        <v/>
      </c>
      <c r="G1120" s="57" t="str">
        <f>IF(T$1139&gt;0,SUM($O1120:T1120),"")</f>
        <v/>
      </c>
      <c r="H1120" s="57" t="str">
        <f>IF(U$1139&gt;0,SUM($O1120:U1120),"")</f>
        <v/>
      </c>
      <c r="I1120" s="57" t="str">
        <f>IF(V$1139&gt;0,SUM($O1120:V1120),"")</f>
        <v/>
      </c>
      <c r="J1120" s="57" t="str">
        <f>IF(W$1139&gt;0,SUM($O1120:W1120),"")</f>
        <v/>
      </c>
      <c r="K1120" s="57" t="str">
        <f>IF(X$1139&gt;0,SUM($O1120:X1120),"")</f>
        <v/>
      </c>
      <c r="L1120" s="57" t="str">
        <f>IF(Y$1139&gt;0,SUM($O1120:Y1120),"")</f>
        <v/>
      </c>
      <c r="M1120" s="57" t="str">
        <f>IF(Z$1139&gt;0,SUM($O1120:Z1120),"")</f>
        <v/>
      </c>
      <c r="N1120" s="140">
        <v>6</v>
      </c>
      <c r="O1120" s="84">
        <v>306</v>
      </c>
      <c r="P1120" s="353">
        <v>300</v>
      </c>
      <c r="Q1120" s="294">
        <v>229</v>
      </c>
      <c r="R1120" s="71"/>
      <c r="S1120" s="95"/>
      <c r="T1120" s="71"/>
      <c r="U1120" s="112"/>
      <c r="V1120" s="112"/>
      <c r="W1120" s="112"/>
      <c r="X1120" s="71"/>
      <c r="Y1120" s="58"/>
      <c r="Z1120" s="58"/>
      <c r="AA1120" s="65">
        <v>6</v>
      </c>
    </row>
    <row r="1121" spans="1:27" x14ac:dyDescent="0.2">
      <c r="A1121" s="65">
        <v>7</v>
      </c>
      <c r="B1121" s="57">
        <f>IF(O$1139&gt;0,SUM($O1121:O1121),"")</f>
        <v>207</v>
      </c>
      <c r="C1121" s="57">
        <f>IF(P$1139&gt;0,SUM($O1121:P1121),"")</f>
        <v>490</v>
      </c>
      <c r="D1121" s="57">
        <f>IF(Q$1139&gt;0,SUM($O1121:Q1121),"")</f>
        <v>678</v>
      </c>
      <c r="E1121" s="57" t="str">
        <f>IF(R$1139&gt;0,SUM($O1121:R1121),"")</f>
        <v/>
      </c>
      <c r="F1121" s="57" t="str">
        <f>IF(S$1139&gt;0,SUM($O1121:S1121),"")</f>
        <v/>
      </c>
      <c r="G1121" s="57" t="str">
        <f>IF(T$1139&gt;0,SUM($O1121:T1121),"")</f>
        <v/>
      </c>
      <c r="H1121" s="57" t="str">
        <f>IF(U$1139&gt;0,SUM($O1121:U1121),"")</f>
        <v/>
      </c>
      <c r="I1121" s="57" t="str">
        <f>IF(V$1139&gt;0,SUM($O1121:V1121),"")</f>
        <v/>
      </c>
      <c r="J1121" s="57" t="str">
        <f>IF(W$1139&gt;0,SUM($O1121:W1121),"")</f>
        <v/>
      </c>
      <c r="K1121" s="57" t="str">
        <f>IF(X$1139&gt;0,SUM($O1121:X1121),"")</f>
        <v/>
      </c>
      <c r="L1121" s="57" t="str">
        <f>IF(Y$1139&gt;0,SUM($O1121:Y1121),"")</f>
        <v/>
      </c>
      <c r="M1121" s="57" t="str">
        <f>IF(Z$1139&gt;0,SUM($O1121:Z1121),"")</f>
        <v/>
      </c>
      <c r="N1121" s="140">
        <v>7</v>
      </c>
      <c r="O1121" s="84">
        <v>207</v>
      </c>
      <c r="P1121" s="353">
        <v>283</v>
      </c>
      <c r="Q1121" s="294">
        <v>188</v>
      </c>
      <c r="R1121" s="71"/>
      <c r="S1121" s="95"/>
      <c r="T1121" s="71"/>
      <c r="U1121" s="112"/>
      <c r="V1121" s="112"/>
      <c r="W1121" s="112"/>
      <c r="X1121" s="71"/>
      <c r="Y1121" s="58"/>
      <c r="Z1121" s="58"/>
      <c r="AA1121" s="65">
        <v>7</v>
      </c>
    </row>
    <row r="1122" spans="1:27" x14ac:dyDescent="0.2">
      <c r="A1122" s="65">
        <v>8</v>
      </c>
      <c r="B1122" s="57">
        <f>IF(O$1139&gt;0,SUM($O1122:O1122),"")</f>
        <v>1060</v>
      </c>
      <c r="C1122" s="57">
        <f>IF(P$1139&gt;0,SUM($O1122:P1122),"")</f>
        <v>2103</v>
      </c>
      <c r="D1122" s="57">
        <f>IF(Q$1139&gt;0,SUM($O1122:Q1122),"")</f>
        <v>3491</v>
      </c>
      <c r="E1122" s="57" t="str">
        <f>IF(R$1139&gt;0,SUM($O1122:R1122),"")</f>
        <v/>
      </c>
      <c r="F1122" s="57" t="str">
        <f>IF(S$1139&gt;0,SUM($O1122:S1122),"")</f>
        <v/>
      </c>
      <c r="G1122" s="57" t="str">
        <f>IF(T$1139&gt;0,SUM($O1122:T1122),"")</f>
        <v/>
      </c>
      <c r="H1122" s="57" t="str">
        <f>IF(U$1139&gt;0,SUM($O1122:U1122),"")</f>
        <v/>
      </c>
      <c r="I1122" s="57" t="str">
        <f>IF(V$1139&gt;0,SUM($O1122:V1122),"")</f>
        <v/>
      </c>
      <c r="J1122" s="57" t="str">
        <f>IF(W$1139&gt;0,SUM($O1122:W1122),"")</f>
        <v/>
      </c>
      <c r="K1122" s="57" t="str">
        <f>IF(X$1139&gt;0,SUM($O1122:X1122),"")</f>
        <v/>
      </c>
      <c r="L1122" s="57" t="str">
        <f>IF(Y$1139&gt;0,SUM($O1122:Y1122),"")</f>
        <v/>
      </c>
      <c r="M1122" s="57" t="str">
        <f>IF(Z$1139&gt;0,SUM($O1122:Z1122),"")</f>
        <v/>
      </c>
      <c r="N1122" s="140">
        <v>8</v>
      </c>
      <c r="O1122" s="84">
        <v>1060</v>
      </c>
      <c r="P1122" s="353">
        <v>1043</v>
      </c>
      <c r="Q1122" s="294">
        <v>1388</v>
      </c>
      <c r="R1122" s="71"/>
      <c r="S1122" s="95"/>
      <c r="T1122" s="71"/>
      <c r="U1122" s="112"/>
      <c r="V1122" s="112"/>
      <c r="W1122" s="112"/>
      <c r="X1122" s="71"/>
      <c r="Y1122" s="58"/>
      <c r="Z1122" s="58"/>
      <c r="AA1122" s="65">
        <v>8</v>
      </c>
    </row>
    <row r="1123" spans="1:27" x14ac:dyDescent="0.2">
      <c r="A1123" s="65">
        <v>9</v>
      </c>
      <c r="B1123" s="57">
        <f>IF(O$1139&gt;0,SUM($O1123:O1123),"")</f>
        <v>114</v>
      </c>
      <c r="C1123" s="57">
        <f>IF(P$1139&gt;0,SUM($O1123:P1123),"")</f>
        <v>227</v>
      </c>
      <c r="D1123" s="57">
        <f>IF(Q$1139&gt;0,SUM($O1123:Q1123),"")</f>
        <v>363</v>
      </c>
      <c r="E1123" s="57" t="str">
        <f>IF(R$1139&gt;0,SUM($O1123:R1123),"")</f>
        <v/>
      </c>
      <c r="F1123" s="57" t="str">
        <f>IF(S$1139&gt;0,SUM($O1123:S1123),"")</f>
        <v/>
      </c>
      <c r="G1123" s="57" t="str">
        <f>IF(T$1139&gt;0,SUM($O1123:T1123),"")</f>
        <v/>
      </c>
      <c r="H1123" s="57" t="str">
        <f>IF(U$1139&gt;0,SUM($O1123:U1123),"")</f>
        <v/>
      </c>
      <c r="I1123" s="57" t="str">
        <f>IF(V$1139&gt;0,SUM($O1123:V1123),"")</f>
        <v/>
      </c>
      <c r="J1123" s="57" t="str">
        <f>IF(W$1139&gt;0,SUM($O1123:W1123),"")</f>
        <v/>
      </c>
      <c r="K1123" s="57" t="str">
        <f>IF(X$1139&gt;0,SUM($O1123:X1123),"")</f>
        <v/>
      </c>
      <c r="L1123" s="57" t="str">
        <f>IF(Y$1139&gt;0,SUM($O1123:Y1123),"")</f>
        <v/>
      </c>
      <c r="M1123" s="57" t="str">
        <f>IF(Z$1139&gt;0,SUM($O1123:Z1123),"")</f>
        <v/>
      </c>
      <c r="N1123" s="140">
        <v>9</v>
      </c>
      <c r="O1123" s="84">
        <v>114</v>
      </c>
      <c r="P1123" s="353">
        <v>113</v>
      </c>
      <c r="Q1123" s="294">
        <v>136</v>
      </c>
      <c r="R1123" s="71"/>
      <c r="S1123" s="95"/>
      <c r="T1123" s="71"/>
      <c r="U1123" s="112"/>
      <c r="V1123" s="112"/>
      <c r="W1123" s="112"/>
      <c r="X1123" s="71"/>
      <c r="Y1123" s="58"/>
      <c r="Z1123" s="58"/>
      <c r="AA1123" s="65">
        <v>9</v>
      </c>
    </row>
    <row r="1124" spans="1:27" x14ac:dyDescent="0.2">
      <c r="A1124" s="65">
        <v>10</v>
      </c>
      <c r="B1124" s="57">
        <f>IF(O$1139&gt;0,SUM($O1124:O1124),"")</f>
        <v>744</v>
      </c>
      <c r="C1124" s="57">
        <f>IF(P$1139&gt;0,SUM($O1124:P1124),"")</f>
        <v>1426</v>
      </c>
      <c r="D1124" s="57">
        <f>IF(Q$1139&gt;0,SUM($O1124:Q1124),"")</f>
        <v>2025</v>
      </c>
      <c r="E1124" s="57" t="str">
        <f>IF(R$1139&gt;0,SUM($O1124:R1124),"")</f>
        <v/>
      </c>
      <c r="F1124" s="57" t="str">
        <f>IF(S$1139&gt;0,SUM($O1124:S1124),"")</f>
        <v/>
      </c>
      <c r="G1124" s="57" t="str">
        <f>IF(T$1139&gt;0,SUM($O1124:T1124),"")</f>
        <v/>
      </c>
      <c r="H1124" s="57" t="str">
        <f>IF(U$1139&gt;0,SUM($O1124:U1124),"")</f>
        <v/>
      </c>
      <c r="I1124" s="57" t="str">
        <f>IF(V$1139&gt;0,SUM($O1124:V1124),"")</f>
        <v/>
      </c>
      <c r="J1124" s="57" t="str">
        <f>IF(W$1139&gt;0,SUM($O1124:W1124),"")</f>
        <v/>
      </c>
      <c r="K1124" s="57" t="str">
        <f>IF(X$1139&gt;0,SUM($O1124:X1124),"")</f>
        <v/>
      </c>
      <c r="L1124" s="57" t="str">
        <f>IF(Y$1139&gt;0,SUM($O1124:Y1124),"")</f>
        <v/>
      </c>
      <c r="M1124" s="57" t="str">
        <f>IF(Z$1139&gt;0,SUM($O1124:Z1124),"")</f>
        <v/>
      </c>
      <c r="N1124" s="140">
        <v>10</v>
      </c>
      <c r="O1124" s="84">
        <v>744</v>
      </c>
      <c r="P1124" s="353">
        <v>682</v>
      </c>
      <c r="Q1124" s="294">
        <v>599</v>
      </c>
      <c r="R1124" s="71"/>
      <c r="S1124" s="95"/>
      <c r="T1124" s="71"/>
      <c r="U1124" s="112"/>
      <c r="V1124" s="112"/>
      <c r="W1124" s="112"/>
      <c r="X1124" s="71"/>
      <c r="Y1124" s="58"/>
      <c r="Z1124" s="58"/>
      <c r="AA1124" s="65">
        <v>10</v>
      </c>
    </row>
    <row r="1125" spans="1:27" x14ac:dyDescent="0.2">
      <c r="A1125" s="65">
        <v>11</v>
      </c>
      <c r="B1125" s="57">
        <f>IF(O$1139&gt;0,SUM($O1125:O1125),"")</f>
        <v>445</v>
      </c>
      <c r="C1125" s="57">
        <f>IF(P$1139&gt;0,SUM($O1125:P1125),"")</f>
        <v>896</v>
      </c>
      <c r="D1125" s="57">
        <f>IF(Q$1139&gt;0,SUM($O1125:Q1125),"")</f>
        <v>1387</v>
      </c>
      <c r="E1125" s="57" t="str">
        <f>IF(R$1139&gt;0,SUM($O1125:R1125),"")</f>
        <v/>
      </c>
      <c r="F1125" s="57" t="str">
        <f>IF(S$1139&gt;0,SUM($O1125:S1125),"")</f>
        <v/>
      </c>
      <c r="G1125" s="57" t="str">
        <f>IF(T$1139&gt;0,SUM($O1125:T1125),"")</f>
        <v/>
      </c>
      <c r="H1125" s="57" t="str">
        <f>IF(U$1139&gt;0,SUM($O1125:U1125),"")</f>
        <v/>
      </c>
      <c r="I1125" s="57" t="str">
        <f>IF(V$1139&gt;0,SUM($O1125:V1125),"")</f>
        <v/>
      </c>
      <c r="J1125" s="57" t="str">
        <f>IF(W$1139&gt;0,SUM($O1125:W1125),"")</f>
        <v/>
      </c>
      <c r="K1125" s="57" t="str">
        <f>IF(X$1139&gt;0,SUM($O1125:X1125),"")</f>
        <v/>
      </c>
      <c r="L1125" s="57" t="str">
        <f>IF(Y$1139&gt;0,SUM($O1125:Y1125),"")</f>
        <v/>
      </c>
      <c r="M1125" s="57" t="str">
        <f>IF(Z$1139&gt;0,SUM($O1125:Z1125),"")</f>
        <v/>
      </c>
      <c r="N1125" s="140">
        <v>11</v>
      </c>
      <c r="O1125" s="84">
        <v>445</v>
      </c>
      <c r="P1125" s="353">
        <v>451</v>
      </c>
      <c r="Q1125" s="294">
        <v>491</v>
      </c>
      <c r="R1125" s="71"/>
      <c r="S1125" s="95"/>
      <c r="T1125" s="71"/>
      <c r="U1125" s="112"/>
      <c r="V1125" s="112"/>
      <c r="W1125" s="112"/>
      <c r="X1125" s="71"/>
      <c r="Y1125" s="58"/>
      <c r="Z1125" s="58"/>
      <c r="AA1125" s="65">
        <v>11</v>
      </c>
    </row>
    <row r="1126" spans="1:27" x14ac:dyDescent="0.2">
      <c r="A1126" s="65">
        <v>12</v>
      </c>
      <c r="B1126" s="57">
        <f>IF(O$1139&gt;0,SUM($O1126:O1126),"")</f>
        <v>2063</v>
      </c>
      <c r="C1126" s="57">
        <f>IF(P$1139&gt;0,SUM($O1126:P1126),"")</f>
        <v>4022</v>
      </c>
      <c r="D1126" s="57">
        <f>IF(Q$1139&gt;0,SUM($O1126:Q1126),"")</f>
        <v>5869</v>
      </c>
      <c r="E1126" s="57" t="str">
        <f>IF(R$1139&gt;0,SUM($O1126:R1126),"")</f>
        <v/>
      </c>
      <c r="F1126" s="57" t="str">
        <f>IF(S$1139&gt;0,SUM($O1126:S1126),"")</f>
        <v/>
      </c>
      <c r="G1126" s="57" t="str">
        <f>IF(T$1139&gt;0,SUM($O1126:T1126),"")</f>
        <v/>
      </c>
      <c r="H1126" s="57" t="str">
        <f>IF(U$1139&gt;0,SUM($O1126:U1126),"")</f>
        <v/>
      </c>
      <c r="I1126" s="57" t="str">
        <f>IF(V$1139&gt;0,SUM($O1126:V1126),"")</f>
        <v/>
      </c>
      <c r="J1126" s="57" t="str">
        <f>IF(W$1139&gt;0,SUM($O1126:W1126),"")</f>
        <v/>
      </c>
      <c r="K1126" s="57" t="str">
        <f>IF(X$1139&gt;0,SUM($O1126:X1126),"")</f>
        <v/>
      </c>
      <c r="L1126" s="57" t="str">
        <f>IF(Y$1139&gt;0,SUM($O1126:Y1126),"")</f>
        <v/>
      </c>
      <c r="M1126" s="57" t="str">
        <f>IF(Z$1139&gt;0,SUM($O1126:Z1126),"")</f>
        <v/>
      </c>
      <c r="N1126" s="140">
        <v>12</v>
      </c>
      <c r="O1126" s="84">
        <v>2063</v>
      </c>
      <c r="P1126" s="353">
        <v>1959</v>
      </c>
      <c r="Q1126" s="294">
        <v>1847</v>
      </c>
      <c r="R1126" s="71"/>
      <c r="S1126" s="95"/>
      <c r="T1126" s="71"/>
      <c r="U1126" s="112"/>
      <c r="V1126" s="112"/>
      <c r="W1126" s="112"/>
      <c r="X1126" s="71"/>
      <c r="Y1126" s="58"/>
      <c r="Z1126" s="58"/>
      <c r="AA1126" s="65">
        <v>12</v>
      </c>
    </row>
    <row r="1127" spans="1:27" x14ac:dyDescent="0.2">
      <c r="A1127" s="65">
        <v>13</v>
      </c>
      <c r="B1127" s="57">
        <f>IF(O$1139&gt;0,SUM($O1127:O1127),"")</f>
        <v>714</v>
      </c>
      <c r="C1127" s="57">
        <f>IF(P$1139&gt;0,SUM($O1127:P1127),"")</f>
        <v>1468</v>
      </c>
      <c r="D1127" s="57">
        <f>IF(Q$1139&gt;0,SUM($O1127:Q1127),"")</f>
        <v>2660</v>
      </c>
      <c r="E1127" s="57" t="str">
        <f>IF(R$1139&gt;0,SUM($O1127:R1127),"")</f>
        <v/>
      </c>
      <c r="F1127" s="57" t="str">
        <f>IF(S$1139&gt;0,SUM($O1127:S1127),"")</f>
        <v/>
      </c>
      <c r="G1127" s="57" t="str">
        <f>IF(T$1139&gt;0,SUM($O1127:T1127),"")</f>
        <v/>
      </c>
      <c r="H1127" s="57" t="str">
        <f>IF(U$1139&gt;0,SUM($O1127:U1127),"")</f>
        <v/>
      </c>
      <c r="I1127" s="57" t="str">
        <f>IF(V$1139&gt;0,SUM($O1127:V1127),"")</f>
        <v/>
      </c>
      <c r="J1127" s="57" t="str">
        <f>IF(W$1139&gt;0,SUM($O1127:W1127),"")</f>
        <v/>
      </c>
      <c r="K1127" s="57" t="str">
        <f>IF(X$1139&gt;0,SUM($O1127:X1127),"")</f>
        <v/>
      </c>
      <c r="L1127" s="57" t="str">
        <f>IF(Y$1139&gt;0,SUM($O1127:Y1127),"")</f>
        <v/>
      </c>
      <c r="M1127" s="57" t="str">
        <f>IF(Z$1139&gt;0,SUM($O1127:Z1127),"")</f>
        <v/>
      </c>
      <c r="N1127" s="140">
        <v>13</v>
      </c>
      <c r="O1127" s="84">
        <v>714</v>
      </c>
      <c r="P1127" s="353">
        <v>754</v>
      </c>
      <c r="Q1127" s="294">
        <v>1192</v>
      </c>
      <c r="R1127" s="71"/>
      <c r="S1127" s="95"/>
      <c r="T1127" s="71"/>
      <c r="U1127" s="112"/>
      <c r="V1127" s="112"/>
      <c r="W1127" s="112"/>
      <c r="X1127" s="71"/>
      <c r="Y1127" s="58"/>
      <c r="Z1127" s="58"/>
      <c r="AA1127" s="65">
        <v>13</v>
      </c>
    </row>
    <row r="1128" spans="1:27" x14ac:dyDescent="0.2">
      <c r="A1128" s="65">
        <v>14</v>
      </c>
      <c r="B1128" s="57">
        <f>IF(O$1139&gt;0,SUM($O1128:O1128),"")</f>
        <v>1364</v>
      </c>
      <c r="C1128" s="57">
        <f>IF(P$1139&gt;0,SUM($O1128:P1128),"")</f>
        <v>2576</v>
      </c>
      <c r="D1128" s="57">
        <f>IF(Q$1139&gt;0,SUM($O1128:Q1128),"")</f>
        <v>3851</v>
      </c>
      <c r="E1128" s="57" t="str">
        <f>IF(R$1139&gt;0,SUM($O1128:R1128),"")</f>
        <v/>
      </c>
      <c r="F1128" s="57" t="str">
        <f>IF(S$1139&gt;0,SUM($O1128:S1128),"")</f>
        <v/>
      </c>
      <c r="G1128" s="57" t="str">
        <f>IF(T$1139&gt;0,SUM($O1128:T1128),"")</f>
        <v/>
      </c>
      <c r="H1128" s="57" t="str">
        <f>IF(U$1139&gt;0,SUM($O1128:U1128),"")</f>
        <v/>
      </c>
      <c r="I1128" s="57" t="str">
        <f>IF(V$1139&gt;0,SUM($O1128:V1128),"")</f>
        <v/>
      </c>
      <c r="J1128" s="57" t="str">
        <f>IF(W$1139&gt;0,SUM($O1128:W1128),"")</f>
        <v/>
      </c>
      <c r="K1128" s="57" t="str">
        <f>IF(X$1139&gt;0,SUM($O1128:X1128),"")</f>
        <v/>
      </c>
      <c r="L1128" s="57" t="str">
        <f>IF(Y$1139&gt;0,SUM($O1128:Y1128),"")</f>
        <v/>
      </c>
      <c r="M1128" s="57" t="str">
        <f>IF(Z$1139&gt;0,SUM($O1128:Z1128),"")</f>
        <v/>
      </c>
      <c r="N1128" s="140">
        <v>14</v>
      </c>
      <c r="O1128" s="84">
        <v>1364</v>
      </c>
      <c r="P1128" s="353">
        <v>1212</v>
      </c>
      <c r="Q1128" s="294">
        <v>1275</v>
      </c>
      <c r="R1128" s="71"/>
      <c r="S1128" s="95"/>
      <c r="T1128" s="71"/>
      <c r="U1128" s="112"/>
      <c r="V1128" s="112"/>
      <c r="W1128" s="112"/>
      <c r="X1128" s="71"/>
      <c r="Y1128" s="58"/>
      <c r="Z1128" s="58"/>
      <c r="AA1128" s="65">
        <v>14</v>
      </c>
    </row>
    <row r="1129" spans="1:27" x14ac:dyDescent="0.2">
      <c r="A1129" s="65">
        <v>15</v>
      </c>
      <c r="B1129" s="57">
        <f>IF(O$1139&gt;0,SUM($O1129:O1129),"")</f>
        <v>1363</v>
      </c>
      <c r="C1129" s="57">
        <f>IF(P$1139&gt;0,SUM($O1129:P1129),"")</f>
        <v>3510</v>
      </c>
      <c r="D1129" s="57">
        <f>IF(Q$1139&gt;0,SUM($O1129:Q1129),"")</f>
        <v>7511</v>
      </c>
      <c r="E1129" s="57" t="str">
        <f>IF(R$1139&gt;0,SUM($O1129:R1129),"")</f>
        <v/>
      </c>
      <c r="F1129" s="57" t="str">
        <f>IF(S$1139&gt;0,SUM($O1129:S1129),"")</f>
        <v/>
      </c>
      <c r="G1129" s="57" t="str">
        <f>IF(T$1139&gt;0,SUM($O1129:T1129),"")</f>
        <v/>
      </c>
      <c r="H1129" s="57" t="str">
        <f>IF(U$1139&gt;0,SUM($O1129:U1129),"")</f>
        <v/>
      </c>
      <c r="I1129" s="57" t="str">
        <f>IF(V$1139&gt;0,SUM($O1129:V1129),"")</f>
        <v/>
      </c>
      <c r="J1129" s="57" t="str">
        <f>IF(W$1139&gt;0,SUM($O1129:W1129),"")</f>
        <v/>
      </c>
      <c r="K1129" s="57" t="str">
        <f>IF(X$1139&gt;0,SUM($O1129:X1129),"")</f>
        <v/>
      </c>
      <c r="L1129" s="57" t="str">
        <f>IF(Y$1139&gt;0,SUM($O1129:Y1129),"")</f>
        <v/>
      </c>
      <c r="M1129" s="57" t="str">
        <f>IF(Z$1139&gt;0,SUM($O1129:Z1129),"")</f>
        <v/>
      </c>
      <c r="N1129" s="140">
        <v>15</v>
      </c>
      <c r="O1129" s="84">
        <v>1363</v>
      </c>
      <c r="P1129" s="353">
        <v>2147</v>
      </c>
      <c r="Q1129" s="294">
        <v>4001</v>
      </c>
      <c r="R1129" s="71"/>
      <c r="S1129" s="95"/>
      <c r="T1129" s="71"/>
      <c r="U1129" s="112"/>
      <c r="V1129" s="112"/>
      <c r="W1129" s="112"/>
      <c r="X1129" s="71"/>
      <c r="Y1129" s="58"/>
      <c r="Z1129" s="58"/>
      <c r="AA1129" s="65">
        <v>15</v>
      </c>
    </row>
    <row r="1130" spans="1:27" x14ac:dyDescent="0.2">
      <c r="A1130" s="65">
        <v>16</v>
      </c>
      <c r="B1130" s="57">
        <f>IF(O$1139&gt;0,SUM($O1130:O1130),"")</f>
        <v>392</v>
      </c>
      <c r="C1130" s="57">
        <f>IF(P$1139&gt;0,SUM($O1130:P1130),"")</f>
        <v>810</v>
      </c>
      <c r="D1130" s="57">
        <f>IF(Q$1139&gt;0,SUM($O1130:Q1130),"")</f>
        <v>1223</v>
      </c>
      <c r="E1130" s="57" t="str">
        <f>IF(R$1139&gt;0,SUM($O1130:R1130),"")</f>
        <v/>
      </c>
      <c r="F1130" s="57" t="str">
        <f>IF(S$1139&gt;0,SUM($O1130:S1130),"")</f>
        <v/>
      </c>
      <c r="G1130" s="57" t="str">
        <f>IF(T$1139&gt;0,SUM($O1130:T1130),"")</f>
        <v/>
      </c>
      <c r="H1130" s="57" t="str">
        <f>IF(U$1139&gt;0,SUM($O1130:U1130),"")</f>
        <v/>
      </c>
      <c r="I1130" s="57" t="str">
        <f>IF(V$1139&gt;0,SUM($O1130:V1130),"")</f>
        <v/>
      </c>
      <c r="J1130" s="57" t="str">
        <f>IF(W$1139&gt;0,SUM($O1130:W1130),"")</f>
        <v/>
      </c>
      <c r="K1130" s="57" t="str">
        <f>IF(X$1139&gt;0,SUM($O1130:X1130),"")</f>
        <v/>
      </c>
      <c r="L1130" s="57" t="str">
        <f>IF(Y$1139&gt;0,SUM($O1130:Y1130),"")</f>
        <v/>
      </c>
      <c r="M1130" s="57" t="str">
        <f>IF(Z$1139&gt;0,SUM($O1130:Z1130),"")</f>
        <v/>
      </c>
      <c r="N1130" s="140">
        <v>16</v>
      </c>
      <c r="O1130" s="84">
        <v>392</v>
      </c>
      <c r="P1130" s="353">
        <v>418</v>
      </c>
      <c r="Q1130" s="294">
        <v>413</v>
      </c>
      <c r="R1130" s="71"/>
      <c r="S1130" s="95"/>
      <c r="T1130" s="71"/>
      <c r="U1130" s="112"/>
      <c r="V1130" s="112"/>
      <c r="W1130" s="112"/>
      <c r="X1130" s="71"/>
      <c r="Y1130" s="58"/>
      <c r="Z1130" s="58"/>
      <c r="AA1130" s="65">
        <v>16</v>
      </c>
    </row>
    <row r="1131" spans="1:27" x14ac:dyDescent="0.2">
      <c r="A1131" s="65">
        <v>17</v>
      </c>
      <c r="B1131" s="57">
        <f>IF(O$1139&gt;0,SUM($O1131:O1131),"")</f>
        <v>869</v>
      </c>
      <c r="C1131" s="57">
        <f>IF(P$1139&gt;0,SUM($O1131:P1131),"")</f>
        <v>1574</v>
      </c>
      <c r="D1131" s="57">
        <f>IF(Q$1139&gt;0,SUM($O1131:Q1131),"")</f>
        <v>2482</v>
      </c>
      <c r="E1131" s="57" t="str">
        <f>IF(R$1139&gt;0,SUM($O1131:R1131),"")</f>
        <v/>
      </c>
      <c r="F1131" s="57" t="str">
        <f>IF(S$1139&gt;0,SUM($O1131:S1131),"")</f>
        <v/>
      </c>
      <c r="G1131" s="57" t="str">
        <f>IF(T$1139&gt;0,SUM($O1131:T1131),"")</f>
        <v/>
      </c>
      <c r="H1131" s="57" t="str">
        <f>IF(U$1139&gt;0,SUM($O1131:U1131),"")</f>
        <v/>
      </c>
      <c r="I1131" s="57" t="str">
        <f>IF(V$1139&gt;0,SUM($O1131:V1131),"")</f>
        <v/>
      </c>
      <c r="J1131" s="57" t="str">
        <f>IF(W$1139&gt;0,SUM($O1131:W1131),"")</f>
        <v/>
      </c>
      <c r="K1131" s="57" t="str">
        <f>IF(X$1139&gt;0,SUM($O1131:X1131),"")</f>
        <v/>
      </c>
      <c r="L1131" s="57" t="str">
        <f>IF(Y$1139&gt;0,SUM($O1131:Y1131),"")</f>
        <v/>
      </c>
      <c r="M1131" s="57" t="str">
        <f>IF(Z$1139&gt;0,SUM($O1131:Z1131),"")</f>
        <v/>
      </c>
      <c r="N1131" s="140">
        <v>17</v>
      </c>
      <c r="O1131" s="84">
        <v>869</v>
      </c>
      <c r="P1131" s="353">
        <v>705</v>
      </c>
      <c r="Q1131" s="294">
        <v>908</v>
      </c>
      <c r="R1131" s="71"/>
      <c r="S1131" s="95"/>
      <c r="T1131" s="71"/>
      <c r="U1131" s="112"/>
      <c r="V1131" s="112"/>
      <c r="W1131" s="112"/>
      <c r="X1131" s="71"/>
      <c r="Y1131" s="58"/>
      <c r="Z1131" s="58"/>
      <c r="AA1131" s="65">
        <v>17</v>
      </c>
    </row>
    <row r="1132" spans="1:27" x14ac:dyDescent="0.2">
      <c r="A1132" s="65">
        <v>18</v>
      </c>
      <c r="B1132" s="57">
        <f>IF(O$1139&gt;0,SUM($O1132:O1132),"")</f>
        <v>274</v>
      </c>
      <c r="C1132" s="57">
        <f>IF(P$1139&gt;0,SUM($O1132:P1132),"")</f>
        <v>646</v>
      </c>
      <c r="D1132" s="57">
        <f>IF(Q$1139&gt;0,SUM($O1132:Q1132),"")</f>
        <v>946</v>
      </c>
      <c r="E1132" s="57" t="str">
        <f>IF(R$1139&gt;0,SUM($O1132:R1132),"")</f>
        <v/>
      </c>
      <c r="F1132" s="57" t="str">
        <f>IF(S$1139&gt;0,SUM($O1132:S1132),"")</f>
        <v/>
      </c>
      <c r="G1132" s="57" t="str">
        <f>IF(T$1139&gt;0,SUM($O1132:T1132),"")</f>
        <v/>
      </c>
      <c r="H1132" s="57" t="str">
        <f>IF(U$1139&gt;0,SUM($O1132:U1132),"")</f>
        <v/>
      </c>
      <c r="I1132" s="57" t="str">
        <f>IF(V$1139&gt;0,SUM($O1132:V1132),"")</f>
        <v/>
      </c>
      <c r="J1132" s="57" t="str">
        <f>IF(W$1139&gt;0,SUM($O1132:W1132),"")</f>
        <v/>
      </c>
      <c r="K1132" s="57" t="str">
        <f>IF(X$1139&gt;0,SUM($O1132:X1132),"")</f>
        <v/>
      </c>
      <c r="L1132" s="57" t="str">
        <f>IF(Y$1139&gt;0,SUM($O1132:Y1132),"")</f>
        <v/>
      </c>
      <c r="M1132" s="57" t="str">
        <f>IF(Z$1139&gt;0,SUM($O1132:Z1132),"")</f>
        <v/>
      </c>
      <c r="N1132" s="140">
        <v>18</v>
      </c>
      <c r="O1132" s="84">
        <v>274</v>
      </c>
      <c r="P1132" s="353">
        <v>372</v>
      </c>
      <c r="Q1132" s="294">
        <v>300</v>
      </c>
      <c r="R1132" s="71"/>
      <c r="S1132" s="95"/>
      <c r="T1132" s="71"/>
      <c r="U1132" s="112"/>
      <c r="V1132" s="112"/>
      <c r="W1132" s="112"/>
      <c r="X1132" s="71"/>
      <c r="Y1132" s="58"/>
      <c r="Z1132" s="58"/>
      <c r="AA1132" s="65">
        <v>18</v>
      </c>
    </row>
    <row r="1133" spans="1:27" x14ac:dyDescent="0.2">
      <c r="A1133" s="65">
        <v>19</v>
      </c>
      <c r="B1133" s="57">
        <f>IF(O$1139&gt;0,SUM($O1133:O1133),"")</f>
        <v>130</v>
      </c>
      <c r="C1133" s="57">
        <f>IF(P$1139&gt;0,SUM($O1133:P1133),"")</f>
        <v>275</v>
      </c>
      <c r="D1133" s="57">
        <f>IF(Q$1139&gt;0,SUM($O1133:Q1133),"")</f>
        <v>463</v>
      </c>
      <c r="E1133" s="57" t="str">
        <f>IF(R$1139&gt;0,SUM($O1133:R1133),"")</f>
        <v/>
      </c>
      <c r="F1133" s="57" t="str">
        <f>IF(S$1139&gt;0,SUM($O1133:S1133),"")</f>
        <v/>
      </c>
      <c r="G1133" s="57" t="str">
        <f>IF(T$1139&gt;0,SUM($O1133:T1133),"")</f>
        <v/>
      </c>
      <c r="H1133" s="57" t="str">
        <f>IF(U$1139&gt;0,SUM($O1133:U1133),"")</f>
        <v/>
      </c>
      <c r="I1133" s="57" t="str">
        <f>IF(V$1139&gt;0,SUM($O1133:V1133),"")</f>
        <v/>
      </c>
      <c r="J1133" s="57" t="str">
        <f>IF(W$1139&gt;0,SUM($O1133:W1133),"")</f>
        <v/>
      </c>
      <c r="K1133" s="57" t="str">
        <f>IF(X$1139&gt;0,SUM($O1133:X1133),"")</f>
        <v/>
      </c>
      <c r="L1133" s="57" t="str">
        <f>IF(Y$1139&gt;0,SUM($O1133:Y1133),"")</f>
        <v/>
      </c>
      <c r="M1133" s="57" t="str">
        <f>IF(Z$1139&gt;0,SUM($O1133:Z1133),"")</f>
        <v/>
      </c>
      <c r="N1133" s="140">
        <v>19</v>
      </c>
      <c r="O1133" s="84">
        <v>130</v>
      </c>
      <c r="P1133" s="353">
        <v>145</v>
      </c>
      <c r="Q1133" s="294">
        <v>188</v>
      </c>
      <c r="R1133" s="71"/>
      <c r="S1133" s="95"/>
      <c r="T1133" s="71"/>
      <c r="U1133" s="112"/>
      <c r="V1133" s="112"/>
      <c r="W1133" s="112"/>
      <c r="X1133" s="71"/>
      <c r="Y1133" s="58"/>
      <c r="Z1133" s="58"/>
      <c r="AA1133" s="65">
        <v>19</v>
      </c>
    </row>
    <row r="1134" spans="1:27" x14ac:dyDescent="0.2">
      <c r="A1134" s="65">
        <v>20</v>
      </c>
      <c r="B1134" s="57">
        <f>IF(O$1139&gt;0,SUM($O1134:O1134),"")</f>
        <v>439</v>
      </c>
      <c r="C1134" s="57">
        <f>IF(P$1139&gt;0,SUM($O1134:P1134),"")</f>
        <v>852</v>
      </c>
      <c r="D1134" s="57">
        <f>IF(Q$1139&gt;0,SUM($O1134:Q1134),"")</f>
        <v>1344</v>
      </c>
      <c r="E1134" s="57" t="str">
        <f>IF(R$1139&gt;0,SUM($O1134:R1134),"")</f>
        <v/>
      </c>
      <c r="F1134" s="57" t="str">
        <f>IF(S$1139&gt;0,SUM($O1134:S1134),"")</f>
        <v/>
      </c>
      <c r="G1134" s="57" t="str">
        <f>IF(T$1139&gt;0,SUM($O1134:T1134),"")</f>
        <v/>
      </c>
      <c r="H1134" s="57" t="str">
        <f>IF(U$1139&gt;0,SUM($O1134:U1134),"")</f>
        <v/>
      </c>
      <c r="I1134" s="57" t="str">
        <f>IF(V$1139&gt;0,SUM($O1134:V1134),"")</f>
        <v/>
      </c>
      <c r="J1134" s="57" t="str">
        <f>IF(W$1139&gt;0,SUM($O1134:W1134),"")</f>
        <v/>
      </c>
      <c r="K1134" s="57" t="str">
        <f>IF(X$1139&gt;0,SUM($O1134:X1134),"")</f>
        <v/>
      </c>
      <c r="L1134" s="57" t="str">
        <f>IF(Y$1139&gt;0,SUM($O1134:Y1134),"")</f>
        <v/>
      </c>
      <c r="M1134" s="57" t="str">
        <f>IF(Z$1139&gt;0,SUM($O1134:Z1134),"")</f>
        <v/>
      </c>
      <c r="N1134" s="140">
        <v>20</v>
      </c>
      <c r="O1134" s="84">
        <v>439</v>
      </c>
      <c r="P1134" s="353">
        <v>413</v>
      </c>
      <c r="Q1134" s="294">
        <v>492</v>
      </c>
      <c r="R1134" s="71"/>
      <c r="S1134" s="95"/>
      <c r="T1134" s="71"/>
      <c r="U1134" s="112"/>
      <c r="V1134" s="112"/>
      <c r="W1134" s="112"/>
      <c r="X1134" s="71"/>
      <c r="Y1134" s="58"/>
      <c r="Z1134" s="58"/>
      <c r="AA1134" s="65">
        <v>20</v>
      </c>
    </row>
    <row r="1135" spans="1:27" x14ac:dyDescent="0.2">
      <c r="A1135" s="65">
        <v>21</v>
      </c>
      <c r="B1135" s="57">
        <f>IF(O$1139&gt;0,SUM($O1135:O1135),"")</f>
        <v>789</v>
      </c>
      <c r="C1135" s="57">
        <f>IF(P$1139&gt;0,SUM($O1135:P1135),"")</f>
        <v>1430</v>
      </c>
      <c r="D1135" s="57">
        <f>IF(Q$1139&gt;0,SUM($O1135:Q1135),"")</f>
        <v>2255</v>
      </c>
      <c r="E1135" s="57" t="str">
        <f>IF(R$1139&gt;0,SUM($O1135:R1135),"")</f>
        <v/>
      </c>
      <c r="F1135" s="57" t="str">
        <f>IF(S$1139&gt;0,SUM($O1135:S1135),"")</f>
        <v/>
      </c>
      <c r="G1135" s="57" t="str">
        <f>IF(T$1139&gt;0,SUM($O1135:T1135),"")</f>
        <v/>
      </c>
      <c r="H1135" s="57" t="str">
        <f>IF(U$1139&gt;0,SUM($O1135:U1135),"")</f>
        <v/>
      </c>
      <c r="I1135" s="57" t="str">
        <f>IF(V$1139&gt;0,SUM($O1135:V1135),"")</f>
        <v/>
      </c>
      <c r="J1135" s="57" t="str">
        <f>IF(W$1139&gt;0,SUM($O1135:W1135),"")</f>
        <v/>
      </c>
      <c r="K1135" s="57" t="str">
        <f>IF(X$1139&gt;0,SUM($O1135:X1135),"")</f>
        <v/>
      </c>
      <c r="L1135" s="57" t="str">
        <f>IF(Y$1139&gt;0,SUM($O1135:Y1135),"")</f>
        <v/>
      </c>
      <c r="M1135" s="57" t="str">
        <f>IF(Z$1139&gt;0,SUM($O1135:Z1135),"")</f>
        <v/>
      </c>
      <c r="N1135" s="140">
        <v>21</v>
      </c>
      <c r="O1135" s="84">
        <v>789</v>
      </c>
      <c r="P1135" s="353">
        <v>641</v>
      </c>
      <c r="Q1135" s="294">
        <v>825</v>
      </c>
      <c r="R1135" s="71"/>
      <c r="S1135" s="95"/>
      <c r="T1135" s="71"/>
      <c r="U1135" s="112"/>
      <c r="V1135" s="112"/>
      <c r="W1135" s="112"/>
      <c r="X1135" s="71"/>
      <c r="Y1135" s="58"/>
      <c r="Z1135" s="58"/>
      <c r="AA1135" s="65">
        <v>21</v>
      </c>
    </row>
    <row r="1136" spans="1:27" x14ac:dyDescent="0.2">
      <c r="A1136" s="65">
        <v>22</v>
      </c>
      <c r="B1136" s="57">
        <f>IF(O$1139&gt;0,SUM($O1136:O1136),"")</f>
        <v>902</v>
      </c>
      <c r="C1136" s="57">
        <f>IF(P$1139&gt;0,SUM($O1136:P1136),"")</f>
        <v>1766</v>
      </c>
      <c r="D1136" s="57">
        <f>IF(Q$1139&gt;0,SUM($O1136:Q1136),"")</f>
        <v>2776</v>
      </c>
      <c r="E1136" s="57" t="str">
        <f>IF(R$1139&gt;0,SUM($O1136:R1136),"")</f>
        <v/>
      </c>
      <c r="F1136" s="57" t="str">
        <f>IF(S$1139&gt;0,SUM($O1136:S1136),"")</f>
        <v/>
      </c>
      <c r="G1136" s="57" t="str">
        <f>IF(T$1139&gt;0,SUM($O1136:T1136),"")</f>
        <v/>
      </c>
      <c r="H1136" s="57" t="str">
        <f>IF(U$1139&gt;0,SUM($O1136:U1136),"")</f>
        <v/>
      </c>
      <c r="I1136" s="57" t="str">
        <f>IF(V$1139&gt;0,SUM($O1136:V1136),"")</f>
        <v/>
      </c>
      <c r="J1136" s="57" t="str">
        <f>IF(W$1139&gt;0,SUM($O1136:W1136),"")</f>
        <v/>
      </c>
      <c r="K1136" s="57" t="str">
        <f>IF(X$1139&gt;0,SUM($O1136:X1136),"")</f>
        <v/>
      </c>
      <c r="L1136" s="57" t="str">
        <f>IF(Y$1139&gt;0,SUM($O1136:Y1136),"")</f>
        <v/>
      </c>
      <c r="M1136" s="57" t="str">
        <f>IF(Z$1139&gt;0,SUM($O1136:Z1136),"")</f>
        <v/>
      </c>
      <c r="N1136" s="140">
        <v>22</v>
      </c>
      <c r="O1136" s="84">
        <v>902</v>
      </c>
      <c r="P1136" s="353">
        <v>864</v>
      </c>
      <c r="Q1136" s="294">
        <v>1010</v>
      </c>
      <c r="R1136" s="71"/>
      <c r="S1136" s="95"/>
      <c r="T1136" s="71"/>
      <c r="U1136" s="112"/>
      <c r="V1136" s="112"/>
      <c r="W1136" s="112"/>
      <c r="X1136" s="71"/>
      <c r="Y1136" s="58"/>
      <c r="Z1136" s="58"/>
      <c r="AA1136" s="65">
        <v>22</v>
      </c>
    </row>
    <row r="1137" spans="1:32" x14ac:dyDescent="0.2">
      <c r="A1137" s="65">
        <v>23</v>
      </c>
      <c r="B1137" s="57">
        <f>IF(O$1139&gt;0,SUM($O1137:O1137),"")</f>
        <v>2688</v>
      </c>
      <c r="C1137" s="57">
        <f>IF(P$1139&gt;0,SUM($O1137:P1137),"")</f>
        <v>5368</v>
      </c>
      <c r="D1137" s="57">
        <f>IF(Q$1139&gt;0,SUM($O1137:Q1137),"")</f>
        <v>8878</v>
      </c>
      <c r="E1137" s="57" t="str">
        <f>IF(R$1139&gt;0,SUM($O1137:R1137),"")</f>
        <v/>
      </c>
      <c r="F1137" s="57" t="str">
        <f>IF(S$1139&gt;0,SUM($O1137:S1137),"")</f>
        <v/>
      </c>
      <c r="G1137" s="57" t="str">
        <f>IF(T$1139&gt;0,SUM($O1137:T1137),"")</f>
        <v/>
      </c>
      <c r="H1137" s="57" t="str">
        <f>IF(U$1139&gt;0,SUM($O1137:U1137),"")</f>
        <v/>
      </c>
      <c r="I1137" s="57" t="str">
        <f>IF(V$1139&gt;0,SUM($O1137:V1137),"")</f>
        <v/>
      </c>
      <c r="J1137" s="57" t="str">
        <f>IF(W$1139&gt;0,SUM($O1137:W1137),"")</f>
        <v/>
      </c>
      <c r="K1137" s="57" t="str">
        <f>IF(X$1139&gt;0,SUM($O1137:X1137),"")</f>
        <v/>
      </c>
      <c r="L1137" s="57" t="str">
        <f>IF(Y$1139&gt;0,SUM($O1137:Y1137),"")</f>
        <v/>
      </c>
      <c r="M1137" s="57" t="str">
        <f>IF(Z$1139&gt;0,SUM($O1137:Z1137),"")</f>
        <v/>
      </c>
      <c r="N1137" s="140">
        <v>23</v>
      </c>
      <c r="O1137" s="84">
        <v>2688</v>
      </c>
      <c r="P1137" s="353">
        <v>2680</v>
      </c>
      <c r="Q1137" s="294">
        <v>3510</v>
      </c>
      <c r="R1137" s="71"/>
      <c r="S1137" s="95"/>
      <c r="T1137" s="71"/>
      <c r="U1137" s="112"/>
      <c r="V1137" s="112"/>
      <c r="W1137" s="112"/>
      <c r="X1137" s="71"/>
      <c r="Y1137" s="58"/>
      <c r="Z1137" s="58"/>
      <c r="AA1137" s="65">
        <v>23</v>
      </c>
    </row>
    <row r="1138" spans="1:32" x14ac:dyDescent="0.2">
      <c r="A1138" s="65">
        <v>24</v>
      </c>
      <c r="B1138" s="57">
        <f>IF(O$1139&gt;0,SUM($O1138:O1138),"")</f>
        <v>870</v>
      </c>
      <c r="C1138" s="57">
        <f>IF(P$1139&gt;0,SUM($O1138:P1138),"")</f>
        <v>1486</v>
      </c>
      <c r="D1138" s="57">
        <f>IF(Q$1139&gt;0,SUM($O1138:Q1138),"")</f>
        <v>2173</v>
      </c>
      <c r="E1138" s="57" t="str">
        <f>IF(R$1139&gt;0,SUM($O1138:R1138),"")</f>
        <v/>
      </c>
      <c r="F1138" s="57" t="str">
        <f>IF(S$1139&gt;0,SUM($O1138:S1138),"")</f>
        <v/>
      </c>
      <c r="G1138" s="57" t="str">
        <f>IF(T$1139&gt;0,SUM($O1138:T1138),"")</f>
        <v/>
      </c>
      <c r="H1138" s="57" t="str">
        <f>IF(U$1139&gt;0,SUM($O1138:U1138),"")</f>
        <v/>
      </c>
      <c r="I1138" s="57" t="str">
        <f>IF(V$1139&gt;0,SUM($O1138:V1138),"")</f>
        <v/>
      </c>
      <c r="J1138" s="57" t="str">
        <f>IF(W$1139&gt;0,SUM($O1138:W1138),"")</f>
        <v/>
      </c>
      <c r="K1138" s="57" t="str">
        <f>IF(X$1139&gt;0,SUM($O1138:X1138),"")</f>
        <v/>
      </c>
      <c r="L1138" s="57" t="str">
        <f>IF(Y$1139&gt;0,SUM($O1138:Y1138),"")</f>
        <v/>
      </c>
      <c r="M1138" s="57" t="str">
        <f>IF(Z$1139&gt;0,SUM($O1138:Z1138),"")</f>
        <v/>
      </c>
      <c r="N1138" s="140">
        <v>24</v>
      </c>
      <c r="O1138" s="84">
        <v>870</v>
      </c>
      <c r="P1138" s="353">
        <v>616</v>
      </c>
      <c r="Q1138" s="294">
        <v>687</v>
      </c>
      <c r="R1138" s="71"/>
      <c r="S1138" s="95"/>
      <c r="T1138" s="71"/>
      <c r="U1138" s="112"/>
      <c r="V1138" s="112"/>
      <c r="W1138" s="112"/>
      <c r="X1138" s="71"/>
      <c r="Y1138" s="58"/>
      <c r="Z1138" s="58"/>
      <c r="AA1138" s="65">
        <v>24</v>
      </c>
    </row>
    <row r="1139" spans="1:32" x14ac:dyDescent="0.2">
      <c r="A1139" s="72" t="s">
        <v>4</v>
      </c>
      <c r="B1139" s="62">
        <f>SUM(B1115:B1138)</f>
        <v>17522</v>
      </c>
      <c r="C1139" s="62">
        <f t="shared" ref="C1139:E1139" si="56">SUM(C1115:C1138)</f>
        <v>34969</v>
      </c>
      <c r="D1139" s="62">
        <f t="shared" si="56"/>
        <v>56486</v>
      </c>
      <c r="E1139" s="62">
        <f t="shared" si="56"/>
        <v>0</v>
      </c>
      <c r="F1139" s="62">
        <f>SUM(F1115:F1138)</f>
        <v>0</v>
      </c>
      <c r="G1139" s="62">
        <f t="shared" ref="G1139:M1139" si="57">SUM(G1115:G1138)</f>
        <v>0</v>
      </c>
      <c r="H1139" s="62">
        <f t="shared" si="57"/>
        <v>0</v>
      </c>
      <c r="I1139" s="62">
        <f t="shared" si="57"/>
        <v>0</v>
      </c>
      <c r="J1139" s="62">
        <f t="shared" si="57"/>
        <v>0</v>
      </c>
      <c r="K1139" s="62">
        <f t="shared" si="57"/>
        <v>0</v>
      </c>
      <c r="L1139" s="62">
        <f t="shared" si="57"/>
        <v>0</v>
      </c>
      <c r="M1139" s="62">
        <f t="shared" si="57"/>
        <v>0</v>
      </c>
      <c r="N1139" s="72" t="s">
        <v>4</v>
      </c>
      <c r="O1139" s="62">
        <f t="shared" ref="O1139:P1139" si="58">SUM(O1115:O1138)</f>
        <v>17522</v>
      </c>
      <c r="P1139" s="62">
        <f t="shared" si="58"/>
        <v>17447</v>
      </c>
      <c r="Q1139" s="62">
        <f t="shared" ref="Q1139:T1139" si="59">SUM(Q1115:Q1138)</f>
        <v>21517</v>
      </c>
      <c r="R1139" s="62">
        <f t="shared" si="59"/>
        <v>0</v>
      </c>
      <c r="S1139" s="62">
        <f t="shared" si="59"/>
        <v>0</v>
      </c>
      <c r="T1139" s="62">
        <f t="shared" si="59"/>
        <v>0</v>
      </c>
      <c r="U1139" s="62">
        <f t="shared" ref="U1139:Z1139" si="60">SUM(U1115:U1138)</f>
        <v>0</v>
      </c>
      <c r="V1139" s="62">
        <f t="shared" si="60"/>
        <v>0</v>
      </c>
      <c r="W1139" s="62">
        <f t="shared" si="60"/>
        <v>0</v>
      </c>
      <c r="X1139" s="62">
        <f t="shared" si="60"/>
        <v>0</v>
      </c>
      <c r="Y1139" s="62">
        <f t="shared" si="60"/>
        <v>0</v>
      </c>
      <c r="Z1139" s="62">
        <f t="shared" si="60"/>
        <v>0</v>
      </c>
      <c r="AA1139" s="72" t="s">
        <v>4</v>
      </c>
    </row>
    <row r="1140" spans="1:32" x14ac:dyDescent="0.2">
      <c r="A1140" s="45"/>
      <c r="B1140" s="105"/>
      <c r="C1140" s="63"/>
      <c r="D1140" s="63"/>
      <c r="E1140" s="63"/>
      <c r="F1140" s="63"/>
      <c r="G1140" s="63"/>
      <c r="H1140" s="63"/>
      <c r="I1140" s="63"/>
      <c r="J1140" s="63"/>
      <c r="K1140" s="63"/>
      <c r="L1140" s="63">
        <f>L1139-K1139</f>
        <v>0</v>
      </c>
      <c r="M1140" s="63"/>
      <c r="N1140" s="45"/>
      <c r="O1140" s="380"/>
      <c r="P1140" s="380"/>
      <c r="Q1140" s="380"/>
      <c r="R1140" s="380"/>
      <c r="S1140" s="380"/>
      <c r="T1140" s="380"/>
      <c r="U1140" s="380"/>
      <c r="V1140" s="380"/>
      <c r="X1140" s="380"/>
      <c r="AA1140" s="45"/>
    </row>
    <row r="1141" spans="1:32" x14ac:dyDescent="0.2">
      <c r="B1141" s="63"/>
      <c r="C1141" s="63"/>
      <c r="D1141" s="63"/>
      <c r="E1141" s="63"/>
      <c r="F1141" s="63"/>
      <c r="G1141" s="63"/>
      <c r="H1141" s="63"/>
      <c r="I1141" s="63"/>
      <c r="J1141" s="63"/>
      <c r="K1141" s="63"/>
      <c r="L1141" s="63"/>
      <c r="M1141" s="63"/>
      <c r="O1141" s="105"/>
      <c r="P1141" s="105"/>
      <c r="Q1141" s="105"/>
    </row>
    <row r="1142" spans="1:32" x14ac:dyDescent="0.2">
      <c r="B1142" s="63"/>
      <c r="C1142" s="63"/>
      <c r="D1142" s="63"/>
      <c r="E1142" s="63"/>
      <c r="F1142" s="63"/>
      <c r="G1142" s="63"/>
      <c r="H1142" s="63"/>
      <c r="I1142" s="63"/>
      <c r="J1142" s="63"/>
      <c r="K1142" s="63"/>
      <c r="L1142" s="63"/>
      <c r="M1142" s="63"/>
    </row>
    <row r="1143" spans="1:32" x14ac:dyDescent="0.2">
      <c r="B1143" s="86"/>
      <c r="M1143" s="111"/>
      <c r="O1143" s="86"/>
    </row>
    <row r="1144" spans="1:32" x14ac:dyDescent="0.2">
      <c r="A1144" s="56" t="s">
        <v>90</v>
      </c>
      <c r="B1144" s="115" t="s">
        <v>331</v>
      </c>
      <c r="C1144" s="116"/>
      <c r="D1144" s="116"/>
      <c r="E1144" s="116"/>
      <c r="F1144" s="116"/>
      <c r="G1144" s="116"/>
      <c r="H1144" s="116"/>
      <c r="I1144" s="116"/>
      <c r="J1144" s="116"/>
      <c r="K1144" s="116"/>
      <c r="L1144" s="116"/>
      <c r="M1144" s="116"/>
      <c r="N1144" s="56" t="s">
        <v>90</v>
      </c>
      <c r="O1144" s="326" t="str">
        <f>B1144</f>
        <v>Wagner-Peyser Entered Employment Rate Referred to Agricultural Jobs</v>
      </c>
      <c r="P1144" s="327"/>
      <c r="Q1144" s="327"/>
      <c r="R1144" s="327"/>
      <c r="S1144" s="327"/>
      <c r="T1144" s="327"/>
      <c r="U1144" s="327"/>
      <c r="V1144" s="327"/>
      <c r="W1144" s="327"/>
      <c r="X1144" s="327" t="s">
        <v>117</v>
      </c>
      <c r="Y1144" s="327"/>
      <c r="Z1144" s="327"/>
      <c r="AA1144" s="114" t="s">
        <v>90</v>
      </c>
    </row>
    <row r="1145" spans="1:32" x14ac:dyDescent="0.2">
      <c r="A1145" s="56">
        <v>1</v>
      </c>
      <c r="B1145" s="57">
        <f>IF(O$1169&gt;0,SUM($O1145:O1145),"")</f>
        <v>0</v>
      </c>
      <c r="C1145" s="57">
        <f>IF(P$1169&gt;0,SUM($O1145:P1145),"")</f>
        <v>0</v>
      </c>
      <c r="D1145" s="57">
        <f>IF(Q$1169&gt;0,SUM($O1145:Q1145),"")</f>
        <v>0</v>
      </c>
      <c r="E1145" s="57" t="str">
        <f>IF(R$1169&gt;0,SUM($O1145:R1145),"")</f>
        <v/>
      </c>
      <c r="F1145" s="57" t="str">
        <f>IF(S$1169&gt;0,SUM($O1145:S1145),"")</f>
        <v/>
      </c>
      <c r="G1145" s="57" t="str">
        <f>IF(T$1169&gt;0,SUM($O1145:T1145),"")</f>
        <v/>
      </c>
      <c r="H1145" s="57" t="str">
        <f>IF(U$1169&gt;0,SUM($O1145:U1145),"")</f>
        <v/>
      </c>
      <c r="I1145" s="57" t="str">
        <f>IF(V$1169&gt;0,SUM($O1145:V1145),"")</f>
        <v/>
      </c>
      <c r="J1145" s="57" t="str">
        <f>IF(W$1169&gt;0,SUM($O1145:W1145),"")</f>
        <v/>
      </c>
      <c r="K1145" s="57" t="str">
        <f>IF(X$1169&gt;0,SUM($O1145:X1145),"")</f>
        <v/>
      </c>
      <c r="L1145" s="57" t="str">
        <f>IF(Y$1169&gt;0,SUM($O1145:Y1145),"")</f>
        <v/>
      </c>
      <c r="M1145" s="57" t="str">
        <f>IF(Z$1169&gt;0,SUM($O1145:Z1145),"")</f>
        <v/>
      </c>
      <c r="N1145" s="56">
        <v>1</v>
      </c>
      <c r="O1145" s="84">
        <v>0</v>
      </c>
      <c r="P1145" s="84">
        <v>0</v>
      </c>
      <c r="Q1145" s="294">
        <v>0</v>
      </c>
      <c r="R1145" s="391"/>
      <c r="S1145" s="70"/>
      <c r="T1145" s="402"/>
      <c r="U1145" s="295"/>
      <c r="V1145" s="295"/>
      <c r="W1145" s="295"/>
      <c r="X1145" s="297"/>
      <c r="Y1145" s="58"/>
      <c r="Z1145" s="58"/>
      <c r="AA1145" s="56">
        <v>1</v>
      </c>
      <c r="AB1145" s="76"/>
    </row>
    <row r="1146" spans="1:32" x14ac:dyDescent="0.2">
      <c r="A1146" s="56">
        <v>2</v>
      </c>
      <c r="B1146" s="57">
        <f>IF(O$1169&gt;0,SUM($O1146:O1146),"")</f>
        <v>0</v>
      </c>
      <c r="C1146" s="57">
        <f>IF(P$1169&gt;0,SUM($O1146:P1146),"")</f>
        <v>0</v>
      </c>
      <c r="D1146" s="57">
        <f>IF(Q$1169&gt;0,SUM($O1146:Q1146),"")</f>
        <v>0</v>
      </c>
      <c r="E1146" s="57" t="str">
        <f>IF(R$1169&gt;0,SUM($O1146:R1146),"")</f>
        <v/>
      </c>
      <c r="F1146" s="57" t="str">
        <f>IF(S$1169&gt;0,SUM($O1146:S1146),"")</f>
        <v/>
      </c>
      <c r="G1146" s="57" t="str">
        <f>IF(T$1169&gt;0,SUM($O1146:T1146),"")</f>
        <v/>
      </c>
      <c r="H1146" s="57" t="str">
        <f>IF(U$1169&gt;0,SUM($O1146:U1146),"")</f>
        <v/>
      </c>
      <c r="I1146" s="57" t="str">
        <f>IF(V$1169&gt;0,SUM($O1146:V1146),"")</f>
        <v/>
      </c>
      <c r="J1146" s="57" t="str">
        <f>IF(W$1169&gt;0,SUM($O1146:W1146),"")</f>
        <v/>
      </c>
      <c r="K1146" s="57" t="str">
        <f>IF(X$1169&gt;0,SUM($O1146:X1146),"")</f>
        <v/>
      </c>
      <c r="L1146" s="57" t="str">
        <f>IF(Y$1169&gt;0,SUM($O1146:Y1146),"")</f>
        <v/>
      </c>
      <c r="M1146" s="57" t="str">
        <f>IF(Z$1169&gt;0,SUM($O1146:Z1146),"")</f>
        <v/>
      </c>
      <c r="N1146" s="56">
        <v>2</v>
      </c>
      <c r="O1146" s="84">
        <v>0</v>
      </c>
      <c r="P1146" s="84">
        <v>0</v>
      </c>
      <c r="Q1146" s="294">
        <v>0</v>
      </c>
      <c r="R1146" s="391"/>
      <c r="S1146" s="95"/>
      <c r="T1146" s="402"/>
      <c r="U1146" s="112"/>
      <c r="V1146" s="71"/>
      <c r="W1146" s="295"/>
      <c r="X1146" s="71"/>
      <c r="Y1146" s="58"/>
      <c r="Z1146" s="58"/>
      <c r="AA1146" s="56">
        <v>2</v>
      </c>
      <c r="AB1146" s="76"/>
    </row>
    <row r="1147" spans="1:32" x14ac:dyDescent="0.2">
      <c r="A1147" s="56">
        <v>3</v>
      </c>
      <c r="B1147" s="57">
        <f>IF(O$1169&gt;0,SUM($O1147:O1147),"")</f>
        <v>1</v>
      </c>
      <c r="C1147" s="57">
        <f>IF(P$1169&gt;0,SUM($O1147:P1147),"")</f>
        <v>1</v>
      </c>
      <c r="D1147" s="57">
        <f>IF(Q$1169&gt;0,SUM($O1147:Q1147),"")</f>
        <v>1</v>
      </c>
      <c r="E1147" s="57" t="str">
        <f>IF(R$1169&gt;0,SUM($O1147:R1147),"")</f>
        <v/>
      </c>
      <c r="F1147" s="57" t="str">
        <f>IF(S$1169&gt;0,SUM($O1147:S1147),"")</f>
        <v/>
      </c>
      <c r="G1147" s="57" t="str">
        <f>IF(T$1169&gt;0,SUM($O1147:T1147),"")</f>
        <v/>
      </c>
      <c r="H1147" s="57" t="str">
        <f>IF(U$1169&gt;0,SUM($O1147:U1147),"")</f>
        <v/>
      </c>
      <c r="I1147" s="57" t="str">
        <f>IF(V$1169&gt;0,SUM($O1147:V1147),"")</f>
        <v/>
      </c>
      <c r="J1147" s="57" t="str">
        <f>IF(W$1169&gt;0,SUM($O1147:W1147),"")</f>
        <v/>
      </c>
      <c r="K1147" s="57" t="str">
        <f>IF(X$1169&gt;0,SUM($O1147:X1147),"")</f>
        <v/>
      </c>
      <c r="L1147" s="57" t="str">
        <f>IF(Y$1169&gt;0,SUM($O1147:Y1147),"")</f>
        <v/>
      </c>
      <c r="M1147" s="57" t="str">
        <f>IF(Z$1169&gt;0,SUM($O1147:Z1147),"")</f>
        <v/>
      </c>
      <c r="N1147" s="56">
        <v>3</v>
      </c>
      <c r="O1147" s="84">
        <v>1</v>
      </c>
      <c r="P1147" s="84">
        <v>0</v>
      </c>
      <c r="Q1147" s="294">
        <v>0</v>
      </c>
      <c r="R1147" s="391"/>
      <c r="S1147" s="95"/>
      <c r="T1147" s="402"/>
      <c r="U1147" s="112"/>
      <c r="V1147" s="71"/>
      <c r="W1147" s="295"/>
      <c r="X1147" s="71"/>
      <c r="Y1147" s="58"/>
      <c r="Z1147" s="58"/>
      <c r="AA1147" s="56">
        <v>3</v>
      </c>
      <c r="AB1147" s="76"/>
    </row>
    <row r="1148" spans="1:32" x14ac:dyDescent="0.2">
      <c r="A1148" s="56">
        <v>4</v>
      </c>
      <c r="B1148" s="57">
        <f>IF(O$1169&gt;0,SUM($O1148:O1148),"")</f>
        <v>0</v>
      </c>
      <c r="C1148" s="57">
        <f>IF(P$1169&gt;0,SUM($O1148:P1148),"")</f>
        <v>0</v>
      </c>
      <c r="D1148" s="57">
        <f>IF(Q$1169&gt;0,SUM($O1148:Q1148),"")</f>
        <v>0</v>
      </c>
      <c r="E1148" s="57" t="str">
        <f>IF(R$1169&gt;0,SUM($O1148:R1148),"")</f>
        <v/>
      </c>
      <c r="F1148" s="57" t="str">
        <f>IF(S$1169&gt;0,SUM($O1148:S1148),"")</f>
        <v/>
      </c>
      <c r="G1148" s="57" t="str">
        <f>IF(T$1169&gt;0,SUM($O1148:T1148),"")</f>
        <v/>
      </c>
      <c r="H1148" s="57" t="str">
        <f>IF(U$1169&gt;0,SUM($O1148:U1148),"")</f>
        <v/>
      </c>
      <c r="I1148" s="57" t="str">
        <f>IF(V$1169&gt;0,SUM($O1148:V1148),"")</f>
        <v/>
      </c>
      <c r="J1148" s="57" t="str">
        <f>IF(W$1169&gt;0,SUM($O1148:W1148),"")</f>
        <v/>
      </c>
      <c r="K1148" s="57" t="str">
        <f>IF(X$1169&gt;0,SUM($O1148:X1148),"")</f>
        <v/>
      </c>
      <c r="L1148" s="57" t="str">
        <f>IF(Y$1169&gt;0,SUM($O1148:Y1148),"")</f>
        <v/>
      </c>
      <c r="M1148" s="57" t="str">
        <f>IF(Z$1169&gt;0,SUM($O1148:Z1148),"")</f>
        <v/>
      </c>
      <c r="N1148" s="56">
        <v>4</v>
      </c>
      <c r="O1148" s="84">
        <v>0</v>
      </c>
      <c r="P1148" s="84">
        <v>0</v>
      </c>
      <c r="Q1148" s="447">
        <v>0</v>
      </c>
      <c r="R1148" s="391"/>
      <c r="S1148" s="95"/>
      <c r="T1148" s="402"/>
      <c r="U1148" s="112"/>
      <c r="V1148" s="71"/>
      <c r="W1148" s="295"/>
      <c r="X1148" s="71"/>
      <c r="Y1148" s="58"/>
      <c r="Z1148" s="58"/>
      <c r="AA1148" s="56">
        <v>4</v>
      </c>
      <c r="AB1148" s="76"/>
      <c r="AE1148" s="299"/>
      <c r="AF1148" s="299"/>
    </row>
    <row r="1149" spans="1:32" x14ac:dyDescent="0.2">
      <c r="A1149" s="56">
        <v>5</v>
      </c>
      <c r="B1149" s="57">
        <f>IF(O$1169&gt;0,SUM($O1149:O1149),"")</f>
        <v>4</v>
      </c>
      <c r="C1149" s="57">
        <f>IF(P$1169&gt;0,SUM($O1149:P1149),"")</f>
        <v>5</v>
      </c>
      <c r="D1149" s="57">
        <f>IF(Q$1169&gt;0,SUM($O1149:Q1149),"")</f>
        <v>5</v>
      </c>
      <c r="E1149" s="57" t="str">
        <f>IF(R$1169&gt;0,SUM($O1149:R1149),"")</f>
        <v/>
      </c>
      <c r="F1149" s="57" t="str">
        <f>IF(S$1169&gt;0,SUM($O1149:S1149),"")</f>
        <v/>
      </c>
      <c r="G1149" s="57" t="str">
        <f>IF(T$1169&gt;0,SUM($O1149:T1149),"")</f>
        <v/>
      </c>
      <c r="H1149" s="57" t="str">
        <f>IF(U$1169&gt;0,SUM($O1149:U1149),"")</f>
        <v/>
      </c>
      <c r="I1149" s="57" t="str">
        <f>IF(V$1169&gt;0,SUM($O1149:V1149),"")</f>
        <v/>
      </c>
      <c r="J1149" s="57" t="str">
        <f>IF(W$1169&gt;0,SUM($O1149:W1149),"")</f>
        <v/>
      </c>
      <c r="K1149" s="57" t="str">
        <f>IF(X$1169&gt;0,SUM($O1149:X1149),"")</f>
        <v/>
      </c>
      <c r="L1149" s="57" t="str">
        <f>IF(Y$1169&gt;0,SUM($O1149:Y1149),"")</f>
        <v/>
      </c>
      <c r="M1149" s="57" t="str">
        <f>IF(Z$1169&gt;0,SUM($O1149:Z1149),"")</f>
        <v/>
      </c>
      <c r="N1149" s="56">
        <v>5</v>
      </c>
      <c r="O1149" s="84">
        <v>4</v>
      </c>
      <c r="P1149" s="84">
        <v>1</v>
      </c>
      <c r="Q1149" s="299">
        <v>0</v>
      </c>
      <c r="R1149" s="391"/>
      <c r="S1149" s="95"/>
      <c r="T1149" s="402"/>
      <c r="U1149" s="112"/>
      <c r="V1149" s="71"/>
      <c r="W1149" s="71"/>
      <c r="X1149" s="71"/>
      <c r="Y1149" s="58"/>
      <c r="Z1149" s="58"/>
      <c r="AA1149" s="56">
        <v>5</v>
      </c>
      <c r="AB1149" s="76"/>
    </row>
    <row r="1150" spans="1:32" x14ac:dyDescent="0.2">
      <c r="A1150" s="56">
        <v>6</v>
      </c>
      <c r="B1150" s="57">
        <f>IF(O$1169&gt;0,SUM($O1150:O1150),"")</f>
        <v>0</v>
      </c>
      <c r="C1150" s="57">
        <f>IF(P$1169&gt;0,SUM($O1150:P1150),"")</f>
        <v>17</v>
      </c>
      <c r="D1150" s="57">
        <f>IF(Q$1169&gt;0,SUM($O1150:Q1150),"")</f>
        <v>30</v>
      </c>
      <c r="E1150" s="57" t="str">
        <f>IF(R$1169&gt;0,SUM($O1150:R1150),"")</f>
        <v/>
      </c>
      <c r="F1150" s="57" t="str">
        <f>IF(S$1169&gt;0,SUM($O1150:S1150),"")</f>
        <v/>
      </c>
      <c r="G1150" s="57" t="str">
        <f>IF(T$1169&gt;0,SUM($O1150:T1150),"")</f>
        <v/>
      </c>
      <c r="H1150" s="57" t="str">
        <f>IF(U$1169&gt;0,SUM($O1150:U1150),"")</f>
        <v/>
      </c>
      <c r="I1150" s="57" t="str">
        <f>IF(V$1169&gt;0,SUM($O1150:V1150),"")</f>
        <v/>
      </c>
      <c r="J1150" s="57" t="str">
        <f>IF(W$1169&gt;0,SUM($O1150:W1150),"")</f>
        <v/>
      </c>
      <c r="K1150" s="57" t="str">
        <f>IF(X$1169&gt;0,SUM($O1150:X1150),"")</f>
        <v/>
      </c>
      <c r="L1150" s="57" t="str">
        <f>IF(Y$1169&gt;0,SUM($O1150:Y1150),"")</f>
        <v/>
      </c>
      <c r="M1150" s="57" t="str">
        <f>IF(Z$1169&gt;0,SUM($O1150:Z1150),"")</f>
        <v/>
      </c>
      <c r="N1150" s="56">
        <v>6</v>
      </c>
      <c r="O1150" s="84">
        <v>0</v>
      </c>
      <c r="P1150" s="84">
        <v>17</v>
      </c>
      <c r="Q1150" s="294">
        <v>13</v>
      </c>
      <c r="R1150" s="391"/>
      <c r="S1150" s="95"/>
      <c r="T1150" s="402"/>
      <c r="U1150" s="112"/>
      <c r="V1150" s="71"/>
      <c r="W1150" s="71"/>
      <c r="X1150" s="71"/>
      <c r="Y1150" s="58"/>
      <c r="Z1150" s="58"/>
      <c r="AA1150" s="56">
        <v>6</v>
      </c>
      <c r="AB1150" s="76"/>
      <c r="AE1150" s="299"/>
      <c r="AF1150" s="299"/>
    </row>
    <row r="1151" spans="1:32" x14ac:dyDescent="0.2">
      <c r="A1151" s="56">
        <v>7</v>
      </c>
      <c r="B1151" s="57">
        <f>IF(O$1169&gt;0,SUM($O1151:O1151),"")</f>
        <v>0</v>
      </c>
      <c r="C1151" s="57">
        <f>IF(P$1169&gt;0,SUM($O1151:P1151),"")</f>
        <v>0</v>
      </c>
      <c r="D1151" s="57">
        <f>IF(Q$1169&gt;0,SUM($O1151:Q1151),"")</f>
        <v>0</v>
      </c>
      <c r="E1151" s="57" t="str">
        <f>IF(R$1169&gt;0,SUM($O1151:R1151),"")</f>
        <v/>
      </c>
      <c r="F1151" s="57" t="str">
        <f>IF(S$1169&gt;0,SUM($O1151:S1151),"")</f>
        <v/>
      </c>
      <c r="G1151" s="57" t="str">
        <f>IF(T$1169&gt;0,SUM($O1151:T1151),"")</f>
        <v/>
      </c>
      <c r="H1151" s="57" t="str">
        <f>IF(U$1169&gt;0,SUM($O1151:U1151),"")</f>
        <v/>
      </c>
      <c r="I1151" s="57" t="str">
        <f>IF(V$1169&gt;0,SUM($O1151:V1151),"")</f>
        <v/>
      </c>
      <c r="J1151" s="57" t="str">
        <f>IF(W$1169&gt;0,SUM($O1151:W1151),"")</f>
        <v/>
      </c>
      <c r="K1151" s="57" t="str">
        <f>IF(X$1169&gt;0,SUM($O1151:X1151),"")</f>
        <v/>
      </c>
      <c r="L1151" s="57" t="str">
        <f>IF(Y$1169&gt;0,SUM($O1151:Y1151),"")</f>
        <v/>
      </c>
      <c r="M1151" s="57" t="str">
        <f>IF(Z$1169&gt;0,SUM($O1151:Z1151),"")</f>
        <v/>
      </c>
      <c r="N1151" s="56">
        <v>7</v>
      </c>
      <c r="O1151" s="84">
        <v>0</v>
      </c>
      <c r="P1151" s="84">
        <v>0</v>
      </c>
      <c r="Q1151" s="294">
        <v>0</v>
      </c>
      <c r="R1151" s="391"/>
      <c r="S1151" s="95"/>
      <c r="T1151" s="402"/>
      <c r="U1151" s="112"/>
      <c r="V1151" s="71"/>
      <c r="W1151" s="71"/>
      <c r="X1151" s="71"/>
      <c r="Y1151" s="58"/>
      <c r="Z1151" s="58"/>
      <c r="AA1151" s="56">
        <v>7</v>
      </c>
      <c r="AB1151" s="76"/>
    </row>
    <row r="1152" spans="1:32" x14ac:dyDescent="0.2">
      <c r="A1152" s="56">
        <v>8</v>
      </c>
      <c r="B1152" s="57">
        <f>IF(O$1169&gt;0,SUM($O1152:O1152),"")</f>
        <v>0</v>
      </c>
      <c r="C1152" s="57">
        <f>IF(P$1169&gt;0,SUM($O1152:P1152),"")</f>
        <v>0</v>
      </c>
      <c r="D1152" s="57">
        <f>IF(Q$1169&gt;0,SUM($O1152:Q1152),"")</f>
        <v>0</v>
      </c>
      <c r="E1152" s="57" t="str">
        <f>IF(R$1169&gt;0,SUM($O1152:R1152),"")</f>
        <v/>
      </c>
      <c r="F1152" s="57" t="str">
        <f>IF(S$1169&gt;0,SUM($O1152:S1152),"")</f>
        <v/>
      </c>
      <c r="G1152" s="57" t="str">
        <f>IF(T$1169&gt;0,SUM($O1152:T1152),"")</f>
        <v/>
      </c>
      <c r="H1152" s="57" t="str">
        <f>IF(U$1169&gt;0,SUM($O1152:U1152),"")</f>
        <v/>
      </c>
      <c r="I1152" s="57" t="str">
        <f>IF(V$1169&gt;0,SUM($O1152:V1152),"")</f>
        <v/>
      </c>
      <c r="J1152" s="57" t="str">
        <f>IF(W$1169&gt;0,SUM($O1152:W1152),"")</f>
        <v/>
      </c>
      <c r="K1152" s="57" t="str">
        <f>IF(X$1169&gt;0,SUM($O1152:X1152),"")</f>
        <v/>
      </c>
      <c r="L1152" s="57" t="str">
        <f>IF(Y$1169&gt;0,SUM($O1152:Y1152),"")</f>
        <v/>
      </c>
      <c r="M1152" s="57" t="str">
        <f>IF(Z$1169&gt;0,SUM($O1152:Z1152),"")</f>
        <v/>
      </c>
      <c r="N1152" s="56">
        <v>8</v>
      </c>
      <c r="O1152" s="84">
        <v>0</v>
      </c>
      <c r="P1152" s="84">
        <v>0</v>
      </c>
      <c r="Q1152" s="294">
        <v>0</v>
      </c>
      <c r="R1152" s="391"/>
      <c r="S1152" s="95"/>
      <c r="T1152" s="402"/>
      <c r="U1152" s="112"/>
      <c r="V1152" s="71"/>
      <c r="W1152" s="71"/>
      <c r="X1152" s="71"/>
      <c r="Y1152" s="58"/>
      <c r="Z1152" s="58"/>
      <c r="AA1152" s="56">
        <v>8</v>
      </c>
      <c r="AB1152" s="76"/>
    </row>
    <row r="1153" spans="1:32" x14ac:dyDescent="0.2">
      <c r="A1153" s="56">
        <v>9</v>
      </c>
      <c r="B1153" s="57">
        <f>IF(O$1169&gt;0,SUM($O1153:O1153),"")</f>
        <v>0</v>
      </c>
      <c r="C1153" s="57">
        <f>IF(P$1169&gt;0,SUM($O1153:P1153),"")</f>
        <v>0</v>
      </c>
      <c r="D1153" s="57">
        <f>IF(Q$1169&gt;0,SUM($O1153:Q1153),"")</f>
        <v>0</v>
      </c>
      <c r="E1153" s="57" t="str">
        <f>IF(R$1169&gt;0,SUM($O1153:R1153),"")</f>
        <v/>
      </c>
      <c r="F1153" s="57" t="str">
        <f>IF(S$1169&gt;0,SUM($O1153:S1153),"")</f>
        <v/>
      </c>
      <c r="G1153" s="57" t="str">
        <f>IF(T$1169&gt;0,SUM($O1153:T1153),"")</f>
        <v/>
      </c>
      <c r="H1153" s="57" t="str">
        <f>IF(U$1169&gt;0,SUM($O1153:U1153),"")</f>
        <v/>
      </c>
      <c r="I1153" s="57" t="str">
        <f>IF(V$1169&gt;0,SUM($O1153:V1153),"")</f>
        <v/>
      </c>
      <c r="J1153" s="57" t="str">
        <f>IF(W$1169&gt;0,SUM($O1153:W1153),"")</f>
        <v/>
      </c>
      <c r="K1153" s="57" t="str">
        <f>IF(X$1169&gt;0,SUM($O1153:X1153),"")</f>
        <v/>
      </c>
      <c r="L1153" s="57" t="str">
        <f>IF(Y$1169&gt;0,SUM($O1153:Y1153),"")</f>
        <v/>
      </c>
      <c r="M1153" s="57" t="str">
        <f>IF(Z$1169&gt;0,SUM($O1153:Z1153),"")</f>
        <v/>
      </c>
      <c r="N1153" s="56">
        <v>9</v>
      </c>
      <c r="O1153" s="84">
        <v>0</v>
      </c>
      <c r="P1153" s="84">
        <v>0</v>
      </c>
      <c r="Q1153" s="294">
        <v>0</v>
      </c>
      <c r="R1153" s="391"/>
      <c r="S1153" s="95"/>
      <c r="T1153" s="402"/>
      <c r="U1153" s="112"/>
      <c r="V1153" s="71"/>
      <c r="W1153" s="71"/>
      <c r="X1153" s="71"/>
      <c r="Y1153" s="58"/>
      <c r="Z1153" s="58"/>
      <c r="AA1153" s="56">
        <v>9</v>
      </c>
      <c r="AB1153" s="76"/>
    </row>
    <row r="1154" spans="1:32" x14ac:dyDescent="0.2">
      <c r="A1154" s="56">
        <v>10</v>
      </c>
      <c r="B1154" s="57">
        <f>IF(O$1169&gt;0,SUM($O1154:O1154),"")</f>
        <v>0</v>
      </c>
      <c r="C1154" s="57">
        <f>IF(P$1169&gt;0,SUM($O1154:P1154),"")</f>
        <v>0</v>
      </c>
      <c r="D1154" s="57">
        <f>IF(Q$1169&gt;0,SUM($O1154:Q1154),"")</f>
        <v>1</v>
      </c>
      <c r="E1154" s="57" t="str">
        <f>IF(R$1169&gt;0,SUM($O1154:R1154),"")</f>
        <v/>
      </c>
      <c r="F1154" s="57" t="str">
        <f>IF(S$1169&gt;0,SUM($O1154:S1154),"")</f>
        <v/>
      </c>
      <c r="G1154" s="57" t="str">
        <f>IF(T$1169&gt;0,SUM($O1154:T1154),"")</f>
        <v/>
      </c>
      <c r="H1154" s="57" t="str">
        <f>IF(U$1169&gt;0,SUM($O1154:U1154),"")</f>
        <v/>
      </c>
      <c r="I1154" s="57" t="str">
        <f>IF(V$1169&gt;0,SUM($O1154:V1154),"")</f>
        <v/>
      </c>
      <c r="J1154" s="57" t="str">
        <f>IF(W$1169&gt;0,SUM($O1154:W1154),"")</f>
        <v/>
      </c>
      <c r="K1154" s="57" t="str">
        <f>IF(X$1169&gt;0,SUM($O1154:X1154),"")</f>
        <v/>
      </c>
      <c r="L1154" s="57" t="str">
        <f>IF(Y$1169&gt;0,SUM($O1154:Y1154),"")</f>
        <v/>
      </c>
      <c r="M1154" s="57" t="str">
        <f>IF(Z$1169&gt;0,SUM($O1154:Z1154),"")</f>
        <v/>
      </c>
      <c r="N1154" s="56">
        <v>10</v>
      </c>
      <c r="O1154" s="84">
        <v>0</v>
      </c>
      <c r="P1154" s="84">
        <v>0</v>
      </c>
      <c r="Q1154" s="294">
        <v>1</v>
      </c>
      <c r="R1154" s="391"/>
      <c r="S1154" s="95"/>
      <c r="T1154" s="402"/>
      <c r="U1154" s="112"/>
      <c r="V1154" s="71"/>
      <c r="W1154" s="71"/>
      <c r="X1154" s="71"/>
      <c r="Y1154" s="58"/>
      <c r="Z1154" s="58"/>
      <c r="AA1154" s="56">
        <v>10</v>
      </c>
      <c r="AB1154" s="76"/>
      <c r="AE1154" s="299"/>
      <c r="AF1154" s="299"/>
    </row>
    <row r="1155" spans="1:32" x14ac:dyDescent="0.2">
      <c r="A1155" s="56">
        <v>11</v>
      </c>
      <c r="B1155" s="57">
        <f>IF(O$1169&gt;0,SUM($O1155:O1155),"")</f>
        <v>0</v>
      </c>
      <c r="C1155" s="57">
        <f>IF(P$1169&gt;0,SUM($O1155:P1155),"")</f>
        <v>0</v>
      </c>
      <c r="D1155" s="57">
        <f>IF(Q$1169&gt;0,SUM($O1155:Q1155),"")</f>
        <v>0</v>
      </c>
      <c r="E1155" s="57" t="str">
        <f>IF(R$1169&gt;0,SUM($O1155:R1155),"")</f>
        <v/>
      </c>
      <c r="F1155" s="57" t="str">
        <f>IF(S$1169&gt;0,SUM($O1155:S1155),"")</f>
        <v/>
      </c>
      <c r="G1155" s="57" t="str">
        <f>IF(T$1169&gt;0,SUM($O1155:T1155),"")</f>
        <v/>
      </c>
      <c r="H1155" s="57" t="str">
        <f>IF(U$1169&gt;0,SUM($O1155:U1155),"")</f>
        <v/>
      </c>
      <c r="I1155" s="57" t="str">
        <f>IF(V$1169&gt;0,SUM($O1155:V1155),"")</f>
        <v/>
      </c>
      <c r="J1155" s="57" t="str">
        <f>IF(W$1169&gt;0,SUM($O1155:W1155),"")</f>
        <v/>
      </c>
      <c r="K1155" s="57" t="str">
        <f>IF(X$1169&gt;0,SUM($O1155:X1155),"")</f>
        <v/>
      </c>
      <c r="L1155" s="57" t="str">
        <f>IF(Y$1169&gt;0,SUM($O1155:Y1155),"")</f>
        <v/>
      </c>
      <c r="M1155" s="57" t="str">
        <f>IF(Z$1169&gt;0,SUM($O1155:Z1155),"")</f>
        <v/>
      </c>
      <c r="N1155" s="56">
        <v>11</v>
      </c>
      <c r="O1155" s="84">
        <v>0</v>
      </c>
      <c r="P1155" s="84">
        <v>0</v>
      </c>
      <c r="Q1155" s="294">
        <v>0</v>
      </c>
      <c r="R1155" s="391"/>
      <c r="S1155" s="95"/>
      <c r="T1155" s="402"/>
      <c r="U1155" s="112"/>
      <c r="V1155" s="71"/>
      <c r="W1155" s="71"/>
      <c r="X1155" s="71"/>
      <c r="Y1155" s="58"/>
      <c r="Z1155" s="58"/>
      <c r="AA1155" s="56">
        <v>11</v>
      </c>
      <c r="AB1155" s="76"/>
      <c r="AE1155" s="299"/>
      <c r="AF1155" s="299"/>
    </row>
    <row r="1156" spans="1:32" x14ac:dyDescent="0.2">
      <c r="A1156" s="56">
        <v>12</v>
      </c>
      <c r="B1156" s="57">
        <f>IF(O$1169&gt;0,SUM($O1156:O1156),"")</f>
        <v>0</v>
      </c>
      <c r="C1156" s="57">
        <f>IF(P$1169&gt;0,SUM($O1156:P1156),"")</f>
        <v>0</v>
      </c>
      <c r="D1156" s="57">
        <f>IF(Q$1169&gt;0,SUM($O1156:Q1156),"")</f>
        <v>0</v>
      </c>
      <c r="E1156" s="57" t="str">
        <f>IF(R$1169&gt;0,SUM($O1156:R1156),"")</f>
        <v/>
      </c>
      <c r="F1156" s="57" t="str">
        <f>IF(S$1169&gt;0,SUM($O1156:S1156),"")</f>
        <v/>
      </c>
      <c r="G1156" s="57" t="str">
        <f>IF(T$1169&gt;0,SUM($O1156:T1156),"")</f>
        <v/>
      </c>
      <c r="H1156" s="57" t="str">
        <f>IF(U$1169&gt;0,SUM($O1156:U1156),"")</f>
        <v/>
      </c>
      <c r="I1156" s="57" t="str">
        <f>IF(V$1169&gt;0,SUM($O1156:V1156),"")</f>
        <v/>
      </c>
      <c r="J1156" s="57" t="str">
        <f>IF(W$1169&gt;0,SUM($O1156:W1156),"")</f>
        <v/>
      </c>
      <c r="K1156" s="57" t="str">
        <f>IF(X$1169&gt;0,SUM($O1156:X1156),"")</f>
        <v/>
      </c>
      <c r="L1156" s="57" t="str">
        <f>IF(Y$1169&gt;0,SUM($O1156:Y1156),"")</f>
        <v/>
      </c>
      <c r="M1156" s="57" t="str">
        <f>IF(Z$1169&gt;0,SUM($O1156:Z1156),"")</f>
        <v/>
      </c>
      <c r="N1156" s="56">
        <v>12</v>
      </c>
      <c r="O1156" s="84">
        <v>0</v>
      </c>
      <c r="P1156" s="84">
        <v>0</v>
      </c>
      <c r="Q1156" s="294">
        <v>0</v>
      </c>
      <c r="R1156" s="391"/>
      <c r="S1156" s="95"/>
      <c r="T1156" s="402"/>
      <c r="U1156" s="112"/>
      <c r="V1156" s="71"/>
      <c r="W1156" s="71"/>
      <c r="X1156" s="71"/>
      <c r="Y1156" s="58"/>
      <c r="Z1156" s="58"/>
      <c r="AA1156" s="56">
        <v>12</v>
      </c>
      <c r="AB1156" s="76"/>
    </row>
    <row r="1157" spans="1:32" x14ac:dyDescent="0.2">
      <c r="A1157" s="56">
        <v>13</v>
      </c>
      <c r="B1157" s="57">
        <f>IF(O$1169&gt;0,SUM($O1157:O1157),"")</f>
        <v>0</v>
      </c>
      <c r="C1157" s="57">
        <f>IF(P$1169&gt;0,SUM($O1157:P1157),"")</f>
        <v>1</v>
      </c>
      <c r="D1157" s="57">
        <f>IF(Q$1169&gt;0,SUM($O1157:Q1157),"")</f>
        <v>1</v>
      </c>
      <c r="E1157" s="57" t="str">
        <f>IF(R$1169&gt;0,SUM($O1157:R1157),"")</f>
        <v/>
      </c>
      <c r="F1157" s="57" t="str">
        <f>IF(S$1169&gt;0,SUM($O1157:S1157),"")</f>
        <v/>
      </c>
      <c r="G1157" s="57" t="str">
        <f>IF(T$1169&gt;0,SUM($O1157:T1157),"")</f>
        <v/>
      </c>
      <c r="H1157" s="57" t="str">
        <f>IF(U$1169&gt;0,SUM($O1157:U1157),"")</f>
        <v/>
      </c>
      <c r="I1157" s="57" t="str">
        <f>IF(V$1169&gt;0,SUM($O1157:V1157),"")</f>
        <v/>
      </c>
      <c r="J1157" s="57" t="str">
        <f>IF(W$1169&gt;0,SUM($O1157:W1157),"")</f>
        <v/>
      </c>
      <c r="K1157" s="57" t="str">
        <f>IF(X$1169&gt;0,SUM($O1157:X1157),"")</f>
        <v/>
      </c>
      <c r="L1157" s="57" t="str">
        <f>IF(Y$1169&gt;0,SUM($O1157:Y1157),"")</f>
        <v/>
      </c>
      <c r="M1157" s="57" t="str">
        <f>IF(Z$1169&gt;0,SUM($O1157:Z1157),"")</f>
        <v/>
      </c>
      <c r="N1157" s="56">
        <v>13</v>
      </c>
      <c r="O1157" s="84">
        <v>0</v>
      </c>
      <c r="P1157" s="84">
        <v>1</v>
      </c>
      <c r="Q1157" s="294">
        <v>0</v>
      </c>
      <c r="R1157" s="391"/>
      <c r="S1157" s="95"/>
      <c r="T1157" s="402"/>
      <c r="U1157" s="112"/>
      <c r="V1157" s="71"/>
      <c r="W1157" s="71"/>
      <c r="X1157" s="71"/>
      <c r="Y1157" s="58"/>
      <c r="Z1157" s="58"/>
      <c r="AA1157" s="56">
        <v>13</v>
      </c>
      <c r="AB1157" s="76"/>
    </row>
    <row r="1158" spans="1:32" x14ac:dyDescent="0.2">
      <c r="A1158" s="56">
        <v>14</v>
      </c>
      <c r="B1158" s="57">
        <f>IF(O$1169&gt;0,SUM($O1158:O1158),"")</f>
        <v>0</v>
      </c>
      <c r="C1158" s="57">
        <f>IF(P$1169&gt;0,SUM($O1158:P1158),"")</f>
        <v>0</v>
      </c>
      <c r="D1158" s="57">
        <f>IF(Q$1169&gt;0,SUM($O1158:Q1158),"")</f>
        <v>0</v>
      </c>
      <c r="E1158" s="57" t="str">
        <f>IF(R$1169&gt;0,SUM($O1158:R1158),"")</f>
        <v/>
      </c>
      <c r="F1158" s="57" t="str">
        <f>IF(S$1169&gt;0,SUM($O1158:S1158),"")</f>
        <v/>
      </c>
      <c r="G1158" s="57" t="str">
        <f>IF(T$1169&gt;0,SUM($O1158:T1158),"")</f>
        <v/>
      </c>
      <c r="H1158" s="57" t="str">
        <f>IF(U$1169&gt;0,SUM($O1158:U1158),"")</f>
        <v/>
      </c>
      <c r="I1158" s="57" t="str">
        <f>IF(V$1169&gt;0,SUM($O1158:V1158),"")</f>
        <v/>
      </c>
      <c r="J1158" s="57" t="str">
        <f>IF(W$1169&gt;0,SUM($O1158:W1158),"")</f>
        <v/>
      </c>
      <c r="K1158" s="57" t="str">
        <f>IF(X$1169&gt;0,SUM($O1158:X1158),"")</f>
        <v/>
      </c>
      <c r="L1158" s="57" t="str">
        <f>IF(Y$1169&gt;0,SUM($O1158:Y1158),"")</f>
        <v/>
      </c>
      <c r="M1158" s="57" t="str">
        <f>IF(Z$1169&gt;0,SUM($O1158:Z1158),"")</f>
        <v/>
      </c>
      <c r="N1158" s="56">
        <v>14</v>
      </c>
      <c r="O1158" s="84">
        <v>0</v>
      </c>
      <c r="P1158" s="84">
        <v>0</v>
      </c>
      <c r="Q1158" s="294">
        <v>0</v>
      </c>
      <c r="R1158" s="391"/>
      <c r="S1158" s="95"/>
      <c r="T1158" s="402"/>
      <c r="U1158" s="112"/>
      <c r="V1158" s="112"/>
      <c r="W1158" s="71"/>
      <c r="X1158" s="71"/>
      <c r="Y1158" s="58"/>
      <c r="Z1158" s="58"/>
      <c r="AA1158" s="56">
        <v>14</v>
      </c>
      <c r="AB1158" s="76"/>
    </row>
    <row r="1159" spans="1:32" x14ac:dyDescent="0.2">
      <c r="A1159" s="56">
        <v>15</v>
      </c>
      <c r="B1159" s="57">
        <f>IF(O$1169&gt;0,SUM($O1159:O1159),"")</f>
        <v>570</v>
      </c>
      <c r="C1159" s="57">
        <f>IF(P$1169&gt;0,SUM($O1159:P1159),"")</f>
        <v>1038</v>
      </c>
      <c r="D1159" s="57">
        <f>IF(Q$1169&gt;0,SUM($O1159:Q1159),"")</f>
        <v>1163</v>
      </c>
      <c r="E1159" s="57" t="str">
        <f>IF(R$1169&gt;0,SUM($O1159:R1159),"")</f>
        <v/>
      </c>
      <c r="F1159" s="57" t="str">
        <f>IF(S$1169&gt;0,SUM($O1159:S1159),"")</f>
        <v/>
      </c>
      <c r="G1159" s="57" t="str">
        <f>IF(T$1169&gt;0,SUM($O1159:T1159),"")</f>
        <v/>
      </c>
      <c r="H1159" s="57" t="str">
        <f>IF(U$1169&gt;0,SUM($O1159:U1159),"")</f>
        <v/>
      </c>
      <c r="I1159" s="57" t="str">
        <f>IF(V$1169&gt;0,SUM($O1159:V1159),"")</f>
        <v/>
      </c>
      <c r="J1159" s="57" t="str">
        <f>IF(W$1169&gt;0,SUM($O1159:W1159),"")</f>
        <v/>
      </c>
      <c r="K1159" s="57" t="str">
        <f>IF(X$1169&gt;0,SUM($O1159:X1159),"")</f>
        <v/>
      </c>
      <c r="L1159" s="57" t="str">
        <f>IF(Y$1169&gt;0,SUM($O1159:Y1159),"")</f>
        <v/>
      </c>
      <c r="M1159" s="57" t="str">
        <f>IF(Z$1169&gt;0,SUM($O1159:Z1159),"")</f>
        <v/>
      </c>
      <c r="N1159" s="56">
        <v>15</v>
      </c>
      <c r="O1159" s="84">
        <v>570</v>
      </c>
      <c r="P1159" s="84">
        <v>468</v>
      </c>
      <c r="Q1159" s="294">
        <v>125</v>
      </c>
      <c r="R1159" s="391"/>
      <c r="S1159" s="95"/>
      <c r="T1159" s="402"/>
      <c r="U1159" s="112"/>
      <c r="V1159" s="71"/>
      <c r="W1159" s="71"/>
      <c r="X1159" s="71"/>
      <c r="Y1159" s="58"/>
      <c r="Z1159" s="58"/>
      <c r="AA1159" s="56">
        <v>15</v>
      </c>
      <c r="AB1159" s="76"/>
      <c r="AC1159" s="110"/>
    </row>
    <row r="1160" spans="1:32" x14ac:dyDescent="0.2">
      <c r="A1160" s="56">
        <v>16</v>
      </c>
      <c r="B1160" s="57">
        <f>IF(O$1169&gt;0,SUM($O1160:O1160),"")</f>
        <v>0</v>
      </c>
      <c r="C1160" s="57">
        <f>IF(P$1169&gt;0,SUM($O1160:P1160),"")</f>
        <v>0</v>
      </c>
      <c r="D1160" s="57">
        <f>IF(Q$1169&gt;0,SUM($O1160:Q1160),"")</f>
        <v>0</v>
      </c>
      <c r="E1160" s="57" t="str">
        <f>IF(R$1169&gt;0,SUM($O1160:R1160),"")</f>
        <v/>
      </c>
      <c r="F1160" s="57" t="str">
        <f>IF(S$1169&gt;0,SUM($O1160:S1160),"")</f>
        <v/>
      </c>
      <c r="G1160" s="57" t="str">
        <f>IF(T$1169&gt;0,SUM($O1160:T1160),"")</f>
        <v/>
      </c>
      <c r="H1160" s="57" t="str">
        <f>IF(U$1169&gt;0,SUM($O1160:U1160),"")</f>
        <v/>
      </c>
      <c r="I1160" s="57" t="str">
        <f>IF(V$1169&gt;0,SUM($O1160:V1160),"")</f>
        <v/>
      </c>
      <c r="J1160" s="57" t="str">
        <f>IF(W$1169&gt;0,SUM($O1160:W1160),"")</f>
        <v/>
      </c>
      <c r="K1160" s="57" t="str">
        <f>IF(X$1169&gt;0,SUM($O1160:X1160),"")</f>
        <v/>
      </c>
      <c r="L1160" s="57" t="str">
        <f>IF(Y$1169&gt;0,SUM($O1160:Y1160),"")</f>
        <v/>
      </c>
      <c r="M1160" s="57" t="str">
        <f>IF(Z$1169&gt;0,SUM($O1160:Z1160),"")</f>
        <v/>
      </c>
      <c r="N1160" s="56">
        <v>16</v>
      </c>
      <c r="O1160" s="84">
        <v>0</v>
      </c>
      <c r="P1160" s="84">
        <v>0</v>
      </c>
      <c r="Q1160" s="294">
        <v>0</v>
      </c>
      <c r="R1160" s="391"/>
      <c r="S1160" s="95"/>
      <c r="T1160" s="402"/>
      <c r="U1160" s="112"/>
      <c r="V1160" s="71"/>
      <c r="W1160" s="71"/>
      <c r="X1160" s="71"/>
      <c r="Y1160" s="58"/>
      <c r="Z1160" s="58"/>
      <c r="AA1160" s="56">
        <v>16</v>
      </c>
      <c r="AB1160" s="76"/>
      <c r="AC1160" s="110"/>
    </row>
    <row r="1161" spans="1:32" x14ac:dyDescent="0.2">
      <c r="A1161" s="56">
        <v>17</v>
      </c>
      <c r="B1161" s="57">
        <f>IF(O$1169&gt;0,SUM($O1161:O1161),"")</f>
        <v>3</v>
      </c>
      <c r="C1161" s="57">
        <f>IF(P$1169&gt;0,SUM($O1161:P1161),"")</f>
        <v>3</v>
      </c>
      <c r="D1161" s="57">
        <f>IF(Q$1169&gt;0,SUM($O1161:Q1161),"")</f>
        <v>7</v>
      </c>
      <c r="E1161" s="57" t="str">
        <f>IF(R$1169&gt;0,SUM($O1161:R1161),"")</f>
        <v/>
      </c>
      <c r="F1161" s="57" t="str">
        <f>IF(S$1169&gt;0,SUM($O1161:S1161),"")</f>
        <v/>
      </c>
      <c r="G1161" s="57" t="str">
        <f>IF(T$1169&gt;0,SUM($O1161:T1161),"")</f>
        <v/>
      </c>
      <c r="H1161" s="57" t="str">
        <f>IF(U$1169&gt;0,SUM($O1161:U1161),"")</f>
        <v/>
      </c>
      <c r="I1161" s="57" t="str">
        <f>IF(V$1169&gt;0,SUM($O1161:V1161),"")</f>
        <v/>
      </c>
      <c r="J1161" s="57" t="str">
        <f>IF(W$1169&gt;0,SUM($O1161:W1161),"")</f>
        <v/>
      </c>
      <c r="K1161" s="57" t="str">
        <f>IF(X$1169&gt;0,SUM($O1161:X1161),"")</f>
        <v/>
      </c>
      <c r="L1161" s="57" t="str">
        <f>IF(Y$1169&gt;0,SUM($O1161:Y1161),"")</f>
        <v/>
      </c>
      <c r="M1161" s="57" t="str">
        <f>IF(Z$1169&gt;0,SUM($O1161:Z1161),"")</f>
        <v/>
      </c>
      <c r="N1161" s="56">
        <v>17</v>
      </c>
      <c r="O1161" s="84">
        <v>3</v>
      </c>
      <c r="P1161" s="84">
        <v>0</v>
      </c>
      <c r="Q1161" s="294">
        <v>4</v>
      </c>
      <c r="R1161" s="391"/>
      <c r="S1161" s="95"/>
      <c r="T1161" s="402"/>
      <c r="U1161" s="112"/>
      <c r="V1161" s="71"/>
      <c r="W1161" s="71"/>
      <c r="X1161" s="71"/>
      <c r="Y1161" s="58"/>
      <c r="Z1161" s="58"/>
      <c r="AA1161" s="56">
        <v>17</v>
      </c>
      <c r="AB1161" s="76"/>
      <c r="AC1161" s="110"/>
    </row>
    <row r="1162" spans="1:32" x14ac:dyDescent="0.2">
      <c r="A1162" s="56">
        <v>18</v>
      </c>
      <c r="B1162" s="57">
        <f>IF(O$1169&gt;0,SUM($O1162:O1162),"")</f>
        <v>32</v>
      </c>
      <c r="C1162" s="57">
        <f>IF(P$1169&gt;0,SUM($O1162:P1162),"")</f>
        <v>96</v>
      </c>
      <c r="D1162" s="57">
        <f>IF(Q$1169&gt;0,SUM($O1162:Q1162),"")</f>
        <v>149</v>
      </c>
      <c r="E1162" s="57" t="str">
        <f>IF(R$1169&gt;0,SUM($O1162:R1162),"")</f>
        <v/>
      </c>
      <c r="F1162" s="57" t="str">
        <f>IF(S$1169&gt;0,SUM($O1162:S1162),"")</f>
        <v/>
      </c>
      <c r="G1162" s="57" t="str">
        <f>IF(T$1169&gt;0,SUM($O1162:T1162),"")</f>
        <v/>
      </c>
      <c r="H1162" s="57" t="str">
        <f>IF(U$1169&gt;0,SUM($O1162:U1162),"")</f>
        <v/>
      </c>
      <c r="I1162" s="57" t="str">
        <f>IF(V$1169&gt;0,SUM($O1162:V1162),"")</f>
        <v/>
      </c>
      <c r="J1162" s="57" t="str">
        <f>IF(W$1169&gt;0,SUM($O1162:W1162),"")</f>
        <v/>
      </c>
      <c r="K1162" s="57" t="str">
        <f>IF(X$1169&gt;0,SUM($O1162:X1162),"")</f>
        <v/>
      </c>
      <c r="L1162" s="57" t="str">
        <f>IF(Y$1169&gt;0,SUM($O1162:Y1162),"")</f>
        <v/>
      </c>
      <c r="M1162" s="57" t="str">
        <f>IF(Z$1169&gt;0,SUM($O1162:Z1162),"")</f>
        <v/>
      </c>
      <c r="N1162" s="56">
        <v>18</v>
      </c>
      <c r="O1162" s="84">
        <v>32</v>
      </c>
      <c r="P1162" s="84">
        <v>64</v>
      </c>
      <c r="Q1162" s="294">
        <v>53</v>
      </c>
      <c r="R1162" s="391"/>
      <c r="S1162" s="95"/>
      <c r="T1162" s="402"/>
      <c r="U1162" s="112"/>
      <c r="V1162" s="71"/>
      <c r="W1162" s="71"/>
      <c r="X1162" s="71"/>
      <c r="Y1162" s="58"/>
      <c r="Z1162" s="58"/>
      <c r="AA1162" s="56">
        <v>18</v>
      </c>
      <c r="AB1162" s="76"/>
      <c r="AC1162" s="110"/>
    </row>
    <row r="1163" spans="1:32" x14ac:dyDescent="0.2">
      <c r="A1163" s="56">
        <v>19</v>
      </c>
      <c r="B1163" s="57">
        <f>IF(O$1169&gt;0,SUM($O1163:O1163),"")</f>
        <v>101</v>
      </c>
      <c r="C1163" s="57">
        <f>IF(P$1169&gt;0,SUM($O1163:P1163),"")</f>
        <v>187</v>
      </c>
      <c r="D1163" s="57">
        <f>IF(Q$1169&gt;0,SUM($O1163:Q1163),"")</f>
        <v>243</v>
      </c>
      <c r="E1163" s="57" t="str">
        <f>IF(R$1169&gt;0,SUM($O1163:R1163),"")</f>
        <v/>
      </c>
      <c r="F1163" s="57" t="str">
        <f>IF(S$1169&gt;0,SUM($O1163:S1163),"")</f>
        <v/>
      </c>
      <c r="G1163" s="57" t="str">
        <f>IF(T$1169&gt;0,SUM($O1163:T1163),"")</f>
        <v/>
      </c>
      <c r="H1163" s="57" t="str">
        <f>IF(U$1169&gt;0,SUM($O1163:U1163),"")</f>
        <v/>
      </c>
      <c r="I1163" s="57" t="str">
        <f>IF(V$1169&gt;0,SUM($O1163:V1163),"")</f>
        <v/>
      </c>
      <c r="J1163" s="57" t="str">
        <f>IF(W$1169&gt;0,SUM($O1163:W1163),"")</f>
        <v/>
      </c>
      <c r="K1163" s="57" t="str">
        <f>IF(X$1169&gt;0,SUM($O1163:X1163),"")</f>
        <v/>
      </c>
      <c r="L1163" s="57" t="str">
        <f>IF(Y$1169&gt;0,SUM($O1163:Y1163),"")</f>
        <v/>
      </c>
      <c r="M1163" s="57" t="str">
        <f>IF(Z$1169&gt;0,SUM($O1163:Z1163),"")</f>
        <v/>
      </c>
      <c r="N1163" s="56">
        <v>19</v>
      </c>
      <c r="O1163" s="84">
        <v>101</v>
      </c>
      <c r="P1163" s="84">
        <v>86</v>
      </c>
      <c r="Q1163" s="294">
        <v>56</v>
      </c>
      <c r="R1163" s="391"/>
      <c r="S1163" s="95"/>
      <c r="T1163" s="402"/>
      <c r="U1163" s="112"/>
      <c r="V1163" s="71"/>
      <c r="W1163" s="71"/>
      <c r="X1163" s="71"/>
      <c r="Y1163" s="58"/>
      <c r="Z1163" s="58"/>
      <c r="AA1163" s="56">
        <v>19</v>
      </c>
      <c r="AB1163" s="76"/>
      <c r="AC1163" s="110"/>
    </row>
    <row r="1164" spans="1:32" x14ac:dyDescent="0.2">
      <c r="A1164" s="56">
        <v>20</v>
      </c>
      <c r="B1164" s="57">
        <f>IF(O$1169&gt;0,SUM($O1164:O1164),"")</f>
        <v>1</v>
      </c>
      <c r="C1164" s="57">
        <f>IF(P$1169&gt;0,SUM($O1164:P1164),"")</f>
        <v>1</v>
      </c>
      <c r="D1164" s="57">
        <f>IF(Q$1169&gt;0,SUM($O1164:Q1164),"")</f>
        <v>1</v>
      </c>
      <c r="E1164" s="57" t="str">
        <f>IF(R$1169&gt;0,SUM($O1164:R1164),"")</f>
        <v/>
      </c>
      <c r="F1164" s="57" t="str">
        <f>IF(S$1169&gt;0,SUM($O1164:S1164),"")</f>
        <v/>
      </c>
      <c r="G1164" s="57" t="str">
        <f>IF(T$1169&gt;0,SUM($O1164:T1164),"")</f>
        <v/>
      </c>
      <c r="H1164" s="57" t="str">
        <f>IF(U$1169&gt;0,SUM($O1164:U1164),"")</f>
        <v/>
      </c>
      <c r="I1164" s="57" t="str">
        <f>IF(V$1169&gt;0,SUM($O1164:V1164),"")</f>
        <v/>
      </c>
      <c r="J1164" s="57" t="str">
        <f>IF(W$1169&gt;0,SUM($O1164:W1164),"")</f>
        <v/>
      </c>
      <c r="K1164" s="57" t="str">
        <f>IF(X$1169&gt;0,SUM($O1164:X1164),"")</f>
        <v/>
      </c>
      <c r="L1164" s="57" t="str">
        <f>IF(Y$1169&gt;0,SUM($O1164:Y1164),"")</f>
        <v/>
      </c>
      <c r="M1164" s="57" t="str">
        <f>IF(Z$1169&gt;0,SUM($O1164:Z1164),"")</f>
        <v/>
      </c>
      <c r="N1164" s="56">
        <v>20</v>
      </c>
      <c r="O1164" s="84">
        <v>1</v>
      </c>
      <c r="P1164" s="84">
        <v>0</v>
      </c>
      <c r="Q1164" s="294">
        <v>0</v>
      </c>
      <c r="R1164" s="391"/>
      <c r="S1164" s="95"/>
      <c r="T1164" s="402"/>
      <c r="U1164" s="112"/>
      <c r="V1164" s="71"/>
      <c r="W1164" s="71"/>
      <c r="X1164" s="71"/>
      <c r="Y1164" s="58"/>
      <c r="Z1164" s="58"/>
      <c r="AA1164" s="56">
        <v>20</v>
      </c>
      <c r="AB1164" s="76"/>
      <c r="AC1164" s="110"/>
    </row>
    <row r="1165" spans="1:32" x14ac:dyDescent="0.2">
      <c r="A1165" s="56">
        <v>21</v>
      </c>
      <c r="B1165" s="57">
        <f>IF(O$1169&gt;0,SUM($O1165:O1165),"")</f>
        <v>13</v>
      </c>
      <c r="C1165" s="57">
        <f>IF(P$1169&gt;0,SUM($O1165:P1165),"")</f>
        <v>14</v>
      </c>
      <c r="D1165" s="57">
        <f>IF(Q$1169&gt;0,SUM($O1165:Q1165),"")</f>
        <v>16</v>
      </c>
      <c r="E1165" s="57" t="str">
        <f>IF(R$1169&gt;0,SUM($O1165:R1165),"")</f>
        <v/>
      </c>
      <c r="F1165" s="57" t="str">
        <f>IF(S$1169&gt;0,SUM($O1165:S1165),"")</f>
        <v/>
      </c>
      <c r="G1165" s="57" t="str">
        <f>IF(T$1169&gt;0,SUM($O1165:T1165),"")</f>
        <v/>
      </c>
      <c r="H1165" s="57" t="str">
        <f>IF(U$1169&gt;0,SUM($O1165:U1165),"")</f>
        <v/>
      </c>
      <c r="I1165" s="57" t="str">
        <f>IF(V$1169&gt;0,SUM($O1165:V1165),"")</f>
        <v/>
      </c>
      <c r="J1165" s="57" t="str">
        <f>IF(W$1169&gt;0,SUM($O1165:W1165),"")</f>
        <v/>
      </c>
      <c r="K1165" s="57" t="str">
        <f>IF(X$1169&gt;0,SUM($O1165:X1165),"")</f>
        <v/>
      </c>
      <c r="L1165" s="57" t="str">
        <f>IF(Y$1169&gt;0,SUM($O1165:Y1165),"")</f>
        <v/>
      </c>
      <c r="M1165" s="57" t="str">
        <f>IF(Z$1169&gt;0,SUM($O1165:Z1165),"")</f>
        <v/>
      </c>
      <c r="N1165" s="56">
        <v>21</v>
      </c>
      <c r="O1165" s="84">
        <v>13</v>
      </c>
      <c r="P1165" s="84">
        <v>1</v>
      </c>
      <c r="Q1165" s="294">
        <v>2</v>
      </c>
      <c r="R1165" s="391"/>
      <c r="S1165" s="95"/>
      <c r="T1165" s="402"/>
      <c r="U1165" s="112"/>
      <c r="V1165" s="71"/>
      <c r="W1165" s="71"/>
      <c r="X1165" s="71"/>
      <c r="Y1165" s="58"/>
      <c r="Z1165" s="58"/>
      <c r="AA1165" s="56">
        <v>21</v>
      </c>
      <c r="AB1165" s="76"/>
      <c r="AC1165" s="110"/>
    </row>
    <row r="1166" spans="1:32" x14ac:dyDescent="0.2">
      <c r="A1166" s="56">
        <v>22</v>
      </c>
      <c r="B1166" s="57">
        <f>IF(O$1169&gt;0,SUM($O1166:O1166),"")</f>
        <v>0</v>
      </c>
      <c r="C1166" s="57">
        <f>IF(P$1169&gt;0,SUM($O1166:P1166),"")</f>
        <v>0</v>
      </c>
      <c r="D1166" s="57">
        <f>IF(Q$1169&gt;0,SUM($O1166:Q1166),"")</f>
        <v>0</v>
      </c>
      <c r="E1166" s="57" t="str">
        <f>IF(R$1169&gt;0,SUM($O1166:R1166),"")</f>
        <v/>
      </c>
      <c r="F1166" s="57" t="str">
        <f>IF(S$1169&gt;0,SUM($O1166:S1166),"")</f>
        <v/>
      </c>
      <c r="G1166" s="57" t="str">
        <f>IF(T$1169&gt;0,SUM($O1166:T1166),"")</f>
        <v/>
      </c>
      <c r="H1166" s="57" t="str">
        <f>IF(U$1169&gt;0,SUM($O1166:U1166),"")</f>
        <v/>
      </c>
      <c r="I1166" s="57" t="str">
        <f>IF(V$1169&gt;0,SUM($O1166:V1166),"")</f>
        <v/>
      </c>
      <c r="J1166" s="57" t="str">
        <f>IF(W$1169&gt;0,SUM($O1166:W1166),"")</f>
        <v/>
      </c>
      <c r="K1166" s="57" t="str">
        <f>IF(X$1169&gt;0,SUM($O1166:X1166),"")</f>
        <v/>
      </c>
      <c r="L1166" s="57" t="str">
        <f>IF(Y$1169&gt;0,SUM($O1166:Y1166),"")</f>
        <v/>
      </c>
      <c r="M1166" s="57" t="str">
        <f>IF(Z$1169&gt;0,SUM($O1166:Z1166),"")</f>
        <v/>
      </c>
      <c r="N1166" s="56">
        <v>22</v>
      </c>
      <c r="O1166" s="84">
        <v>0</v>
      </c>
      <c r="P1166" s="84">
        <v>0</v>
      </c>
      <c r="Q1166" s="294">
        <v>0</v>
      </c>
      <c r="R1166" s="391"/>
      <c r="S1166" s="95"/>
      <c r="T1166" s="402"/>
      <c r="U1166" s="112"/>
      <c r="V1166" s="71"/>
      <c r="W1166" s="71"/>
      <c r="X1166" s="71"/>
      <c r="Y1166" s="58"/>
      <c r="Z1166" s="58"/>
      <c r="AA1166" s="56">
        <v>22</v>
      </c>
      <c r="AB1166" s="76"/>
      <c r="AC1166" s="110"/>
    </row>
    <row r="1167" spans="1:32" x14ac:dyDescent="0.2">
      <c r="A1167" s="56">
        <v>23</v>
      </c>
      <c r="B1167" s="57">
        <f>IF(O$1169&gt;0,SUM($O1167:O1167),"")</f>
        <v>35</v>
      </c>
      <c r="C1167" s="57">
        <f>IF(P$1169&gt;0,SUM($O1167:P1167),"")</f>
        <v>38</v>
      </c>
      <c r="D1167" s="57">
        <f>IF(Q$1169&gt;0,SUM($O1167:Q1167),"")</f>
        <v>80</v>
      </c>
      <c r="E1167" s="57" t="str">
        <f>IF(R$1169&gt;0,SUM($O1167:R1167),"")</f>
        <v/>
      </c>
      <c r="F1167" s="57" t="str">
        <f>IF(S$1169&gt;0,SUM($O1167:S1167),"")</f>
        <v/>
      </c>
      <c r="G1167" s="57" t="str">
        <f>IF(T$1169&gt;0,SUM($O1167:T1167),"")</f>
        <v/>
      </c>
      <c r="H1167" s="57" t="str">
        <f>IF(U$1169&gt;0,SUM($O1167:U1167),"")</f>
        <v/>
      </c>
      <c r="I1167" s="57" t="str">
        <f>IF(V$1169&gt;0,SUM($O1167:V1167),"")</f>
        <v/>
      </c>
      <c r="J1167" s="57" t="str">
        <f>IF(W$1169&gt;0,SUM($O1167:W1167),"")</f>
        <v/>
      </c>
      <c r="K1167" s="57" t="str">
        <f>IF(X$1169&gt;0,SUM($O1167:X1167),"")</f>
        <v/>
      </c>
      <c r="L1167" s="57" t="str">
        <f>IF(Y$1169&gt;0,SUM($O1167:Y1167),"")</f>
        <v/>
      </c>
      <c r="M1167" s="57" t="str">
        <f>IF(Z$1169&gt;0,SUM($O1167:Z1167),"")</f>
        <v/>
      </c>
      <c r="N1167" s="56">
        <v>23</v>
      </c>
      <c r="O1167" s="84">
        <v>35</v>
      </c>
      <c r="P1167" s="84">
        <v>3</v>
      </c>
      <c r="Q1167" s="294">
        <v>42</v>
      </c>
      <c r="R1167" s="391"/>
      <c r="S1167" s="95"/>
      <c r="T1167" s="402"/>
      <c r="U1167" s="112"/>
      <c r="V1167" s="71"/>
      <c r="W1167" s="71"/>
      <c r="X1167" s="71"/>
      <c r="Y1167" s="58"/>
      <c r="Z1167" s="58"/>
      <c r="AA1167" s="56">
        <v>23</v>
      </c>
      <c r="AB1167" s="76"/>
      <c r="AC1167" s="110"/>
    </row>
    <row r="1168" spans="1:32" x14ac:dyDescent="0.2">
      <c r="A1168" s="56">
        <v>24</v>
      </c>
      <c r="B1168" s="57">
        <f>IF(O$1169&gt;0,SUM($O1168:O1168),"")</f>
        <v>81</v>
      </c>
      <c r="C1168" s="57">
        <f>IF(P$1169&gt;0,SUM($O1168:P1168),"")</f>
        <v>168</v>
      </c>
      <c r="D1168" s="57">
        <f>IF(Q$1169&gt;0,SUM($O1168:Q1168),"")</f>
        <v>208</v>
      </c>
      <c r="E1168" s="57" t="str">
        <f>IF(R$1169&gt;0,SUM($O1168:R1168),"")</f>
        <v/>
      </c>
      <c r="F1168" s="57" t="str">
        <f>IF(S$1169&gt;0,SUM($O1168:S1168),"")</f>
        <v/>
      </c>
      <c r="G1168" s="57" t="str">
        <f>IF(T$1169&gt;0,SUM($O1168:T1168),"")</f>
        <v/>
      </c>
      <c r="H1168" s="57" t="str">
        <f>IF(U$1169&gt;0,SUM($O1168:U1168),"")</f>
        <v/>
      </c>
      <c r="I1168" s="57" t="str">
        <f>IF(V$1169&gt;0,SUM($O1168:V1168),"")</f>
        <v/>
      </c>
      <c r="J1168" s="57" t="str">
        <f>IF(W$1169&gt;0,SUM($O1168:W1168),"")</f>
        <v/>
      </c>
      <c r="K1168" s="57" t="str">
        <f>IF(X$1169&gt;0,SUM($O1168:X1168),"")</f>
        <v/>
      </c>
      <c r="L1168" s="57" t="str">
        <f>IF(Y$1169&gt;0,SUM($O1168:Y1168),"")</f>
        <v/>
      </c>
      <c r="M1168" s="57" t="str">
        <f>IF(Z$1169&gt;0,SUM($O1168:Z1168),"")</f>
        <v/>
      </c>
      <c r="N1168" s="56">
        <v>24</v>
      </c>
      <c r="O1168" s="84">
        <v>81</v>
      </c>
      <c r="P1168" s="84">
        <v>87</v>
      </c>
      <c r="Q1168" s="294">
        <v>40</v>
      </c>
      <c r="R1168" s="391"/>
      <c r="S1168" s="95"/>
      <c r="T1168" s="402"/>
      <c r="U1168" s="112"/>
      <c r="V1168" s="71"/>
      <c r="W1168" s="71"/>
      <c r="X1168" s="71"/>
      <c r="Y1168" s="58"/>
      <c r="Z1168" s="58"/>
      <c r="AA1168" s="56">
        <v>24</v>
      </c>
      <c r="AB1168" s="76"/>
      <c r="AC1168" s="110"/>
    </row>
    <row r="1169" spans="1:29" x14ac:dyDescent="0.2">
      <c r="A1169" s="72" t="s">
        <v>4</v>
      </c>
      <c r="B1169" s="62">
        <f>SUM(B1145:B1168)</f>
        <v>841</v>
      </c>
      <c r="C1169" s="62">
        <f t="shared" ref="C1169:M1169" si="61">SUM(C1145:C1168)</f>
        <v>1569</v>
      </c>
      <c r="D1169" s="62">
        <f t="shared" si="61"/>
        <v>1905</v>
      </c>
      <c r="E1169" s="62">
        <f t="shared" si="61"/>
        <v>0</v>
      </c>
      <c r="F1169" s="62">
        <f>SUM(F1145:F1168)</f>
        <v>0</v>
      </c>
      <c r="G1169" s="62">
        <f t="shared" si="61"/>
        <v>0</v>
      </c>
      <c r="H1169" s="62">
        <f t="shared" si="61"/>
        <v>0</v>
      </c>
      <c r="I1169" s="62">
        <f t="shared" ref="I1169" si="62">SUM(I1145:I1168)</f>
        <v>0</v>
      </c>
      <c r="J1169" s="62">
        <f t="shared" si="61"/>
        <v>0</v>
      </c>
      <c r="K1169" s="62">
        <f t="shared" si="61"/>
        <v>0</v>
      </c>
      <c r="L1169" s="62">
        <f t="shared" si="61"/>
        <v>0</v>
      </c>
      <c r="M1169" s="62">
        <f t="shared" si="61"/>
        <v>0</v>
      </c>
      <c r="N1169" s="72" t="s">
        <v>4</v>
      </c>
      <c r="O1169" s="62">
        <f t="shared" ref="O1169" si="63">SUM(O1145:O1168)</f>
        <v>841</v>
      </c>
      <c r="P1169" s="62">
        <f>SUM(P1145:P1168)</f>
        <v>728</v>
      </c>
      <c r="Q1169" s="62">
        <f>SUM(Q1145:Q1168)</f>
        <v>336</v>
      </c>
      <c r="R1169" s="62">
        <f t="shared" ref="R1169:T1169" si="64">SUM(R1145:R1168)</f>
        <v>0</v>
      </c>
      <c r="S1169" s="62">
        <f t="shared" si="64"/>
        <v>0</v>
      </c>
      <c r="T1169" s="62">
        <f t="shared" si="64"/>
        <v>0</v>
      </c>
      <c r="U1169" s="62">
        <f>SUM(U1145:U1168)</f>
        <v>0</v>
      </c>
      <c r="V1169" s="62">
        <f>SUM(V1145:V1168)</f>
        <v>0</v>
      </c>
      <c r="W1169" s="62">
        <f>SUM(W1145:W1168)</f>
        <v>0</v>
      </c>
      <c r="X1169" s="62">
        <f>SUM(X1147:X1168)</f>
        <v>0</v>
      </c>
      <c r="Y1169" s="62">
        <f>SUM(Y1145:Y1168)</f>
        <v>0</v>
      </c>
      <c r="Z1169" s="62">
        <f>SUM(Z1145:Z1168)</f>
        <v>0</v>
      </c>
      <c r="AA1169" s="61" t="s">
        <v>4</v>
      </c>
      <c r="AB1169" s="68"/>
      <c r="AC1169" s="110"/>
    </row>
    <row r="1170" spans="1:29" x14ac:dyDescent="0.2">
      <c r="A1170" s="45"/>
      <c r="B1170" s="105"/>
      <c r="C1170" s="63"/>
      <c r="D1170" s="63"/>
      <c r="E1170" s="63"/>
      <c r="F1170" s="63"/>
      <c r="G1170" s="63"/>
      <c r="H1170" s="63"/>
      <c r="I1170" s="63"/>
      <c r="J1170" s="63"/>
      <c r="K1170" s="63"/>
      <c r="L1170" s="63">
        <f>L1169-K1169</f>
        <v>0</v>
      </c>
      <c r="M1170" s="63"/>
      <c r="N1170" s="45"/>
      <c r="O1170" s="380"/>
      <c r="P1170" s="380"/>
      <c r="Q1170" s="380"/>
      <c r="R1170" s="380"/>
      <c r="S1170" s="380"/>
      <c r="T1170" s="380"/>
      <c r="U1170" s="380"/>
      <c r="V1170" s="380"/>
      <c r="X1170" s="380"/>
      <c r="AA1170" s="45"/>
      <c r="AC1170" s="110"/>
    </row>
    <row r="1171" spans="1:29" x14ac:dyDescent="0.2">
      <c r="A1171" s="45"/>
      <c r="B1171" s="105"/>
      <c r="C1171" s="63"/>
      <c r="D1171" s="63"/>
      <c r="E1171" s="63"/>
      <c r="F1171" s="63"/>
      <c r="G1171" s="63"/>
      <c r="H1171" s="63"/>
      <c r="I1171" s="63"/>
      <c r="J1171" s="63"/>
      <c r="K1171" s="63"/>
      <c r="L1171" s="63"/>
      <c r="M1171" s="63"/>
      <c r="N1171" s="45"/>
      <c r="O1171" s="105"/>
      <c r="P1171" s="105"/>
      <c r="Q1171" s="105"/>
      <c r="AA1171" s="45"/>
    </row>
    <row r="1172" spans="1:29" x14ac:dyDescent="0.2">
      <c r="A1172" s="45"/>
      <c r="C1172" s="63"/>
      <c r="D1172" s="63"/>
      <c r="E1172" s="63"/>
      <c r="F1172" s="63"/>
      <c r="G1172" s="63"/>
      <c r="H1172" s="63"/>
      <c r="I1172" s="63"/>
      <c r="J1172" s="63"/>
      <c r="K1172" s="63"/>
      <c r="L1172" s="63"/>
      <c r="M1172" s="63"/>
      <c r="N1172" s="45"/>
      <c r="W1172" s="113"/>
      <c r="AA1172" s="45"/>
      <c r="AC1172" s="110"/>
    </row>
    <row r="1173" spans="1:29" x14ac:dyDescent="0.2">
      <c r="A1173" s="45"/>
      <c r="B1173" s="86"/>
      <c r="M1173" s="111"/>
      <c r="N1173" s="45"/>
      <c r="O1173" s="86"/>
      <c r="AA1173" s="45"/>
      <c r="AC1173" s="110"/>
    </row>
    <row r="1174" spans="1:29" x14ac:dyDescent="0.2">
      <c r="A1174" s="65" t="s">
        <v>91</v>
      </c>
      <c r="B1174" s="115" t="s">
        <v>331</v>
      </c>
      <c r="C1174" s="116"/>
      <c r="D1174" s="116"/>
      <c r="E1174" s="116"/>
      <c r="F1174" s="116"/>
      <c r="G1174" s="116"/>
      <c r="H1174" s="116"/>
      <c r="I1174" s="116"/>
      <c r="J1174" s="116"/>
      <c r="K1174" s="116"/>
      <c r="L1174" s="116"/>
      <c r="M1174" s="116"/>
      <c r="N1174" s="65" t="s">
        <v>91</v>
      </c>
      <c r="O1174" s="326" t="str">
        <f>B1174</f>
        <v>Wagner-Peyser Entered Employment Rate Referred to Agricultural Jobs</v>
      </c>
      <c r="P1174" s="327"/>
      <c r="Q1174" s="327"/>
      <c r="R1174" s="327"/>
      <c r="S1174" s="327"/>
      <c r="T1174" s="327"/>
      <c r="U1174" s="327"/>
      <c r="V1174" s="327"/>
      <c r="W1174" s="327"/>
      <c r="X1174" s="327" t="s">
        <v>117</v>
      </c>
      <c r="Y1174" s="327"/>
      <c r="Z1174" s="327"/>
      <c r="AA1174" s="114" t="s">
        <v>91</v>
      </c>
      <c r="AB1174" s="117"/>
      <c r="AC1174" s="110"/>
    </row>
    <row r="1175" spans="1:29" ht="15" x14ac:dyDescent="0.25">
      <c r="A1175" s="65">
        <v>1</v>
      </c>
      <c r="B1175" s="57">
        <f>IF(O$1199&gt;0,SUM($O1175:O1175),"")</f>
        <v>2</v>
      </c>
      <c r="C1175" s="57">
        <f>IF(P$1199&gt;0,SUM($O1175:P1175),"")</f>
        <v>5</v>
      </c>
      <c r="D1175" s="57">
        <f>IF(Q$1199&gt;0,SUM($O1175:Q1175),"")</f>
        <v>6</v>
      </c>
      <c r="E1175" s="57" t="str">
        <f>IF(R$1199&gt;0,SUM($O1175:R1175),"")</f>
        <v/>
      </c>
      <c r="F1175" s="57" t="str">
        <f>IF(S$1199&gt;0,SUM($O1175:S1175),"")</f>
        <v/>
      </c>
      <c r="G1175" s="57" t="str">
        <f>IF(T$1199&gt;0,SUM($O1175:T1175),"")</f>
        <v/>
      </c>
      <c r="H1175" s="57" t="str">
        <f>IF(U$1199&gt;0,SUM($O1175:U1175),"")</f>
        <v/>
      </c>
      <c r="I1175" s="57" t="str">
        <f>IF(V$1199&gt;0,SUM($O1175:V1175),"")</f>
        <v/>
      </c>
      <c r="J1175" s="57" t="str">
        <f>IF(W$1199&gt;0,SUM($O1175:W1175),"")</f>
        <v/>
      </c>
      <c r="K1175" s="57" t="str">
        <f>IF(X$1199&gt;0,SUM($O1175:X1175),"")</f>
        <v/>
      </c>
      <c r="L1175" s="57" t="str">
        <f>IF(Y$1199&gt;0,SUM($O1175:Y1175),"")</f>
        <v/>
      </c>
      <c r="M1175" s="57" t="str">
        <f>IF(Z$1199&gt;0,SUM($O1175:Z1175),"")</f>
        <v/>
      </c>
      <c r="N1175" s="65">
        <v>1</v>
      </c>
      <c r="O1175" s="84">
        <v>2</v>
      </c>
      <c r="P1175" s="84">
        <v>3</v>
      </c>
      <c r="Q1175" s="294">
        <v>1</v>
      </c>
      <c r="R1175" s="391"/>
      <c r="S1175" s="70"/>
      <c r="T1175" s="403"/>
      <c r="U1175" s="295"/>
      <c r="V1175" s="71"/>
      <c r="W1175" s="71"/>
      <c r="X1175" s="297"/>
      <c r="Y1175" s="58"/>
      <c r="Z1175" s="381"/>
      <c r="AA1175" s="65">
        <v>1</v>
      </c>
      <c r="AB1175" s="117"/>
      <c r="AC1175" s="110"/>
    </row>
    <row r="1176" spans="1:29" ht="15" x14ac:dyDescent="0.25">
      <c r="A1176" s="65">
        <v>2</v>
      </c>
      <c r="B1176" s="57">
        <f>IF(O$1199&gt;0,SUM($O1176:O1176),"")</f>
        <v>2</v>
      </c>
      <c r="C1176" s="57">
        <f>IF(P$1199&gt;0,SUM($O1176:P1176),"")</f>
        <v>3</v>
      </c>
      <c r="D1176" s="57">
        <f>IF(Q$1199&gt;0,SUM($O1176:Q1176),"")</f>
        <v>3</v>
      </c>
      <c r="E1176" s="57" t="str">
        <f>IF(R$1199&gt;0,SUM($O1176:R1176),"")</f>
        <v/>
      </c>
      <c r="F1176" s="57" t="str">
        <f>IF(S$1199&gt;0,SUM($O1176:S1176),"")</f>
        <v/>
      </c>
      <c r="G1176" s="57" t="str">
        <f>IF(T$1199&gt;0,SUM($O1176:T1176),"")</f>
        <v/>
      </c>
      <c r="H1176" s="57" t="str">
        <f>IF(U$1199&gt;0,SUM($O1176:U1176),"")</f>
        <v/>
      </c>
      <c r="I1176" s="57" t="str">
        <f>IF(V$1199&gt;0,SUM($O1176:V1176),"")</f>
        <v/>
      </c>
      <c r="J1176" s="57" t="str">
        <f>IF(W$1199&gt;0,SUM($O1176:W1176),"")</f>
        <v/>
      </c>
      <c r="K1176" s="57" t="str">
        <f>IF(X$1199&gt;0,SUM($O1176:X1176),"")</f>
        <v/>
      </c>
      <c r="L1176" s="57" t="str">
        <f>IF(Y$1199&gt;0,SUM($O1176:Y1176),"")</f>
        <v/>
      </c>
      <c r="M1176" s="57" t="str">
        <f>IF(Z$1199&gt;0,SUM($O1176:Z1176),"")</f>
        <v/>
      </c>
      <c r="N1176" s="65">
        <v>2</v>
      </c>
      <c r="O1176" s="84">
        <v>2</v>
      </c>
      <c r="P1176" s="84">
        <v>1</v>
      </c>
      <c r="Q1176" s="71">
        <v>0</v>
      </c>
      <c r="R1176" s="391"/>
      <c r="S1176" s="95"/>
      <c r="T1176" s="403"/>
      <c r="U1176" s="112"/>
      <c r="V1176" s="71"/>
      <c r="W1176" s="71"/>
      <c r="X1176" s="71"/>
      <c r="Y1176" s="58"/>
      <c r="Z1176" s="381"/>
      <c r="AA1176" s="65">
        <v>2</v>
      </c>
      <c r="AB1176" s="117"/>
      <c r="AC1176" s="110"/>
    </row>
    <row r="1177" spans="1:29" ht="15" x14ac:dyDescent="0.25">
      <c r="A1177" s="65">
        <v>3</v>
      </c>
      <c r="B1177" s="57">
        <f>IF(O$1199&gt;0,SUM($O1177:O1177),"")</f>
        <v>6</v>
      </c>
      <c r="C1177" s="57">
        <f>IF(P$1199&gt;0,SUM($O1177:P1177),"")</f>
        <v>9</v>
      </c>
      <c r="D1177" s="57">
        <f>IF(Q$1199&gt;0,SUM($O1177:Q1177),"")</f>
        <v>15</v>
      </c>
      <c r="E1177" s="57" t="str">
        <f>IF(R$1199&gt;0,SUM($O1177:R1177),"")</f>
        <v/>
      </c>
      <c r="F1177" s="57" t="str">
        <f>IF(S$1199&gt;0,SUM($O1177:S1177),"")</f>
        <v/>
      </c>
      <c r="G1177" s="57" t="str">
        <f>IF(T$1199&gt;0,SUM($O1177:T1177),"")</f>
        <v/>
      </c>
      <c r="H1177" s="57" t="str">
        <f>IF(U$1199&gt;0,SUM($O1177:U1177),"")</f>
        <v/>
      </c>
      <c r="I1177" s="57" t="str">
        <f>IF(V$1199&gt;0,SUM($O1177:V1177),"")</f>
        <v/>
      </c>
      <c r="J1177" s="57" t="str">
        <f>IF(W$1199&gt;0,SUM($O1177:W1177),"")</f>
        <v/>
      </c>
      <c r="K1177" s="57" t="str">
        <f>IF(X$1199&gt;0,SUM($O1177:X1177),"")</f>
        <v/>
      </c>
      <c r="L1177" s="57" t="str">
        <f>IF(Y$1199&gt;0,SUM($O1177:Y1177),"")</f>
        <v/>
      </c>
      <c r="M1177" s="57" t="str">
        <f>IF(Z$1199&gt;0,SUM($O1177:Z1177),"")</f>
        <v/>
      </c>
      <c r="N1177" s="65">
        <v>3</v>
      </c>
      <c r="O1177" s="84">
        <v>6</v>
      </c>
      <c r="P1177" s="84">
        <v>3</v>
      </c>
      <c r="Q1177" s="294">
        <v>6</v>
      </c>
      <c r="R1177" s="391"/>
      <c r="S1177" s="95"/>
      <c r="T1177" s="403"/>
      <c r="U1177" s="112"/>
      <c r="V1177" s="71"/>
      <c r="W1177" s="71"/>
      <c r="X1177" s="71"/>
      <c r="Y1177" s="58"/>
      <c r="Z1177" s="381"/>
      <c r="AA1177" s="65">
        <v>3</v>
      </c>
      <c r="AB1177" s="117"/>
      <c r="AC1177" s="110"/>
    </row>
    <row r="1178" spans="1:29" x14ac:dyDescent="0.2">
      <c r="A1178" s="65">
        <v>4</v>
      </c>
      <c r="B1178" s="57">
        <f>IF(O$1199&gt;0,SUM($O1178:O1178),"")</f>
        <v>1</v>
      </c>
      <c r="C1178" s="57">
        <f>IF(P$1199&gt;0,SUM($O1178:P1178),"")</f>
        <v>1</v>
      </c>
      <c r="D1178" s="57">
        <f>IF(Q$1199&gt;0,SUM($O1178:Q1178),"")</f>
        <v>1</v>
      </c>
      <c r="E1178" s="57" t="str">
        <f>IF(R$1199&gt;0,SUM($O1178:R1178),"")</f>
        <v/>
      </c>
      <c r="F1178" s="57" t="str">
        <f>IF(S$1199&gt;0,SUM($O1178:S1178),"")</f>
        <v/>
      </c>
      <c r="G1178" s="57" t="str">
        <f>IF(T$1199&gt;0,SUM($O1178:T1178),"")</f>
        <v/>
      </c>
      <c r="H1178" s="57" t="str">
        <f>IF(U$1199&gt;0,SUM($O1178:U1178),"")</f>
        <v/>
      </c>
      <c r="I1178" s="57" t="str">
        <f>IF(V$1199&gt;0,SUM($O1178:V1178),"")</f>
        <v/>
      </c>
      <c r="J1178" s="57" t="str">
        <f>IF(W$1199&gt;0,SUM($O1178:W1178),"")</f>
        <v/>
      </c>
      <c r="K1178" s="57" t="str">
        <f>IF(X$1199&gt;0,SUM($O1178:X1178),"")</f>
        <v/>
      </c>
      <c r="L1178" s="57" t="str">
        <f>IF(Y$1199&gt;0,SUM($O1178:Y1178),"")</f>
        <v/>
      </c>
      <c r="M1178" s="57" t="str">
        <f>IF(Z$1199&gt;0,SUM($O1178:Z1178),"")</f>
        <v/>
      </c>
      <c r="N1178" s="65">
        <v>4</v>
      </c>
      <c r="O1178" s="84">
        <v>1</v>
      </c>
      <c r="P1178" s="84">
        <v>0</v>
      </c>
      <c r="Q1178" s="71">
        <v>0</v>
      </c>
      <c r="R1178" s="391"/>
      <c r="S1178" s="95"/>
      <c r="T1178" s="403"/>
      <c r="U1178" s="112"/>
      <c r="V1178" s="71"/>
      <c r="W1178" s="112"/>
      <c r="X1178" s="71"/>
      <c r="Y1178" s="58"/>
      <c r="Z1178" s="58"/>
      <c r="AA1178" s="65">
        <v>4</v>
      </c>
      <c r="AB1178" s="117"/>
      <c r="AC1178" s="110"/>
    </row>
    <row r="1179" spans="1:29" x14ac:dyDescent="0.2">
      <c r="A1179" s="65">
        <v>5</v>
      </c>
      <c r="B1179" s="57">
        <f>IF(O$1199&gt;0,SUM($O1179:O1179),"")</f>
        <v>24</v>
      </c>
      <c r="C1179" s="57">
        <f>IF(P$1199&gt;0,SUM($O1179:P1179),"")</f>
        <v>33</v>
      </c>
      <c r="D1179" s="57">
        <f>IF(Q$1199&gt;0,SUM($O1179:Q1179),"")</f>
        <v>48</v>
      </c>
      <c r="E1179" s="57" t="str">
        <f>IF(R$1199&gt;0,SUM($O1179:R1179),"")</f>
        <v/>
      </c>
      <c r="F1179" s="57" t="str">
        <f>IF(S$1199&gt;0,SUM($O1179:S1179),"")</f>
        <v/>
      </c>
      <c r="G1179" s="57" t="str">
        <f>IF(T$1199&gt;0,SUM($O1179:T1179),"")</f>
        <v/>
      </c>
      <c r="H1179" s="57" t="str">
        <f>IF(U$1199&gt;0,SUM($O1179:U1179),"")</f>
        <v/>
      </c>
      <c r="I1179" s="57" t="str">
        <f>IF(V$1199&gt;0,SUM($O1179:V1179),"")</f>
        <v/>
      </c>
      <c r="J1179" s="57" t="str">
        <f>IF(W$1199&gt;0,SUM($O1179:W1179),"")</f>
        <v/>
      </c>
      <c r="K1179" s="57" t="str">
        <f>IF(X$1199&gt;0,SUM($O1179:X1179),"")</f>
        <v/>
      </c>
      <c r="L1179" s="57" t="str">
        <f>IF(Y$1199&gt;0,SUM($O1179:Y1179),"")</f>
        <v/>
      </c>
      <c r="M1179" s="57" t="str">
        <f>IF(Z$1199&gt;0,SUM($O1179:Z1179),"")</f>
        <v/>
      </c>
      <c r="N1179" s="65">
        <v>5</v>
      </c>
      <c r="O1179" s="84">
        <v>24</v>
      </c>
      <c r="P1179" s="353">
        <v>9</v>
      </c>
      <c r="Q1179" s="294">
        <v>15</v>
      </c>
      <c r="R1179" s="391"/>
      <c r="S1179" s="95"/>
      <c r="T1179" s="403"/>
      <c r="U1179" s="112"/>
      <c r="V1179" s="71"/>
      <c r="W1179" s="71"/>
      <c r="X1179" s="71"/>
      <c r="Y1179" s="58"/>
      <c r="Z1179" s="58"/>
      <c r="AA1179" s="65">
        <v>5</v>
      </c>
      <c r="AB1179" s="117"/>
      <c r="AC1179" s="110"/>
    </row>
    <row r="1180" spans="1:29" x14ac:dyDescent="0.2">
      <c r="A1180" s="65">
        <v>6</v>
      </c>
      <c r="B1180" s="57">
        <f>IF(O$1199&gt;0,SUM($O1180:O1180),"")</f>
        <v>8</v>
      </c>
      <c r="C1180" s="57">
        <f>IF(P$1199&gt;0,SUM($O1180:P1180),"")</f>
        <v>41</v>
      </c>
      <c r="D1180" s="57">
        <f>IF(Q$1199&gt;0,SUM($O1180:Q1180),"")</f>
        <v>63</v>
      </c>
      <c r="E1180" s="57" t="str">
        <f>IF(R$1199&gt;0,SUM($O1180:R1180),"")</f>
        <v/>
      </c>
      <c r="F1180" s="57" t="str">
        <f>IF(S$1199&gt;0,SUM($O1180:S1180),"")</f>
        <v/>
      </c>
      <c r="G1180" s="57" t="str">
        <f>IF(T$1199&gt;0,SUM($O1180:T1180),"")</f>
        <v/>
      </c>
      <c r="H1180" s="57" t="str">
        <f>IF(U$1199&gt;0,SUM($O1180:U1180),"")</f>
        <v/>
      </c>
      <c r="I1180" s="57" t="str">
        <f>IF(V$1199&gt;0,SUM($O1180:V1180),"")</f>
        <v/>
      </c>
      <c r="J1180" s="57" t="str">
        <f>IF(W$1199&gt;0,SUM($O1180:W1180),"")</f>
        <v/>
      </c>
      <c r="K1180" s="57" t="str">
        <f>IF(X$1199&gt;0,SUM($O1180:X1180),"")</f>
        <v/>
      </c>
      <c r="L1180" s="57" t="str">
        <f>IF(Y$1199&gt;0,SUM($O1180:Y1180),"")</f>
        <v/>
      </c>
      <c r="M1180" s="57" t="str">
        <f>IF(Z$1199&gt;0,SUM($O1180:Z1180),"")</f>
        <v/>
      </c>
      <c r="N1180" s="65">
        <v>6</v>
      </c>
      <c r="O1180" s="84">
        <v>8</v>
      </c>
      <c r="P1180" s="353">
        <v>33</v>
      </c>
      <c r="Q1180" s="294">
        <v>22</v>
      </c>
      <c r="R1180" s="391"/>
      <c r="S1180" s="95"/>
      <c r="T1180" s="403"/>
      <c r="U1180" s="112"/>
      <c r="V1180" s="71"/>
      <c r="W1180" s="71"/>
      <c r="X1180" s="71"/>
      <c r="Y1180" s="58"/>
      <c r="Z1180" s="58"/>
      <c r="AA1180" s="65">
        <v>6</v>
      </c>
      <c r="AB1180" s="117"/>
      <c r="AC1180" s="110"/>
    </row>
    <row r="1181" spans="1:29" x14ac:dyDescent="0.2">
      <c r="A1181" s="65">
        <v>7</v>
      </c>
      <c r="B1181" s="57">
        <f>IF(O$1199&gt;0,SUM($O1181:O1181),"")</f>
        <v>7</v>
      </c>
      <c r="C1181" s="57">
        <f>IF(P$1199&gt;0,SUM($O1181:P1181),"")</f>
        <v>10</v>
      </c>
      <c r="D1181" s="57">
        <f>IF(Q$1199&gt;0,SUM($O1181:Q1181),"")</f>
        <v>15</v>
      </c>
      <c r="E1181" s="57" t="str">
        <f>IF(R$1199&gt;0,SUM($O1181:R1181),"")</f>
        <v/>
      </c>
      <c r="F1181" s="57" t="str">
        <f>IF(S$1199&gt;0,SUM($O1181:S1181),"")</f>
        <v/>
      </c>
      <c r="G1181" s="57" t="str">
        <f>IF(T$1199&gt;0,SUM($O1181:T1181),"")</f>
        <v/>
      </c>
      <c r="H1181" s="57" t="str">
        <f>IF(U$1199&gt;0,SUM($O1181:U1181),"")</f>
        <v/>
      </c>
      <c r="I1181" s="57" t="str">
        <f>IF(V$1199&gt;0,SUM($O1181:V1181),"")</f>
        <v/>
      </c>
      <c r="J1181" s="57" t="str">
        <f>IF(W$1199&gt;0,SUM($O1181:W1181),"")</f>
        <v/>
      </c>
      <c r="K1181" s="57" t="str">
        <f>IF(X$1199&gt;0,SUM($O1181:X1181),"")</f>
        <v/>
      </c>
      <c r="L1181" s="57" t="str">
        <f>IF(Y$1199&gt;0,SUM($O1181:Y1181),"")</f>
        <v/>
      </c>
      <c r="M1181" s="57" t="str">
        <f>IF(Z$1199&gt;0,SUM($O1181:Z1181),"")</f>
        <v/>
      </c>
      <c r="N1181" s="65">
        <v>7</v>
      </c>
      <c r="O1181" s="84">
        <v>7</v>
      </c>
      <c r="P1181" s="353">
        <v>3</v>
      </c>
      <c r="Q1181" s="294">
        <v>5</v>
      </c>
      <c r="R1181" s="391"/>
      <c r="S1181" s="95"/>
      <c r="T1181" s="403"/>
      <c r="U1181" s="112"/>
      <c r="V1181" s="71"/>
      <c r="W1181" s="71"/>
      <c r="X1181" s="71"/>
      <c r="Y1181" s="58"/>
      <c r="Z1181" s="58"/>
      <c r="AA1181" s="65">
        <v>7</v>
      </c>
      <c r="AB1181" s="117"/>
      <c r="AC1181" s="110"/>
    </row>
    <row r="1182" spans="1:29" x14ac:dyDescent="0.2">
      <c r="A1182" s="65">
        <v>8</v>
      </c>
      <c r="B1182" s="57">
        <f>IF(O$1199&gt;0,SUM($O1182:O1182),"")</f>
        <v>5</v>
      </c>
      <c r="C1182" s="57">
        <f>IF(P$1199&gt;0,SUM($O1182:P1182),"")</f>
        <v>6</v>
      </c>
      <c r="D1182" s="57">
        <f>IF(Q$1199&gt;0,SUM($O1182:Q1182),"")</f>
        <v>8</v>
      </c>
      <c r="E1182" s="57" t="str">
        <f>IF(R$1199&gt;0,SUM($O1182:R1182),"")</f>
        <v/>
      </c>
      <c r="F1182" s="57" t="str">
        <f>IF(S$1199&gt;0,SUM($O1182:S1182),"")</f>
        <v/>
      </c>
      <c r="G1182" s="57" t="str">
        <f>IF(T$1199&gt;0,SUM($O1182:T1182),"")</f>
        <v/>
      </c>
      <c r="H1182" s="57" t="str">
        <f>IF(U$1199&gt;0,SUM($O1182:U1182),"")</f>
        <v/>
      </c>
      <c r="I1182" s="57" t="str">
        <f>IF(V$1199&gt;0,SUM($O1182:V1182),"")</f>
        <v/>
      </c>
      <c r="J1182" s="57" t="str">
        <f>IF(W$1199&gt;0,SUM($O1182:W1182),"")</f>
        <v/>
      </c>
      <c r="K1182" s="57" t="str">
        <f>IF(X$1199&gt;0,SUM($O1182:X1182),"")</f>
        <v/>
      </c>
      <c r="L1182" s="57" t="str">
        <f>IF(Y$1199&gt;0,SUM($O1182:Y1182),"")</f>
        <v/>
      </c>
      <c r="M1182" s="57" t="str">
        <f>IF(Z$1199&gt;0,SUM($O1182:Z1182),"")</f>
        <v/>
      </c>
      <c r="N1182" s="65">
        <v>8</v>
      </c>
      <c r="O1182" s="84">
        <v>5</v>
      </c>
      <c r="P1182" s="353">
        <v>1</v>
      </c>
      <c r="Q1182" s="294">
        <v>2</v>
      </c>
      <c r="R1182" s="391"/>
      <c r="S1182" s="95"/>
      <c r="T1182" s="403"/>
      <c r="U1182" s="112"/>
      <c r="V1182" s="71"/>
      <c r="W1182" s="71"/>
      <c r="X1182" s="71"/>
      <c r="Y1182" s="58"/>
      <c r="Z1182" s="58"/>
      <c r="AA1182" s="65">
        <v>8</v>
      </c>
      <c r="AB1182" s="117"/>
      <c r="AC1182" s="110"/>
    </row>
    <row r="1183" spans="1:29" x14ac:dyDescent="0.2">
      <c r="A1183" s="65">
        <v>9</v>
      </c>
      <c r="B1183" s="57">
        <f>IF(O$1199&gt;0,SUM($O1183:O1183),"")</f>
        <v>2</v>
      </c>
      <c r="C1183" s="57">
        <f>IF(P$1199&gt;0,SUM($O1183:P1183),"")</f>
        <v>5</v>
      </c>
      <c r="D1183" s="57">
        <f>IF(Q$1199&gt;0,SUM($O1183:Q1183),"")</f>
        <v>7</v>
      </c>
      <c r="E1183" s="57" t="str">
        <f>IF(R$1199&gt;0,SUM($O1183:R1183),"")</f>
        <v/>
      </c>
      <c r="F1183" s="57" t="str">
        <f>IF(S$1199&gt;0,SUM($O1183:S1183),"")</f>
        <v/>
      </c>
      <c r="G1183" s="57" t="str">
        <f>IF(T$1199&gt;0,SUM($O1183:T1183),"")</f>
        <v/>
      </c>
      <c r="H1183" s="57" t="str">
        <f>IF(U$1199&gt;0,SUM($O1183:U1183),"")</f>
        <v/>
      </c>
      <c r="I1183" s="57" t="str">
        <f>IF(V$1199&gt;0,SUM($O1183:V1183),"")</f>
        <v/>
      </c>
      <c r="J1183" s="57" t="str">
        <f>IF(W$1199&gt;0,SUM($O1183:W1183),"")</f>
        <v/>
      </c>
      <c r="K1183" s="57" t="str">
        <f>IF(X$1199&gt;0,SUM($O1183:X1183),"")</f>
        <v/>
      </c>
      <c r="L1183" s="57" t="str">
        <f>IF(Y$1199&gt;0,SUM($O1183:Y1183),"")</f>
        <v/>
      </c>
      <c r="M1183" s="57" t="str">
        <f>IF(Z$1199&gt;0,SUM($O1183:Z1183),"")</f>
        <v/>
      </c>
      <c r="N1183" s="65">
        <v>9</v>
      </c>
      <c r="O1183" s="84">
        <v>2</v>
      </c>
      <c r="P1183" s="353">
        <v>3</v>
      </c>
      <c r="Q1183" s="294">
        <v>2</v>
      </c>
      <c r="R1183" s="391"/>
      <c r="S1183" s="95"/>
      <c r="T1183" s="403"/>
      <c r="U1183" s="112"/>
      <c r="V1183" s="71"/>
      <c r="W1183" s="71"/>
      <c r="X1183" s="71"/>
      <c r="Y1183" s="58"/>
      <c r="Z1183" s="58"/>
      <c r="AA1183" s="65">
        <v>9</v>
      </c>
      <c r="AB1183" s="117"/>
      <c r="AC1183" s="110"/>
    </row>
    <row r="1184" spans="1:29" x14ac:dyDescent="0.2">
      <c r="A1184" s="65">
        <v>10</v>
      </c>
      <c r="B1184" s="57">
        <f>IF(O$1199&gt;0,SUM($O1184:O1184),"")</f>
        <v>3</v>
      </c>
      <c r="C1184" s="57">
        <f>IF(P$1199&gt;0,SUM($O1184:P1184),"")</f>
        <v>9</v>
      </c>
      <c r="D1184" s="57">
        <f>IF(Q$1199&gt;0,SUM($O1184:Q1184),"")</f>
        <v>17</v>
      </c>
      <c r="E1184" s="57" t="str">
        <f>IF(R$1199&gt;0,SUM($O1184:R1184),"")</f>
        <v/>
      </c>
      <c r="F1184" s="57" t="str">
        <f>IF(S$1199&gt;0,SUM($O1184:S1184),"")</f>
        <v/>
      </c>
      <c r="G1184" s="57" t="str">
        <f>IF(T$1199&gt;0,SUM($O1184:T1184),"")</f>
        <v/>
      </c>
      <c r="H1184" s="57" t="str">
        <f>IF(U$1199&gt;0,SUM($O1184:U1184),"")</f>
        <v/>
      </c>
      <c r="I1184" s="57" t="str">
        <f>IF(V$1199&gt;0,SUM($O1184:V1184),"")</f>
        <v/>
      </c>
      <c r="J1184" s="57" t="str">
        <f>IF(W$1199&gt;0,SUM($O1184:W1184),"")</f>
        <v/>
      </c>
      <c r="K1184" s="57" t="str">
        <f>IF(X$1199&gt;0,SUM($O1184:X1184),"")</f>
        <v/>
      </c>
      <c r="L1184" s="57" t="str">
        <f>IF(Y$1199&gt;0,SUM($O1184:Y1184),"")</f>
        <v/>
      </c>
      <c r="M1184" s="57" t="str">
        <f>IF(Z$1199&gt;0,SUM($O1184:Z1184),"")</f>
        <v/>
      </c>
      <c r="N1184" s="65">
        <v>10</v>
      </c>
      <c r="O1184" s="84">
        <v>3</v>
      </c>
      <c r="P1184" s="353">
        <v>6</v>
      </c>
      <c r="Q1184" s="294">
        <v>8</v>
      </c>
      <c r="R1184" s="391"/>
      <c r="S1184" s="95"/>
      <c r="T1184" s="403"/>
      <c r="U1184" s="112"/>
      <c r="V1184" s="71"/>
      <c r="W1184" s="71"/>
      <c r="X1184" s="71"/>
      <c r="Y1184" s="58"/>
      <c r="Z1184" s="58"/>
      <c r="AA1184" s="65">
        <v>10</v>
      </c>
      <c r="AB1184" s="117"/>
      <c r="AC1184" s="110"/>
    </row>
    <row r="1185" spans="1:29" x14ac:dyDescent="0.2">
      <c r="A1185" s="65">
        <v>11</v>
      </c>
      <c r="B1185" s="57">
        <f>IF(O$1199&gt;0,SUM($O1185:O1185),"")</f>
        <v>3</v>
      </c>
      <c r="C1185" s="57">
        <f>IF(P$1199&gt;0,SUM($O1185:P1185),"")</f>
        <v>6</v>
      </c>
      <c r="D1185" s="57">
        <f>IF(Q$1199&gt;0,SUM($O1185:Q1185),"")</f>
        <v>9</v>
      </c>
      <c r="E1185" s="57" t="str">
        <f>IF(R$1199&gt;0,SUM($O1185:R1185),"")</f>
        <v/>
      </c>
      <c r="F1185" s="57" t="str">
        <f>IF(S$1199&gt;0,SUM($O1185:S1185),"")</f>
        <v/>
      </c>
      <c r="G1185" s="57" t="str">
        <f>IF(T$1199&gt;0,SUM($O1185:T1185),"")</f>
        <v/>
      </c>
      <c r="H1185" s="57" t="str">
        <f>IF(U$1199&gt;0,SUM($O1185:U1185),"")</f>
        <v/>
      </c>
      <c r="I1185" s="57" t="str">
        <f>IF(V$1199&gt;0,SUM($O1185:V1185),"")</f>
        <v/>
      </c>
      <c r="J1185" s="57" t="str">
        <f>IF(W$1199&gt;0,SUM($O1185:W1185),"")</f>
        <v/>
      </c>
      <c r="K1185" s="57" t="str">
        <f>IF(X$1199&gt;0,SUM($O1185:X1185),"")</f>
        <v/>
      </c>
      <c r="L1185" s="57" t="str">
        <f>IF(Y$1199&gt;0,SUM($O1185:Y1185),"")</f>
        <v/>
      </c>
      <c r="M1185" s="57" t="str">
        <f>IF(Z$1199&gt;0,SUM($O1185:Z1185),"")</f>
        <v/>
      </c>
      <c r="N1185" s="65">
        <v>11</v>
      </c>
      <c r="O1185" s="84">
        <v>3</v>
      </c>
      <c r="P1185" s="353">
        <v>3</v>
      </c>
      <c r="Q1185" s="294">
        <v>3</v>
      </c>
      <c r="R1185" s="391"/>
      <c r="S1185" s="95"/>
      <c r="T1185" s="403"/>
      <c r="U1185" s="112"/>
      <c r="V1185" s="71"/>
      <c r="W1185" s="71"/>
      <c r="X1185" s="71"/>
      <c r="Y1185" s="58"/>
      <c r="Z1185" s="58"/>
      <c r="AA1185" s="65">
        <v>11</v>
      </c>
      <c r="AB1185" s="117"/>
      <c r="AC1185" s="110"/>
    </row>
    <row r="1186" spans="1:29" x14ac:dyDescent="0.2">
      <c r="A1186" s="65">
        <v>12</v>
      </c>
      <c r="B1186" s="57">
        <f>IF(O$1199&gt;0,SUM($O1186:O1186),"")</f>
        <v>3</v>
      </c>
      <c r="C1186" s="57">
        <f>IF(P$1199&gt;0,SUM($O1186:P1186),"")</f>
        <v>6</v>
      </c>
      <c r="D1186" s="57">
        <f>IF(Q$1199&gt;0,SUM($O1186:Q1186),"")</f>
        <v>13</v>
      </c>
      <c r="E1186" s="57" t="str">
        <f>IF(R$1199&gt;0,SUM($O1186:R1186),"")</f>
        <v/>
      </c>
      <c r="F1186" s="57" t="str">
        <f>IF(S$1199&gt;0,SUM($O1186:S1186),"")</f>
        <v/>
      </c>
      <c r="G1186" s="57" t="str">
        <f>IF(T$1199&gt;0,SUM($O1186:T1186),"")</f>
        <v/>
      </c>
      <c r="H1186" s="57" t="str">
        <f>IF(U$1199&gt;0,SUM($O1186:U1186),"")</f>
        <v/>
      </c>
      <c r="I1186" s="57" t="str">
        <f>IF(V$1199&gt;0,SUM($O1186:V1186),"")</f>
        <v/>
      </c>
      <c r="J1186" s="57" t="str">
        <f>IF(W$1199&gt;0,SUM($O1186:W1186),"")</f>
        <v/>
      </c>
      <c r="K1186" s="57" t="str">
        <f>IF(X$1199&gt;0,SUM($O1186:X1186),"")</f>
        <v/>
      </c>
      <c r="L1186" s="57" t="str">
        <f>IF(Y$1199&gt;0,SUM($O1186:Y1186),"")</f>
        <v/>
      </c>
      <c r="M1186" s="57" t="str">
        <f>IF(Z$1199&gt;0,SUM($O1186:Z1186),"")</f>
        <v/>
      </c>
      <c r="N1186" s="65">
        <v>12</v>
      </c>
      <c r="O1186" s="84">
        <v>3</v>
      </c>
      <c r="P1186" s="353">
        <v>3</v>
      </c>
      <c r="Q1186" s="294">
        <v>7</v>
      </c>
      <c r="R1186" s="391"/>
      <c r="S1186" s="95"/>
      <c r="T1186" s="403"/>
      <c r="U1186" s="112"/>
      <c r="V1186" s="71"/>
      <c r="W1186" s="71"/>
      <c r="X1186" s="71"/>
      <c r="Y1186" s="58"/>
      <c r="Z1186" s="58"/>
      <c r="AA1186" s="65">
        <v>12</v>
      </c>
      <c r="AB1186" s="117"/>
      <c r="AC1186" s="110"/>
    </row>
    <row r="1187" spans="1:29" x14ac:dyDescent="0.2">
      <c r="A1187" s="65">
        <v>13</v>
      </c>
      <c r="B1187" s="57">
        <f>IF(O$1199&gt;0,SUM($O1187:O1187),"")</f>
        <v>2</v>
      </c>
      <c r="C1187" s="57">
        <f>IF(P$1199&gt;0,SUM($O1187:P1187),"")</f>
        <v>8</v>
      </c>
      <c r="D1187" s="57">
        <f>IF(Q$1199&gt;0,SUM($O1187:Q1187),"")</f>
        <v>16</v>
      </c>
      <c r="E1187" s="57" t="str">
        <f>IF(R$1199&gt;0,SUM($O1187:R1187),"")</f>
        <v/>
      </c>
      <c r="F1187" s="57" t="str">
        <f>IF(S$1199&gt;0,SUM($O1187:S1187),"")</f>
        <v/>
      </c>
      <c r="G1187" s="57" t="str">
        <f>IF(T$1199&gt;0,SUM($O1187:T1187),"")</f>
        <v/>
      </c>
      <c r="H1187" s="57" t="str">
        <f>IF(U$1199&gt;0,SUM($O1187:U1187),"")</f>
        <v/>
      </c>
      <c r="I1187" s="57" t="str">
        <f>IF(V$1199&gt;0,SUM($O1187:V1187),"")</f>
        <v/>
      </c>
      <c r="J1187" s="57" t="str">
        <f>IF(W$1199&gt;0,SUM($O1187:W1187),"")</f>
        <v/>
      </c>
      <c r="K1187" s="57" t="str">
        <f>IF(X$1199&gt;0,SUM($O1187:X1187),"")</f>
        <v/>
      </c>
      <c r="L1187" s="57" t="str">
        <f>IF(Y$1199&gt;0,SUM($O1187:Y1187),"")</f>
        <v/>
      </c>
      <c r="M1187" s="57" t="str">
        <f>IF(Z$1199&gt;0,SUM($O1187:Z1187),"")</f>
        <v/>
      </c>
      <c r="N1187" s="65">
        <v>13</v>
      </c>
      <c r="O1187" s="84">
        <v>2</v>
      </c>
      <c r="P1187" s="353">
        <v>6</v>
      </c>
      <c r="Q1187" s="294">
        <v>8</v>
      </c>
      <c r="R1187" s="391"/>
      <c r="S1187" s="95"/>
      <c r="T1187" s="403"/>
      <c r="U1187" s="112"/>
      <c r="V1187" s="71"/>
      <c r="W1187" s="71"/>
      <c r="X1187" s="71"/>
      <c r="Y1187" s="58"/>
      <c r="Z1187" s="58"/>
      <c r="AA1187" s="65">
        <v>13</v>
      </c>
      <c r="AB1187" s="117"/>
      <c r="AC1187" s="110"/>
    </row>
    <row r="1188" spans="1:29" x14ac:dyDescent="0.2">
      <c r="A1188" s="65">
        <v>14</v>
      </c>
      <c r="B1188" s="57">
        <f>IF(O$1199&gt;0,SUM($O1188:O1188),"")</f>
        <v>1</v>
      </c>
      <c r="C1188" s="57">
        <f>IF(P$1199&gt;0,SUM($O1188:P1188),"")</f>
        <v>2</v>
      </c>
      <c r="D1188" s="57">
        <f>IF(Q$1199&gt;0,SUM($O1188:Q1188),"")</f>
        <v>3</v>
      </c>
      <c r="E1188" s="57" t="str">
        <f>IF(R$1199&gt;0,SUM($O1188:R1188),"")</f>
        <v/>
      </c>
      <c r="F1188" s="57" t="str">
        <f>IF(S$1199&gt;0,SUM($O1188:S1188),"")</f>
        <v/>
      </c>
      <c r="G1188" s="57" t="str">
        <f>IF(T$1199&gt;0,SUM($O1188:T1188),"")</f>
        <v/>
      </c>
      <c r="H1188" s="57" t="str">
        <f>IF(U$1199&gt;0,SUM($O1188:U1188),"")</f>
        <v/>
      </c>
      <c r="I1188" s="57" t="str">
        <f>IF(V$1199&gt;0,SUM($O1188:V1188),"")</f>
        <v/>
      </c>
      <c r="J1188" s="57" t="str">
        <f>IF(W$1199&gt;0,SUM($O1188:W1188),"")</f>
        <v/>
      </c>
      <c r="K1188" s="57" t="str">
        <f>IF(X$1199&gt;0,SUM($O1188:X1188),"")</f>
        <v/>
      </c>
      <c r="L1188" s="57" t="str">
        <f>IF(Y$1199&gt;0,SUM($O1188:Y1188),"")</f>
        <v/>
      </c>
      <c r="M1188" s="57" t="str">
        <f>IF(Z$1199&gt;0,SUM($O1188:Z1188),"")</f>
        <v/>
      </c>
      <c r="N1188" s="65">
        <v>14</v>
      </c>
      <c r="O1188" s="84">
        <v>1</v>
      </c>
      <c r="P1188" s="353">
        <v>1</v>
      </c>
      <c r="Q1188" s="294">
        <v>1</v>
      </c>
      <c r="R1188" s="391"/>
      <c r="S1188" s="95"/>
      <c r="T1188" s="403"/>
      <c r="U1188" s="112"/>
      <c r="V1188" s="71"/>
      <c r="W1188" s="71"/>
      <c r="X1188" s="71"/>
      <c r="Y1188" s="58"/>
      <c r="Z1188" s="58"/>
      <c r="AA1188" s="65">
        <v>14</v>
      </c>
      <c r="AB1188" s="117"/>
      <c r="AC1188" s="110"/>
    </row>
    <row r="1189" spans="1:29" x14ac:dyDescent="0.2">
      <c r="A1189" s="65">
        <v>15</v>
      </c>
      <c r="B1189" s="57">
        <f>IF(O$1199&gt;0,SUM($O1189:O1189),"")</f>
        <v>605</v>
      </c>
      <c r="C1189" s="57">
        <f>IF(P$1199&gt;0,SUM($O1189:P1189),"")</f>
        <v>1117</v>
      </c>
      <c r="D1189" s="57">
        <f>IF(Q$1199&gt;0,SUM($O1189:Q1189),"")</f>
        <v>1329</v>
      </c>
      <c r="E1189" s="57" t="str">
        <f>IF(R$1199&gt;0,SUM($O1189:R1189),"")</f>
        <v/>
      </c>
      <c r="F1189" s="57" t="str">
        <f>IF(S$1199&gt;0,SUM($O1189:S1189),"")</f>
        <v/>
      </c>
      <c r="G1189" s="57" t="str">
        <f>IF(T$1199&gt;0,SUM($O1189:T1189),"")</f>
        <v/>
      </c>
      <c r="H1189" s="57" t="str">
        <f>IF(U$1199&gt;0,SUM($O1189:U1189),"")</f>
        <v/>
      </c>
      <c r="I1189" s="57" t="str">
        <f>IF(V$1199&gt;0,SUM($O1189:V1189),"")</f>
        <v/>
      </c>
      <c r="J1189" s="57" t="str">
        <f>IF(W$1199&gt;0,SUM($O1189:W1189),"")</f>
        <v/>
      </c>
      <c r="K1189" s="57" t="str">
        <f>IF(X$1199&gt;0,SUM($O1189:X1189),"")</f>
        <v/>
      </c>
      <c r="L1189" s="57" t="str">
        <f>IF(Y$1199&gt;0,SUM($O1189:Y1189),"")</f>
        <v/>
      </c>
      <c r="M1189" s="57" t="str">
        <f>IF(Z$1199&gt;0,SUM($O1189:Z1189),"")</f>
        <v/>
      </c>
      <c r="N1189" s="65">
        <v>15</v>
      </c>
      <c r="O1189" s="84">
        <v>605</v>
      </c>
      <c r="P1189" s="353">
        <v>512</v>
      </c>
      <c r="Q1189" s="294">
        <v>212</v>
      </c>
      <c r="R1189" s="391"/>
      <c r="S1189" s="95"/>
      <c r="T1189" s="403"/>
      <c r="U1189" s="112"/>
      <c r="V1189" s="71"/>
      <c r="W1189" s="71"/>
      <c r="X1189" s="71"/>
      <c r="Y1189" s="58"/>
      <c r="Z1189" s="58"/>
      <c r="AA1189" s="65">
        <v>15</v>
      </c>
      <c r="AB1189" s="117"/>
      <c r="AC1189" s="110"/>
    </row>
    <row r="1190" spans="1:29" x14ac:dyDescent="0.2">
      <c r="A1190" s="65">
        <v>16</v>
      </c>
      <c r="B1190" s="57">
        <f>IF(O$1199&gt;0,SUM($O1190:O1190),"")</f>
        <v>5</v>
      </c>
      <c r="C1190" s="57">
        <f>IF(P$1199&gt;0,SUM($O1190:P1190),"")</f>
        <v>10</v>
      </c>
      <c r="D1190" s="57">
        <f>IF(Q$1199&gt;0,SUM($O1190:Q1190),"")</f>
        <v>16</v>
      </c>
      <c r="E1190" s="57" t="str">
        <f>IF(R$1199&gt;0,SUM($O1190:R1190),"")</f>
        <v/>
      </c>
      <c r="F1190" s="57" t="str">
        <f>IF(S$1199&gt;0,SUM($O1190:S1190),"")</f>
        <v/>
      </c>
      <c r="G1190" s="57" t="str">
        <f>IF(T$1199&gt;0,SUM($O1190:T1190),"")</f>
        <v/>
      </c>
      <c r="H1190" s="57" t="str">
        <f>IF(U$1199&gt;0,SUM($O1190:U1190),"")</f>
        <v/>
      </c>
      <c r="I1190" s="57" t="str">
        <f>IF(V$1199&gt;0,SUM($O1190:V1190),"")</f>
        <v/>
      </c>
      <c r="J1190" s="57" t="str">
        <f>IF(W$1199&gt;0,SUM($O1190:W1190),"")</f>
        <v/>
      </c>
      <c r="K1190" s="57" t="str">
        <f>IF(X$1199&gt;0,SUM($O1190:X1190),"")</f>
        <v/>
      </c>
      <c r="L1190" s="57" t="str">
        <f>IF(Y$1199&gt;0,SUM($O1190:Y1190),"")</f>
        <v/>
      </c>
      <c r="M1190" s="57" t="str">
        <f>IF(Z$1199&gt;0,SUM($O1190:Z1190),"")</f>
        <v/>
      </c>
      <c r="N1190" s="65">
        <v>16</v>
      </c>
      <c r="O1190" s="84">
        <v>5</v>
      </c>
      <c r="P1190" s="353">
        <v>5</v>
      </c>
      <c r="Q1190" s="294">
        <v>6</v>
      </c>
      <c r="R1190" s="391"/>
      <c r="S1190" s="95"/>
      <c r="T1190" s="403"/>
      <c r="U1190" s="112"/>
      <c r="V1190" s="71"/>
      <c r="W1190" s="71"/>
      <c r="X1190" s="71"/>
      <c r="Y1190" s="58"/>
      <c r="Z1190" s="58"/>
      <c r="AA1190" s="65">
        <v>16</v>
      </c>
      <c r="AB1190" s="117"/>
      <c r="AC1190" s="110"/>
    </row>
    <row r="1191" spans="1:29" x14ac:dyDescent="0.2">
      <c r="A1191" s="65">
        <v>17</v>
      </c>
      <c r="B1191" s="57">
        <f>IF(O$1199&gt;0,SUM($O1191:O1191),"")</f>
        <v>123</v>
      </c>
      <c r="C1191" s="57">
        <f>IF(P$1199&gt;0,SUM($O1191:P1191),"")</f>
        <v>159</v>
      </c>
      <c r="D1191" s="57">
        <f>IF(Q$1199&gt;0,SUM($O1191:Q1191),"")</f>
        <v>180</v>
      </c>
      <c r="E1191" s="57" t="str">
        <f>IF(R$1199&gt;0,SUM($O1191:R1191),"")</f>
        <v/>
      </c>
      <c r="F1191" s="57" t="str">
        <f>IF(S$1199&gt;0,SUM($O1191:S1191),"")</f>
        <v/>
      </c>
      <c r="G1191" s="57" t="str">
        <f>IF(T$1199&gt;0,SUM($O1191:T1191),"")</f>
        <v/>
      </c>
      <c r="H1191" s="57" t="str">
        <f>IF(U$1199&gt;0,SUM($O1191:U1191),"")</f>
        <v/>
      </c>
      <c r="I1191" s="57" t="str">
        <f>IF(V$1199&gt;0,SUM($O1191:V1191),"")</f>
        <v/>
      </c>
      <c r="J1191" s="57" t="str">
        <f>IF(W$1199&gt;0,SUM($O1191:W1191),"")</f>
        <v/>
      </c>
      <c r="K1191" s="57" t="str">
        <f>IF(X$1199&gt;0,SUM($O1191:X1191),"")</f>
        <v/>
      </c>
      <c r="L1191" s="57" t="str">
        <f>IF(Y$1199&gt;0,SUM($O1191:Y1191),"")</f>
        <v/>
      </c>
      <c r="M1191" s="57" t="str">
        <f>IF(Z$1199&gt;0,SUM($O1191:Z1191),"")</f>
        <v/>
      </c>
      <c r="N1191" s="65">
        <v>17</v>
      </c>
      <c r="O1191" s="84">
        <v>123</v>
      </c>
      <c r="P1191" s="353">
        <v>36</v>
      </c>
      <c r="Q1191" s="294">
        <v>21</v>
      </c>
      <c r="R1191" s="391"/>
      <c r="S1191" s="95"/>
      <c r="T1191" s="403"/>
      <c r="U1191" s="112"/>
      <c r="V1191" s="71"/>
      <c r="W1191" s="71"/>
      <c r="X1191" s="71"/>
      <c r="Y1191" s="58"/>
      <c r="Z1191" s="58"/>
      <c r="AA1191" s="65">
        <v>17</v>
      </c>
      <c r="AB1191" s="117"/>
      <c r="AC1191" s="110"/>
    </row>
    <row r="1192" spans="1:29" x14ac:dyDescent="0.2">
      <c r="A1192" s="65">
        <v>18</v>
      </c>
      <c r="B1192" s="57">
        <f>IF(O$1199&gt;0,SUM($O1192:O1192),"")</f>
        <v>33</v>
      </c>
      <c r="C1192" s="57">
        <f>IF(P$1199&gt;0,SUM($O1192:P1192),"")</f>
        <v>97</v>
      </c>
      <c r="D1192" s="57">
        <f>IF(Q$1199&gt;0,SUM($O1192:Q1192),"")</f>
        <v>152</v>
      </c>
      <c r="E1192" s="57" t="str">
        <f>IF(R$1199&gt;0,SUM($O1192:R1192),"")</f>
        <v/>
      </c>
      <c r="F1192" s="57" t="str">
        <f>IF(S$1199&gt;0,SUM($O1192:S1192),"")</f>
        <v/>
      </c>
      <c r="G1192" s="57" t="str">
        <f>IF(T$1199&gt;0,SUM($O1192:T1192),"")</f>
        <v/>
      </c>
      <c r="H1192" s="57" t="str">
        <f>IF(U$1199&gt;0,SUM($O1192:U1192),"")</f>
        <v/>
      </c>
      <c r="I1192" s="57" t="str">
        <f>IF(V$1199&gt;0,SUM($O1192:V1192),"")</f>
        <v/>
      </c>
      <c r="J1192" s="57" t="str">
        <f>IF(W$1199&gt;0,SUM($O1192:W1192),"")</f>
        <v/>
      </c>
      <c r="K1192" s="57" t="str">
        <f>IF(X$1199&gt;0,SUM($O1192:X1192),"")</f>
        <v/>
      </c>
      <c r="L1192" s="57" t="str">
        <f>IF(Y$1199&gt;0,SUM($O1192:Y1192),"")</f>
        <v/>
      </c>
      <c r="M1192" s="57" t="str">
        <f>IF(Z$1199&gt;0,SUM($O1192:Z1192),"")</f>
        <v/>
      </c>
      <c r="N1192" s="65">
        <v>18</v>
      </c>
      <c r="O1192" s="84">
        <v>33</v>
      </c>
      <c r="P1192" s="353">
        <v>64</v>
      </c>
      <c r="Q1192" s="294">
        <v>55</v>
      </c>
      <c r="R1192" s="391"/>
      <c r="S1192" s="95"/>
      <c r="T1192" s="403"/>
      <c r="U1192" s="112"/>
      <c r="V1192" s="71"/>
      <c r="W1192" s="71"/>
      <c r="X1192" s="71"/>
      <c r="Y1192" s="58"/>
      <c r="Z1192" s="58"/>
      <c r="AA1192" s="65">
        <v>18</v>
      </c>
      <c r="AB1192" s="117"/>
      <c r="AC1192" s="110"/>
    </row>
    <row r="1193" spans="1:29" x14ac:dyDescent="0.2">
      <c r="A1193" s="65">
        <v>19</v>
      </c>
      <c r="B1193" s="57">
        <f>IF(O$1199&gt;0,SUM($O1193:O1193),"")</f>
        <v>134</v>
      </c>
      <c r="C1193" s="57">
        <f>IF(P$1199&gt;0,SUM($O1193:P1193),"")</f>
        <v>235</v>
      </c>
      <c r="D1193" s="57">
        <f>IF(Q$1199&gt;0,SUM($O1193:Q1193),"")</f>
        <v>321</v>
      </c>
      <c r="E1193" s="57" t="str">
        <f>IF(R$1199&gt;0,SUM($O1193:R1193),"")</f>
        <v/>
      </c>
      <c r="F1193" s="57" t="str">
        <f>IF(S$1199&gt;0,SUM($O1193:S1193),"")</f>
        <v/>
      </c>
      <c r="G1193" s="57" t="str">
        <f>IF(T$1199&gt;0,SUM($O1193:T1193),"")</f>
        <v/>
      </c>
      <c r="H1193" s="57" t="str">
        <f>IF(U$1199&gt;0,SUM($O1193:U1193),"")</f>
        <v/>
      </c>
      <c r="I1193" s="57" t="str">
        <f>IF(V$1199&gt;0,SUM($O1193:V1193),"")</f>
        <v/>
      </c>
      <c r="J1193" s="57" t="str">
        <f>IF(W$1199&gt;0,SUM($O1193:W1193),"")</f>
        <v/>
      </c>
      <c r="K1193" s="57" t="str">
        <f>IF(X$1199&gt;0,SUM($O1193:X1193),"")</f>
        <v/>
      </c>
      <c r="L1193" s="57" t="str">
        <f>IF(Y$1199&gt;0,SUM($O1193:Y1193),"")</f>
        <v/>
      </c>
      <c r="M1193" s="57" t="str">
        <f>IF(Z$1199&gt;0,SUM($O1193:Z1193),"")</f>
        <v/>
      </c>
      <c r="N1193" s="65">
        <v>19</v>
      </c>
      <c r="O1193" s="84">
        <v>134</v>
      </c>
      <c r="P1193" s="353">
        <v>101</v>
      </c>
      <c r="Q1193" s="294">
        <v>86</v>
      </c>
      <c r="R1193" s="391"/>
      <c r="S1193" s="95"/>
      <c r="T1193" s="403"/>
      <c r="U1193" s="112"/>
      <c r="V1193" s="71"/>
      <c r="W1193" s="71"/>
      <c r="X1193" s="71"/>
      <c r="Y1193" s="58"/>
      <c r="Z1193" s="58"/>
      <c r="AA1193" s="65">
        <v>19</v>
      </c>
      <c r="AB1193" s="117"/>
      <c r="AC1193" s="110"/>
    </row>
    <row r="1194" spans="1:29" x14ac:dyDescent="0.2">
      <c r="A1194" s="65">
        <v>20</v>
      </c>
      <c r="B1194" s="57">
        <f>IF(O$1199&gt;0,SUM($O1194:O1194),"")</f>
        <v>2</v>
      </c>
      <c r="C1194" s="57">
        <f>IF(P$1199&gt;0,SUM($O1194:P1194),"")</f>
        <v>6</v>
      </c>
      <c r="D1194" s="57">
        <f>IF(Q$1199&gt;0,SUM($O1194:Q1194),"")</f>
        <v>7</v>
      </c>
      <c r="E1194" s="57" t="str">
        <f>IF(R$1199&gt;0,SUM($O1194:R1194),"")</f>
        <v/>
      </c>
      <c r="F1194" s="57" t="str">
        <f>IF(S$1199&gt;0,SUM($O1194:S1194),"")</f>
        <v/>
      </c>
      <c r="G1194" s="57" t="str">
        <f>IF(T$1199&gt;0,SUM($O1194:T1194),"")</f>
        <v/>
      </c>
      <c r="H1194" s="57" t="str">
        <f>IF(U$1199&gt;0,SUM($O1194:U1194),"")</f>
        <v/>
      </c>
      <c r="I1194" s="57" t="str">
        <f>IF(V$1199&gt;0,SUM($O1194:V1194),"")</f>
        <v/>
      </c>
      <c r="J1194" s="57" t="str">
        <f>IF(W$1199&gt;0,SUM($O1194:W1194),"")</f>
        <v/>
      </c>
      <c r="K1194" s="57" t="str">
        <f>IF(X$1199&gt;0,SUM($O1194:X1194),"")</f>
        <v/>
      </c>
      <c r="L1194" s="57" t="str">
        <f>IF(Y$1199&gt;0,SUM($O1194:Y1194),"")</f>
        <v/>
      </c>
      <c r="M1194" s="57" t="str">
        <f>IF(Z$1199&gt;0,SUM($O1194:Z1194),"")</f>
        <v/>
      </c>
      <c r="N1194" s="65">
        <v>20</v>
      </c>
      <c r="O1194" s="84">
        <v>2</v>
      </c>
      <c r="P1194" s="353">
        <v>4</v>
      </c>
      <c r="Q1194" s="294">
        <v>1</v>
      </c>
      <c r="R1194" s="391"/>
      <c r="S1194" s="95"/>
      <c r="T1194" s="403"/>
      <c r="U1194" s="112"/>
      <c r="V1194" s="71"/>
      <c r="W1194" s="71"/>
      <c r="X1194" s="71"/>
      <c r="Y1194" s="58"/>
      <c r="Z1194" s="58"/>
      <c r="AA1194" s="65">
        <v>20</v>
      </c>
      <c r="AB1194" s="117"/>
      <c r="AC1194" s="110"/>
    </row>
    <row r="1195" spans="1:29" x14ac:dyDescent="0.2">
      <c r="A1195" s="65">
        <v>21</v>
      </c>
      <c r="B1195" s="57">
        <f>IF(O$1199&gt;0,SUM($O1195:O1195),"")</f>
        <v>36</v>
      </c>
      <c r="C1195" s="57">
        <f>IF(P$1199&gt;0,SUM($O1195:P1195),"")</f>
        <v>42</v>
      </c>
      <c r="D1195" s="57">
        <f>IF(Q$1199&gt;0,SUM($O1195:Q1195),"")</f>
        <v>57</v>
      </c>
      <c r="E1195" s="57" t="str">
        <f>IF(R$1199&gt;0,SUM($O1195:R1195),"")</f>
        <v/>
      </c>
      <c r="F1195" s="57" t="str">
        <f>IF(S$1199&gt;0,SUM($O1195:S1195),"")</f>
        <v/>
      </c>
      <c r="G1195" s="57" t="str">
        <f>IF(T$1199&gt;0,SUM($O1195:T1195),"")</f>
        <v/>
      </c>
      <c r="H1195" s="57" t="str">
        <f>IF(U$1199&gt;0,SUM($O1195:U1195),"")</f>
        <v/>
      </c>
      <c r="I1195" s="57" t="str">
        <f>IF(V$1199&gt;0,SUM($O1195:V1195),"")</f>
        <v/>
      </c>
      <c r="J1195" s="57" t="str">
        <f>IF(W$1199&gt;0,SUM($O1195:W1195),"")</f>
        <v/>
      </c>
      <c r="K1195" s="57" t="str">
        <f>IF(X$1199&gt;0,SUM($O1195:X1195),"")</f>
        <v/>
      </c>
      <c r="L1195" s="57" t="str">
        <f>IF(Y$1199&gt;0,SUM($O1195:Y1195),"")</f>
        <v/>
      </c>
      <c r="M1195" s="57" t="str">
        <f>IF(Z$1199&gt;0,SUM($O1195:Z1195),"")</f>
        <v/>
      </c>
      <c r="N1195" s="65">
        <v>21</v>
      </c>
      <c r="O1195" s="84">
        <v>36</v>
      </c>
      <c r="P1195" s="353">
        <v>6</v>
      </c>
      <c r="Q1195" s="294">
        <v>15</v>
      </c>
      <c r="R1195" s="391"/>
      <c r="S1195" s="95"/>
      <c r="T1195" s="403"/>
      <c r="U1195" s="112"/>
      <c r="V1195" s="71"/>
      <c r="W1195" s="71"/>
      <c r="X1195" s="71"/>
      <c r="Y1195" s="58"/>
      <c r="Z1195" s="58"/>
      <c r="AA1195" s="65">
        <v>21</v>
      </c>
      <c r="AB1195" s="117"/>
      <c r="AC1195" s="110"/>
    </row>
    <row r="1196" spans="1:29" x14ac:dyDescent="0.2">
      <c r="A1196" s="65">
        <v>22</v>
      </c>
      <c r="B1196" s="57">
        <f>IF(O$1199&gt;0,SUM($O1196:O1196),"")</f>
        <v>4</v>
      </c>
      <c r="C1196" s="57">
        <f>IF(P$1199&gt;0,SUM($O1196:P1196),"")</f>
        <v>9</v>
      </c>
      <c r="D1196" s="57">
        <f>IF(Q$1199&gt;0,SUM($O1196:Q1196),"")</f>
        <v>12</v>
      </c>
      <c r="E1196" s="57" t="str">
        <f>IF(R$1199&gt;0,SUM($O1196:R1196),"")</f>
        <v/>
      </c>
      <c r="F1196" s="57" t="str">
        <f>IF(S$1199&gt;0,SUM($O1196:S1196),"")</f>
        <v/>
      </c>
      <c r="G1196" s="57" t="str">
        <f>IF(T$1199&gt;0,SUM($O1196:T1196),"")</f>
        <v/>
      </c>
      <c r="H1196" s="57" t="str">
        <f>IF(U$1199&gt;0,SUM($O1196:U1196),"")</f>
        <v/>
      </c>
      <c r="I1196" s="57" t="str">
        <f>IF(V$1199&gt;0,SUM($O1196:V1196),"")</f>
        <v/>
      </c>
      <c r="J1196" s="57" t="str">
        <f>IF(W$1199&gt;0,SUM($O1196:W1196),"")</f>
        <v/>
      </c>
      <c r="K1196" s="57" t="str">
        <f>IF(X$1199&gt;0,SUM($O1196:X1196),"")</f>
        <v/>
      </c>
      <c r="L1196" s="57" t="str">
        <f>IF(Y$1199&gt;0,SUM($O1196:Y1196),"")</f>
        <v/>
      </c>
      <c r="M1196" s="57" t="str">
        <f>IF(Z$1199&gt;0,SUM($O1196:Z1196),"")</f>
        <v/>
      </c>
      <c r="N1196" s="65">
        <v>22</v>
      </c>
      <c r="O1196" s="84">
        <v>4</v>
      </c>
      <c r="P1196" s="353">
        <v>5</v>
      </c>
      <c r="Q1196" s="294">
        <v>3</v>
      </c>
      <c r="R1196" s="391"/>
      <c r="S1196" s="95"/>
      <c r="T1196" s="403"/>
      <c r="U1196" s="112"/>
      <c r="V1196" s="71"/>
      <c r="W1196" s="71"/>
      <c r="X1196" s="71"/>
      <c r="Y1196" s="58"/>
      <c r="Z1196" s="58"/>
      <c r="AA1196" s="65">
        <v>22</v>
      </c>
      <c r="AB1196" s="117"/>
      <c r="AC1196" s="110"/>
    </row>
    <row r="1197" spans="1:29" x14ac:dyDescent="0.2">
      <c r="A1197" s="65">
        <v>23</v>
      </c>
      <c r="B1197" s="57">
        <f>IF(O$1199&gt;0,SUM($O1197:O1197),"")</f>
        <v>56</v>
      </c>
      <c r="C1197" s="57">
        <f>IF(P$1199&gt;0,SUM($O1197:P1197),"")</f>
        <v>72</v>
      </c>
      <c r="D1197" s="57">
        <f>IF(Q$1199&gt;0,SUM($O1197:Q1197),"")</f>
        <v>135</v>
      </c>
      <c r="E1197" s="57" t="str">
        <f>IF(R$1199&gt;0,SUM($O1197:R1197),"")</f>
        <v/>
      </c>
      <c r="F1197" s="57" t="str">
        <f>IF(S$1199&gt;0,SUM($O1197:S1197),"")</f>
        <v/>
      </c>
      <c r="G1197" s="57" t="str">
        <f>IF(T$1199&gt;0,SUM($O1197:T1197),"")</f>
        <v/>
      </c>
      <c r="H1197" s="57" t="str">
        <f>IF(U$1199&gt;0,SUM($O1197:U1197),"")</f>
        <v/>
      </c>
      <c r="I1197" s="57" t="str">
        <f>IF(V$1199&gt;0,SUM($O1197:V1197),"")</f>
        <v/>
      </c>
      <c r="J1197" s="57" t="str">
        <f>IF(W$1199&gt;0,SUM($O1197:W1197),"")</f>
        <v/>
      </c>
      <c r="K1197" s="57" t="str">
        <f>IF(X$1199&gt;0,SUM($O1197:X1197),"")</f>
        <v/>
      </c>
      <c r="L1197" s="57" t="str">
        <f>IF(Y$1199&gt;0,SUM($O1197:Y1197),"")</f>
        <v/>
      </c>
      <c r="M1197" s="57" t="str">
        <f>IF(Z$1199&gt;0,SUM($O1197:Z1197),"")</f>
        <v/>
      </c>
      <c r="N1197" s="65">
        <v>23</v>
      </c>
      <c r="O1197" s="84">
        <v>56</v>
      </c>
      <c r="P1197" s="353">
        <v>16</v>
      </c>
      <c r="Q1197" s="294">
        <v>63</v>
      </c>
      <c r="R1197" s="391"/>
      <c r="S1197" s="95"/>
      <c r="T1197" s="403"/>
      <c r="U1197" s="112"/>
      <c r="V1197" s="71"/>
      <c r="W1197" s="71"/>
      <c r="X1197" s="71"/>
      <c r="Y1197" s="58"/>
      <c r="Z1197" s="58"/>
      <c r="AA1197" s="65">
        <v>23</v>
      </c>
      <c r="AB1197" s="117"/>
      <c r="AC1197" s="110"/>
    </row>
    <row r="1198" spans="1:29" x14ac:dyDescent="0.2">
      <c r="A1198" s="65">
        <v>24</v>
      </c>
      <c r="B1198" s="57">
        <f>IF(O$1199&gt;0,SUM($O1198:O1198),"")</f>
        <v>95</v>
      </c>
      <c r="C1198" s="57">
        <f>IF(P$1199&gt;0,SUM($O1198:P1198),"")</f>
        <v>190</v>
      </c>
      <c r="D1198" s="57">
        <f>IF(Q$1199&gt;0,SUM($O1198:Q1198),"")</f>
        <v>243</v>
      </c>
      <c r="E1198" s="57" t="str">
        <f>IF(R$1199&gt;0,SUM($O1198:R1198),"")</f>
        <v/>
      </c>
      <c r="F1198" s="57" t="str">
        <f>IF(S$1199&gt;0,SUM($O1198:S1198),"")</f>
        <v/>
      </c>
      <c r="G1198" s="57" t="str">
        <f>IF(T$1199&gt;0,SUM($O1198:T1198),"")</f>
        <v/>
      </c>
      <c r="H1198" s="57" t="str">
        <f>IF(U$1199&gt;0,SUM($O1198:U1198),"")</f>
        <v/>
      </c>
      <c r="I1198" s="57" t="str">
        <f>IF(V$1199&gt;0,SUM($O1198:V1198),"")</f>
        <v/>
      </c>
      <c r="J1198" s="57" t="str">
        <f>IF(W$1199&gt;0,SUM($O1198:W1198),"")</f>
        <v/>
      </c>
      <c r="K1198" s="57" t="str">
        <f>IF(X$1199&gt;0,SUM($O1198:X1198),"")</f>
        <v/>
      </c>
      <c r="L1198" s="57" t="str">
        <f>IF(Y$1199&gt;0,SUM($O1198:Y1198),"")</f>
        <v/>
      </c>
      <c r="M1198" s="57" t="str">
        <f>IF(Z$1199&gt;0,SUM($O1198:Z1198),"")</f>
        <v/>
      </c>
      <c r="N1198" s="65">
        <v>24</v>
      </c>
      <c r="O1198" s="84">
        <v>95</v>
      </c>
      <c r="P1198" s="353">
        <v>95</v>
      </c>
      <c r="Q1198" s="294">
        <v>53</v>
      </c>
      <c r="R1198" s="391"/>
      <c r="S1198" s="95"/>
      <c r="T1198" s="403"/>
      <c r="U1198" s="112"/>
      <c r="V1198" s="71"/>
      <c r="W1198" s="71"/>
      <c r="X1198" s="71"/>
      <c r="Y1198" s="58"/>
      <c r="Z1198" s="58"/>
      <c r="AA1198" s="65">
        <v>24</v>
      </c>
      <c r="AB1198" s="110"/>
      <c r="AC1198" s="110"/>
    </row>
    <row r="1199" spans="1:29" x14ac:dyDescent="0.2">
      <c r="A1199" s="72" t="s">
        <v>4</v>
      </c>
      <c r="B1199" s="62">
        <f>SUM(B1175:B1198)</f>
        <v>1162</v>
      </c>
      <c r="C1199" s="62">
        <f t="shared" ref="C1199:M1199" si="65">SUM(C1175:C1198)</f>
        <v>2081</v>
      </c>
      <c r="D1199" s="62">
        <f t="shared" si="65"/>
        <v>2676</v>
      </c>
      <c r="E1199" s="62">
        <f t="shared" si="65"/>
        <v>0</v>
      </c>
      <c r="F1199" s="62">
        <f>SUM(F1175:F1198)</f>
        <v>0</v>
      </c>
      <c r="G1199" s="62">
        <f t="shared" si="65"/>
        <v>0</v>
      </c>
      <c r="H1199" s="62">
        <f t="shared" si="65"/>
        <v>0</v>
      </c>
      <c r="I1199" s="62">
        <f t="shared" si="65"/>
        <v>0</v>
      </c>
      <c r="J1199" s="62">
        <f t="shared" si="65"/>
        <v>0</v>
      </c>
      <c r="K1199" s="62">
        <f t="shared" si="65"/>
        <v>0</v>
      </c>
      <c r="L1199" s="62">
        <f t="shared" si="65"/>
        <v>0</v>
      </c>
      <c r="M1199" s="62">
        <f t="shared" si="65"/>
        <v>0</v>
      </c>
      <c r="N1199" s="72" t="s">
        <v>4</v>
      </c>
      <c r="O1199" s="62">
        <f t="shared" ref="O1199:P1199" si="66">SUM(O1175:O1198)</f>
        <v>1162</v>
      </c>
      <c r="P1199" s="62">
        <f t="shared" si="66"/>
        <v>919</v>
      </c>
      <c r="Q1199" s="62">
        <f>SUM(Q1175:Q1198)</f>
        <v>595</v>
      </c>
      <c r="R1199" s="62">
        <f t="shared" ref="R1199:T1199" si="67">SUM(R1175:R1198)</f>
        <v>0</v>
      </c>
      <c r="S1199" s="62">
        <f t="shared" si="67"/>
        <v>0</v>
      </c>
      <c r="T1199" s="62">
        <f t="shared" si="67"/>
        <v>0</v>
      </c>
      <c r="U1199" s="62">
        <f>SUM(U1175:U1198)</f>
        <v>0</v>
      </c>
      <c r="V1199" s="62">
        <f>SUM(V1175:V1198)</f>
        <v>0</v>
      </c>
      <c r="W1199" s="62">
        <f>SUM(W1175:W1198)</f>
        <v>0</v>
      </c>
      <c r="X1199" s="62">
        <f>SUM(X1177:X1198)</f>
        <v>0</v>
      </c>
      <c r="Y1199" s="62">
        <f>SUM(Y1175:Y1198)</f>
        <v>0</v>
      </c>
      <c r="Z1199" s="62">
        <f>SUM(Z1175:Z1198)</f>
        <v>0</v>
      </c>
      <c r="AA1199" s="72" t="s">
        <v>4</v>
      </c>
      <c r="AB1199" s="68"/>
      <c r="AC1199" s="110"/>
    </row>
    <row r="1200" spans="1:29" x14ac:dyDescent="0.2">
      <c r="A1200" s="45"/>
      <c r="B1200" s="63"/>
      <c r="C1200" s="63"/>
      <c r="D1200" s="63"/>
      <c r="E1200" s="63"/>
      <c r="F1200" s="63"/>
      <c r="G1200" s="63"/>
      <c r="H1200" s="63"/>
      <c r="I1200" s="63"/>
      <c r="J1200" s="63"/>
      <c r="K1200" s="63"/>
      <c r="L1200" s="63">
        <f>L1199-K1199</f>
        <v>0</v>
      </c>
      <c r="M1200" s="63"/>
      <c r="N1200" s="45"/>
      <c r="O1200" s="380"/>
      <c r="P1200" s="380"/>
      <c r="Q1200" s="380"/>
      <c r="R1200" s="380"/>
      <c r="S1200" s="380"/>
      <c r="T1200" s="380"/>
      <c r="U1200" s="380"/>
      <c r="V1200" s="380"/>
      <c r="X1200" s="380"/>
      <c r="AA1200" s="45"/>
      <c r="AC1200" s="110"/>
    </row>
    <row r="1201" spans="1:33" x14ac:dyDescent="0.2">
      <c r="B1201" s="63"/>
      <c r="C1201" s="63"/>
      <c r="D1201" s="63"/>
      <c r="E1201" s="63"/>
      <c r="F1201" s="63"/>
      <c r="G1201" s="63"/>
      <c r="H1201" s="63"/>
      <c r="I1201" s="63"/>
      <c r="J1201" s="63"/>
      <c r="K1201" s="63"/>
      <c r="L1201" s="63"/>
      <c r="M1201" s="63"/>
      <c r="O1201" s="105"/>
      <c r="P1201" s="105"/>
      <c r="Q1201" s="105"/>
      <c r="AC1201" s="110"/>
    </row>
    <row r="1202" spans="1:33" x14ac:dyDescent="0.2">
      <c r="B1202" s="63"/>
      <c r="C1202" s="63"/>
      <c r="D1202" s="63"/>
      <c r="E1202" s="63"/>
      <c r="F1202" s="63"/>
      <c r="G1202" s="63"/>
      <c r="H1202" s="63"/>
      <c r="I1202" s="63"/>
      <c r="J1202" s="63"/>
      <c r="K1202" s="63"/>
      <c r="L1202" s="63"/>
      <c r="M1202" s="63"/>
      <c r="AC1202" s="110"/>
    </row>
    <row r="1203" spans="1:33" x14ac:dyDescent="0.2">
      <c r="B1203" s="86"/>
      <c r="M1203" s="111"/>
      <c r="O1203" s="86"/>
      <c r="AC1203" s="110"/>
    </row>
    <row r="1204" spans="1:33" s="298" customFormat="1" x14ac:dyDescent="0.2">
      <c r="A1204" s="56" t="s">
        <v>95</v>
      </c>
      <c r="B1204" s="115" t="s">
        <v>213</v>
      </c>
      <c r="C1204" s="116"/>
      <c r="D1204" s="116"/>
      <c r="E1204" s="116"/>
      <c r="F1204" s="116"/>
      <c r="G1204" s="116"/>
      <c r="H1204" s="116"/>
      <c r="I1204" s="116"/>
      <c r="J1204" s="116"/>
      <c r="K1204" s="116"/>
      <c r="L1204" s="116"/>
      <c r="M1204" s="116"/>
      <c r="N1204" s="56" t="s">
        <v>95</v>
      </c>
      <c r="O1204" s="326" t="str">
        <f>B1204</f>
        <v>Wagner-Peyser Entered Employment Rate for those Employed at Participation</v>
      </c>
      <c r="P1204" s="327"/>
      <c r="Q1204" s="327"/>
      <c r="R1204" s="327"/>
      <c r="S1204" s="327"/>
      <c r="T1204" s="327"/>
      <c r="U1204" s="327"/>
      <c r="V1204" s="327"/>
      <c r="W1204" s="327"/>
      <c r="X1204" s="350" t="s">
        <v>117</v>
      </c>
      <c r="Y1204" s="327"/>
      <c r="Z1204" s="327"/>
      <c r="AA1204" s="114" t="s">
        <v>95</v>
      </c>
      <c r="AC1204" s="15"/>
      <c r="AD1204" s="15"/>
      <c r="AE1204" s="15"/>
      <c r="AF1204" s="15"/>
    </row>
    <row r="1205" spans="1:33" ht="15" x14ac:dyDescent="0.25">
      <c r="A1205" s="56">
        <v>1</v>
      </c>
      <c r="B1205" s="57">
        <f>IF(O$1229&gt;0,SUM($O1205:O1205),"")</f>
        <v>85</v>
      </c>
      <c r="C1205" s="57">
        <f>IF(P$1229&gt;0,SUM($O1205:P1205),"")</f>
        <v>192</v>
      </c>
      <c r="D1205" s="57">
        <f>IF(Q$1229&gt;0,SUM($O1205:Q1205),"")</f>
        <v>281</v>
      </c>
      <c r="E1205" s="57" t="str">
        <f>IF(R$1229&gt;0,SUM($O1205:R1205),"")</f>
        <v/>
      </c>
      <c r="F1205" s="57" t="str">
        <f>IF(S$1229&gt;0,SUM($O1205:S1205),"")</f>
        <v/>
      </c>
      <c r="G1205" s="57" t="str">
        <f>IF(T$1229&gt;0,SUM($O1205:T1205),"")</f>
        <v/>
      </c>
      <c r="H1205" s="57" t="str">
        <f>IF(U$1229&gt;0,SUM($O1205:U1205),"")</f>
        <v/>
      </c>
      <c r="I1205" s="57" t="str">
        <f>IF(V$1229&gt;0,SUM($O1205:V1205),"")</f>
        <v/>
      </c>
      <c r="J1205" s="57" t="str">
        <f>IF(W$1229&gt;0,SUM($O1205:W1205),"")</f>
        <v/>
      </c>
      <c r="K1205" s="57" t="str">
        <f>IF(X$1229&gt;0,SUM($O1205:X1205),"")</f>
        <v/>
      </c>
      <c r="L1205" s="57" t="str">
        <f>IF(Y$1229&gt;0,SUM($O1205:Y1205),"")</f>
        <v/>
      </c>
      <c r="M1205" s="57" t="str">
        <f>IF(Z$1229&gt;0,SUM($O1205:Z1205),"")</f>
        <v/>
      </c>
      <c r="N1205" s="56">
        <v>1</v>
      </c>
      <c r="O1205" s="297">
        <v>85</v>
      </c>
      <c r="P1205" s="386">
        <v>107</v>
      </c>
      <c r="Q1205" s="443">
        <v>89</v>
      </c>
      <c r="R1205" s="391"/>
      <c r="S1205" s="399"/>
      <c r="T1205" s="404"/>
      <c r="U1205" s="439"/>
      <c r="V1205" s="439"/>
      <c r="W1205" s="441"/>
      <c r="X1205" s="443"/>
      <c r="Y1205" s="442"/>
      <c r="Z1205" s="365"/>
      <c r="AA1205" s="56">
        <v>1</v>
      </c>
      <c r="AB1205" s="110"/>
      <c r="AD1205" s="15" t="s">
        <v>390</v>
      </c>
      <c r="AE1205" s="15" t="s">
        <v>391</v>
      </c>
      <c r="AF1205" s="15" t="s">
        <v>392</v>
      </c>
      <c r="AG1205" s="401" t="s">
        <v>393</v>
      </c>
    </row>
    <row r="1206" spans="1:33" ht="15" x14ac:dyDescent="0.25">
      <c r="A1206" s="56">
        <v>2</v>
      </c>
      <c r="B1206" s="57">
        <f>IF(O$1229&gt;0,SUM($O1206:O1206),"")</f>
        <v>85</v>
      </c>
      <c r="C1206" s="57">
        <f>IF(P$1229&gt;0,SUM($O1206:P1206),"")</f>
        <v>176</v>
      </c>
      <c r="D1206" s="57">
        <f>IF(Q$1229&gt;0,SUM($O1206:Q1206),"")</f>
        <v>281</v>
      </c>
      <c r="E1206" s="57" t="str">
        <f>IF(R$1229&gt;0,SUM($O1206:R1206),"")</f>
        <v/>
      </c>
      <c r="F1206" s="57" t="str">
        <f>IF(S$1229&gt;0,SUM($O1206:S1206),"")</f>
        <v/>
      </c>
      <c r="G1206" s="57" t="str">
        <f>IF(T$1229&gt;0,SUM($O1206:T1206),"")</f>
        <v/>
      </c>
      <c r="H1206" s="57" t="str">
        <f>IF(U$1229&gt;0,SUM($O1206:U1206),"")</f>
        <v/>
      </c>
      <c r="I1206" s="57" t="str">
        <f>IF(V$1229&gt;0,SUM($O1206:V1206),"")</f>
        <v/>
      </c>
      <c r="J1206" s="57" t="str">
        <f>IF(W$1229&gt;0,SUM($O1206:W1206),"")</f>
        <v/>
      </c>
      <c r="K1206" s="57" t="str">
        <f>IF(X$1229&gt;0,SUM($O1206:X1206),"")</f>
        <v/>
      </c>
      <c r="L1206" s="57" t="str">
        <f>IF(Y$1229&gt;0,SUM($O1206:Y1206),"")</f>
        <v/>
      </c>
      <c r="M1206" s="57" t="str">
        <f>IF(Z$1229&gt;0,SUM($O1206:Z1206),"")</f>
        <v/>
      </c>
      <c r="N1206" s="56">
        <v>2</v>
      </c>
      <c r="O1206" s="71">
        <v>85</v>
      </c>
      <c r="P1206" s="386">
        <v>91</v>
      </c>
      <c r="Q1206" s="443">
        <v>105</v>
      </c>
      <c r="R1206" s="391"/>
      <c r="S1206" s="399"/>
      <c r="T1206" s="404"/>
      <c r="U1206" s="439"/>
      <c r="V1206" s="439"/>
      <c r="W1206" s="441"/>
      <c r="X1206" s="443"/>
      <c r="Y1206" s="442"/>
      <c r="Z1206" s="365"/>
      <c r="AA1206" s="56">
        <v>2</v>
      </c>
      <c r="AB1206" s="110"/>
      <c r="AC1206" s="110"/>
      <c r="AD1206" s="401">
        <v>1</v>
      </c>
      <c r="AE1206" s="401">
        <v>89</v>
      </c>
      <c r="AF1206" s="401">
        <v>409</v>
      </c>
      <c r="AG1206" s="401">
        <v>21.8</v>
      </c>
    </row>
    <row r="1207" spans="1:33" ht="15" x14ac:dyDescent="0.25">
      <c r="A1207" s="56">
        <v>3</v>
      </c>
      <c r="B1207" s="57">
        <f>IF(O$1229&gt;0,SUM($O1207:O1207),"")</f>
        <v>47</v>
      </c>
      <c r="C1207" s="57">
        <f>IF(P$1229&gt;0,SUM($O1207:P1207),"")</f>
        <v>101</v>
      </c>
      <c r="D1207" s="57">
        <f>IF(Q$1229&gt;0,SUM($O1207:Q1207),"")</f>
        <v>157</v>
      </c>
      <c r="E1207" s="57" t="str">
        <f>IF(R$1229&gt;0,SUM($O1207:R1207),"")</f>
        <v/>
      </c>
      <c r="F1207" s="57" t="str">
        <f>IF(S$1229&gt;0,SUM($O1207:S1207),"")</f>
        <v/>
      </c>
      <c r="G1207" s="57" t="str">
        <f>IF(T$1229&gt;0,SUM($O1207:T1207),"")</f>
        <v/>
      </c>
      <c r="H1207" s="57" t="str">
        <f>IF(U$1229&gt;0,SUM($O1207:U1207),"")</f>
        <v/>
      </c>
      <c r="I1207" s="57" t="str">
        <f>IF(V$1229&gt;0,SUM($O1207:V1207),"")</f>
        <v/>
      </c>
      <c r="J1207" s="57" t="str">
        <f>IF(W$1229&gt;0,SUM($O1207:W1207),"")</f>
        <v/>
      </c>
      <c r="K1207" s="57" t="str">
        <f>IF(X$1229&gt;0,SUM($O1207:X1207),"")</f>
        <v/>
      </c>
      <c r="L1207" s="57" t="str">
        <f>IF(Y$1229&gt;0,SUM($O1207:Y1207),"")</f>
        <v/>
      </c>
      <c r="M1207" s="57" t="str">
        <f>IF(Z$1229&gt;0,SUM($O1207:Z1207),"")</f>
        <v/>
      </c>
      <c r="N1207" s="56">
        <v>3</v>
      </c>
      <c r="O1207" s="71">
        <v>47</v>
      </c>
      <c r="P1207" s="386">
        <v>54</v>
      </c>
      <c r="Q1207" s="443">
        <v>56</v>
      </c>
      <c r="R1207" s="391"/>
      <c r="S1207" s="399"/>
      <c r="T1207" s="404"/>
      <c r="U1207" s="439"/>
      <c r="V1207" s="439"/>
      <c r="W1207" s="441"/>
      <c r="X1207" s="443"/>
      <c r="Y1207" s="442"/>
      <c r="Z1207" s="365"/>
      <c r="AA1207" s="56">
        <v>3</v>
      </c>
      <c r="AB1207" s="110"/>
      <c r="AC1207" s="110"/>
      <c r="AD1207" s="401">
        <v>2</v>
      </c>
      <c r="AE1207" s="401">
        <v>105</v>
      </c>
      <c r="AF1207" s="401">
        <v>294</v>
      </c>
      <c r="AG1207" s="401">
        <v>35.700000000000003</v>
      </c>
    </row>
    <row r="1208" spans="1:33" ht="15" x14ac:dyDescent="0.25">
      <c r="A1208" s="56">
        <v>4</v>
      </c>
      <c r="B1208" s="57">
        <f>IF(O$1229&gt;0,SUM($O1208:O1208),"")</f>
        <v>77</v>
      </c>
      <c r="C1208" s="57">
        <f>IF(P$1229&gt;0,SUM($O1208:P1208),"")</f>
        <v>169</v>
      </c>
      <c r="D1208" s="57">
        <f>IF(Q$1229&gt;0,SUM($O1208:Q1208),"")</f>
        <v>293</v>
      </c>
      <c r="E1208" s="57" t="str">
        <f>IF(R$1229&gt;0,SUM($O1208:R1208),"")</f>
        <v/>
      </c>
      <c r="F1208" s="57" t="str">
        <f>IF(S$1229&gt;0,SUM($O1208:S1208),"")</f>
        <v/>
      </c>
      <c r="G1208" s="57" t="str">
        <f>IF(T$1229&gt;0,SUM($O1208:T1208),"")</f>
        <v/>
      </c>
      <c r="H1208" s="57" t="str">
        <f>IF(U$1229&gt;0,SUM($O1208:U1208),"")</f>
        <v/>
      </c>
      <c r="I1208" s="57" t="str">
        <f>IF(V$1229&gt;0,SUM($O1208:V1208),"")</f>
        <v/>
      </c>
      <c r="J1208" s="57" t="str">
        <f>IF(W$1229&gt;0,SUM($O1208:W1208),"")</f>
        <v/>
      </c>
      <c r="K1208" s="57" t="str">
        <f>IF(X$1229&gt;0,SUM($O1208:X1208),"")</f>
        <v/>
      </c>
      <c r="L1208" s="57" t="str">
        <f>IF(Y$1229&gt;0,SUM($O1208:Y1208),"")</f>
        <v/>
      </c>
      <c r="M1208" s="57" t="str">
        <f>IF(Z$1229&gt;0,SUM($O1208:Z1208),"")</f>
        <v/>
      </c>
      <c r="N1208" s="56">
        <v>4</v>
      </c>
      <c r="O1208" s="71">
        <v>77</v>
      </c>
      <c r="P1208" s="386">
        <v>92</v>
      </c>
      <c r="Q1208" s="443">
        <v>124</v>
      </c>
      <c r="R1208" s="391"/>
      <c r="S1208" s="399"/>
      <c r="T1208" s="404"/>
      <c r="U1208" s="439"/>
      <c r="V1208" s="439"/>
      <c r="W1208" s="441"/>
      <c r="X1208" s="443"/>
      <c r="Y1208" s="442"/>
      <c r="Z1208" s="365"/>
      <c r="AA1208" s="56">
        <v>4</v>
      </c>
      <c r="AB1208" s="110"/>
      <c r="AC1208" s="110"/>
      <c r="AD1208" s="401">
        <v>3</v>
      </c>
      <c r="AE1208" s="401">
        <v>56</v>
      </c>
      <c r="AF1208" s="401">
        <v>197</v>
      </c>
      <c r="AG1208" s="401">
        <v>28.4</v>
      </c>
    </row>
    <row r="1209" spans="1:33" ht="15" x14ac:dyDescent="0.25">
      <c r="A1209" s="56">
        <v>5</v>
      </c>
      <c r="B1209" s="57">
        <f>IF(O$1229&gt;0,SUM($O1209:O1209),"")</f>
        <v>81</v>
      </c>
      <c r="C1209" s="57">
        <f>IF(P$1229&gt;0,SUM($O1209:P1209),"")</f>
        <v>167</v>
      </c>
      <c r="D1209" s="57">
        <f>IF(Q$1229&gt;0,SUM($O1209:Q1209),"")</f>
        <v>256</v>
      </c>
      <c r="E1209" s="57" t="str">
        <f>IF(R$1229&gt;0,SUM($O1209:R1209),"")</f>
        <v/>
      </c>
      <c r="F1209" s="57" t="str">
        <f>IF(S$1229&gt;0,SUM($O1209:S1209),"")</f>
        <v/>
      </c>
      <c r="G1209" s="57" t="str">
        <f>IF(T$1229&gt;0,SUM($O1209:T1209),"")</f>
        <v/>
      </c>
      <c r="H1209" s="57" t="str">
        <f>IF(U$1229&gt;0,SUM($O1209:U1209),"")</f>
        <v/>
      </c>
      <c r="I1209" s="57" t="str">
        <f>IF(V$1229&gt;0,SUM($O1209:V1209),"")</f>
        <v/>
      </c>
      <c r="J1209" s="57" t="str">
        <f>IF(W$1229&gt;0,SUM($O1209:W1209),"")</f>
        <v/>
      </c>
      <c r="K1209" s="57" t="str">
        <f>IF(X$1229&gt;0,SUM($O1209:X1209),"")</f>
        <v/>
      </c>
      <c r="L1209" s="57" t="str">
        <f>IF(Y$1229&gt;0,SUM($O1209:Y1209),"")</f>
        <v/>
      </c>
      <c r="M1209" s="57" t="str">
        <f>IF(Z$1229&gt;0,SUM($O1209:Z1209),"")</f>
        <v/>
      </c>
      <c r="N1209" s="56">
        <v>5</v>
      </c>
      <c r="O1209" s="71">
        <v>81</v>
      </c>
      <c r="P1209" s="386">
        <v>86</v>
      </c>
      <c r="Q1209" s="297">
        <v>89</v>
      </c>
      <c r="R1209" s="391"/>
      <c r="S1209" s="399"/>
      <c r="T1209" s="404"/>
      <c r="U1209" s="439"/>
      <c r="V1209" s="439"/>
      <c r="W1209" s="441"/>
      <c r="X1209" s="443"/>
      <c r="Y1209" s="442"/>
      <c r="Z1209" s="365"/>
      <c r="AA1209" s="56">
        <v>5</v>
      </c>
      <c r="AB1209" s="110"/>
      <c r="AC1209" s="110"/>
      <c r="AD1209" s="401">
        <v>4</v>
      </c>
      <c r="AE1209" s="401">
        <v>124</v>
      </c>
      <c r="AF1209" s="401">
        <v>382</v>
      </c>
      <c r="AG1209" s="401">
        <v>32.5</v>
      </c>
    </row>
    <row r="1210" spans="1:33" ht="15" x14ac:dyDescent="0.25">
      <c r="A1210" s="56">
        <v>6</v>
      </c>
      <c r="B1210" s="57">
        <f>IF(O$1229&gt;0,SUM($O1210:O1210),"")</f>
        <v>47</v>
      </c>
      <c r="C1210" s="57">
        <f>IF(P$1229&gt;0,SUM($O1210:P1210),"")</f>
        <v>114</v>
      </c>
      <c r="D1210" s="57">
        <f>IF(Q$1229&gt;0,SUM($O1210:Q1210),"")</f>
        <v>185</v>
      </c>
      <c r="E1210" s="57" t="str">
        <f>IF(R$1229&gt;0,SUM($O1210:R1210),"")</f>
        <v/>
      </c>
      <c r="F1210" s="57" t="str">
        <f>IF(S$1229&gt;0,SUM($O1210:S1210),"")</f>
        <v/>
      </c>
      <c r="G1210" s="57" t="str">
        <f>IF(T$1229&gt;0,SUM($O1210:T1210),"")</f>
        <v/>
      </c>
      <c r="H1210" s="57" t="str">
        <f>IF(U$1229&gt;0,SUM($O1210:U1210),"")</f>
        <v/>
      </c>
      <c r="I1210" s="57" t="str">
        <f>IF(V$1229&gt;0,SUM($O1210:V1210),"")</f>
        <v/>
      </c>
      <c r="J1210" s="57" t="str">
        <f>IF(W$1229&gt;0,SUM($O1210:W1210),"")</f>
        <v/>
      </c>
      <c r="K1210" s="57" t="str">
        <f>IF(X$1229&gt;0,SUM($O1210:X1210),"")</f>
        <v/>
      </c>
      <c r="L1210" s="57" t="str">
        <f>IF(Y$1229&gt;0,SUM($O1210:Y1210),"")</f>
        <v/>
      </c>
      <c r="M1210" s="57" t="str">
        <f>IF(Z$1229&gt;0,SUM($O1210:Z1210),"")</f>
        <v/>
      </c>
      <c r="N1210" s="56">
        <v>6</v>
      </c>
      <c r="O1210" s="71">
        <v>47</v>
      </c>
      <c r="P1210" s="386">
        <v>67</v>
      </c>
      <c r="Q1210" s="443">
        <v>71</v>
      </c>
      <c r="R1210" s="391"/>
      <c r="S1210" s="399"/>
      <c r="T1210" s="404"/>
      <c r="U1210" s="439"/>
      <c r="V1210" s="439"/>
      <c r="W1210" s="441"/>
      <c r="X1210" s="443"/>
      <c r="Y1210" s="442"/>
      <c r="Z1210" s="365"/>
      <c r="AA1210" s="56">
        <v>6</v>
      </c>
      <c r="AB1210" s="110"/>
      <c r="AC1210" s="110"/>
      <c r="AD1210" s="298">
        <v>5</v>
      </c>
      <c r="AE1210" s="298">
        <v>89</v>
      </c>
      <c r="AF1210" s="298">
        <v>376</v>
      </c>
      <c r="AG1210" s="401">
        <v>23.7</v>
      </c>
    </row>
    <row r="1211" spans="1:33" ht="15" x14ac:dyDescent="0.25">
      <c r="A1211" s="56">
        <v>7</v>
      </c>
      <c r="B1211" s="57">
        <f>IF(O$1229&gt;0,SUM($O1211:O1211),"")</f>
        <v>41</v>
      </c>
      <c r="C1211" s="57">
        <f>IF(P$1229&gt;0,SUM($O1211:P1211),"")</f>
        <v>84</v>
      </c>
      <c r="D1211" s="57">
        <f>IF(Q$1229&gt;0,SUM($O1211:Q1211),"")</f>
        <v>129</v>
      </c>
      <c r="E1211" s="57" t="str">
        <f>IF(R$1229&gt;0,SUM($O1211:R1211),"")</f>
        <v/>
      </c>
      <c r="F1211" s="57" t="str">
        <f>IF(S$1229&gt;0,SUM($O1211:S1211),"")</f>
        <v/>
      </c>
      <c r="G1211" s="57" t="str">
        <f>IF(T$1229&gt;0,SUM($O1211:T1211),"")</f>
        <v/>
      </c>
      <c r="H1211" s="57" t="str">
        <f>IF(U$1229&gt;0,SUM($O1211:U1211),"")</f>
        <v/>
      </c>
      <c r="I1211" s="57" t="str">
        <f>IF(V$1229&gt;0,SUM($O1211:V1211),"")</f>
        <v/>
      </c>
      <c r="J1211" s="57" t="str">
        <f>IF(W$1229&gt;0,SUM($O1211:W1211),"")</f>
        <v/>
      </c>
      <c r="K1211" s="57" t="str">
        <f>IF(X$1229&gt;0,SUM($O1211:X1211),"")</f>
        <v/>
      </c>
      <c r="L1211" s="57" t="str">
        <f>IF(Y$1229&gt;0,SUM($O1211:Y1211),"")</f>
        <v/>
      </c>
      <c r="M1211" s="57" t="str">
        <f>IF(Z$1229&gt;0,SUM($O1211:Z1211),"")</f>
        <v/>
      </c>
      <c r="N1211" s="56">
        <v>7</v>
      </c>
      <c r="O1211" s="71">
        <v>41</v>
      </c>
      <c r="P1211" s="386">
        <v>43</v>
      </c>
      <c r="Q1211" s="443">
        <v>45</v>
      </c>
      <c r="R1211" s="391"/>
      <c r="S1211" s="399"/>
      <c r="T1211" s="404"/>
      <c r="U1211" s="439"/>
      <c r="V1211" s="439"/>
      <c r="W1211" s="441"/>
      <c r="X1211" s="443"/>
      <c r="Y1211" s="442"/>
      <c r="Z1211" s="365"/>
      <c r="AA1211" s="56">
        <v>7</v>
      </c>
      <c r="AB1211" s="110"/>
      <c r="AC1211" s="110"/>
      <c r="AD1211" s="401">
        <v>6</v>
      </c>
      <c r="AE1211" s="401">
        <v>71</v>
      </c>
      <c r="AF1211" s="401">
        <v>244</v>
      </c>
      <c r="AG1211" s="401">
        <v>29.1</v>
      </c>
    </row>
    <row r="1212" spans="1:33" ht="15" x14ac:dyDescent="0.25">
      <c r="A1212" s="56">
        <v>8</v>
      </c>
      <c r="B1212" s="57">
        <f>IF(O$1229&gt;0,SUM($O1212:O1212),"")</f>
        <v>242</v>
      </c>
      <c r="C1212" s="57">
        <f>IF(P$1229&gt;0,SUM($O1212:P1212),"")</f>
        <v>478</v>
      </c>
      <c r="D1212" s="57">
        <f>IF(Q$1229&gt;0,SUM($O1212:Q1212),"")</f>
        <v>778</v>
      </c>
      <c r="E1212" s="57" t="str">
        <f>IF(R$1229&gt;0,SUM($O1212:R1212),"")</f>
        <v/>
      </c>
      <c r="F1212" s="57" t="str">
        <f>IF(S$1229&gt;0,SUM($O1212:S1212),"")</f>
        <v/>
      </c>
      <c r="G1212" s="57" t="str">
        <f>IF(T$1229&gt;0,SUM($O1212:T1212),"")</f>
        <v/>
      </c>
      <c r="H1212" s="57" t="str">
        <f>IF(U$1229&gt;0,SUM($O1212:U1212),"")</f>
        <v/>
      </c>
      <c r="I1212" s="57" t="str">
        <f>IF(V$1229&gt;0,SUM($O1212:V1212),"")</f>
        <v/>
      </c>
      <c r="J1212" s="57" t="str">
        <f>IF(W$1229&gt;0,SUM($O1212:W1212),"")</f>
        <v/>
      </c>
      <c r="K1212" s="57" t="str">
        <f>IF(X$1229&gt;0,SUM($O1212:X1212),"")</f>
        <v/>
      </c>
      <c r="L1212" s="57" t="str">
        <f>IF(Y$1229&gt;0,SUM($O1212:Y1212),"")</f>
        <v/>
      </c>
      <c r="M1212" s="57" t="str">
        <f>IF(Z$1229&gt;0,SUM($O1212:Z1212),"")</f>
        <v/>
      </c>
      <c r="N1212" s="56">
        <v>8</v>
      </c>
      <c r="O1212" s="71">
        <v>242</v>
      </c>
      <c r="P1212" s="386">
        <v>236</v>
      </c>
      <c r="Q1212" s="443">
        <v>300</v>
      </c>
      <c r="R1212" s="391"/>
      <c r="S1212" s="399"/>
      <c r="T1212" s="405"/>
      <c r="U1212" s="439"/>
      <c r="V1212" s="439"/>
      <c r="W1212" s="441"/>
      <c r="X1212" s="443"/>
      <c r="Y1212" s="442"/>
      <c r="Z1212" s="366"/>
      <c r="AA1212" s="56">
        <v>8</v>
      </c>
      <c r="AB1212" s="110"/>
      <c r="AC1212" s="110"/>
      <c r="AD1212" s="401">
        <v>7</v>
      </c>
      <c r="AE1212" s="401">
        <v>45</v>
      </c>
      <c r="AF1212" s="401">
        <v>147</v>
      </c>
      <c r="AG1212" s="401">
        <v>30.6</v>
      </c>
    </row>
    <row r="1213" spans="1:33" ht="15" x14ac:dyDescent="0.25">
      <c r="A1213" s="56">
        <v>9</v>
      </c>
      <c r="B1213" s="57">
        <f>IF(O$1229&gt;0,SUM($O1213:O1213),"")</f>
        <v>62</v>
      </c>
      <c r="C1213" s="57">
        <f>IF(P$1229&gt;0,SUM($O1213:P1213),"")</f>
        <v>119</v>
      </c>
      <c r="D1213" s="57">
        <f>IF(Q$1229&gt;0,SUM($O1213:Q1213),"")</f>
        <v>180</v>
      </c>
      <c r="E1213" s="57" t="str">
        <f>IF(R$1229&gt;0,SUM($O1213:R1213),"")</f>
        <v/>
      </c>
      <c r="F1213" s="57" t="str">
        <f>IF(S$1229&gt;0,SUM($O1213:S1213),"")</f>
        <v/>
      </c>
      <c r="G1213" s="57" t="str">
        <f>IF(T$1229&gt;0,SUM($O1213:T1213),"")</f>
        <v/>
      </c>
      <c r="H1213" s="57" t="str">
        <f>IF(U$1229&gt;0,SUM($O1213:U1213),"")</f>
        <v/>
      </c>
      <c r="I1213" s="57" t="str">
        <f>IF(V$1229&gt;0,SUM($O1213:V1213),"")</f>
        <v/>
      </c>
      <c r="J1213" s="57" t="str">
        <f>IF(W$1229&gt;0,SUM($O1213:W1213),"")</f>
        <v/>
      </c>
      <c r="K1213" s="57" t="str">
        <f>IF(X$1229&gt;0,SUM($O1213:X1213),"")</f>
        <v/>
      </c>
      <c r="L1213" s="57" t="str">
        <f>IF(Y$1229&gt;0,SUM($O1213:Y1213),"")</f>
        <v/>
      </c>
      <c r="M1213" s="57" t="str">
        <f>IF(Z$1229&gt;0,SUM($O1213:Z1213),"")</f>
        <v/>
      </c>
      <c r="N1213" s="56">
        <v>9</v>
      </c>
      <c r="O1213" s="71">
        <v>62</v>
      </c>
      <c r="P1213" s="386">
        <v>57</v>
      </c>
      <c r="Q1213" s="443">
        <v>61</v>
      </c>
      <c r="R1213" s="391"/>
      <c r="S1213" s="399"/>
      <c r="T1213" s="404"/>
      <c r="U1213" s="439"/>
      <c r="V1213" s="439"/>
      <c r="W1213" s="441"/>
      <c r="X1213" s="443"/>
      <c r="Y1213" s="442"/>
      <c r="Z1213" s="365"/>
      <c r="AA1213" s="56">
        <v>9</v>
      </c>
      <c r="AB1213" s="110"/>
      <c r="AD1213" s="401">
        <v>8</v>
      </c>
      <c r="AE1213" s="401">
        <v>300</v>
      </c>
      <c r="AF1213" s="401">
        <v>1074</v>
      </c>
      <c r="AG1213" s="401">
        <v>27.9</v>
      </c>
    </row>
    <row r="1214" spans="1:33" ht="15" x14ac:dyDescent="0.25">
      <c r="A1214" s="56">
        <v>10</v>
      </c>
      <c r="B1214" s="57">
        <f>IF(O$1229&gt;0,SUM($O1214:O1214),"")</f>
        <v>119</v>
      </c>
      <c r="C1214" s="57">
        <f>IF(P$1229&gt;0,SUM($O1214:P1214),"")</f>
        <v>248</v>
      </c>
      <c r="D1214" s="57">
        <f>IF(Q$1229&gt;0,SUM($O1214:Q1214),"")</f>
        <v>406</v>
      </c>
      <c r="E1214" s="57" t="str">
        <f>IF(R$1229&gt;0,SUM($O1214:R1214),"")</f>
        <v/>
      </c>
      <c r="F1214" s="57" t="str">
        <f>IF(S$1229&gt;0,SUM($O1214:S1214),"")</f>
        <v/>
      </c>
      <c r="G1214" s="57" t="str">
        <f>IF(T$1229&gt;0,SUM($O1214:T1214),"")</f>
        <v/>
      </c>
      <c r="H1214" s="57" t="str">
        <f>IF(U$1229&gt;0,SUM($O1214:U1214),"")</f>
        <v/>
      </c>
      <c r="I1214" s="57" t="str">
        <f>IF(V$1229&gt;0,SUM($O1214:V1214),"")</f>
        <v/>
      </c>
      <c r="J1214" s="57" t="str">
        <f>IF(W$1229&gt;0,SUM($O1214:W1214),"")</f>
        <v/>
      </c>
      <c r="K1214" s="57" t="str">
        <f>IF(X$1229&gt;0,SUM($O1214:X1214),"")</f>
        <v/>
      </c>
      <c r="L1214" s="57" t="str">
        <f>IF(Y$1229&gt;0,SUM($O1214:Y1214),"")</f>
        <v/>
      </c>
      <c r="M1214" s="57" t="str">
        <f>IF(Z$1229&gt;0,SUM($O1214:Z1214),"")</f>
        <v/>
      </c>
      <c r="N1214" s="56">
        <v>10</v>
      </c>
      <c r="O1214" s="71">
        <v>119</v>
      </c>
      <c r="P1214" s="386">
        <v>129</v>
      </c>
      <c r="Q1214" s="443">
        <v>158</v>
      </c>
      <c r="R1214" s="391"/>
      <c r="S1214" s="399"/>
      <c r="T1214" s="404"/>
      <c r="U1214" s="439"/>
      <c r="V1214" s="439"/>
      <c r="W1214" s="441"/>
      <c r="X1214" s="443"/>
      <c r="Y1214" s="442"/>
      <c r="Z1214" s="365"/>
      <c r="AA1214" s="56">
        <v>10</v>
      </c>
      <c r="AB1214" s="110"/>
      <c r="AC1214" s="110"/>
      <c r="AD1214" s="401">
        <v>9</v>
      </c>
      <c r="AE1214" s="401">
        <v>61</v>
      </c>
      <c r="AF1214" s="401">
        <v>75</v>
      </c>
      <c r="AG1214" s="401">
        <v>81.3</v>
      </c>
    </row>
    <row r="1215" spans="1:33" ht="15" x14ac:dyDescent="0.25">
      <c r="A1215" s="56">
        <v>11</v>
      </c>
      <c r="B1215" s="57">
        <f>IF(O$1229&gt;0,SUM($O1215:O1215),"")</f>
        <v>213</v>
      </c>
      <c r="C1215" s="57">
        <f>IF(P$1229&gt;0,SUM($O1215:P1215),"")</f>
        <v>372</v>
      </c>
      <c r="D1215" s="57">
        <f>IF(Q$1229&gt;0,SUM($O1215:Q1215),"")</f>
        <v>608</v>
      </c>
      <c r="E1215" s="57" t="str">
        <f>IF(R$1229&gt;0,SUM($O1215:R1215),"")</f>
        <v/>
      </c>
      <c r="F1215" s="57" t="str">
        <f>IF(S$1229&gt;0,SUM($O1215:S1215),"")</f>
        <v/>
      </c>
      <c r="G1215" s="57" t="str">
        <f>IF(T$1229&gt;0,SUM($O1215:T1215),"")</f>
        <v/>
      </c>
      <c r="H1215" s="57" t="str">
        <f>IF(U$1229&gt;0,SUM($O1215:U1215),"")</f>
        <v/>
      </c>
      <c r="I1215" s="57" t="str">
        <f>IF(V$1229&gt;0,SUM($O1215:V1215),"")</f>
        <v/>
      </c>
      <c r="J1215" s="57" t="str">
        <f>IF(W$1229&gt;0,SUM($O1215:W1215),"")</f>
        <v/>
      </c>
      <c r="K1215" s="57" t="str">
        <f>IF(X$1229&gt;0,SUM($O1215:X1215),"")</f>
        <v/>
      </c>
      <c r="L1215" s="57" t="str">
        <f>IF(Y$1229&gt;0,SUM($O1215:Y1215),"")</f>
        <v/>
      </c>
      <c r="M1215" s="57" t="str">
        <f>IF(Z$1229&gt;0,SUM($O1215:Z1215),"")</f>
        <v/>
      </c>
      <c r="N1215" s="56">
        <v>11</v>
      </c>
      <c r="O1215" s="71">
        <v>213</v>
      </c>
      <c r="P1215" s="386">
        <v>159</v>
      </c>
      <c r="Q1215" s="443">
        <v>236</v>
      </c>
      <c r="R1215" s="391"/>
      <c r="S1215" s="399"/>
      <c r="T1215" s="404"/>
      <c r="U1215" s="439"/>
      <c r="V1215" s="439"/>
      <c r="W1215" s="441"/>
      <c r="X1215" s="443"/>
      <c r="Y1215" s="442"/>
      <c r="Z1215" s="365"/>
      <c r="AA1215" s="56">
        <v>11</v>
      </c>
      <c r="AB1215" s="110"/>
      <c r="AC1215" s="110"/>
      <c r="AD1215" s="401">
        <v>10</v>
      </c>
      <c r="AE1215" s="401">
        <v>158</v>
      </c>
      <c r="AF1215" s="401">
        <v>371</v>
      </c>
      <c r="AG1215" s="401">
        <v>42.6</v>
      </c>
    </row>
    <row r="1216" spans="1:33" ht="15" x14ac:dyDescent="0.25">
      <c r="A1216" s="56">
        <v>12</v>
      </c>
      <c r="B1216" s="57">
        <f>IF(O$1229&gt;0,SUM($O1216:O1216),"")</f>
        <v>269</v>
      </c>
      <c r="C1216" s="57">
        <f>IF(P$1229&gt;0,SUM($O1216:P1216),"")</f>
        <v>561</v>
      </c>
      <c r="D1216" s="57">
        <f>IF(Q$1229&gt;0,SUM($O1216:Q1216),"")</f>
        <v>867</v>
      </c>
      <c r="E1216" s="57" t="str">
        <f>IF(R$1229&gt;0,SUM($O1216:R1216),"")</f>
        <v/>
      </c>
      <c r="F1216" s="57" t="str">
        <f>IF(S$1229&gt;0,SUM($O1216:S1216),"")</f>
        <v/>
      </c>
      <c r="G1216" s="57" t="str">
        <f>IF(T$1229&gt;0,SUM($O1216:T1216),"")</f>
        <v/>
      </c>
      <c r="H1216" s="57" t="str">
        <f>IF(U$1229&gt;0,SUM($O1216:U1216),"")</f>
        <v/>
      </c>
      <c r="I1216" s="57" t="str">
        <f>IF(V$1229&gt;0,SUM($O1216:V1216),"")</f>
        <v/>
      </c>
      <c r="J1216" s="57" t="str">
        <f>IF(W$1229&gt;0,SUM($O1216:W1216),"")</f>
        <v/>
      </c>
      <c r="K1216" s="57" t="str">
        <f>IF(X$1229&gt;0,SUM($O1216:X1216),"")</f>
        <v/>
      </c>
      <c r="L1216" s="57" t="str">
        <f>IF(Y$1229&gt;0,SUM($O1216:Y1216),"")</f>
        <v/>
      </c>
      <c r="M1216" s="57" t="str">
        <f>IF(Z$1229&gt;0,SUM($O1216:Z1216),"")</f>
        <v/>
      </c>
      <c r="N1216" s="56">
        <v>12</v>
      </c>
      <c r="O1216" s="71">
        <v>269</v>
      </c>
      <c r="P1216" s="386">
        <v>292</v>
      </c>
      <c r="Q1216" s="443">
        <v>306</v>
      </c>
      <c r="R1216" s="391"/>
      <c r="S1216" s="399"/>
      <c r="T1216" s="404"/>
      <c r="U1216" s="439"/>
      <c r="V1216" s="439"/>
      <c r="W1216" s="441"/>
      <c r="X1216" s="443"/>
      <c r="Y1216" s="442"/>
      <c r="Z1216" s="366"/>
      <c r="AA1216" s="56">
        <v>12</v>
      </c>
      <c r="AB1216" s="110"/>
      <c r="AC1216" s="110"/>
      <c r="AD1216" s="401">
        <v>11</v>
      </c>
      <c r="AE1216" s="401">
        <v>236</v>
      </c>
      <c r="AF1216" s="401">
        <v>518</v>
      </c>
      <c r="AG1216" s="401">
        <v>45.6</v>
      </c>
    </row>
    <row r="1217" spans="1:33" ht="15" x14ac:dyDescent="0.25">
      <c r="A1217" s="56">
        <v>13</v>
      </c>
      <c r="B1217" s="57">
        <f>IF(O$1229&gt;0,SUM($O1217:O1217),"")</f>
        <v>243</v>
      </c>
      <c r="C1217" s="57">
        <f>IF(P$1229&gt;0,SUM($O1217:P1217),"")</f>
        <v>456</v>
      </c>
      <c r="D1217" s="57">
        <f>IF(Q$1229&gt;0,SUM($O1217:Q1217),"")</f>
        <v>732</v>
      </c>
      <c r="E1217" s="57" t="str">
        <f>IF(R$1229&gt;0,SUM($O1217:R1217),"")</f>
        <v/>
      </c>
      <c r="F1217" s="57" t="str">
        <f>IF(S$1229&gt;0,SUM($O1217:S1217),"")</f>
        <v/>
      </c>
      <c r="G1217" s="57" t="str">
        <f>IF(T$1229&gt;0,SUM($O1217:T1217),"")</f>
        <v/>
      </c>
      <c r="H1217" s="57" t="str">
        <f>IF(U$1229&gt;0,SUM($O1217:U1217),"")</f>
        <v/>
      </c>
      <c r="I1217" s="57" t="str">
        <f>IF(V$1229&gt;0,SUM($O1217:V1217),"")</f>
        <v/>
      </c>
      <c r="J1217" s="57" t="str">
        <f>IF(W$1229&gt;0,SUM($O1217:W1217),"")</f>
        <v/>
      </c>
      <c r="K1217" s="57" t="str">
        <f>IF(X$1229&gt;0,SUM($O1217:X1217),"")</f>
        <v/>
      </c>
      <c r="L1217" s="57" t="str">
        <f>IF(Y$1229&gt;0,SUM($O1217:Y1217),"")</f>
        <v/>
      </c>
      <c r="M1217" s="57" t="str">
        <f>IF(Z$1229&gt;0,SUM($O1217:Z1217),"")</f>
        <v/>
      </c>
      <c r="N1217" s="56">
        <v>13</v>
      </c>
      <c r="O1217" s="71">
        <v>243</v>
      </c>
      <c r="P1217" s="386">
        <v>213</v>
      </c>
      <c r="Q1217" s="443">
        <v>276</v>
      </c>
      <c r="R1217" s="391"/>
      <c r="S1217" s="399"/>
      <c r="T1217" s="404"/>
      <c r="U1217" s="439"/>
      <c r="V1217" s="439"/>
      <c r="W1217" s="441"/>
      <c r="X1217" s="443"/>
      <c r="Y1217" s="442"/>
      <c r="Z1217" s="365"/>
      <c r="AA1217" s="56">
        <v>13</v>
      </c>
      <c r="AB1217" s="110"/>
      <c r="AD1217" s="401">
        <v>12</v>
      </c>
      <c r="AE1217" s="401">
        <v>306</v>
      </c>
      <c r="AF1217" s="401">
        <v>1012</v>
      </c>
      <c r="AG1217" s="401">
        <v>30.2</v>
      </c>
    </row>
    <row r="1218" spans="1:33" ht="15" x14ac:dyDescent="0.25">
      <c r="A1218" s="56">
        <v>14</v>
      </c>
      <c r="B1218" s="57">
        <f>IF(O$1229&gt;0,SUM($O1218:O1218),"")</f>
        <v>211</v>
      </c>
      <c r="C1218" s="57">
        <f>IF(P$1229&gt;0,SUM($O1218:P1218),"")</f>
        <v>389</v>
      </c>
      <c r="D1218" s="57">
        <f>IF(Q$1229&gt;0,SUM($O1218:Q1218),"")</f>
        <v>633</v>
      </c>
      <c r="E1218" s="57" t="str">
        <f>IF(R$1229&gt;0,SUM($O1218:R1218),"")</f>
        <v/>
      </c>
      <c r="F1218" s="57" t="str">
        <f>IF(S$1229&gt;0,SUM($O1218:S1218),"")</f>
        <v/>
      </c>
      <c r="G1218" s="57" t="str">
        <f>IF(T$1229&gt;0,SUM($O1218:T1218),"")</f>
        <v/>
      </c>
      <c r="H1218" s="57" t="str">
        <f>IF(U$1229&gt;0,SUM($O1218:U1218),"")</f>
        <v/>
      </c>
      <c r="I1218" s="57" t="str">
        <f>IF(V$1229&gt;0,SUM($O1218:V1218),"")</f>
        <v/>
      </c>
      <c r="J1218" s="57" t="str">
        <f>IF(W$1229&gt;0,SUM($O1218:W1218),"")</f>
        <v/>
      </c>
      <c r="K1218" s="57" t="str">
        <f>IF(X$1229&gt;0,SUM($O1218:X1218),"")</f>
        <v/>
      </c>
      <c r="L1218" s="57" t="str">
        <f>IF(Y$1229&gt;0,SUM($O1218:Y1218),"")</f>
        <v/>
      </c>
      <c r="M1218" s="57" t="str">
        <f>IF(Z$1229&gt;0,SUM($O1218:Z1218),"")</f>
        <v/>
      </c>
      <c r="N1218" s="56">
        <v>14</v>
      </c>
      <c r="O1218" s="71">
        <v>211</v>
      </c>
      <c r="P1218" s="386">
        <v>178</v>
      </c>
      <c r="Q1218" s="443">
        <v>244</v>
      </c>
      <c r="R1218" s="391"/>
      <c r="S1218" s="399"/>
      <c r="T1218" s="404"/>
      <c r="U1218" s="439"/>
      <c r="V1218" s="439"/>
      <c r="W1218" s="441"/>
      <c r="X1218" s="443"/>
      <c r="Y1218" s="442"/>
      <c r="Z1218" s="365"/>
      <c r="AA1218" s="56">
        <v>14</v>
      </c>
      <c r="AB1218" s="110"/>
      <c r="AC1218" s="110"/>
      <c r="AD1218" s="401">
        <v>13</v>
      </c>
      <c r="AE1218" s="401">
        <v>276</v>
      </c>
      <c r="AF1218" s="401">
        <v>973</v>
      </c>
      <c r="AG1218" s="401">
        <v>28.4</v>
      </c>
    </row>
    <row r="1219" spans="1:33" ht="15" x14ac:dyDescent="0.25">
      <c r="A1219" s="56">
        <v>15</v>
      </c>
      <c r="B1219" s="57">
        <f>IF(O$1229&gt;0,SUM($O1219:O1219),"")</f>
        <v>374</v>
      </c>
      <c r="C1219" s="57">
        <f>IF(P$1229&gt;0,SUM($O1219:P1219),"")</f>
        <v>696</v>
      </c>
      <c r="D1219" s="57">
        <f>IF(Q$1229&gt;0,SUM($O1219:Q1219),"")</f>
        <v>1151</v>
      </c>
      <c r="E1219" s="57" t="str">
        <f>IF(R$1229&gt;0,SUM($O1219:R1219),"")</f>
        <v/>
      </c>
      <c r="F1219" s="57" t="str">
        <f>IF(S$1229&gt;0,SUM($O1219:S1219),"")</f>
        <v/>
      </c>
      <c r="G1219" s="57" t="str">
        <f>IF(T$1229&gt;0,SUM($O1219:T1219),"")</f>
        <v/>
      </c>
      <c r="H1219" s="57" t="str">
        <f>IF(U$1229&gt;0,SUM($O1219:U1219),"")</f>
        <v/>
      </c>
      <c r="I1219" s="57" t="str">
        <f>IF(V$1229&gt;0,SUM($O1219:V1219),"")</f>
        <v/>
      </c>
      <c r="J1219" s="57" t="str">
        <f>IF(W$1229&gt;0,SUM($O1219:W1219),"")</f>
        <v/>
      </c>
      <c r="K1219" s="57" t="str">
        <f>IF(X$1229&gt;0,SUM($O1219:X1219),"")</f>
        <v/>
      </c>
      <c r="L1219" s="57" t="str">
        <f>IF(Y$1229&gt;0,SUM($O1219:Y1219),"")</f>
        <v/>
      </c>
      <c r="M1219" s="57" t="str">
        <f>IF(Z$1229&gt;0,SUM($O1219:Z1219),"")</f>
        <v/>
      </c>
      <c r="N1219" s="56">
        <v>15</v>
      </c>
      <c r="O1219" s="71">
        <v>374</v>
      </c>
      <c r="P1219" s="386">
        <v>322</v>
      </c>
      <c r="Q1219" s="443">
        <v>455</v>
      </c>
      <c r="R1219" s="391"/>
      <c r="S1219" s="399"/>
      <c r="T1219" s="404"/>
      <c r="U1219" s="439"/>
      <c r="V1219" s="439"/>
      <c r="W1219" s="441"/>
      <c r="X1219" s="443"/>
      <c r="Y1219" s="442"/>
      <c r="Z1219" s="365"/>
      <c r="AA1219" s="56">
        <v>15</v>
      </c>
      <c r="AB1219" s="110"/>
      <c r="AC1219" s="110"/>
      <c r="AD1219" s="401">
        <v>14</v>
      </c>
      <c r="AE1219" s="401">
        <v>244</v>
      </c>
      <c r="AF1219" s="401">
        <v>278</v>
      </c>
      <c r="AG1219" s="401">
        <v>87.8</v>
      </c>
    </row>
    <row r="1220" spans="1:33" ht="15" x14ac:dyDescent="0.25">
      <c r="A1220" s="56">
        <v>16</v>
      </c>
      <c r="B1220" s="57">
        <f>IF(O$1229&gt;0,SUM($O1220:O1220),"")</f>
        <v>142</v>
      </c>
      <c r="C1220" s="57">
        <f>IF(P$1229&gt;0,SUM($O1220:P1220),"")</f>
        <v>294</v>
      </c>
      <c r="D1220" s="57">
        <f>IF(Q$1229&gt;0,SUM($O1220:Q1220),"")</f>
        <v>449</v>
      </c>
      <c r="E1220" s="57" t="str">
        <f>IF(R$1229&gt;0,SUM($O1220:R1220),"")</f>
        <v/>
      </c>
      <c r="F1220" s="57" t="str">
        <f>IF(S$1229&gt;0,SUM($O1220:S1220),"")</f>
        <v/>
      </c>
      <c r="G1220" s="57" t="str">
        <f>IF(T$1229&gt;0,SUM($O1220:T1220),"")</f>
        <v/>
      </c>
      <c r="H1220" s="57" t="str">
        <f>IF(U$1229&gt;0,SUM($O1220:U1220),"")</f>
        <v/>
      </c>
      <c r="I1220" s="57" t="str">
        <f>IF(V$1229&gt;0,SUM($O1220:V1220),"")</f>
        <v/>
      </c>
      <c r="J1220" s="57" t="str">
        <f>IF(W$1229&gt;0,SUM($O1220:W1220),"")</f>
        <v/>
      </c>
      <c r="K1220" s="57" t="str">
        <f>IF(X$1229&gt;0,SUM($O1220:X1220),"")</f>
        <v/>
      </c>
      <c r="L1220" s="57" t="str">
        <f>IF(Y$1229&gt;0,SUM($O1220:Y1220),"")</f>
        <v/>
      </c>
      <c r="M1220" s="57" t="str">
        <f>IF(Z$1229&gt;0,SUM($O1220:Z1220),"")</f>
        <v/>
      </c>
      <c r="N1220" s="56">
        <v>16</v>
      </c>
      <c r="O1220" s="71">
        <v>142</v>
      </c>
      <c r="P1220" s="386">
        <v>152</v>
      </c>
      <c r="Q1220" s="443">
        <v>155</v>
      </c>
      <c r="R1220" s="391"/>
      <c r="S1220" s="399"/>
      <c r="T1220" s="404"/>
      <c r="U1220" s="439"/>
      <c r="V1220" s="439"/>
      <c r="W1220" s="441"/>
      <c r="X1220" s="443"/>
      <c r="Y1220" s="442"/>
      <c r="Z1220" s="365"/>
      <c r="AA1220" s="56">
        <v>16</v>
      </c>
      <c r="AB1220" s="110"/>
      <c r="AC1220" s="110"/>
      <c r="AD1220" s="401">
        <v>15</v>
      </c>
      <c r="AE1220" s="401">
        <v>455</v>
      </c>
      <c r="AF1220" s="401">
        <v>1205</v>
      </c>
      <c r="AG1220" s="401">
        <v>37.799999999999997</v>
      </c>
    </row>
    <row r="1221" spans="1:33" ht="15" x14ac:dyDescent="0.25">
      <c r="A1221" s="56">
        <v>17</v>
      </c>
      <c r="B1221" s="57">
        <f>IF(O$1229&gt;0,SUM($O1221:O1221),"")</f>
        <v>143</v>
      </c>
      <c r="C1221" s="57">
        <f>IF(P$1229&gt;0,SUM($O1221:P1221),"")</f>
        <v>246</v>
      </c>
      <c r="D1221" s="57">
        <f>IF(Q$1229&gt;0,SUM($O1221:Q1221),"")</f>
        <v>417</v>
      </c>
      <c r="E1221" s="57" t="str">
        <f>IF(R$1229&gt;0,SUM($O1221:R1221),"")</f>
        <v/>
      </c>
      <c r="F1221" s="57" t="str">
        <f>IF(S$1229&gt;0,SUM($O1221:S1221),"")</f>
        <v/>
      </c>
      <c r="G1221" s="57" t="str">
        <f>IF(T$1229&gt;0,SUM($O1221:T1221),"")</f>
        <v/>
      </c>
      <c r="H1221" s="57" t="str">
        <f>IF(U$1229&gt;0,SUM($O1221:U1221),"")</f>
        <v/>
      </c>
      <c r="I1221" s="57" t="str">
        <f>IF(V$1229&gt;0,SUM($O1221:V1221),"")</f>
        <v/>
      </c>
      <c r="J1221" s="57" t="str">
        <f>IF(W$1229&gt;0,SUM($O1221:W1221),"")</f>
        <v/>
      </c>
      <c r="K1221" s="57" t="str">
        <f>IF(X$1229&gt;0,SUM($O1221:X1221),"")</f>
        <v/>
      </c>
      <c r="L1221" s="57" t="str">
        <f>IF(Y$1229&gt;0,SUM($O1221:Y1221),"")</f>
        <v/>
      </c>
      <c r="M1221" s="57" t="str">
        <f>IF(Z$1229&gt;0,SUM($O1221:Z1221),"")</f>
        <v/>
      </c>
      <c r="N1221" s="56">
        <v>17</v>
      </c>
      <c r="O1221" s="71">
        <v>143</v>
      </c>
      <c r="P1221" s="386">
        <v>103</v>
      </c>
      <c r="Q1221" s="443">
        <v>171</v>
      </c>
      <c r="R1221" s="391"/>
      <c r="S1221" s="399"/>
      <c r="T1221" s="404"/>
      <c r="U1221" s="439"/>
      <c r="V1221" s="439"/>
      <c r="W1221" s="441"/>
      <c r="X1221" s="443"/>
      <c r="Y1221" s="442"/>
      <c r="Z1221" s="366"/>
      <c r="AA1221" s="56">
        <v>17</v>
      </c>
      <c r="AB1221" s="110"/>
      <c r="AC1221" s="298"/>
      <c r="AD1221" s="401">
        <v>16</v>
      </c>
      <c r="AE1221" s="401">
        <v>155</v>
      </c>
      <c r="AF1221" s="401">
        <v>265</v>
      </c>
      <c r="AG1221" s="401">
        <v>58.5</v>
      </c>
    </row>
    <row r="1222" spans="1:33" ht="15" x14ac:dyDescent="0.25">
      <c r="A1222" s="56">
        <v>18</v>
      </c>
      <c r="B1222" s="57">
        <f>IF(O$1229&gt;0,SUM($O1222:O1222),"")</f>
        <v>70</v>
      </c>
      <c r="C1222" s="57">
        <f>IF(P$1229&gt;0,SUM($O1222:P1222),"")</f>
        <v>165</v>
      </c>
      <c r="D1222" s="57">
        <f>IF(Q$1229&gt;0,SUM($O1222:Q1222),"")</f>
        <v>267</v>
      </c>
      <c r="E1222" s="57" t="str">
        <f>IF(R$1229&gt;0,SUM($O1222:R1222),"")</f>
        <v/>
      </c>
      <c r="F1222" s="57" t="str">
        <f>IF(S$1229&gt;0,SUM($O1222:S1222),"")</f>
        <v/>
      </c>
      <c r="G1222" s="57" t="str">
        <f>IF(T$1229&gt;0,SUM($O1222:T1222),"")</f>
        <v/>
      </c>
      <c r="H1222" s="57" t="str">
        <f>IF(U$1229&gt;0,SUM($O1222:U1222),"")</f>
        <v/>
      </c>
      <c r="I1222" s="57" t="str">
        <f>IF(V$1229&gt;0,SUM($O1222:V1222),"")</f>
        <v/>
      </c>
      <c r="J1222" s="57" t="str">
        <f>IF(W$1229&gt;0,SUM($O1222:W1222),"")</f>
        <v/>
      </c>
      <c r="K1222" s="57" t="str">
        <f>IF(X$1229&gt;0,SUM($O1222:X1222),"")</f>
        <v/>
      </c>
      <c r="L1222" s="57" t="str">
        <f>IF(Y$1229&gt;0,SUM($O1222:Y1222),"")</f>
        <v/>
      </c>
      <c r="M1222" s="57" t="str">
        <f>IF(Z$1229&gt;0,SUM($O1222:Z1222),"")</f>
        <v/>
      </c>
      <c r="N1222" s="56">
        <v>18</v>
      </c>
      <c r="O1222" s="71">
        <v>70</v>
      </c>
      <c r="P1222" s="386">
        <v>95</v>
      </c>
      <c r="Q1222" s="443">
        <v>102</v>
      </c>
      <c r="R1222" s="391"/>
      <c r="S1222" s="399"/>
      <c r="T1222" s="404"/>
      <c r="U1222" s="439"/>
      <c r="V1222" s="439"/>
      <c r="W1222" s="441"/>
      <c r="X1222" s="443"/>
      <c r="Y1222" s="442"/>
      <c r="Z1222" s="365"/>
      <c r="AA1222" s="56">
        <v>18</v>
      </c>
      <c r="AB1222" s="110"/>
      <c r="AC1222" s="110"/>
      <c r="AD1222" s="401">
        <v>17</v>
      </c>
      <c r="AE1222" s="401">
        <v>171</v>
      </c>
      <c r="AF1222" s="401">
        <v>601</v>
      </c>
      <c r="AG1222" s="401">
        <v>28.5</v>
      </c>
    </row>
    <row r="1223" spans="1:33" ht="15" x14ac:dyDescent="0.25">
      <c r="A1223" s="56">
        <v>19</v>
      </c>
      <c r="B1223" s="57">
        <f>IF(O$1229&gt;0,SUM($O1223:O1223),"")</f>
        <v>30</v>
      </c>
      <c r="C1223" s="57">
        <f>IF(P$1229&gt;0,SUM($O1223:P1223),"")</f>
        <v>61</v>
      </c>
      <c r="D1223" s="57">
        <f>IF(Q$1229&gt;0,SUM($O1223:Q1223),"")</f>
        <v>95</v>
      </c>
      <c r="E1223" s="57" t="str">
        <f>IF(R$1229&gt;0,SUM($O1223:R1223),"")</f>
        <v/>
      </c>
      <c r="F1223" s="57" t="str">
        <f>IF(S$1229&gt;0,SUM($O1223:S1223),"")</f>
        <v/>
      </c>
      <c r="G1223" s="57" t="str">
        <f>IF(T$1229&gt;0,SUM($O1223:T1223),"")</f>
        <v/>
      </c>
      <c r="H1223" s="57" t="str">
        <f>IF(U$1229&gt;0,SUM($O1223:U1223),"")</f>
        <v/>
      </c>
      <c r="I1223" s="57" t="str">
        <f>IF(V$1229&gt;0,SUM($O1223:V1223),"")</f>
        <v/>
      </c>
      <c r="J1223" s="57" t="str">
        <f>IF(W$1229&gt;0,SUM($O1223:W1223),"")</f>
        <v/>
      </c>
      <c r="K1223" s="57" t="str">
        <f>IF(X$1229&gt;0,SUM($O1223:X1223),"")</f>
        <v/>
      </c>
      <c r="L1223" s="57" t="str">
        <f>IF(Y$1229&gt;0,SUM($O1223:Y1223),"")</f>
        <v/>
      </c>
      <c r="M1223" s="57" t="str">
        <f>IF(Z$1229&gt;0,SUM($O1223:Z1223),"")</f>
        <v/>
      </c>
      <c r="N1223" s="56">
        <v>19</v>
      </c>
      <c r="O1223" s="71">
        <v>30</v>
      </c>
      <c r="P1223" s="386">
        <v>31</v>
      </c>
      <c r="Q1223" s="443">
        <v>34</v>
      </c>
      <c r="R1223" s="391"/>
      <c r="S1223" s="399"/>
      <c r="T1223" s="404"/>
      <c r="U1223" s="439"/>
      <c r="V1223" s="439"/>
      <c r="W1223" s="441"/>
      <c r="X1223" s="443"/>
      <c r="Y1223" s="442"/>
      <c r="Z1223" s="365"/>
      <c r="AA1223" s="56">
        <v>19</v>
      </c>
      <c r="AB1223" s="110"/>
      <c r="AC1223" s="110"/>
      <c r="AD1223" s="401">
        <v>18</v>
      </c>
      <c r="AE1223" s="401">
        <v>102</v>
      </c>
      <c r="AF1223" s="401">
        <v>332</v>
      </c>
      <c r="AG1223" s="401">
        <v>30.7</v>
      </c>
    </row>
    <row r="1224" spans="1:33" ht="15" x14ac:dyDescent="0.25">
      <c r="A1224" s="56">
        <v>20</v>
      </c>
      <c r="B1224" s="57">
        <f>IF(O$1229&gt;0,SUM($O1224:O1224),"")</f>
        <v>99</v>
      </c>
      <c r="C1224" s="57">
        <f>IF(P$1229&gt;0,SUM($O1224:P1224),"")</f>
        <v>172</v>
      </c>
      <c r="D1224" s="57">
        <f>IF(Q$1229&gt;0,SUM($O1224:Q1224),"")</f>
        <v>292</v>
      </c>
      <c r="E1224" s="57" t="str">
        <f>IF(R$1229&gt;0,SUM($O1224:R1224),"")</f>
        <v/>
      </c>
      <c r="F1224" s="57" t="str">
        <f>IF(S$1229&gt;0,SUM($O1224:S1224),"")</f>
        <v/>
      </c>
      <c r="G1224" s="57" t="str">
        <f>IF(T$1229&gt;0,SUM($O1224:T1224),"")</f>
        <v/>
      </c>
      <c r="H1224" s="57" t="str">
        <f>IF(U$1229&gt;0,SUM($O1224:U1224),"")</f>
        <v/>
      </c>
      <c r="I1224" s="57" t="str">
        <f>IF(V$1229&gt;0,SUM($O1224:V1224),"")</f>
        <v/>
      </c>
      <c r="J1224" s="57" t="str">
        <f>IF(W$1229&gt;0,SUM($O1224:W1224),"")</f>
        <v/>
      </c>
      <c r="K1224" s="57" t="str">
        <f>IF(X$1229&gt;0,SUM($O1224:X1224),"")</f>
        <v/>
      </c>
      <c r="L1224" s="57" t="str">
        <f>IF(Y$1229&gt;0,SUM($O1224:Y1224),"")</f>
        <v/>
      </c>
      <c r="M1224" s="57" t="str">
        <f>IF(Z$1229&gt;0,SUM($O1224:Z1224),"")</f>
        <v/>
      </c>
      <c r="N1224" s="56">
        <v>20</v>
      </c>
      <c r="O1224" s="71">
        <v>99</v>
      </c>
      <c r="P1224" s="386">
        <v>73</v>
      </c>
      <c r="Q1224" s="443">
        <v>120</v>
      </c>
      <c r="R1224" s="391"/>
      <c r="S1224" s="399"/>
      <c r="T1224" s="404"/>
      <c r="U1224" s="439"/>
      <c r="V1224" s="439"/>
      <c r="W1224" s="441"/>
      <c r="X1224" s="443"/>
      <c r="Y1224" s="442"/>
      <c r="Z1224" s="365"/>
      <c r="AA1224" s="56">
        <v>20</v>
      </c>
      <c r="AB1224" s="110"/>
      <c r="AC1224" s="110"/>
      <c r="AD1224" s="401">
        <v>19</v>
      </c>
      <c r="AE1224" s="401">
        <v>34</v>
      </c>
      <c r="AF1224" s="401">
        <v>103</v>
      </c>
      <c r="AG1224" s="401">
        <v>33</v>
      </c>
    </row>
    <row r="1225" spans="1:33" ht="15" x14ac:dyDescent="0.25">
      <c r="A1225" s="56">
        <v>21</v>
      </c>
      <c r="B1225" s="57">
        <f>IF(O$1229&gt;0,SUM($O1225:O1225),"")</f>
        <v>154</v>
      </c>
      <c r="C1225" s="57">
        <f>IF(P$1229&gt;0,SUM($O1225:P1225),"")</f>
        <v>291</v>
      </c>
      <c r="D1225" s="57">
        <f>IF(Q$1229&gt;0,SUM($O1225:Q1225),"")</f>
        <v>481</v>
      </c>
      <c r="E1225" s="57" t="str">
        <f>IF(R$1229&gt;0,SUM($O1225:R1225),"")</f>
        <v/>
      </c>
      <c r="F1225" s="57" t="str">
        <f>IF(S$1229&gt;0,SUM($O1225:S1225),"")</f>
        <v/>
      </c>
      <c r="G1225" s="57" t="str">
        <f>IF(T$1229&gt;0,SUM($O1225:T1225),"")</f>
        <v/>
      </c>
      <c r="H1225" s="57" t="str">
        <f>IF(U$1229&gt;0,SUM($O1225:U1225),"")</f>
        <v/>
      </c>
      <c r="I1225" s="57" t="str">
        <f>IF(V$1229&gt;0,SUM($O1225:V1225),"")</f>
        <v/>
      </c>
      <c r="J1225" s="57" t="str">
        <f>IF(W$1229&gt;0,SUM($O1225:W1225),"")</f>
        <v/>
      </c>
      <c r="K1225" s="57" t="str">
        <f>IF(X$1229&gt;0,SUM($O1225:X1225),"")</f>
        <v/>
      </c>
      <c r="L1225" s="57" t="str">
        <f>IF(Y$1229&gt;0,SUM($O1225:Y1225),"")</f>
        <v/>
      </c>
      <c r="M1225" s="57" t="str">
        <f>IF(Z$1229&gt;0,SUM($O1225:Z1225),"")</f>
        <v/>
      </c>
      <c r="N1225" s="56">
        <v>21</v>
      </c>
      <c r="O1225" s="71">
        <v>154</v>
      </c>
      <c r="P1225" s="386">
        <v>137</v>
      </c>
      <c r="Q1225" s="443">
        <v>190</v>
      </c>
      <c r="R1225" s="391"/>
      <c r="S1225" s="399"/>
      <c r="T1225" s="404"/>
      <c r="U1225" s="439"/>
      <c r="V1225" s="439"/>
      <c r="W1225" s="441"/>
      <c r="X1225" s="443"/>
      <c r="Y1225" s="442"/>
      <c r="Z1225" s="366"/>
      <c r="AA1225" s="56">
        <v>21</v>
      </c>
      <c r="AB1225" s="110"/>
      <c r="AC1225" s="110"/>
      <c r="AD1225" s="401">
        <v>20</v>
      </c>
      <c r="AE1225" s="401">
        <v>120</v>
      </c>
      <c r="AF1225" s="401">
        <v>363</v>
      </c>
      <c r="AG1225" s="401">
        <v>33.1</v>
      </c>
    </row>
    <row r="1226" spans="1:33" ht="15" x14ac:dyDescent="0.25">
      <c r="A1226" s="56">
        <v>22</v>
      </c>
      <c r="B1226" s="57">
        <f>IF(O$1229&gt;0,SUM($O1226:O1226),"")</f>
        <v>314</v>
      </c>
      <c r="C1226" s="57">
        <f>IF(P$1229&gt;0,SUM($O1226:P1226),"")</f>
        <v>610</v>
      </c>
      <c r="D1226" s="57">
        <f>IF(Q$1229&gt;0,SUM($O1226:Q1226),"")</f>
        <v>959</v>
      </c>
      <c r="E1226" s="57" t="str">
        <f>IF(R$1229&gt;0,SUM($O1226:R1226),"")</f>
        <v/>
      </c>
      <c r="F1226" s="57" t="str">
        <f>IF(S$1229&gt;0,SUM($O1226:S1226),"")</f>
        <v/>
      </c>
      <c r="G1226" s="57" t="str">
        <f>IF(T$1229&gt;0,SUM($O1226:T1226),"")</f>
        <v/>
      </c>
      <c r="H1226" s="57" t="str">
        <f>IF(U$1229&gt;0,SUM($O1226:U1226),"")</f>
        <v/>
      </c>
      <c r="I1226" s="57" t="str">
        <f>IF(V$1229&gt;0,SUM($O1226:V1226),"")</f>
        <v/>
      </c>
      <c r="J1226" s="57" t="str">
        <f>IF(W$1229&gt;0,SUM($O1226:W1226),"")</f>
        <v/>
      </c>
      <c r="K1226" s="57" t="str">
        <f>IF(X$1229&gt;0,SUM($O1226:X1226),"")</f>
        <v/>
      </c>
      <c r="L1226" s="57" t="str">
        <f>IF(Y$1229&gt;0,SUM($O1226:Y1226),"")</f>
        <v/>
      </c>
      <c r="M1226" s="57" t="str">
        <f>IF(Z$1229&gt;0,SUM($O1226:Z1226),"")</f>
        <v/>
      </c>
      <c r="N1226" s="56">
        <v>22</v>
      </c>
      <c r="O1226" s="71">
        <v>314</v>
      </c>
      <c r="P1226" s="386">
        <v>296</v>
      </c>
      <c r="Q1226" s="443">
        <v>349</v>
      </c>
      <c r="R1226" s="391"/>
      <c r="S1226" s="399"/>
      <c r="T1226" s="404"/>
      <c r="U1226" s="439"/>
      <c r="V1226" s="439"/>
      <c r="W1226" s="441"/>
      <c r="X1226" s="443"/>
      <c r="Y1226" s="442"/>
      <c r="Z1226" s="365"/>
      <c r="AA1226" s="56">
        <v>22</v>
      </c>
      <c r="AB1226" s="110"/>
      <c r="AC1226" s="110"/>
      <c r="AD1226" s="401">
        <v>21</v>
      </c>
      <c r="AE1226" s="401">
        <v>190</v>
      </c>
      <c r="AF1226" s="401">
        <v>648</v>
      </c>
      <c r="AG1226" s="401">
        <v>29.3</v>
      </c>
    </row>
    <row r="1227" spans="1:33" ht="15" x14ac:dyDescent="0.25">
      <c r="A1227" s="56">
        <v>23</v>
      </c>
      <c r="B1227" s="57">
        <f>IF(O$1229&gt;0,SUM($O1227:O1227),"")</f>
        <v>412</v>
      </c>
      <c r="C1227" s="57">
        <f>IF(P$1229&gt;0,SUM($O1227:P1227),"")</f>
        <v>808</v>
      </c>
      <c r="D1227" s="57">
        <f>IF(Q$1229&gt;0,SUM($O1227:Q1227),"")</f>
        <v>1201</v>
      </c>
      <c r="E1227" s="57" t="str">
        <f>IF(R$1229&gt;0,SUM($O1227:R1227),"")</f>
        <v/>
      </c>
      <c r="F1227" s="57" t="str">
        <f>IF(S$1229&gt;0,SUM($O1227:S1227),"")</f>
        <v/>
      </c>
      <c r="G1227" s="57" t="str">
        <f>IF(T$1229&gt;0,SUM($O1227:T1227),"")</f>
        <v/>
      </c>
      <c r="H1227" s="57" t="str">
        <f>IF(U$1229&gt;0,SUM($O1227:U1227),"")</f>
        <v/>
      </c>
      <c r="I1227" s="57" t="str">
        <f>IF(V$1229&gt;0,SUM($O1227:V1227),"")</f>
        <v/>
      </c>
      <c r="J1227" s="57" t="str">
        <f>IF(W$1229&gt;0,SUM($O1227:W1227),"")</f>
        <v/>
      </c>
      <c r="K1227" s="57" t="str">
        <f>IF(X$1229&gt;0,SUM($O1227:X1227),"")</f>
        <v/>
      </c>
      <c r="L1227" s="57" t="str">
        <f>IF(Y$1229&gt;0,SUM($O1227:Y1227),"")</f>
        <v/>
      </c>
      <c r="M1227" s="57" t="str">
        <f>IF(Z$1229&gt;0,SUM($O1227:Z1227),"")</f>
        <v/>
      </c>
      <c r="N1227" s="56">
        <v>23</v>
      </c>
      <c r="O1227" s="71">
        <v>412</v>
      </c>
      <c r="P1227" s="386">
        <v>396</v>
      </c>
      <c r="Q1227" s="71">
        <v>393</v>
      </c>
      <c r="R1227" s="391"/>
      <c r="S1227" s="399"/>
      <c r="T1227" s="404"/>
      <c r="U1227" s="439"/>
      <c r="V1227" s="439"/>
      <c r="W1227" s="441"/>
      <c r="X1227" s="443"/>
      <c r="Y1227" s="442"/>
      <c r="Z1227" s="365"/>
      <c r="AA1227" s="56">
        <v>23</v>
      </c>
      <c r="AB1227" s="110"/>
      <c r="AC1227" s="110"/>
      <c r="AD1227" s="401">
        <v>22</v>
      </c>
      <c r="AE1227" s="401">
        <v>349</v>
      </c>
      <c r="AF1227" s="401">
        <v>410</v>
      </c>
      <c r="AG1227" s="401">
        <v>85.1</v>
      </c>
    </row>
    <row r="1228" spans="1:33" ht="15" x14ac:dyDescent="0.25">
      <c r="A1228" s="56">
        <v>24</v>
      </c>
      <c r="B1228" s="57">
        <f>IF(O$1229&gt;0,SUM($O1228:O1228),"")</f>
        <v>132</v>
      </c>
      <c r="C1228" s="57">
        <f>IF(P$1229&gt;0,SUM($O1228:P1228),"")</f>
        <v>249</v>
      </c>
      <c r="D1228" s="57">
        <f>IF(Q$1229&gt;0,SUM($O1228:Q1228),"")</f>
        <v>390</v>
      </c>
      <c r="E1228" s="57" t="str">
        <f>IF(R$1229&gt;0,SUM($O1228:R1228),"")</f>
        <v/>
      </c>
      <c r="F1228" s="57" t="str">
        <f>IF(S$1229&gt;0,SUM($O1228:S1228),"")</f>
        <v/>
      </c>
      <c r="G1228" s="57" t="str">
        <f>IF(T$1229&gt;0,SUM($O1228:T1228),"")</f>
        <v/>
      </c>
      <c r="H1228" s="57" t="str">
        <f>IF(U$1229&gt;0,SUM($O1228:U1228),"")</f>
        <v/>
      </c>
      <c r="I1228" s="57" t="str">
        <f>IF(V$1229&gt;0,SUM($O1228:V1228),"")</f>
        <v/>
      </c>
      <c r="J1228" s="57" t="str">
        <f>IF(W$1229&gt;0,SUM($O1228:W1228),"")</f>
        <v/>
      </c>
      <c r="K1228" s="57" t="str">
        <f>IF(X$1229&gt;0,SUM($O1228:X1228),"")</f>
        <v/>
      </c>
      <c r="L1228" s="57" t="str">
        <f>IF(Y$1229&gt;0,SUM($O1228:Y1228),"")</f>
        <v/>
      </c>
      <c r="M1228" s="57" t="str">
        <f>IF(Z$1229&gt;0,SUM($O1228:Z1228),"")</f>
        <v/>
      </c>
      <c r="N1228" s="56">
        <v>24</v>
      </c>
      <c r="O1228" s="71">
        <v>132</v>
      </c>
      <c r="P1228" s="386">
        <v>117</v>
      </c>
      <c r="Q1228" s="71">
        <v>141</v>
      </c>
      <c r="R1228" s="391"/>
      <c r="S1228" s="399"/>
      <c r="T1228" s="404"/>
      <c r="U1228" s="439"/>
      <c r="V1228" s="439"/>
      <c r="W1228" s="441"/>
      <c r="X1228" s="443"/>
      <c r="Y1228" s="442"/>
      <c r="Z1228" s="365"/>
      <c r="AA1228" s="56">
        <v>24</v>
      </c>
      <c r="AB1228" s="110"/>
      <c r="AC1228" s="110"/>
      <c r="AD1228" s="15">
        <v>23</v>
      </c>
      <c r="AE1228" s="15">
        <v>393</v>
      </c>
      <c r="AF1228" s="15">
        <v>922</v>
      </c>
      <c r="AG1228" s="401">
        <v>42.6</v>
      </c>
    </row>
    <row r="1229" spans="1:33" ht="15" x14ac:dyDescent="0.25">
      <c r="A1229" s="72" t="s">
        <v>4</v>
      </c>
      <c r="B1229" s="62">
        <f>SUM(B1205:B1228)</f>
        <v>3692</v>
      </c>
      <c r="C1229" s="62">
        <f t="shared" ref="C1229:M1229" si="68">SUM(C1205:C1228)</f>
        <v>7218</v>
      </c>
      <c r="D1229" s="62">
        <f t="shared" si="68"/>
        <v>11488</v>
      </c>
      <c r="E1229" s="62">
        <f t="shared" si="68"/>
        <v>0</v>
      </c>
      <c r="F1229" s="62">
        <f>SUM(F1205:F1228)</f>
        <v>0</v>
      </c>
      <c r="G1229" s="62">
        <f t="shared" si="68"/>
        <v>0</v>
      </c>
      <c r="H1229" s="62">
        <f t="shared" si="68"/>
        <v>0</v>
      </c>
      <c r="I1229" s="62">
        <f t="shared" si="68"/>
        <v>0</v>
      </c>
      <c r="J1229" s="62">
        <f t="shared" si="68"/>
        <v>0</v>
      </c>
      <c r="K1229" s="62">
        <f t="shared" si="68"/>
        <v>0</v>
      </c>
      <c r="L1229" s="62">
        <f t="shared" si="68"/>
        <v>0</v>
      </c>
      <c r="M1229" s="62">
        <f t="shared" si="68"/>
        <v>0</v>
      </c>
      <c r="N1229" s="72" t="s">
        <v>4</v>
      </c>
      <c r="O1229" s="62">
        <f t="shared" ref="O1229:Q1229" si="69">SUM(O1205:O1228)</f>
        <v>3692</v>
      </c>
      <c r="P1229" s="62">
        <f t="shared" si="69"/>
        <v>3526</v>
      </c>
      <c r="Q1229" s="62">
        <f t="shared" si="69"/>
        <v>4270</v>
      </c>
      <c r="R1229" s="62">
        <f t="shared" ref="R1229:T1229" si="70">SUM(R1205:R1228)</f>
        <v>0</v>
      </c>
      <c r="S1229" s="62">
        <f t="shared" si="70"/>
        <v>0</v>
      </c>
      <c r="T1229" s="62">
        <f t="shared" si="70"/>
        <v>0</v>
      </c>
      <c r="U1229" s="62">
        <f t="shared" ref="U1229:Z1229" si="71">SUM(U1205:U1228)</f>
        <v>0</v>
      </c>
      <c r="V1229" s="62">
        <f t="shared" si="71"/>
        <v>0</v>
      </c>
      <c r="W1229" s="62">
        <f t="shared" si="71"/>
        <v>0</v>
      </c>
      <c r="X1229" s="62">
        <f t="shared" si="71"/>
        <v>0</v>
      </c>
      <c r="Y1229" s="62">
        <f t="shared" si="71"/>
        <v>0</v>
      </c>
      <c r="Z1229" s="62">
        <f t="shared" si="71"/>
        <v>0</v>
      </c>
      <c r="AA1229" s="72" t="s">
        <v>4</v>
      </c>
      <c r="AB1229" s="68"/>
      <c r="AC1229" s="110"/>
      <c r="AD1229" s="15">
        <v>24</v>
      </c>
      <c r="AE1229" s="15">
        <v>141</v>
      </c>
      <c r="AF1229" s="15">
        <v>444</v>
      </c>
      <c r="AG1229" s="401">
        <v>31.8</v>
      </c>
    </row>
    <row r="1230" spans="1:33" ht="15" x14ac:dyDescent="0.25">
      <c r="A1230" s="45"/>
      <c r="B1230" s="63"/>
      <c r="C1230" s="63"/>
      <c r="D1230" s="63"/>
      <c r="E1230" s="63"/>
      <c r="F1230" s="63"/>
      <c r="G1230" s="63"/>
      <c r="H1230" s="63"/>
      <c r="I1230" s="63"/>
      <c r="J1230" s="63"/>
      <c r="K1230" s="63"/>
      <c r="L1230" s="63">
        <f>L1229-K1229</f>
        <v>0</v>
      </c>
      <c r="M1230" s="63"/>
      <c r="N1230" s="45"/>
      <c r="O1230" s="380"/>
      <c r="P1230" s="380"/>
      <c r="Q1230" s="380"/>
      <c r="R1230" s="380"/>
      <c r="S1230" s="380"/>
      <c r="T1230" s="380"/>
      <c r="U1230" s="380"/>
      <c r="V1230" s="380"/>
      <c r="W1230" s="118"/>
      <c r="X1230" s="380"/>
      <c r="Y1230" s="118"/>
      <c r="Z1230" s="118"/>
      <c r="AA1230" s="45"/>
      <c r="AC1230" s="110"/>
      <c r="AD1230" s="401"/>
      <c r="AE1230" s="401"/>
      <c r="AF1230" s="401"/>
    </row>
    <row r="1231" spans="1:33" ht="15" x14ac:dyDescent="0.25">
      <c r="A1231" s="45"/>
      <c r="B1231" s="63"/>
      <c r="C1231" s="63"/>
      <c r="D1231" s="63"/>
      <c r="E1231" s="63"/>
      <c r="F1231" s="63"/>
      <c r="G1231" s="63"/>
      <c r="H1231" s="63"/>
      <c r="I1231" s="63"/>
      <c r="J1231" s="63"/>
      <c r="K1231" s="63"/>
      <c r="L1231" s="63"/>
      <c r="M1231" s="63"/>
      <c r="N1231" s="45"/>
      <c r="O1231" s="105"/>
      <c r="P1231" s="105"/>
      <c r="Q1231" s="105"/>
      <c r="R1231" s="118"/>
      <c r="S1231" s="118"/>
      <c r="T1231" s="118"/>
      <c r="U1231" s="118"/>
      <c r="V1231" s="118"/>
      <c r="W1231" s="118"/>
      <c r="Y1231" s="118"/>
      <c r="Z1231" s="118"/>
      <c r="AA1231" s="45"/>
      <c r="AC1231" s="110"/>
      <c r="AD1231" s="401"/>
      <c r="AE1231" s="401"/>
      <c r="AF1231" s="401"/>
    </row>
    <row r="1232" spans="1:33" ht="15" x14ac:dyDescent="0.25">
      <c r="A1232" s="45"/>
      <c r="B1232" s="63"/>
      <c r="C1232" s="63"/>
      <c r="D1232" s="63"/>
      <c r="E1232" s="63"/>
      <c r="F1232" s="63"/>
      <c r="G1232" s="63"/>
      <c r="H1232" s="63"/>
      <c r="I1232" s="63"/>
      <c r="J1232" s="63"/>
      <c r="K1232" s="63"/>
      <c r="L1232" s="63"/>
      <c r="M1232" s="63"/>
      <c r="N1232" s="45"/>
      <c r="T1232" s="106"/>
      <c r="AA1232" s="45"/>
      <c r="AC1232" s="110"/>
      <c r="AD1232" s="401"/>
      <c r="AE1232" s="401"/>
      <c r="AF1232" s="401"/>
    </row>
    <row r="1233" spans="1:32" ht="15" x14ac:dyDescent="0.25">
      <c r="A1233" s="45"/>
      <c r="B1233" s="86"/>
      <c r="N1233" s="45"/>
      <c r="O1233" s="86"/>
      <c r="AA1233" s="45"/>
      <c r="AC1233" s="110"/>
      <c r="AD1233" s="401"/>
      <c r="AE1233" s="401"/>
      <c r="AF1233" s="401"/>
    </row>
    <row r="1234" spans="1:32" s="298" customFormat="1" x14ac:dyDescent="0.2">
      <c r="A1234" s="65" t="s">
        <v>96</v>
      </c>
      <c r="B1234" s="115" t="s">
        <v>213</v>
      </c>
      <c r="C1234" s="116"/>
      <c r="D1234" s="116"/>
      <c r="E1234" s="116"/>
      <c r="F1234" s="116"/>
      <c r="G1234" s="116"/>
      <c r="H1234" s="116"/>
      <c r="I1234" s="116"/>
      <c r="J1234" s="116"/>
      <c r="K1234" s="116"/>
      <c r="L1234" s="116"/>
      <c r="M1234" s="116"/>
      <c r="N1234" s="65" t="s">
        <v>96</v>
      </c>
      <c r="O1234" s="326" t="str">
        <f>B1234</f>
        <v>Wagner-Peyser Entered Employment Rate for those Employed at Participation</v>
      </c>
      <c r="P1234" s="327"/>
      <c r="Q1234" s="327"/>
      <c r="R1234" s="327"/>
      <c r="S1234" s="327"/>
      <c r="T1234" s="327"/>
      <c r="U1234" s="327"/>
      <c r="V1234" s="327"/>
      <c r="W1234" s="327"/>
      <c r="X1234" s="327"/>
      <c r="Y1234" s="327"/>
      <c r="Z1234" s="327"/>
      <c r="AA1234" s="114" t="s">
        <v>96</v>
      </c>
      <c r="AC1234" s="15"/>
      <c r="AD1234" s="15"/>
      <c r="AE1234" s="15"/>
      <c r="AF1234" s="15"/>
    </row>
    <row r="1235" spans="1:32" ht="15" x14ac:dyDescent="0.25">
      <c r="A1235" s="65">
        <v>1</v>
      </c>
      <c r="B1235" s="57">
        <f>IF(O$1259&gt;0,SUM($O1235:O1235),"")</f>
        <v>417</v>
      </c>
      <c r="C1235" s="57">
        <f>IF(P$1259&gt;0,SUM($O1235:P1235),"")</f>
        <v>776</v>
      </c>
      <c r="D1235" s="57">
        <f>IF(Q$1259&gt;0,SUM($O1235:Q1235),"")</f>
        <v>1185</v>
      </c>
      <c r="E1235" s="57" t="str">
        <f>IF(R$1259&gt;0,SUM($O1235:R1235),"")</f>
        <v/>
      </c>
      <c r="F1235" s="57" t="str">
        <f>IF(S$1259&gt;0,SUM($O1235:S1235),"")</f>
        <v/>
      </c>
      <c r="G1235" s="57" t="str">
        <f>IF(T$1259&gt;0,SUM($O1235:T1235),"")</f>
        <v/>
      </c>
      <c r="H1235" s="57" t="str">
        <f>IF(U$1259&gt;0,SUM($O1235:U1235),"")</f>
        <v/>
      </c>
      <c r="I1235" s="57" t="str">
        <f>IF(V$1259&gt;0,SUM($O1235:V1235),"")</f>
        <v/>
      </c>
      <c r="J1235" s="57" t="str">
        <f>IF(W$1259&gt;0,SUM($O1235:W1235),"")</f>
        <v/>
      </c>
      <c r="K1235" s="57" t="str">
        <f>IF(X$1259&gt;0,SUM($O1235:X1235),"")</f>
        <v/>
      </c>
      <c r="L1235" s="57" t="str">
        <f>IF(Y$1259&gt;0,SUM($O1235:Y1235),"")</f>
        <v/>
      </c>
      <c r="M1235" s="57" t="str">
        <f>IF(Z$1259&gt;0,SUM($O1235:Z1235),"")</f>
        <v/>
      </c>
      <c r="N1235" s="65">
        <v>1</v>
      </c>
      <c r="O1235" s="297">
        <v>417</v>
      </c>
      <c r="P1235" s="386">
        <v>359</v>
      </c>
      <c r="Q1235" s="443">
        <v>409</v>
      </c>
      <c r="R1235" s="391"/>
      <c r="S1235" s="399"/>
      <c r="T1235" s="406"/>
      <c r="U1235" s="439"/>
      <c r="V1235" s="439"/>
      <c r="W1235" s="439"/>
      <c r="X1235" s="443"/>
      <c r="Y1235" s="362"/>
      <c r="Z1235" s="367"/>
      <c r="AA1235" s="65">
        <v>1</v>
      </c>
      <c r="AC1235" s="15" t="s">
        <v>390</v>
      </c>
      <c r="AD1235" s="15" t="s">
        <v>391</v>
      </c>
      <c r="AE1235" s="15" t="s">
        <v>392</v>
      </c>
      <c r="AF1235" s="15" t="s">
        <v>393</v>
      </c>
    </row>
    <row r="1236" spans="1:32" ht="15" x14ac:dyDescent="0.25">
      <c r="A1236" s="65">
        <v>2</v>
      </c>
      <c r="B1236" s="57">
        <f>IF(O$1259&gt;0,SUM($O1236:O1236),"")</f>
        <v>326</v>
      </c>
      <c r="C1236" s="57">
        <f>IF(P$1259&gt;0,SUM($O1236:P1236),"")</f>
        <v>612</v>
      </c>
      <c r="D1236" s="57">
        <f>IF(Q$1259&gt;0,SUM($O1236:Q1236),"")</f>
        <v>906</v>
      </c>
      <c r="E1236" s="57" t="str">
        <f>IF(R$1259&gt;0,SUM($O1236:R1236),"")</f>
        <v/>
      </c>
      <c r="F1236" s="57" t="str">
        <f>IF(S$1259&gt;0,SUM($O1236:S1236),"")</f>
        <v/>
      </c>
      <c r="G1236" s="57" t="str">
        <f>IF(T$1259&gt;0,SUM($O1236:T1236),"")</f>
        <v/>
      </c>
      <c r="H1236" s="57" t="str">
        <f>IF(U$1259&gt;0,SUM($O1236:U1236),"")</f>
        <v/>
      </c>
      <c r="I1236" s="57" t="str">
        <f>IF(V$1259&gt;0,SUM($O1236:V1236),"")</f>
        <v/>
      </c>
      <c r="J1236" s="57" t="str">
        <f>IF(W$1259&gt;0,SUM($O1236:W1236),"")</f>
        <v/>
      </c>
      <c r="K1236" s="57" t="str">
        <f>IF(X$1259&gt;0,SUM($O1236:X1236),"")</f>
        <v/>
      </c>
      <c r="L1236" s="57" t="str">
        <f>IF(Y$1259&gt;0,SUM($O1236:Y1236),"")</f>
        <v/>
      </c>
      <c r="M1236" s="57" t="str">
        <f>IF(Z$1259&gt;0,SUM($O1236:Z1236),"")</f>
        <v/>
      </c>
      <c r="N1236" s="65">
        <v>2</v>
      </c>
      <c r="O1236" s="71">
        <v>326</v>
      </c>
      <c r="P1236" s="386">
        <v>286</v>
      </c>
      <c r="Q1236" s="443">
        <v>294</v>
      </c>
      <c r="R1236" s="391"/>
      <c r="S1236" s="399"/>
      <c r="T1236" s="406"/>
      <c r="U1236" s="439"/>
      <c r="V1236" s="439"/>
      <c r="W1236" s="439"/>
      <c r="X1236" s="443"/>
      <c r="Y1236" s="362"/>
      <c r="Z1236" s="367"/>
      <c r="AA1236" s="65">
        <v>2</v>
      </c>
      <c r="AC1236" s="15">
        <v>1</v>
      </c>
      <c r="AD1236" s="15">
        <v>89</v>
      </c>
      <c r="AE1236" s="15">
        <v>409</v>
      </c>
      <c r="AF1236" s="15">
        <v>21.8</v>
      </c>
    </row>
    <row r="1237" spans="1:32" ht="15" x14ac:dyDescent="0.25">
      <c r="A1237" s="65">
        <v>3</v>
      </c>
      <c r="B1237" s="57">
        <f>IF(O$1259&gt;0,SUM($O1237:O1237),"")</f>
        <v>191</v>
      </c>
      <c r="C1237" s="57">
        <f>IF(P$1259&gt;0,SUM($O1237:P1237),"")</f>
        <v>392</v>
      </c>
      <c r="D1237" s="57">
        <f>IF(Q$1259&gt;0,SUM($O1237:Q1237),"")</f>
        <v>589</v>
      </c>
      <c r="E1237" s="57" t="str">
        <f>IF(R$1259&gt;0,SUM($O1237:R1237),"")</f>
        <v/>
      </c>
      <c r="F1237" s="57" t="str">
        <f>IF(S$1259&gt;0,SUM($O1237:S1237),"")</f>
        <v/>
      </c>
      <c r="G1237" s="57" t="str">
        <f>IF(T$1259&gt;0,SUM($O1237:T1237),"")</f>
        <v/>
      </c>
      <c r="H1237" s="57" t="str">
        <f>IF(U$1259&gt;0,SUM($O1237:U1237),"")</f>
        <v/>
      </c>
      <c r="I1237" s="57" t="str">
        <f>IF(V$1259&gt;0,SUM($O1237:V1237),"")</f>
        <v/>
      </c>
      <c r="J1237" s="57" t="str">
        <f>IF(W$1259&gt;0,SUM($O1237:W1237),"")</f>
        <v/>
      </c>
      <c r="K1237" s="57" t="str">
        <f>IF(X$1259&gt;0,SUM($O1237:X1237),"")</f>
        <v/>
      </c>
      <c r="L1237" s="57" t="str">
        <f>IF(Y$1259&gt;0,SUM($O1237:Y1237),"")</f>
        <v/>
      </c>
      <c r="M1237" s="57" t="str">
        <f>IF(Z$1259&gt;0,SUM($O1237:Z1237),"")</f>
        <v/>
      </c>
      <c r="N1237" s="65">
        <v>3</v>
      </c>
      <c r="O1237" s="71">
        <v>191</v>
      </c>
      <c r="P1237" s="386">
        <v>201</v>
      </c>
      <c r="Q1237" s="443">
        <v>197</v>
      </c>
      <c r="R1237" s="391"/>
      <c r="S1237" s="399"/>
      <c r="T1237" s="406"/>
      <c r="U1237" s="439"/>
      <c r="V1237" s="439"/>
      <c r="W1237" s="439"/>
      <c r="X1237" s="443"/>
      <c r="Y1237" s="362"/>
      <c r="Z1237" s="367"/>
      <c r="AA1237" s="65">
        <v>3</v>
      </c>
      <c r="AC1237" s="15">
        <v>2</v>
      </c>
      <c r="AD1237" s="15">
        <v>106</v>
      </c>
      <c r="AE1237" s="15">
        <v>294</v>
      </c>
      <c r="AF1237" s="15">
        <v>36.1</v>
      </c>
    </row>
    <row r="1238" spans="1:32" ht="15" x14ac:dyDescent="0.25">
      <c r="A1238" s="65">
        <v>4</v>
      </c>
      <c r="B1238" s="57">
        <f>IF(O$1259&gt;0,SUM($O1238:O1238),"")</f>
        <v>284</v>
      </c>
      <c r="C1238" s="57">
        <f>IF(P$1259&gt;0,SUM($O1238:P1238),"")</f>
        <v>621</v>
      </c>
      <c r="D1238" s="57">
        <f>IF(Q$1259&gt;0,SUM($O1238:Q1238),"")</f>
        <v>1003</v>
      </c>
      <c r="E1238" s="57" t="str">
        <f>IF(R$1259&gt;0,SUM($O1238:R1238),"")</f>
        <v/>
      </c>
      <c r="F1238" s="57" t="str">
        <f>IF(S$1259&gt;0,SUM($O1238:S1238),"")</f>
        <v/>
      </c>
      <c r="G1238" s="57" t="str">
        <f>IF(T$1259&gt;0,SUM($O1238:T1238),"")</f>
        <v/>
      </c>
      <c r="H1238" s="57" t="str">
        <f>IF(U$1259&gt;0,SUM($O1238:U1238),"")</f>
        <v/>
      </c>
      <c r="I1238" s="57" t="str">
        <f>IF(V$1259&gt;0,SUM($O1238:V1238),"")</f>
        <v/>
      </c>
      <c r="J1238" s="57" t="str">
        <f>IF(W$1259&gt;0,SUM($O1238:W1238),"")</f>
        <v/>
      </c>
      <c r="K1238" s="57" t="str">
        <f>IF(X$1259&gt;0,SUM($O1238:X1238),"")</f>
        <v/>
      </c>
      <c r="L1238" s="57" t="str">
        <f>IF(Y$1259&gt;0,SUM($O1238:Y1238),"")</f>
        <v/>
      </c>
      <c r="M1238" s="57" t="str">
        <f>IF(Z$1259&gt;0,SUM($O1238:Z1238),"")</f>
        <v/>
      </c>
      <c r="N1238" s="65">
        <v>4</v>
      </c>
      <c r="O1238" s="71">
        <v>284</v>
      </c>
      <c r="P1238" s="386">
        <v>337</v>
      </c>
      <c r="Q1238" s="443">
        <v>382</v>
      </c>
      <c r="R1238" s="391"/>
      <c r="S1238" s="399"/>
      <c r="T1238" s="406"/>
      <c r="U1238" s="439"/>
      <c r="V1238" s="439"/>
      <c r="W1238" s="439"/>
      <c r="X1238" s="443"/>
      <c r="Y1238" s="362"/>
      <c r="Z1238" s="367"/>
      <c r="AA1238" s="65">
        <v>4</v>
      </c>
      <c r="AC1238" s="15">
        <v>3</v>
      </c>
      <c r="AD1238" s="15">
        <v>56</v>
      </c>
      <c r="AE1238" s="15">
        <v>197</v>
      </c>
      <c r="AF1238" s="15">
        <v>28.4</v>
      </c>
    </row>
    <row r="1239" spans="1:32" ht="15" x14ac:dyDescent="0.25">
      <c r="A1239" s="65">
        <v>5</v>
      </c>
      <c r="B1239" s="57">
        <f>IF(O$1259&gt;0,SUM($O1239:O1239),"")</f>
        <v>334</v>
      </c>
      <c r="C1239" s="57">
        <f>IF(P$1259&gt;0,SUM($O1239:P1239),"")</f>
        <v>662</v>
      </c>
      <c r="D1239" s="57">
        <f>IF(Q$1259&gt;0,SUM($O1239:Q1239),"")</f>
        <v>1038</v>
      </c>
      <c r="E1239" s="57" t="str">
        <f>IF(R$1259&gt;0,SUM($O1239:R1239),"")</f>
        <v/>
      </c>
      <c r="F1239" s="57" t="str">
        <f>IF(S$1259&gt;0,SUM($O1239:S1239),"")</f>
        <v/>
      </c>
      <c r="G1239" s="57" t="str">
        <f>IF(T$1259&gt;0,SUM($O1239:T1239),"")</f>
        <v/>
      </c>
      <c r="H1239" s="57" t="str">
        <f>IF(U$1259&gt;0,SUM($O1239:U1239),"")</f>
        <v/>
      </c>
      <c r="I1239" s="57" t="str">
        <f>IF(V$1259&gt;0,SUM($O1239:V1239),"")</f>
        <v/>
      </c>
      <c r="J1239" s="57" t="str">
        <f>IF(W$1259&gt;0,SUM($O1239:W1239),"")</f>
        <v/>
      </c>
      <c r="K1239" s="57" t="str">
        <f>IF(X$1259&gt;0,SUM($O1239:X1239),"")</f>
        <v/>
      </c>
      <c r="L1239" s="57" t="str">
        <f>IF(Y$1259&gt;0,SUM($O1239:Y1239),"")</f>
        <v/>
      </c>
      <c r="M1239" s="57" t="str">
        <f>IF(Z$1259&gt;0,SUM($O1239:Z1239),"")</f>
        <v/>
      </c>
      <c r="N1239" s="65">
        <v>5</v>
      </c>
      <c r="O1239" s="71">
        <v>334</v>
      </c>
      <c r="P1239" s="386">
        <v>328</v>
      </c>
      <c r="Q1239" s="297">
        <v>376</v>
      </c>
      <c r="R1239" s="391"/>
      <c r="S1239" s="399"/>
      <c r="T1239" s="406"/>
      <c r="U1239" s="439"/>
      <c r="V1239" s="439"/>
      <c r="W1239" s="439"/>
      <c r="X1239" s="443"/>
      <c r="Y1239" s="362"/>
      <c r="Z1239" s="367"/>
      <c r="AA1239" s="65">
        <v>5</v>
      </c>
      <c r="AC1239" s="15">
        <v>4</v>
      </c>
      <c r="AD1239" s="15">
        <v>124</v>
      </c>
      <c r="AE1239" s="15">
        <v>382</v>
      </c>
      <c r="AF1239" s="15">
        <v>32.5</v>
      </c>
    </row>
    <row r="1240" spans="1:32" ht="15" x14ac:dyDescent="0.25">
      <c r="A1240" s="65">
        <v>6</v>
      </c>
      <c r="B1240" s="57">
        <f>IF(O$1259&gt;0,SUM($O1240:O1240),"")</f>
        <v>216</v>
      </c>
      <c r="C1240" s="57">
        <f>IF(P$1259&gt;0,SUM($O1240:P1240),"")</f>
        <v>449</v>
      </c>
      <c r="D1240" s="57">
        <f>IF(Q$1259&gt;0,SUM($O1240:Q1240),"")</f>
        <v>693</v>
      </c>
      <c r="E1240" s="57" t="str">
        <f>IF(R$1259&gt;0,SUM($O1240:R1240),"")</f>
        <v/>
      </c>
      <c r="F1240" s="57" t="str">
        <f>IF(S$1259&gt;0,SUM($O1240:S1240),"")</f>
        <v/>
      </c>
      <c r="G1240" s="57" t="str">
        <f>IF(T$1259&gt;0,SUM($O1240:T1240),"")</f>
        <v/>
      </c>
      <c r="H1240" s="57" t="str">
        <f>IF(U$1259&gt;0,SUM($O1240:U1240),"")</f>
        <v/>
      </c>
      <c r="I1240" s="57" t="str">
        <f>IF(V$1259&gt;0,SUM($O1240:V1240),"")</f>
        <v/>
      </c>
      <c r="J1240" s="57" t="str">
        <f>IF(W$1259&gt;0,SUM($O1240:W1240),"")</f>
        <v/>
      </c>
      <c r="K1240" s="57" t="str">
        <f>IF(X$1259&gt;0,SUM($O1240:X1240),"")</f>
        <v/>
      </c>
      <c r="L1240" s="57" t="str">
        <f>IF(Y$1259&gt;0,SUM($O1240:Y1240),"")</f>
        <v/>
      </c>
      <c r="M1240" s="57" t="str">
        <f>IF(Z$1259&gt;0,SUM($O1240:Z1240),"")</f>
        <v/>
      </c>
      <c r="N1240" s="65">
        <v>6</v>
      </c>
      <c r="O1240" s="71">
        <v>216</v>
      </c>
      <c r="P1240" s="386">
        <v>233</v>
      </c>
      <c r="Q1240" s="443">
        <v>244</v>
      </c>
      <c r="R1240" s="391"/>
      <c r="S1240" s="399"/>
      <c r="T1240" s="406"/>
      <c r="U1240" s="439"/>
      <c r="V1240" s="439"/>
      <c r="W1240" s="439"/>
      <c r="X1240" s="443"/>
      <c r="Y1240" s="362"/>
      <c r="Z1240" s="367"/>
      <c r="AA1240" s="65">
        <v>6</v>
      </c>
      <c r="AC1240" s="15">
        <v>5</v>
      </c>
      <c r="AD1240" s="15">
        <v>89</v>
      </c>
      <c r="AE1240" s="15">
        <v>376</v>
      </c>
      <c r="AF1240" s="15">
        <v>23.7</v>
      </c>
    </row>
    <row r="1241" spans="1:32" ht="15" x14ac:dyDescent="0.25">
      <c r="A1241" s="65">
        <v>7</v>
      </c>
      <c r="B1241" s="57">
        <f>IF(O$1259&gt;0,SUM($O1241:O1241),"")</f>
        <v>129</v>
      </c>
      <c r="C1241" s="57">
        <f>IF(P$1259&gt;0,SUM($O1241:P1241),"")</f>
        <v>240</v>
      </c>
      <c r="D1241" s="57">
        <f>IF(Q$1259&gt;0,SUM($O1241:Q1241),"")</f>
        <v>387</v>
      </c>
      <c r="E1241" s="57" t="str">
        <f>IF(R$1259&gt;0,SUM($O1241:R1241),"")</f>
        <v/>
      </c>
      <c r="F1241" s="57" t="str">
        <f>IF(S$1259&gt;0,SUM($O1241:S1241),"")</f>
        <v/>
      </c>
      <c r="G1241" s="57" t="str">
        <f>IF(T$1259&gt;0,SUM($O1241:T1241),"")</f>
        <v/>
      </c>
      <c r="H1241" s="57" t="str">
        <f>IF(U$1259&gt;0,SUM($O1241:U1241),"")</f>
        <v/>
      </c>
      <c r="I1241" s="57" t="str">
        <f>IF(V$1259&gt;0,SUM($O1241:V1241),"")</f>
        <v/>
      </c>
      <c r="J1241" s="57" t="str">
        <f>IF(W$1259&gt;0,SUM($O1241:W1241),"")</f>
        <v/>
      </c>
      <c r="K1241" s="57" t="str">
        <f>IF(X$1259&gt;0,SUM($O1241:X1241),"")</f>
        <v/>
      </c>
      <c r="L1241" s="57" t="str">
        <f>IF(Y$1259&gt;0,SUM($O1241:Y1241),"")</f>
        <v/>
      </c>
      <c r="M1241" s="57" t="str">
        <f>IF(Z$1259&gt;0,SUM($O1241:Z1241),"")</f>
        <v/>
      </c>
      <c r="N1241" s="65">
        <v>7</v>
      </c>
      <c r="O1241" s="71">
        <v>129</v>
      </c>
      <c r="P1241" s="386">
        <v>111</v>
      </c>
      <c r="Q1241" s="443">
        <v>147</v>
      </c>
      <c r="R1241" s="391"/>
      <c r="S1241" s="399"/>
      <c r="T1241" s="406"/>
      <c r="U1241" s="439"/>
      <c r="V1241" s="439"/>
      <c r="W1241" s="439"/>
      <c r="X1241" s="443"/>
      <c r="Y1241" s="362"/>
      <c r="Z1241" s="367"/>
      <c r="AA1241" s="65">
        <v>7</v>
      </c>
      <c r="AC1241" s="15">
        <v>6</v>
      </c>
      <c r="AD1241" s="15">
        <v>71</v>
      </c>
      <c r="AE1241" s="15">
        <v>244</v>
      </c>
      <c r="AF1241" s="15">
        <v>29.1</v>
      </c>
    </row>
    <row r="1242" spans="1:32" ht="15" x14ac:dyDescent="0.25">
      <c r="A1242" s="65">
        <v>8</v>
      </c>
      <c r="B1242" s="57">
        <f>IF(O$1259&gt;0,SUM($O1242:O1242),"")</f>
        <v>917</v>
      </c>
      <c r="C1242" s="57">
        <f>IF(P$1259&gt;0,SUM($O1242:P1242),"")</f>
        <v>1761</v>
      </c>
      <c r="D1242" s="57">
        <f>IF(Q$1259&gt;0,SUM($O1242:Q1242),"")</f>
        <v>2835</v>
      </c>
      <c r="E1242" s="57" t="str">
        <f>IF(R$1259&gt;0,SUM($O1242:R1242),"")</f>
        <v/>
      </c>
      <c r="F1242" s="57" t="str">
        <f>IF(S$1259&gt;0,SUM($O1242:S1242),"")</f>
        <v/>
      </c>
      <c r="G1242" s="57" t="str">
        <f>IF(T$1259&gt;0,SUM($O1242:T1242),"")</f>
        <v/>
      </c>
      <c r="H1242" s="57" t="str">
        <f>IF(U$1259&gt;0,SUM($O1242:U1242),"")</f>
        <v/>
      </c>
      <c r="I1242" s="57" t="str">
        <f>IF(V$1259&gt;0,SUM($O1242:V1242),"")</f>
        <v/>
      </c>
      <c r="J1242" s="57" t="str">
        <f>IF(W$1259&gt;0,SUM($O1242:W1242),"")</f>
        <v/>
      </c>
      <c r="K1242" s="57" t="str">
        <f>IF(X$1259&gt;0,SUM($O1242:X1242),"")</f>
        <v/>
      </c>
      <c r="L1242" s="57" t="str">
        <f>IF(Y$1259&gt;0,SUM($O1242:Y1242),"")</f>
        <v/>
      </c>
      <c r="M1242" s="57" t="str">
        <f>IF(Z$1259&gt;0,SUM($O1242:Z1242),"")</f>
        <v/>
      </c>
      <c r="N1242" s="65">
        <v>8</v>
      </c>
      <c r="O1242" s="71">
        <v>917</v>
      </c>
      <c r="P1242" s="386">
        <v>844</v>
      </c>
      <c r="Q1242" s="443">
        <v>1074</v>
      </c>
      <c r="R1242" s="391"/>
      <c r="S1242" s="399"/>
      <c r="T1242" s="406"/>
      <c r="U1242" s="439"/>
      <c r="V1242" s="439"/>
      <c r="W1242" s="439"/>
      <c r="X1242" s="443"/>
      <c r="Y1242" s="362"/>
      <c r="Z1242" s="367"/>
      <c r="AA1242" s="65">
        <v>8</v>
      </c>
      <c r="AC1242" s="15">
        <v>7</v>
      </c>
      <c r="AD1242" s="15">
        <v>45</v>
      </c>
      <c r="AE1242" s="15">
        <v>147</v>
      </c>
      <c r="AF1242" s="15">
        <v>30.6</v>
      </c>
    </row>
    <row r="1243" spans="1:32" ht="15" x14ac:dyDescent="0.25">
      <c r="A1243" s="65">
        <v>9</v>
      </c>
      <c r="B1243" s="57">
        <f>IF(O$1259&gt;0,SUM($O1243:O1243),"")</f>
        <v>77</v>
      </c>
      <c r="C1243" s="57">
        <f>IF(P$1259&gt;0,SUM($O1243:P1243),"")</f>
        <v>140</v>
      </c>
      <c r="D1243" s="57">
        <f>IF(Q$1259&gt;0,SUM($O1243:Q1243),"")</f>
        <v>215</v>
      </c>
      <c r="E1243" s="57" t="str">
        <f>IF(R$1259&gt;0,SUM($O1243:R1243),"")</f>
        <v/>
      </c>
      <c r="F1243" s="57" t="str">
        <f>IF(S$1259&gt;0,SUM($O1243:S1243),"")</f>
        <v/>
      </c>
      <c r="G1243" s="57" t="str">
        <f>IF(T$1259&gt;0,SUM($O1243:T1243),"")</f>
        <v/>
      </c>
      <c r="H1243" s="57" t="str">
        <f>IF(U$1259&gt;0,SUM($O1243:U1243),"")</f>
        <v/>
      </c>
      <c r="I1243" s="57" t="str">
        <f>IF(V$1259&gt;0,SUM($O1243:V1243),"")</f>
        <v/>
      </c>
      <c r="J1243" s="57" t="str">
        <f>IF(W$1259&gt;0,SUM($O1243:W1243),"")</f>
        <v/>
      </c>
      <c r="K1243" s="57" t="str">
        <f>IF(X$1259&gt;0,SUM($O1243:X1243),"")</f>
        <v/>
      </c>
      <c r="L1243" s="57" t="str">
        <f>IF(Y$1259&gt;0,SUM($O1243:Y1243),"")</f>
        <v/>
      </c>
      <c r="M1243" s="57" t="str">
        <f>IF(Z$1259&gt;0,SUM($O1243:Z1243),"")</f>
        <v/>
      </c>
      <c r="N1243" s="65">
        <v>9</v>
      </c>
      <c r="O1243" s="71">
        <v>77</v>
      </c>
      <c r="P1243" s="386">
        <v>63</v>
      </c>
      <c r="Q1243" s="443">
        <v>75</v>
      </c>
      <c r="R1243" s="391"/>
      <c r="S1243" s="399"/>
      <c r="T1243" s="406"/>
      <c r="U1243" s="439"/>
      <c r="V1243" s="439"/>
      <c r="W1243" s="439"/>
      <c r="X1243" s="443"/>
      <c r="Y1243" s="362"/>
      <c r="Z1243" s="367"/>
      <c r="AA1243" s="65">
        <v>9</v>
      </c>
      <c r="AC1243" s="15">
        <v>8</v>
      </c>
      <c r="AD1243" s="15">
        <v>301</v>
      </c>
      <c r="AE1243" s="15">
        <v>1074</v>
      </c>
      <c r="AF1243" s="15">
        <v>28</v>
      </c>
    </row>
    <row r="1244" spans="1:32" ht="15" x14ac:dyDescent="0.25">
      <c r="A1244" s="65">
        <v>10</v>
      </c>
      <c r="B1244" s="57">
        <f>IF(O$1259&gt;0,SUM($O1244:O1244),"")</f>
        <v>290</v>
      </c>
      <c r="C1244" s="57">
        <f>IF(P$1259&gt;0,SUM($O1244:P1244),"")</f>
        <v>637</v>
      </c>
      <c r="D1244" s="57">
        <f>IF(Q$1259&gt;0,SUM($O1244:Q1244),"")</f>
        <v>1008</v>
      </c>
      <c r="E1244" s="57" t="str">
        <f>IF(R$1259&gt;0,SUM($O1244:R1244),"")</f>
        <v/>
      </c>
      <c r="F1244" s="57" t="str">
        <f>IF(S$1259&gt;0,SUM($O1244:S1244),"")</f>
        <v/>
      </c>
      <c r="G1244" s="57" t="str">
        <f>IF(T$1259&gt;0,SUM($O1244:T1244),"")</f>
        <v/>
      </c>
      <c r="H1244" s="57" t="str">
        <f>IF(U$1259&gt;0,SUM($O1244:U1244),"")</f>
        <v/>
      </c>
      <c r="I1244" s="57" t="str">
        <f>IF(V$1259&gt;0,SUM($O1244:V1244),"")</f>
        <v/>
      </c>
      <c r="J1244" s="57" t="str">
        <f>IF(W$1259&gt;0,SUM($O1244:W1244),"")</f>
        <v/>
      </c>
      <c r="K1244" s="57" t="str">
        <f>IF(X$1259&gt;0,SUM($O1244:X1244),"")</f>
        <v/>
      </c>
      <c r="L1244" s="57" t="str">
        <f>IF(Y$1259&gt;0,SUM($O1244:Y1244),"")</f>
        <v/>
      </c>
      <c r="M1244" s="57" t="str">
        <f>IF(Z$1259&gt;0,SUM($O1244:Z1244),"")</f>
        <v/>
      </c>
      <c r="N1244" s="65">
        <v>10</v>
      </c>
      <c r="O1244" s="71">
        <v>290</v>
      </c>
      <c r="P1244" s="386">
        <v>347</v>
      </c>
      <c r="Q1244" s="443">
        <v>371</v>
      </c>
      <c r="R1244" s="391"/>
      <c r="S1244" s="399"/>
      <c r="T1244" s="406"/>
      <c r="U1244" s="439"/>
      <c r="V1244" s="439"/>
      <c r="W1244" s="439"/>
      <c r="X1244" s="443"/>
      <c r="Y1244" s="362"/>
      <c r="Z1244" s="367"/>
      <c r="AA1244" s="65">
        <v>10</v>
      </c>
      <c r="AC1244" s="15">
        <v>9</v>
      </c>
      <c r="AD1244" s="15">
        <v>61</v>
      </c>
      <c r="AE1244" s="15">
        <v>75</v>
      </c>
      <c r="AF1244" s="15">
        <v>81.3</v>
      </c>
    </row>
    <row r="1245" spans="1:32" ht="15" x14ac:dyDescent="0.25">
      <c r="A1245" s="65">
        <v>11</v>
      </c>
      <c r="B1245" s="57">
        <f>IF(O$1259&gt;0,SUM($O1245:O1245),"")</f>
        <v>672</v>
      </c>
      <c r="C1245" s="57">
        <f>IF(P$1259&gt;0,SUM($O1245:P1245),"")</f>
        <v>1113</v>
      </c>
      <c r="D1245" s="57">
        <f>IF(Q$1259&gt;0,SUM($O1245:Q1245),"")</f>
        <v>1631</v>
      </c>
      <c r="E1245" s="57" t="str">
        <f>IF(R$1259&gt;0,SUM($O1245:R1245),"")</f>
        <v/>
      </c>
      <c r="F1245" s="57" t="str">
        <f>IF(S$1259&gt;0,SUM($O1245:S1245),"")</f>
        <v/>
      </c>
      <c r="G1245" s="57" t="str">
        <f>IF(T$1259&gt;0,SUM($O1245:T1245),"")</f>
        <v/>
      </c>
      <c r="H1245" s="57" t="str">
        <f>IF(U$1259&gt;0,SUM($O1245:U1245),"")</f>
        <v/>
      </c>
      <c r="I1245" s="57" t="str">
        <f>IF(V$1259&gt;0,SUM($O1245:V1245),"")</f>
        <v/>
      </c>
      <c r="J1245" s="57" t="str">
        <f>IF(W$1259&gt;0,SUM($O1245:W1245),"")</f>
        <v/>
      </c>
      <c r="K1245" s="57" t="str">
        <f>IF(X$1259&gt;0,SUM($O1245:X1245),"")</f>
        <v/>
      </c>
      <c r="L1245" s="57" t="str">
        <f>IF(Y$1259&gt;0,SUM($O1245:Y1245),"")</f>
        <v/>
      </c>
      <c r="M1245" s="57" t="str">
        <f>IF(Z$1259&gt;0,SUM($O1245:Z1245),"")</f>
        <v/>
      </c>
      <c r="N1245" s="65">
        <v>11</v>
      </c>
      <c r="O1245" s="71">
        <v>672</v>
      </c>
      <c r="P1245" s="386">
        <v>441</v>
      </c>
      <c r="Q1245" s="443">
        <v>518</v>
      </c>
      <c r="R1245" s="391"/>
      <c r="S1245" s="399"/>
      <c r="T1245" s="406"/>
      <c r="U1245" s="439"/>
      <c r="V1245" s="439"/>
      <c r="W1245" s="439"/>
      <c r="X1245" s="443"/>
      <c r="Y1245" s="362"/>
      <c r="Z1245" s="367"/>
      <c r="AA1245" s="65">
        <v>11</v>
      </c>
      <c r="AC1245" s="15">
        <v>10</v>
      </c>
      <c r="AD1245" s="15">
        <v>158</v>
      </c>
      <c r="AE1245" s="15">
        <v>371</v>
      </c>
      <c r="AF1245" s="15">
        <v>42.6</v>
      </c>
    </row>
    <row r="1246" spans="1:32" ht="15" x14ac:dyDescent="0.25">
      <c r="A1246" s="65">
        <v>12</v>
      </c>
      <c r="B1246" s="57">
        <f>IF(O$1259&gt;0,SUM($O1246:O1246),"")</f>
        <v>988</v>
      </c>
      <c r="C1246" s="57">
        <f>IF(P$1259&gt;0,SUM($O1246:P1246),"")</f>
        <v>1966</v>
      </c>
      <c r="D1246" s="57">
        <f>IF(Q$1259&gt;0,SUM($O1246:Q1246),"")</f>
        <v>2978</v>
      </c>
      <c r="E1246" s="57" t="str">
        <f>IF(R$1259&gt;0,SUM($O1246:R1246),"")</f>
        <v/>
      </c>
      <c r="F1246" s="57" t="str">
        <f>IF(S$1259&gt;0,SUM($O1246:S1246),"")</f>
        <v/>
      </c>
      <c r="G1246" s="57" t="str">
        <f>IF(T$1259&gt;0,SUM($O1246:T1246),"")</f>
        <v/>
      </c>
      <c r="H1246" s="57" t="str">
        <f>IF(U$1259&gt;0,SUM($O1246:U1246),"")</f>
        <v/>
      </c>
      <c r="I1246" s="57" t="str">
        <f>IF(V$1259&gt;0,SUM($O1246:V1246),"")</f>
        <v/>
      </c>
      <c r="J1246" s="57" t="str">
        <f>IF(W$1259&gt;0,SUM($O1246:W1246),"")</f>
        <v/>
      </c>
      <c r="K1246" s="57" t="str">
        <f>IF(X$1259&gt;0,SUM($O1246:X1246),"")</f>
        <v/>
      </c>
      <c r="L1246" s="57" t="str">
        <f>IF(Y$1259&gt;0,SUM($O1246:Y1246),"")</f>
        <v/>
      </c>
      <c r="M1246" s="57" t="str">
        <f>IF(Z$1259&gt;0,SUM($O1246:Z1246),"")</f>
        <v/>
      </c>
      <c r="N1246" s="65">
        <v>12</v>
      </c>
      <c r="O1246" s="71">
        <v>988</v>
      </c>
      <c r="P1246" s="386">
        <v>978</v>
      </c>
      <c r="Q1246" s="443">
        <v>1012</v>
      </c>
      <c r="R1246" s="391"/>
      <c r="S1246" s="399"/>
      <c r="T1246" s="406"/>
      <c r="U1246" s="439"/>
      <c r="V1246" s="439"/>
      <c r="W1246" s="439"/>
      <c r="X1246" s="443"/>
      <c r="Y1246" s="362"/>
      <c r="Z1246" s="367"/>
      <c r="AA1246" s="65">
        <v>12</v>
      </c>
      <c r="AC1246" s="15">
        <v>11</v>
      </c>
      <c r="AD1246" s="15">
        <v>244</v>
      </c>
      <c r="AE1246" s="15">
        <v>518</v>
      </c>
      <c r="AF1246" s="15">
        <v>47.1</v>
      </c>
    </row>
    <row r="1247" spans="1:32" ht="15" x14ac:dyDescent="0.25">
      <c r="A1247" s="65">
        <v>13</v>
      </c>
      <c r="B1247" s="57">
        <f>IF(O$1259&gt;0,SUM($O1247:O1247),"")</f>
        <v>474</v>
      </c>
      <c r="C1247" s="57">
        <f>IF(P$1259&gt;0,SUM($O1247:P1247),"")</f>
        <v>1077</v>
      </c>
      <c r="D1247" s="57">
        <f>IF(Q$1259&gt;0,SUM($O1247:Q1247),"")</f>
        <v>2050</v>
      </c>
      <c r="E1247" s="57" t="str">
        <f>IF(R$1259&gt;0,SUM($O1247:R1247),"")</f>
        <v/>
      </c>
      <c r="F1247" s="57" t="str">
        <f>IF(S$1259&gt;0,SUM($O1247:S1247),"")</f>
        <v/>
      </c>
      <c r="G1247" s="57" t="str">
        <f>IF(T$1259&gt;0,SUM($O1247:T1247),"")</f>
        <v/>
      </c>
      <c r="H1247" s="57" t="str">
        <f>IF(U$1259&gt;0,SUM($O1247:U1247),"")</f>
        <v/>
      </c>
      <c r="I1247" s="57" t="str">
        <f>IF(V$1259&gt;0,SUM($O1247:V1247),"")</f>
        <v/>
      </c>
      <c r="J1247" s="57" t="str">
        <f>IF(W$1259&gt;0,SUM($O1247:W1247),"")</f>
        <v/>
      </c>
      <c r="K1247" s="57" t="str">
        <f>IF(X$1259&gt;0,SUM($O1247:X1247),"")</f>
        <v/>
      </c>
      <c r="L1247" s="57" t="str">
        <f>IF(Y$1259&gt;0,SUM($O1247:Y1247),"")</f>
        <v/>
      </c>
      <c r="M1247" s="57" t="str">
        <f>IF(Z$1259&gt;0,SUM($O1247:Z1247),"")</f>
        <v/>
      </c>
      <c r="N1247" s="65">
        <v>13</v>
      </c>
      <c r="O1247" s="71">
        <v>474</v>
      </c>
      <c r="P1247" s="386">
        <v>603</v>
      </c>
      <c r="Q1247" s="443">
        <v>973</v>
      </c>
      <c r="R1247" s="391"/>
      <c r="S1247" s="399"/>
      <c r="T1247" s="406"/>
      <c r="U1247" s="439"/>
      <c r="V1247" s="439"/>
      <c r="W1247" s="439"/>
      <c r="X1247" s="443"/>
      <c r="Y1247" s="362"/>
      <c r="Z1247" s="367"/>
      <c r="AA1247" s="65">
        <v>13</v>
      </c>
      <c r="AC1247" s="15">
        <v>12</v>
      </c>
      <c r="AD1247" s="15">
        <v>306</v>
      </c>
      <c r="AE1247" s="15">
        <v>1012</v>
      </c>
      <c r="AF1247" s="15">
        <v>30.2</v>
      </c>
    </row>
    <row r="1248" spans="1:32" ht="15" x14ac:dyDescent="0.25">
      <c r="A1248" s="65">
        <v>14</v>
      </c>
      <c r="B1248" s="57">
        <f>IF(O$1259&gt;0,SUM($O1248:O1248),"")</f>
        <v>298</v>
      </c>
      <c r="C1248" s="57">
        <f>IF(P$1259&gt;0,SUM($O1248:P1248),"")</f>
        <v>514</v>
      </c>
      <c r="D1248" s="57">
        <f>IF(Q$1259&gt;0,SUM($O1248:Q1248),"")</f>
        <v>792</v>
      </c>
      <c r="E1248" s="57" t="str">
        <f>IF(R$1259&gt;0,SUM($O1248:R1248),"")</f>
        <v/>
      </c>
      <c r="F1248" s="57" t="str">
        <f>IF(S$1259&gt;0,SUM($O1248:S1248),"")</f>
        <v/>
      </c>
      <c r="G1248" s="57" t="str">
        <f>IF(T$1259&gt;0,SUM($O1248:T1248),"")</f>
        <v/>
      </c>
      <c r="H1248" s="57" t="str">
        <f>IF(U$1259&gt;0,SUM($O1248:U1248),"")</f>
        <v/>
      </c>
      <c r="I1248" s="57" t="str">
        <f>IF(V$1259&gt;0,SUM($O1248:V1248),"")</f>
        <v/>
      </c>
      <c r="J1248" s="57" t="str">
        <f>IF(W$1259&gt;0,SUM($O1248:W1248),"")</f>
        <v/>
      </c>
      <c r="K1248" s="57" t="str">
        <f>IF(X$1259&gt;0,SUM($O1248:X1248),"")</f>
        <v/>
      </c>
      <c r="L1248" s="57" t="str">
        <f>IF(Y$1259&gt;0,SUM($O1248:Y1248),"")</f>
        <v/>
      </c>
      <c r="M1248" s="57" t="str">
        <f>IF(Z$1259&gt;0,SUM($O1248:Z1248),"")</f>
        <v/>
      </c>
      <c r="N1248" s="65">
        <v>14</v>
      </c>
      <c r="O1248" s="71">
        <v>298</v>
      </c>
      <c r="P1248" s="386">
        <v>216</v>
      </c>
      <c r="Q1248" s="443">
        <v>278</v>
      </c>
      <c r="R1248" s="391"/>
      <c r="S1248" s="399"/>
      <c r="T1248" s="406"/>
      <c r="U1248" s="439"/>
      <c r="V1248" s="439"/>
      <c r="W1248" s="439"/>
      <c r="X1248" s="443"/>
      <c r="Y1248" s="362"/>
      <c r="Z1248" s="367"/>
      <c r="AA1248" s="65">
        <v>14</v>
      </c>
      <c r="AC1248" s="15">
        <v>13</v>
      </c>
      <c r="AD1248" s="15">
        <v>276</v>
      </c>
      <c r="AE1248" s="15">
        <v>973</v>
      </c>
      <c r="AF1248" s="15">
        <v>28.4</v>
      </c>
    </row>
    <row r="1249" spans="1:32" ht="15" x14ac:dyDescent="0.25">
      <c r="A1249" s="65">
        <v>15</v>
      </c>
      <c r="B1249" s="57">
        <f>IF(O$1259&gt;0,SUM($O1249:O1249),"")</f>
        <v>439</v>
      </c>
      <c r="C1249" s="57">
        <f>IF(P$1259&gt;0,SUM($O1249:P1249),"")</f>
        <v>1001</v>
      </c>
      <c r="D1249" s="57">
        <f>IF(Q$1259&gt;0,SUM($O1249:Q1249),"")</f>
        <v>2206</v>
      </c>
      <c r="E1249" s="57" t="str">
        <f>IF(R$1259&gt;0,SUM($O1249:R1249),"")</f>
        <v/>
      </c>
      <c r="F1249" s="57" t="str">
        <f>IF(S$1259&gt;0,SUM($O1249:S1249),"")</f>
        <v/>
      </c>
      <c r="G1249" s="57" t="str">
        <f>IF(T$1259&gt;0,SUM($O1249:T1249),"")</f>
        <v/>
      </c>
      <c r="H1249" s="57" t="str">
        <f>IF(U$1259&gt;0,SUM($O1249:U1249),"")</f>
        <v/>
      </c>
      <c r="I1249" s="57" t="str">
        <f>IF(V$1259&gt;0,SUM($O1249:V1249),"")</f>
        <v/>
      </c>
      <c r="J1249" s="57" t="str">
        <f>IF(W$1259&gt;0,SUM($O1249:W1249),"")</f>
        <v/>
      </c>
      <c r="K1249" s="57" t="str">
        <f>IF(X$1259&gt;0,SUM($O1249:X1249),"")</f>
        <v/>
      </c>
      <c r="L1249" s="57" t="str">
        <f>IF(Y$1259&gt;0,SUM($O1249:Y1249),"")</f>
        <v/>
      </c>
      <c r="M1249" s="57" t="str">
        <f>IF(Z$1259&gt;0,SUM($O1249:Z1249),"")</f>
        <v/>
      </c>
      <c r="N1249" s="65">
        <v>15</v>
      </c>
      <c r="O1249" s="71">
        <v>439</v>
      </c>
      <c r="P1249" s="386">
        <v>562</v>
      </c>
      <c r="Q1249" s="443">
        <v>1205</v>
      </c>
      <c r="R1249" s="391"/>
      <c r="S1249" s="399"/>
      <c r="T1249" s="406"/>
      <c r="U1249" s="439"/>
      <c r="V1249" s="439"/>
      <c r="W1249" s="439"/>
      <c r="X1249" s="443"/>
      <c r="Y1249" s="362"/>
      <c r="Z1249" s="367"/>
      <c r="AA1249" s="65">
        <v>15</v>
      </c>
      <c r="AC1249" s="15">
        <v>14</v>
      </c>
      <c r="AD1249" s="15">
        <v>244</v>
      </c>
      <c r="AE1249" s="15">
        <v>278</v>
      </c>
      <c r="AF1249" s="15">
        <v>87.8</v>
      </c>
    </row>
    <row r="1250" spans="1:32" ht="15" x14ac:dyDescent="0.25">
      <c r="A1250" s="65">
        <v>16</v>
      </c>
      <c r="B1250" s="57">
        <f>IF(O$1259&gt;0,SUM($O1250:O1250),"")</f>
        <v>239</v>
      </c>
      <c r="C1250" s="57">
        <f>IF(P$1259&gt;0,SUM($O1250:P1250),"")</f>
        <v>506</v>
      </c>
      <c r="D1250" s="57">
        <f>IF(Q$1259&gt;0,SUM($O1250:Q1250),"")</f>
        <v>771</v>
      </c>
      <c r="E1250" s="57" t="str">
        <f>IF(R$1259&gt;0,SUM($O1250:R1250),"")</f>
        <v/>
      </c>
      <c r="F1250" s="57" t="str">
        <f>IF(S$1259&gt;0,SUM($O1250:S1250),"")</f>
        <v/>
      </c>
      <c r="G1250" s="57" t="str">
        <f>IF(T$1259&gt;0,SUM($O1250:T1250),"")</f>
        <v/>
      </c>
      <c r="H1250" s="57" t="str">
        <f>IF(U$1259&gt;0,SUM($O1250:U1250),"")</f>
        <v/>
      </c>
      <c r="I1250" s="57" t="str">
        <f>IF(V$1259&gt;0,SUM($O1250:V1250),"")</f>
        <v/>
      </c>
      <c r="J1250" s="57" t="str">
        <f>IF(W$1259&gt;0,SUM($O1250:W1250),"")</f>
        <v/>
      </c>
      <c r="K1250" s="57" t="str">
        <f>IF(X$1259&gt;0,SUM($O1250:X1250),"")</f>
        <v/>
      </c>
      <c r="L1250" s="57" t="str">
        <f>IF(Y$1259&gt;0,SUM($O1250:Y1250),"")</f>
        <v/>
      </c>
      <c r="M1250" s="57" t="str">
        <f>IF(Z$1259&gt;0,SUM($O1250:Z1250),"")</f>
        <v/>
      </c>
      <c r="N1250" s="65">
        <v>16</v>
      </c>
      <c r="O1250" s="71">
        <v>239</v>
      </c>
      <c r="P1250" s="386">
        <v>267</v>
      </c>
      <c r="Q1250" s="443">
        <v>265</v>
      </c>
      <c r="R1250" s="391"/>
      <c r="S1250" s="399"/>
      <c r="T1250" s="406"/>
      <c r="U1250" s="439"/>
      <c r="V1250" s="439"/>
      <c r="W1250" s="439"/>
      <c r="X1250" s="443"/>
      <c r="Y1250" s="362"/>
      <c r="Z1250" s="367"/>
      <c r="AA1250" s="65">
        <v>16</v>
      </c>
      <c r="AC1250" s="15">
        <v>15</v>
      </c>
      <c r="AD1250" s="15">
        <v>458</v>
      </c>
      <c r="AE1250" s="15">
        <v>1205</v>
      </c>
      <c r="AF1250" s="15">
        <v>38</v>
      </c>
    </row>
    <row r="1251" spans="1:32" ht="15" x14ac:dyDescent="0.25">
      <c r="A1251" s="65">
        <v>17</v>
      </c>
      <c r="B1251" s="57">
        <f>IF(O$1259&gt;0,SUM($O1251:O1251),"")</f>
        <v>563</v>
      </c>
      <c r="C1251" s="57">
        <f>IF(P$1259&gt;0,SUM($O1251:P1251),"")</f>
        <v>1036</v>
      </c>
      <c r="D1251" s="57">
        <f>IF(Q$1259&gt;0,SUM($O1251:Q1251),"")</f>
        <v>1637</v>
      </c>
      <c r="E1251" s="57" t="str">
        <f>IF(R$1259&gt;0,SUM($O1251:R1251),"")</f>
        <v/>
      </c>
      <c r="F1251" s="57" t="str">
        <f>IF(S$1259&gt;0,SUM($O1251:S1251),"")</f>
        <v/>
      </c>
      <c r="G1251" s="57" t="str">
        <f>IF(T$1259&gt;0,SUM($O1251:T1251),"")</f>
        <v/>
      </c>
      <c r="H1251" s="57" t="str">
        <f>IF(U$1259&gt;0,SUM($O1251:U1251),"")</f>
        <v/>
      </c>
      <c r="I1251" s="57" t="str">
        <f>IF(V$1259&gt;0,SUM($O1251:V1251),"")</f>
        <v/>
      </c>
      <c r="J1251" s="57" t="str">
        <f>IF(W$1259&gt;0,SUM($O1251:W1251),"")</f>
        <v/>
      </c>
      <c r="K1251" s="57" t="str">
        <f>IF(X$1259&gt;0,SUM($O1251:X1251),"")</f>
        <v/>
      </c>
      <c r="L1251" s="57" t="str">
        <f>IF(Y$1259&gt;0,SUM($O1251:Y1251),"")</f>
        <v/>
      </c>
      <c r="M1251" s="57" t="str">
        <f>IF(Z$1259&gt;0,SUM($O1251:Z1251),"")</f>
        <v/>
      </c>
      <c r="N1251" s="65">
        <v>17</v>
      </c>
      <c r="O1251" s="71">
        <v>563</v>
      </c>
      <c r="P1251" s="386">
        <v>473</v>
      </c>
      <c r="Q1251" s="443">
        <v>601</v>
      </c>
      <c r="R1251" s="391"/>
      <c r="S1251" s="399"/>
      <c r="T1251" s="406"/>
      <c r="U1251" s="439"/>
      <c r="V1251" s="439"/>
      <c r="W1251" s="439"/>
      <c r="X1251" s="443"/>
      <c r="Y1251" s="362"/>
      <c r="Z1251" s="367"/>
      <c r="AA1251" s="65">
        <v>17</v>
      </c>
      <c r="AC1251" s="15">
        <v>16</v>
      </c>
      <c r="AD1251" s="15">
        <v>155</v>
      </c>
      <c r="AE1251" s="15">
        <v>265</v>
      </c>
      <c r="AF1251" s="15">
        <v>58.5</v>
      </c>
    </row>
    <row r="1252" spans="1:32" ht="15" x14ac:dyDescent="0.25">
      <c r="A1252" s="65">
        <v>18</v>
      </c>
      <c r="B1252" s="57">
        <f>IF(O$1259&gt;0,SUM($O1252:O1252),"")</f>
        <v>281</v>
      </c>
      <c r="C1252" s="57">
        <f>IF(P$1259&gt;0,SUM($O1252:P1252),"")</f>
        <v>569</v>
      </c>
      <c r="D1252" s="57">
        <f>IF(Q$1259&gt;0,SUM($O1252:Q1252),"")</f>
        <v>901</v>
      </c>
      <c r="E1252" s="57" t="str">
        <f>IF(R$1259&gt;0,SUM($O1252:R1252),"")</f>
        <v/>
      </c>
      <c r="F1252" s="57" t="str">
        <f>IF(S$1259&gt;0,SUM($O1252:S1252),"")</f>
        <v/>
      </c>
      <c r="G1252" s="57" t="str">
        <f>IF(T$1259&gt;0,SUM($O1252:T1252),"")</f>
        <v/>
      </c>
      <c r="H1252" s="57" t="str">
        <f>IF(U$1259&gt;0,SUM($O1252:U1252),"")</f>
        <v/>
      </c>
      <c r="I1252" s="57" t="str">
        <f>IF(V$1259&gt;0,SUM($O1252:V1252),"")</f>
        <v/>
      </c>
      <c r="J1252" s="57" t="str">
        <f>IF(W$1259&gt;0,SUM($O1252:W1252),"")</f>
        <v/>
      </c>
      <c r="K1252" s="57" t="str">
        <f>IF(X$1259&gt;0,SUM($O1252:X1252),"")</f>
        <v/>
      </c>
      <c r="L1252" s="57" t="str">
        <f>IF(Y$1259&gt;0,SUM($O1252:Y1252),"")</f>
        <v/>
      </c>
      <c r="M1252" s="57" t="str">
        <f>IF(Z$1259&gt;0,SUM($O1252:Z1252),"")</f>
        <v/>
      </c>
      <c r="N1252" s="65">
        <v>18</v>
      </c>
      <c r="O1252" s="71">
        <v>281</v>
      </c>
      <c r="P1252" s="386">
        <v>288</v>
      </c>
      <c r="Q1252" s="443">
        <v>332</v>
      </c>
      <c r="R1252" s="391"/>
      <c r="S1252" s="399"/>
      <c r="T1252" s="406"/>
      <c r="U1252" s="439"/>
      <c r="V1252" s="439"/>
      <c r="W1252" s="439"/>
      <c r="X1252" s="443"/>
      <c r="Y1252" s="362"/>
      <c r="Z1252" s="367"/>
      <c r="AA1252" s="65">
        <v>18</v>
      </c>
      <c r="AC1252" s="15">
        <v>17</v>
      </c>
      <c r="AD1252" s="15">
        <v>171</v>
      </c>
      <c r="AE1252" s="15">
        <v>601</v>
      </c>
      <c r="AF1252" s="15">
        <v>28.5</v>
      </c>
    </row>
    <row r="1253" spans="1:32" ht="15" x14ac:dyDescent="0.25">
      <c r="A1253" s="65">
        <v>19</v>
      </c>
      <c r="B1253" s="57">
        <f>IF(O$1259&gt;0,SUM($O1253:O1253),"")</f>
        <v>110</v>
      </c>
      <c r="C1253" s="57">
        <f>IF(P$1259&gt;0,SUM($O1253:P1253),"")</f>
        <v>219</v>
      </c>
      <c r="D1253" s="57">
        <f>IF(Q$1259&gt;0,SUM($O1253:Q1253),"")</f>
        <v>322</v>
      </c>
      <c r="E1253" s="57" t="str">
        <f>IF(R$1259&gt;0,SUM($O1253:R1253),"")</f>
        <v/>
      </c>
      <c r="F1253" s="57" t="str">
        <f>IF(S$1259&gt;0,SUM($O1253:S1253),"")</f>
        <v/>
      </c>
      <c r="G1253" s="57" t="str">
        <f>IF(T$1259&gt;0,SUM($O1253:T1253),"")</f>
        <v/>
      </c>
      <c r="H1253" s="57" t="str">
        <f>IF(U$1259&gt;0,SUM($O1253:U1253),"")</f>
        <v/>
      </c>
      <c r="I1253" s="57" t="str">
        <f>IF(V$1259&gt;0,SUM($O1253:V1253),"")</f>
        <v/>
      </c>
      <c r="J1253" s="57" t="str">
        <f>IF(W$1259&gt;0,SUM($O1253:W1253),"")</f>
        <v/>
      </c>
      <c r="K1253" s="57" t="str">
        <f>IF(X$1259&gt;0,SUM($O1253:X1253),"")</f>
        <v/>
      </c>
      <c r="L1253" s="57" t="str">
        <f>IF(Y$1259&gt;0,SUM($O1253:Y1253),"")</f>
        <v/>
      </c>
      <c r="M1253" s="57" t="str">
        <f>IF(Z$1259&gt;0,SUM($O1253:Z1253),"")</f>
        <v/>
      </c>
      <c r="N1253" s="65">
        <v>19</v>
      </c>
      <c r="O1253" s="71">
        <v>110</v>
      </c>
      <c r="P1253" s="386">
        <v>109</v>
      </c>
      <c r="Q1253" s="443">
        <v>103</v>
      </c>
      <c r="R1253" s="391"/>
      <c r="S1253" s="399"/>
      <c r="T1253" s="406"/>
      <c r="U1253" s="439"/>
      <c r="V1253" s="439"/>
      <c r="W1253" s="439"/>
      <c r="X1253" s="443"/>
      <c r="Y1253" s="362"/>
      <c r="Z1253" s="367"/>
      <c r="AA1253" s="65">
        <v>19</v>
      </c>
      <c r="AC1253" s="15">
        <v>18</v>
      </c>
      <c r="AD1253" s="15">
        <v>102</v>
      </c>
      <c r="AE1253" s="15">
        <v>332</v>
      </c>
      <c r="AF1253" s="15">
        <v>30.7</v>
      </c>
    </row>
    <row r="1254" spans="1:32" ht="15" x14ac:dyDescent="0.25">
      <c r="A1254" s="65">
        <v>20</v>
      </c>
      <c r="B1254" s="57">
        <f>IF(O$1259&gt;0,SUM($O1254:O1254),"")</f>
        <v>337</v>
      </c>
      <c r="C1254" s="57">
        <f>IF(P$1259&gt;0,SUM($O1254:P1254),"")</f>
        <v>598</v>
      </c>
      <c r="D1254" s="57">
        <f>IF(Q$1259&gt;0,SUM($O1254:Q1254),"")</f>
        <v>961</v>
      </c>
      <c r="E1254" s="57" t="str">
        <f>IF(R$1259&gt;0,SUM($O1254:R1254),"")</f>
        <v/>
      </c>
      <c r="F1254" s="57" t="str">
        <f>IF(S$1259&gt;0,SUM($O1254:S1254),"")</f>
        <v/>
      </c>
      <c r="G1254" s="57" t="str">
        <f>IF(T$1259&gt;0,SUM($O1254:T1254),"")</f>
        <v/>
      </c>
      <c r="H1254" s="57" t="str">
        <f>IF(U$1259&gt;0,SUM($O1254:U1254),"")</f>
        <v/>
      </c>
      <c r="I1254" s="57" t="str">
        <f>IF(V$1259&gt;0,SUM($O1254:V1254),"")</f>
        <v/>
      </c>
      <c r="J1254" s="57" t="str">
        <f>IF(W$1259&gt;0,SUM($O1254:W1254),"")</f>
        <v/>
      </c>
      <c r="K1254" s="57" t="str">
        <f>IF(X$1259&gt;0,SUM($O1254:X1254),"")</f>
        <v/>
      </c>
      <c r="L1254" s="57" t="str">
        <f>IF(Y$1259&gt;0,SUM($O1254:Y1254),"")</f>
        <v/>
      </c>
      <c r="M1254" s="57" t="str">
        <f>IF(Z$1259&gt;0,SUM($O1254:Z1254),"")</f>
        <v/>
      </c>
      <c r="N1254" s="65">
        <v>20</v>
      </c>
      <c r="O1254" s="71">
        <v>337</v>
      </c>
      <c r="P1254" s="386">
        <v>261</v>
      </c>
      <c r="Q1254" s="443">
        <v>363</v>
      </c>
      <c r="R1254" s="391"/>
      <c r="S1254" s="399"/>
      <c r="T1254" s="406"/>
      <c r="U1254" s="439"/>
      <c r="V1254" s="439"/>
      <c r="W1254" s="439"/>
      <c r="X1254" s="443"/>
      <c r="Y1254" s="362"/>
      <c r="Z1254" s="367"/>
      <c r="AA1254" s="65">
        <v>20</v>
      </c>
      <c r="AC1254" s="15">
        <v>19</v>
      </c>
      <c r="AD1254" s="15">
        <v>34</v>
      </c>
      <c r="AE1254" s="15">
        <v>103</v>
      </c>
      <c r="AF1254" s="15">
        <v>33</v>
      </c>
    </row>
    <row r="1255" spans="1:32" ht="15" x14ac:dyDescent="0.25">
      <c r="A1255" s="65">
        <v>21</v>
      </c>
      <c r="B1255" s="57">
        <f>IF(O$1259&gt;0,SUM($O1255:O1255),"")</f>
        <v>566</v>
      </c>
      <c r="C1255" s="57">
        <f>IF(P$1259&gt;0,SUM($O1255:P1255),"")</f>
        <v>1072</v>
      </c>
      <c r="D1255" s="57">
        <f>IF(Q$1259&gt;0,SUM($O1255:Q1255),"")</f>
        <v>1720</v>
      </c>
      <c r="E1255" s="57" t="str">
        <f>IF(R$1259&gt;0,SUM($O1255:R1255),"")</f>
        <v/>
      </c>
      <c r="F1255" s="57" t="str">
        <f>IF(S$1259&gt;0,SUM($O1255:S1255),"")</f>
        <v/>
      </c>
      <c r="G1255" s="57" t="str">
        <f>IF(T$1259&gt;0,SUM($O1255:T1255),"")</f>
        <v/>
      </c>
      <c r="H1255" s="57" t="str">
        <f>IF(U$1259&gt;0,SUM($O1255:U1255),"")</f>
        <v/>
      </c>
      <c r="I1255" s="57" t="str">
        <f>IF(V$1259&gt;0,SUM($O1255:V1255),"")</f>
        <v/>
      </c>
      <c r="J1255" s="57" t="str">
        <f>IF(W$1259&gt;0,SUM($O1255:W1255),"")</f>
        <v/>
      </c>
      <c r="K1255" s="57" t="str">
        <f>IF(X$1259&gt;0,SUM($O1255:X1255),"")</f>
        <v/>
      </c>
      <c r="L1255" s="57" t="str">
        <f>IF(Y$1259&gt;0,SUM($O1255:Y1255),"")</f>
        <v/>
      </c>
      <c r="M1255" s="57" t="str">
        <f>IF(Z$1259&gt;0,SUM($O1255:Z1255),"")</f>
        <v/>
      </c>
      <c r="N1255" s="65">
        <v>21</v>
      </c>
      <c r="O1255" s="71">
        <v>566</v>
      </c>
      <c r="P1255" s="386">
        <v>506</v>
      </c>
      <c r="Q1255" s="443">
        <v>648</v>
      </c>
      <c r="R1255" s="391"/>
      <c r="S1255" s="399"/>
      <c r="T1255" s="406"/>
      <c r="U1255" s="439"/>
      <c r="V1255" s="439"/>
      <c r="W1255" s="439"/>
      <c r="X1255" s="443"/>
      <c r="Y1255" s="362"/>
      <c r="Z1255" s="367"/>
      <c r="AA1255" s="65">
        <v>21</v>
      </c>
      <c r="AC1255" s="15">
        <v>20</v>
      </c>
      <c r="AD1255" s="15">
        <v>120</v>
      </c>
      <c r="AE1255" s="15">
        <v>363</v>
      </c>
      <c r="AF1255" s="15">
        <v>33.1</v>
      </c>
    </row>
    <row r="1256" spans="1:32" ht="15" x14ac:dyDescent="0.25">
      <c r="A1256" s="65">
        <v>22</v>
      </c>
      <c r="B1256" s="57">
        <f>IF(O$1259&gt;0,SUM($O1256:O1256),"")</f>
        <v>329</v>
      </c>
      <c r="C1256" s="57">
        <f>IF(P$1259&gt;0,SUM($O1256:P1256),"")</f>
        <v>696</v>
      </c>
      <c r="D1256" s="57">
        <f>IF(Q$1259&gt;0,SUM($O1256:Q1256),"")</f>
        <v>1106</v>
      </c>
      <c r="E1256" s="57" t="str">
        <f>IF(R$1259&gt;0,SUM($O1256:R1256),"")</f>
        <v/>
      </c>
      <c r="F1256" s="57" t="str">
        <f>IF(S$1259&gt;0,SUM($O1256:S1256),"")</f>
        <v/>
      </c>
      <c r="G1256" s="57" t="str">
        <f>IF(T$1259&gt;0,SUM($O1256:T1256),"")</f>
        <v/>
      </c>
      <c r="H1256" s="57" t="str">
        <f>IF(U$1259&gt;0,SUM($O1256:U1256),"")</f>
        <v/>
      </c>
      <c r="I1256" s="57" t="str">
        <f>IF(V$1259&gt;0,SUM($O1256:V1256),"")</f>
        <v/>
      </c>
      <c r="J1256" s="57" t="str">
        <f>IF(W$1259&gt;0,SUM($O1256:W1256),"")</f>
        <v/>
      </c>
      <c r="K1256" s="57" t="str">
        <f>IF(X$1259&gt;0,SUM($O1256:X1256),"")</f>
        <v/>
      </c>
      <c r="L1256" s="57" t="str">
        <f>IF(Y$1259&gt;0,SUM($O1256:Y1256),"")</f>
        <v/>
      </c>
      <c r="M1256" s="57" t="str">
        <f>IF(Z$1259&gt;0,SUM($O1256:Z1256),"")</f>
        <v/>
      </c>
      <c r="N1256" s="65">
        <v>22</v>
      </c>
      <c r="O1256" s="71">
        <v>329</v>
      </c>
      <c r="P1256" s="386">
        <v>367</v>
      </c>
      <c r="Q1256" s="443">
        <v>410</v>
      </c>
      <c r="R1256" s="391"/>
      <c r="S1256" s="399"/>
      <c r="T1256" s="406"/>
      <c r="U1256" s="439"/>
      <c r="V1256" s="439"/>
      <c r="W1256" s="439"/>
      <c r="X1256" s="443"/>
      <c r="Y1256" s="362"/>
      <c r="Z1256" s="367"/>
      <c r="AA1256" s="65">
        <v>22</v>
      </c>
      <c r="AC1256" s="298">
        <v>21</v>
      </c>
      <c r="AD1256" s="298">
        <v>190</v>
      </c>
      <c r="AE1256" s="298">
        <v>648</v>
      </c>
      <c r="AF1256" s="298">
        <v>29.3</v>
      </c>
    </row>
    <row r="1257" spans="1:32" ht="15" x14ac:dyDescent="0.25">
      <c r="A1257" s="65">
        <v>23</v>
      </c>
      <c r="B1257" s="57">
        <f>IF(O$1259&gt;0,SUM($O1257:O1257),"")</f>
        <v>772</v>
      </c>
      <c r="C1257" s="57">
        <f>IF(P$1259&gt;0,SUM($O1257:P1257),"")</f>
        <v>1882</v>
      </c>
      <c r="D1257" s="57">
        <f>IF(Q$1259&gt;0,SUM($O1257:Q1257),"")</f>
        <v>2804</v>
      </c>
      <c r="E1257" s="57" t="str">
        <f>IF(R$1259&gt;0,SUM($O1257:R1257),"")</f>
        <v/>
      </c>
      <c r="F1257" s="57" t="str">
        <f>IF(S$1259&gt;0,SUM($O1257:S1257),"")</f>
        <v/>
      </c>
      <c r="G1257" s="57" t="str">
        <f>IF(T$1259&gt;0,SUM($O1257:T1257),"")</f>
        <v/>
      </c>
      <c r="H1257" s="57" t="str">
        <f>IF(U$1259&gt;0,SUM($O1257:U1257),"")</f>
        <v/>
      </c>
      <c r="I1257" s="57" t="str">
        <f>IF(V$1259&gt;0,SUM($O1257:V1257),"")</f>
        <v/>
      </c>
      <c r="J1257" s="57" t="str">
        <f>IF(W$1259&gt;0,SUM($O1257:W1257),"")</f>
        <v/>
      </c>
      <c r="K1257" s="57" t="str">
        <f>IF(X$1259&gt;0,SUM($O1257:X1257),"")</f>
        <v/>
      </c>
      <c r="L1257" s="57" t="str">
        <f>IF(Y$1259&gt;0,SUM($O1257:Y1257),"")</f>
        <v/>
      </c>
      <c r="M1257" s="57" t="str">
        <f>IF(Z$1259&gt;0,SUM($O1257:Z1257),"")</f>
        <v/>
      </c>
      <c r="N1257" s="65">
        <v>23</v>
      </c>
      <c r="O1257" s="71">
        <v>772</v>
      </c>
      <c r="P1257" s="386">
        <v>1110</v>
      </c>
      <c r="Q1257" s="71">
        <v>922</v>
      </c>
      <c r="R1257" s="391"/>
      <c r="S1257" s="399"/>
      <c r="T1257" s="406"/>
      <c r="U1257" s="439"/>
      <c r="V1257" s="439"/>
      <c r="W1257" s="439"/>
      <c r="X1257" s="443"/>
      <c r="Y1257" s="362"/>
      <c r="Z1257" s="367"/>
      <c r="AA1257" s="65">
        <v>23</v>
      </c>
      <c r="AC1257" s="15">
        <v>22</v>
      </c>
      <c r="AD1257" s="15">
        <v>349</v>
      </c>
      <c r="AE1257" s="15">
        <v>410</v>
      </c>
      <c r="AF1257" s="15">
        <v>85.1</v>
      </c>
    </row>
    <row r="1258" spans="1:32" ht="15" x14ac:dyDescent="0.25">
      <c r="A1258" s="65">
        <v>24</v>
      </c>
      <c r="B1258" s="57">
        <f>IF(O$1259&gt;0,SUM($O1258:O1258),"")</f>
        <v>444</v>
      </c>
      <c r="C1258" s="57">
        <f>IF(P$1259&gt;0,SUM($O1258:P1258),"")</f>
        <v>819</v>
      </c>
      <c r="D1258" s="57">
        <f>IF(Q$1259&gt;0,SUM($O1258:Q1258),"")</f>
        <v>1263</v>
      </c>
      <c r="E1258" s="57" t="str">
        <f>IF(R$1259&gt;0,SUM($O1258:R1258),"")</f>
        <v/>
      </c>
      <c r="F1258" s="57" t="str">
        <f>IF(S$1259&gt;0,SUM($O1258:S1258),"")</f>
        <v/>
      </c>
      <c r="G1258" s="57" t="str">
        <f>IF(T$1259&gt;0,SUM($O1258:T1258),"")</f>
        <v/>
      </c>
      <c r="H1258" s="57" t="str">
        <f>IF(U$1259&gt;0,SUM($O1258:U1258),"")</f>
        <v/>
      </c>
      <c r="I1258" s="57" t="str">
        <f>IF(V$1259&gt;0,SUM($O1258:V1258),"")</f>
        <v/>
      </c>
      <c r="J1258" s="57" t="str">
        <f>IF(W$1259&gt;0,SUM($O1258:W1258),"")</f>
        <v/>
      </c>
      <c r="K1258" s="57" t="str">
        <f>IF(X$1259&gt;0,SUM($O1258:X1258),"")</f>
        <v/>
      </c>
      <c r="L1258" s="57" t="str">
        <f>IF(Y$1259&gt;0,SUM($O1258:Y1258),"")</f>
        <v/>
      </c>
      <c r="M1258" s="57" t="str">
        <f>IF(Z$1259&gt;0,SUM($O1258:Z1258),"")</f>
        <v/>
      </c>
      <c r="N1258" s="65">
        <v>24</v>
      </c>
      <c r="O1258" s="71">
        <v>444</v>
      </c>
      <c r="P1258" s="386">
        <v>375</v>
      </c>
      <c r="Q1258" s="15">
        <v>444</v>
      </c>
      <c r="R1258" s="391"/>
      <c r="S1258" s="399"/>
      <c r="T1258" s="406"/>
      <c r="U1258" s="439"/>
      <c r="V1258" s="439"/>
      <c r="W1258" s="439"/>
      <c r="X1258" s="443"/>
      <c r="Y1258" s="362"/>
      <c r="Z1258" s="367"/>
      <c r="AA1258" s="65">
        <v>24</v>
      </c>
      <c r="AC1258" s="15">
        <v>23</v>
      </c>
      <c r="AD1258" s="15">
        <v>393</v>
      </c>
      <c r="AE1258" s="15">
        <v>922</v>
      </c>
      <c r="AF1258" s="15">
        <v>42.6</v>
      </c>
    </row>
    <row r="1259" spans="1:32" x14ac:dyDescent="0.2">
      <c r="A1259" s="72" t="s">
        <v>4</v>
      </c>
      <c r="B1259" s="62">
        <f>SUM(B1235:B1258)</f>
        <v>9693</v>
      </c>
      <c r="C1259" s="62">
        <f t="shared" ref="C1259:M1259" si="72">SUM(C1235:C1258)</f>
        <v>19358</v>
      </c>
      <c r="D1259" s="62">
        <f t="shared" si="72"/>
        <v>31001</v>
      </c>
      <c r="E1259" s="62">
        <f t="shared" si="72"/>
        <v>0</v>
      </c>
      <c r="F1259" s="62">
        <f t="shared" si="72"/>
        <v>0</v>
      </c>
      <c r="G1259" s="62">
        <f>SUM(G1235:G1258)</f>
        <v>0</v>
      </c>
      <c r="H1259" s="62">
        <f t="shared" si="72"/>
        <v>0</v>
      </c>
      <c r="I1259" s="62">
        <f t="shared" si="72"/>
        <v>0</v>
      </c>
      <c r="J1259" s="62">
        <f t="shared" si="72"/>
        <v>0</v>
      </c>
      <c r="K1259" s="62">
        <f t="shared" si="72"/>
        <v>0</v>
      </c>
      <c r="L1259" s="62">
        <f t="shared" si="72"/>
        <v>0</v>
      </c>
      <c r="M1259" s="62">
        <f t="shared" si="72"/>
        <v>0</v>
      </c>
      <c r="N1259" s="72" t="s">
        <v>4</v>
      </c>
      <c r="O1259" s="62">
        <f t="shared" ref="O1259:P1259" si="73">SUM(O1235:O1258)</f>
        <v>9693</v>
      </c>
      <c r="P1259" s="62">
        <f t="shared" si="73"/>
        <v>9665</v>
      </c>
      <c r="Q1259" s="62">
        <f t="shared" ref="Q1259:T1259" si="74">SUM(Q1235:Q1258)</f>
        <v>11643</v>
      </c>
      <c r="R1259" s="62">
        <f t="shared" si="74"/>
        <v>0</v>
      </c>
      <c r="S1259" s="62">
        <f t="shared" si="74"/>
        <v>0</v>
      </c>
      <c r="T1259" s="62">
        <f t="shared" si="74"/>
        <v>0</v>
      </c>
      <c r="U1259" s="62">
        <f t="shared" ref="U1259:Z1259" si="75">SUM(U1235:U1258)</f>
        <v>0</v>
      </c>
      <c r="V1259" s="62">
        <f t="shared" si="75"/>
        <v>0</v>
      </c>
      <c r="W1259" s="62">
        <f t="shared" si="75"/>
        <v>0</v>
      </c>
      <c r="X1259" s="62">
        <f t="shared" si="75"/>
        <v>0</v>
      </c>
      <c r="Y1259" s="62">
        <f t="shared" si="75"/>
        <v>0</v>
      </c>
      <c r="Z1259" s="62">
        <f t="shared" si="75"/>
        <v>0</v>
      </c>
      <c r="AA1259" s="72" t="s">
        <v>4</v>
      </c>
      <c r="AB1259" s="68"/>
      <c r="AC1259" s="15">
        <v>24</v>
      </c>
      <c r="AD1259" s="15">
        <v>142</v>
      </c>
      <c r="AE1259" s="15">
        <v>444</v>
      </c>
      <c r="AF1259" s="15">
        <v>32</v>
      </c>
    </row>
    <row r="1260" spans="1:32" x14ac:dyDescent="0.2">
      <c r="A1260" s="45"/>
      <c r="B1260" s="63"/>
      <c r="C1260" s="63"/>
      <c r="D1260" s="63"/>
      <c r="E1260" s="63"/>
      <c r="F1260" s="63"/>
      <c r="G1260" s="63"/>
      <c r="H1260" s="63"/>
      <c r="I1260" s="63"/>
      <c r="J1260" s="63"/>
      <c r="K1260" s="63"/>
      <c r="L1260" s="63">
        <f>L1259-K1259</f>
        <v>0</v>
      </c>
      <c r="M1260" s="63"/>
      <c r="N1260" s="45"/>
      <c r="O1260" s="380"/>
      <c r="P1260" s="380"/>
      <c r="Q1260" s="380"/>
      <c r="R1260" s="380"/>
      <c r="S1260" s="380"/>
      <c r="T1260" s="380"/>
      <c r="U1260" s="380"/>
      <c r="V1260" s="380"/>
      <c r="X1260" s="380"/>
      <c r="AA1260" s="45"/>
    </row>
    <row r="1261" spans="1:32" x14ac:dyDescent="0.2">
      <c r="B1261" s="63"/>
      <c r="C1261" s="63"/>
      <c r="D1261" s="63"/>
      <c r="E1261" s="63"/>
      <c r="F1261" s="63"/>
      <c r="G1261" s="63"/>
      <c r="H1261" s="63"/>
      <c r="I1261" s="63"/>
      <c r="J1261" s="63"/>
      <c r="K1261" s="63"/>
      <c r="L1261" s="63"/>
      <c r="M1261" s="63"/>
      <c r="O1261" s="105"/>
      <c r="P1261" s="105"/>
      <c r="Q1261" s="105"/>
    </row>
    <row r="1262" spans="1:32" x14ac:dyDescent="0.2">
      <c r="B1262" s="63"/>
      <c r="C1262" s="63"/>
      <c r="D1262" s="63"/>
      <c r="E1262" s="63"/>
      <c r="F1262" s="63"/>
      <c r="G1262" s="63"/>
      <c r="H1262" s="63"/>
      <c r="I1262" s="63"/>
      <c r="J1262" s="63"/>
      <c r="K1262" s="63"/>
      <c r="L1262" s="63"/>
      <c r="M1262" s="63"/>
      <c r="T1262" s="106"/>
    </row>
    <row r="1263" spans="1:32" x14ac:dyDescent="0.2">
      <c r="B1263" s="63"/>
      <c r="C1263" s="63"/>
      <c r="D1263" s="63"/>
      <c r="E1263" s="63"/>
      <c r="F1263" s="63"/>
      <c r="G1263" s="63"/>
      <c r="H1263" s="63"/>
      <c r="I1263" s="63"/>
      <c r="J1263" s="63"/>
      <c r="K1263" s="63"/>
      <c r="L1263" s="63"/>
      <c r="M1263" s="63"/>
    </row>
    <row r="1264" spans="1:32" x14ac:dyDescent="0.2">
      <c r="A1264" s="56" t="s">
        <v>100</v>
      </c>
      <c r="B1264" s="115" t="s">
        <v>330</v>
      </c>
      <c r="C1264" s="116"/>
      <c r="D1264" s="116"/>
      <c r="E1264" s="116"/>
      <c r="F1264" s="116"/>
      <c r="G1264" s="116"/>
      <c r="H1264" s="116"/>
      <c r="I1264" s="116"/>
      <c r="J1264" s="116"/>
      <c r="K1264" s="116"/>
      <c r="L1264" s="116"/>
      <c r="M1264" s="116"/>
      <c r="N1264" s="56" t="s">
        <v>100</v>
      </c>
      <c r="O1264" s="326" t="str">
        <f>B1264</f>
        <v>Wagner-Peyser Entered Employment Rate for those Employed at Participation and Referred to Non-Agricultural Jobs</v>
      </c>
      <c r="P1264" s="327"/>
      <c r="Q1264" s="327"/>
      <c r="R1264" s="327"/>
      <c r="S1264" s="327"/>
      <c r="T1264" s="327"/>
      <c r="U1264" s="327"/>
      <c r="V1264" s="327"/>
      <c r="W1264" s="327"/>
      <c r="X1264" s="327"/>
      <c r="Y1264" s="327"/>
      <c r="Z1264" s="327"/>
      <c r="AA1264" s="114" t="s">
        <v>100</v>
      </c>
    </row>
    <row r="1265" spans="1:28" x14ac:dyDescent="0.2">
      <c r="A1265" s="56">
        <v>1</v>
      </c>
      <c r="B1265" s="57">
        <f>IF(O$1289&gt;0,SUM($O1265:O1265),"")</f>
        <v>4</v>
      </c>
      <c r="C1265" s="57">
        <f>IF(P$1289&gt;0,SUM($O1265:P1265),"")</f>
        <v>10</v>
      </c>
      <c r="D1265" s="57">
        <f>IF(Q$1289&gt;0,SUM($O1265:Q1265),"")</f>
        <v>15</v>
      </c>
      <c r="E1265" s="57" t="str">
        <f>IF(R$1289&gt;0,SUM($O1265:R1265),"")</f>
        <v/>
      </c>
      <c r="F1265" s="57" t="str">
        <f>IF(S$1289&gt;0,SUM($O1265:S1265),"")</f>
        <v/>
      </c>
      <c r="G1265" s="57" t="str">
        <f>IF(T$1289&gt;0,SUM($O1265:T1265),"")</f>
        <v/>
      </c>
      <c r="H1265" s="57" t="str">
        <f>IF(U$1289&gt;0,SUM($O1265:U1265),"")</f>
        <v/>
      </c>
      <c r="I1265" s="57" t="str">
        <f>IF(V$1289&gt;0,SUM($O1265:V1265),"")</f>
        <v/>
      </c>
      <c r="J1265" s="57" t="str">
        <f>IF(W$1289&gt;0,SUM($O1265:W1265),"")</f>
        <v/>
      </c>
      <c r="K1265" s="57" t="str">
        <f>IF(X$1289&gt;0,SUM($O1265:X1265),"")</f>
        <v/>
      </c>
      <c r="L1265" s="57" t="str">
        <f>IF(Y$1289&gt;0,SUM($O1265:Y1265),"")</f>
        <v/>
      </c>
      <c r="M1265" s="57" t="str">
        <f>IF(Z$1289&gt;0,SUM($O1265:Z1265),"")</f>
        <v/>
      </c>
      <c r="N1265" s="56">
        <v>1</v>
      </c>
      <c r="O1265" s="84">
        <v>4</v>
      </c>
      <c r="P1265" s="84">
        <v>6</v>
      </c>
      <c r="Q1265" s="294">
        <v>5</v>
      </c>
      <c r="R1265" s="297"/>
      <c r="S1265" s="70"/>
      <c r="T1265" s="297"/>
      <c r="U1265" s="295"/>
      <c r="V1265" s="71"/>
      <c r="W1265" s="295"/>
      <c r="X1265" s="297"/>
      <c r="Y1265" s="58"/>
      <c r="Z1265" s="58"/>
      <c r="AA1265" s="56">
        <v>1</v>
      </c>
    </row>
    <row r="1266" spans="1:28" x14ac:dyDescent="0.2">
      <c r="A1266" s="56">
        <v>2</v>
      </c>
      <c r="B1266" s="57">
        <f>IF(O$1289&gt;0,SUM($O1266:O1266),"")</f>
        <v>11</v>
      </c>
      <c r="C1266" s="57">
        <f>IF(P$1289&gt;0,SUM($O1266:P1266),"")</f>
        <v>26</v>
      </c>
      <c r="D1266" s="57">
        <f>IF(Q$1289&gt;0,SUM($O1266:Q1266),"")</f>
        <v>49</v>
      </c>
      <c r="E1266" s="57" t="str">
        <f>IF(R$1289&gt;0,SUM($O1266:R1266),"")</f>
        <v/>
      </c>
      <c r="F1266" s="57" t="str">
        <f>IF(S$1289&gt;0,SUM($O1266:S1266),"")</f>
        <v/>
      </c>
      <c r="G1266" s="57" t="str">
        <f>IF(T$1289&gt;0,SUM($O1266:T1266),"")</f>
        <v/>
      </c>
      <c r="H1266" s="57" t="str">
        <f>IF(U$1289&gt;0,SUM($O1266:U1266),"")</f>
        <v/>
      </c>
      <c r="I1266" s="57" t="str">
        <f>IF(V$1289&gt;0,SUM($O1266:V1266),"")</f>
        <v/>
      </c>
      <c r="J1266" s="57" t="str">
        <f>IF(W$1289&gt;0,SUM($O1266:W1266),"")</f>
        <v/>
      </c>
      <c r="K1266" s="57" t="str">
        <f>IF(X$1289&gt;0,SUM($O1266:X1266),"")</f>
        <v/>
      </c>
      <c r="L1266" s="57" t="str">
        <f>IF(Y$1289&gt;0,SUM($O1266:Y1266),"")</f>
        <v/>
      </c>
      <c r="M1266" s="57" t="str">
        <f>IF(Z$1289&gt;0,SUM($O1266:Z1266),"")</f>
        <v/>
      </c>
      <c r="N1266" s="56">
        <v>2</v>
      </c>
      <c r="O1266" s="84">
        <v>11</v>
      </c>
      <c r="P1266" s="84">
        <v>15</v>
      </c>
      <c r="Q1266" s="294">
        <v>23</v>
      </c>
      <c r="R1266" s="71"/>
      <c r="S1266" s="95"/>
      <c r="T1266" s="71"/>
      <c r="U1266" s="112"/>
      <c r="V1266" s="71"/>
      <c r="W1266" s="112"/>
      <c r="X1266" s="71"/>
      <c r="Y1266" s="58"/>
      <c r="Z1266" s="58"/>
      <c r="AA1266" s="56">
        <v>2</v>
      </c>
    </row>
    <row r="1267" spans="1:28" x14ac:dyDescent="0.2">
      <c r="A1267" s="56">
        <v>3</v>
      </c>
      <c r="B1267" s="57">
        <f>IF(O$1289&gt;0,SUM($O1267:O1267),"")</f>
        <v>13</v>
      </c>
      <c r="C1267" s="57">
        <f>IF(P$1289&gt;0,SUM($O1267:P1267),"")</f>
        <v>30</v>
      </c>
      <c r="D1267" s="57">
        <f>IF(Q$1289&gt;0,SUM($O1267:Q1267),"")</f>
        <v>39</v>
      </c>
      <c r="E1267" s="57" t="str">
        <f>IF(R$1289&gt;0,SUM($O1267:R1267),"")</f>
        <v/>
      </c>
      <c r="F1267" s="57" t="str">
        <f>IF(S$1289&gt;0,SUM($O1267:S1267),"")</f>
        <v/>
      </c>
      <c r="G1267" s="57" t="str">
        <f>IF(T$1289&gt;0,SUM($O1267:T1267),"")</f>
        <v/>
      </c>
      <c r="H1267" s="57" t="str">
        <f>IF(U$1289&gt;0,SUM($O1267:U1267),"")</f>
        <v/>
      </c>
      <c r="I1267" s="57" t="str">
        <f>IF(V$1289&gt;0,SUM($O1267:V1267),"")</f>
        <v/>
      </c>
      <c r="J1267" s="57" t="str">
        <f>IF(W$1289&gt;0,SUM($O1267:W1267),"")</f>
        <v/>
      </c>
      <c r="K1267" s="57" t="str">
        <f>IF(X$1289&gt;0,SUM($O1267:X1267),"")</f>
        <v/>
      </c>
      <c r="L1267" s="57" t="str">
        <f>IF(Y$1289&gt;0,SUM($O1267:Y1267),"")</f>
        <v/>
      </c>
      <c r="M1267" s="57" t="str">
        <f>IF(Z$1289&gt;0,SUM($O1267:Z1267),"")</f>
        <v/>
      </c>
      <c r="N1267" s="56">
        <v>3</v>
      </c>
      <c r="O1267" s="84">
        <v>13</v>
      </c>
      <c r="P1267" s="84">
        <v>17</v>
      </c>
      <c r="Q1267" s="294">
        <v>9</v>
      </c>
      <c r="R1267" s="71"/>
      <c r="S1267" s="95"/>
      <c r="T1267" s="71"/>
      <c r="U1267" s="112"/>
      <c r="V1267" s="71"/>
      <c r="W1267" s="112"/>
      <c r="X1267" s="71"/>
      <c r="Y1267" s="58"/>
      <c r="Z1267" s="58"/>
      <c r="AA1267" s="56">
        <v>3</v>
      </c>
      <c r="AB1267" s="110"/>
    </row>
    <row r="1268" spans="1:28" x14ac:dyDescent="0.2">
      <c r="A1268" s="56">
        <v>4</v>
      </c>
      <c r="B1268" s="57">
        <f>IF(O$1289&gt;0,SUM($O1268:O1268),"")</f>
        <v>15</v>
      </c>
      <c r="C1268" s="57">
        <f>IF(P$1289&gt;0,SUM($O1268:P1268),"")</f>
        <v>35</v>
      </c>
      <c r="D1268" s="57">
        <f>IF(Q$1289&gt;0,SUM($O1268:Q1268),"")</f>
        <v>55</v>
      </c>
      <c r="E1268" s="57" t="str">
        <f>IF(R$1289&gt;0,SUM($O1268:R1268),"")</f>
        <v/>
      </c>
      <c r="F1268" s="57" t="str">
        <f>IF(S$1289&gt;0,SUM($O1268:S1268),"")</f>
        <v/>
      </c>
      <c r="G1268" s="57" t="str">
        <f>IF(T$1289&gt;0,SUM($O1268:T1268),"")</f>
        <v/>
      </c>
      <c r="H1268" s="57" t="str">
        <f>IF(U$1289&gt;0,SUM($O1268:U1268),"")</f>
        <v/>
      </c>
      <c r="I1268" s="57" t="str">
        <f>IF(V$1289&gt;0,SUM($O1268:V1268),"")</f>
        <v/>
      </c>
      <c r="J1268" s="57" t="str">
        <f>IF(W$1289&gt;0,SUM($O1268:W1268),"")</f>
        <v/>
      </c>
      <c r="K1268" s="57" t="str">
        <f>IF(X$1289&gt;0,SUM($O1268:X1268),"")</f>
        <v/>
      </c>
      <c r="L1268" s="57" t="str">
        <f>IF(Y$1289&gt;0,SUM($O1268:Y1268),"")</f>
        <v/>
      </c>
      <c r="M1268" s="57" t="str">
        <f>IF(Z$1289&gt;0,SUM($O1268:Z1268),"")</f>
        <v/>
      </c>
      <c r="N1268" s="56">
        <v>4</v>
      </c>
      <c r="O1268" s="84">
        <v>15</v>
      </c>
      <c r="P1268" s="84">
        <v>20</v>
      </c>
      <c r="Q1268" s="294">
        <v>20</v>
      </c>
      <c r="R1268" s="71"/>
      <c r="S1268" s="95"/>
      <c r="T1268" s="71"/>
      <c r="U1268" s="112"/>
      <c r="V1268" s="71"/>
      <c r="W1268" s="112"/>
      <c r="X1268" s="71"/>
      <c r="Y1268" s="58"/>
      <c r="Z1268" s="58"/>
      <c r="AA1268" s="56">
        <v>4</v>
      </c>
      <c r="AB1268" s="110"/>
    </row>
    <row r="1269" spans="1:28" x14ac:dyDescent="0.2">
      <c r="A1269" s="56">
        <v>5</v>
      </c>
      <c r="B1269" s="57">
        <f>IF(O$1289&gt;0,SUM($O1269:O1269),"")</f>
        <v>10</v>
      </c>
      <c r="C1269" s="57">
        <f>IF(P$1289&gt;0,SUM($O1269:P1269),"")</f>
        <v>20</v>
      </c>
      <c r="D1269" s="57">
        <f>IF(Q$1289&gt;0,SUM($O1269:Q1269),"")</f>
        <v>29</v>
      </c>
      <c r="E1269" s="57" t="str">
        <f>IF(R$1289&gt;0,SUM($O1269:R1269),"")</f>
        <v/>
      </c>
      <c r="F1269" s="57" t="str">
        <f>IF(S$1289&gt;0,SUM($O1269:S1269),"")</f>
        <v/>
      </c>
      <c r="G1269" s="57" t="str">
        <f>IF(T$1289&gt;0,SUM($O1269:T1269),"")</f>
        <v/>
      </c>
      <c r="H1269" s="57" t="str">
        <f>IF(U$1289&gt;0,SUM($O1269:U1269),"")</f>
        <v/>
      </c>
      <c r="I1269" s="57" t="str">
        <f>IF(V$1289&gt;0,SUM($O1269:V1269),"")</f>
        <v/>
      </c>
      <c r="J1269" s="57" t="str">
        <f>IF(W$1289&gt;0,SUM($O1269:W1269),"")</f>
        <v/>
      </c>
      <c r="K1269" s="57" t="str">
        <f>IF(X$1289&gt;0,SUM($O1269:X1269),"")</f>
        <v/>
      </c>
      <c r="L1269" s="57" t="str">
        <f>IF(Y$1289&gt;0,SUM($O1269:Y1269),"")</f>
        <v/>
      </c>
      <c r="M1269" s="57" t="str">
        <f>IF(Z$1289&gt;0,SUM($O1269:Z1269),"")</f>
        <v/>
      </c>
      <c r="N1269" s="56">
        <v>5</v>
      </c>
      <c r="O1269" s="84">
        <v>10</v>
      </c>
      <c r="P1269" s="84">
        <v>10</v>
      </c>
      <c r="Q1269" s="294">
        <v>9</v>
      </c>
      <c r="R1269" s="71"/>
      <c r="S1269" s="95"/>
      <c r="T1269" s="71"/>
      <c r="U1269" s="112"/>
      <c r="V1269" s="71"/>
      <c r="W1269" s="112"/>
      <c r="X1269" s="71"/>
      <c r="Y1269" s="58"/>
      <c r="Z1269" s="58"/>
      <c r="AA1269" s="56">
        <v>5</v>
      </c>
      <c r="AB1269" s="110"/>
    </row>
    <row r="1270" spans="1:28" x14ac:dyDescent="0.2">
      <c r="A1270" s="56">
        <v>6</v>
      </c>
      <c r="B1270" s="57">
        <f>IF(O$1289&gt;0,SUM($O1270:O1270),"")</f>
        <v>15</v>
      </c>
      <c r="C1270" s="57">
        <f>IF(P$1289&gt;0,SUM($O1270:P1270),"")</f>
        <v>35</v>
      </c>
      <c r="D1270" s="57">
        <f>IF(Q$1289&gt;0,SUM($O1270:Q1270),"")</f>
        <v>57</v>
      </c>
      <c r="E1270" s="57" t="str">
        <f>IF(R$1289&gt;0,SUM($O1270:R1270),"")</f>
        <v/>
      </c>
      <c r="F1270" s="57" t="str">
        <f>IF(S$1289&gt;0,SUM($O1270:S1270),"")</f>
        <v/>
      </c>
      <c r="G1270" s="57" t="str">
        <f>IF(T$1289&gt;0,SUM($O1270:T1270),"")</f>
        <v/>
      </c>
      <c r="H1270" s="57" t="str">
        <f>IF(U$1289&gt;0,SUM($O1270:U1270),"")</f>
        <v/>
      </c>
      <c r="I1270" s="57" t="str">
        <f>IF(V$1289&gt;0,SUM($O1270:V1270),"")</f>
        <v/>
      </c>
      <c r="J1270" s="57" t="str">
        <f>IF(W$1289&gt;0,SUM($O1270:W1270),"")</f>
        <v/>
      </c>
      <c r="K1270" s="57" t="str">
        <f>IF(X$1289&gt;0,SUM($O1270:X1270),"")</f>
        <v/>
      </c>
      <c r="L1270" s="57" t="str">
        <f>IF(Y$1289&gt;0,SUM($O1270:Y1270),"")</f>
        <v/>
      </c>
      <c r="M1270" s="57" t="str">
        <f>IF(Z$1289&gt;0,SUM($O1270:Z1270),"")</f>
        <v/>
      </c>
      <c r="N1270" s="56">
        <v>6</v>
      </c>
      <c r="O1270" s="84">
        <v>15</v>
      </c>
      <c r="P1270" s="84">
        <v>20</v>
      </c>
      <c r="Q1270" s="294">
        <v>22</v>
      </c>
      <c r="R1270" s="71"/>
      <c r="S1270" s="95"/>
      <c r="T1270" s="71"/>
      <c r="U1270" s="112"/>
      <c r="V1270" s="71"/>
      <c r="W1270" s="112"/>
      <c r="X1270" s="71"/>
      <c r="Y1270" s="58"/>
      <c r="Z1270" s="58"/>
      <c r="AA1270" s="56">
        <v>6</v>
      </c>
      <c r="AB1270" s="110"/>
    </row>
    <row r="1271" spans="1:28" x14ac:dyDescent="0.2">
      <c r="A1271" s="56">
        <v>7</v>
      </c>
      <c r="B1271" s="57">
        <f>IF(O$1289&gt;0,SUM($O1271:O1271),"")</f>
        <v>6</v>
      </c>
      <c r="C1271" s="57">
        <f>IF(P$1289&gt;0,SUM($O1271:P1271),"")</f>
        <v>21</v>
      </c>
      <c r="D1271" s="57">
        <f>IF(Q$1289&gt;0,SUM($O1271:Q1271),"")</f>
        <v>26</v>
      </c>
      <c r="E1271" s="57" t="str">
        <f>IF(R$1289&gt;0,SUM($O1271:R1271),"")</f>
        <v/>
      </c>
      <c r="F1271" s="57" t="str">
        <f>IF(S$1289&gt;0,SUM($O1271:S1271),"")</f>
        <v/>
      </c>
      <c r="G1271" s="57" t="str">
        <f>IF(T$1289&gt;0,SUM($O1271:T1271),"")</f>
        <v/>
      </c>
      <c r="H1271" s="57" t="str">
        <f>IF(U$1289&gt;0,SUM($O1271:U1271),"")</f>
        <v/>
      </c>
      <c r="I1271" s="57" t="str">
        <f>IF(V$1289&gt;0,SUM($O1271:V1271),"")</f>
        <v/>
      </c>
      <c r="J1271" s="57" t="str">
        <f>IF(W$1289&gt;0,SUM($O1271:W1271),"")</f>
        <v/>
      </c>
      <c r="K1271" s="57" t="str">
        <f>IF(X$1289&gt;0,SUM($O1271:X1271),"")</f>
        <v/>
      </c>
      <c r="L1271" s="57" t="str">
        <f>IF(Y$1289&gt;0,SUM($O1271:Y1271),"")</f>
        <v/>
      </c>
      <c r="M1271" s="57" t="str">
        <f>IF(Z$1289&gt;0,SUM($O1271:Z1271),"")</f>
        <v/>
      </c>
      <c r="N1271" s="56">
        <v>7</v>
      </c>
      <c r="O1271" s="84">
        <v>6</v>
      </c>
      <c r="P1271" s="84">
        <v>15</v>
      </c>
      <c r="Q1271" s="294">
        <v>5</v>
      </c>
      <c r="R1271" s="71"/>
      <c r="S1271" s="95"/>
      <c r="T1271" s="71"/>
      <c r="U1271" s="112"/>
      <c r="V1271" s="71"/>
      <c r="W1271" s="112"/>
      <c r="X1271" s="71"/>
      <c r="Y1271" s="58"/>
      <c r="Z1271" s="58"/>
      <c r="AA1271" s="56">
        <v>7</v>
      </c>
      <c r="AB1271" s="110"/>
    </row>
    <row r="1272" spans="1:28" x14ac:dyDescent="0.2">
      <c r="A1272" s="56">
        <v>8</v>
      </c>
      <c r="B1272" s="57">
        <f>IF(O$1289&gt;0,SUM($O1272:O1272),"")</f>
        <v>1</v>
      </c>
      <c r="C1272" s="57">
        <f>IF(P$1289&gt;0,SUM($O1272:P1272),"")</f>
        <v>5</v>
      </c>
      <c r="D1272" s="57">
        <f>IF(Q$1289&gt;0,SUM($O1272:Q1272),"")</f>
        <v>7</v>
      </c>
      <c r="E1272" s="57" t="str">
        <f>IF(R$1289&gt;0,SUM($O1272:R1272),"")</f>
        <v/>
      </c>
      <c r="F1272" s="57" t="str">
        <f>IF(S$1289&gt;0,SUM($O1272:S1272),"")</f>
        <v/>
      </c>
      <c r="G1272" s="57" t="str">
        <f>IF(T$1289&gt;0,SUM($O1272:T1272),"")</f>
        <v/>
      </c>
      <c r="H1272" s="57" t="str">
        <f>IF(U$1289&gt;0,SUM($O1272:U1272),"")</f>
        <v/>
      </c>
      <c r="I1272" s="57" t="str">
        <f>IF(V$1289&gt;0,SUM($O1272:V1272),"")</f>
        <v/>
      </c>
      <c r="J1272" s="57" t="str">
        <f>IF(W$1289&gt;0,SUM($O1272:W1272),"")</f>
        <v/>
      </c>
      <c r="K1272" s="57" t="str">
        <f>IF(X$1289&gt;0,SUM($O1272:X1272),"")</f>
        <v/>
      </c>
      <c r="L1272" s="57" t="str">
        <f>IF(Y$1289&gt;0,SUM($O1272:Y1272),"")</f>
        <v/>
      </c>
      <c r="M1272" s="57" t="str">
        <f>IF(Z$1289&gt;0,SUM($O1272:Z1272),"")</f>
        <v/>
      </c>
      <c r="N1272" s="56">
        <v>8</v>
      </c>
      <c r="O1272" s="84">
        <v>1</v>
      </c>
      <c r="P1272" s="84">
        <v>4</v>
      </c>
      <c r="Q1272" s="294">
        <v>2</v>
      </c>
      <c r="R1272" s="71"/>
      <c r="S1272" s="95"/>
      <c r="T1272" s="71"/>
      <c r="U1272" s="112"/>
      <c r="V1272" s="71"/>
      <c r="W1272" s="112"/>
      <c r="X1272" s="71"/>
      <c r="Y1272" s="58"/>
      <c r="Z1272" s="58"/>
      <c r="AA1272" s="56">
        <v>8</v>
      </c>
      <c r="AB1272" s="110"/>
    </row>
    <row r="1273" spans="1:28" x14ac:dyDescent="0.2">
      <c r="A1273" s="56">
        <v>9</v>
      </c>
      <c r="B1273" s="57">
        <f>IF(O$1289&gt;0,SUM($O1273:O1273),"")</f>
        <v>5</v>
      </c>
      <c r="C1273" s="57">
        <f>IF(P$1289&gt;0,SUM($O1273:P1273),"")</f>
        <v>13</v>
      </c>
      <c r="D1273" s="57">
        <f>IF(Q$1289&gt;0,SUM($O1273:Q1273),"")</f>
        <v>25</v>
      </c>
      <c r="E1273" s="57" t="str">
        <f>IF(R$1289&gt;0,SUM($O1273:R1273),"")</f>
        <v/>
      </c>
      <c r="F1273" s="57" t="str">
        <f>IF(S$1289&gt;0,SUM($O1273:S1273),"")</f>
        <v/>
      </c>
      <c r="G1273" s="57" t="str">
        <f>IF(T$1289&gt;0,SUM($O1273:T1273),"")</f>
        <v/>
      </c>
      <c r="H1273" s="57" t="str">
        <f>IF(U$1289&gt;0,SUM($O1273:U1273),"")</f>
        <v/>
      </c>
      <c r="I1273" s="57" t="str">
        <f>IF(V$1289&gt;0,SUM($O1273:V1273),"")</f>
        <v/>
      </c>
      <c r="J1273" s="57" t="str">
        <f>IF(W$1289&gt;0,SUM($O1273:W1273),"")</f>
        <v/>
      </c>
      <c r="K1273" s="57" t="str">
        <f>IF(X$1289&gt;0,SUM($O1273:X1273),"")</f>
        <v/>
      </c>
      <c r="L1273" s="57" t="str">
        <f>IF(Y$1289&gt;0,SUM($O1273:Y1273),"")</f>
        <v/>
      </c>
      <c r="M1273" s="57" t="str">
        <f>IF(Z$1289&gt;0,SUM($O1273:Z1273),"")</f>
        <v/>
      </c>
      <c r="N1273" s="56">
        <v>9</v>
      </c>
      <c r="O1273" s="84">
        <v>5</v>
      </c>
      <c r="P1273" s="84">
        <v>8</v>
      </c>
      <c r="Q1273" s="294">
        <v>12</v>
      </c>
      <c r="R1273" s="71"/>
      <c r="S1273" s="95"/>
      <c r="T1273" s="71"/>
      <c r="U1273" s="112"/>
      <c r="V1273" s="71"/>
      <c r="W1273" s="112"/>
      <c r="X1273" s="71"/>
      <c r="Y1273" s="58"/>
      <c r="Z1273" s="58"/>
      <c r="AA1273" s="56">
        <v>9</v>
      </c>
      <c r="AB1273" s="110"/>
    </row>
    <row r="1274" spans="1:28" x14ac:dyDescent="0.2">
      <c r="A1274" s="56">
        <v>10</v>
      </c>
      <c r="B1274" s="57">
        <f>IF(O$1289&gt;0,SUM($O1274:O1274),"")</f>
        <v>26</v>
      </c>
      <c r="C1274" s="57">
        <f>IF(P$1289&gt;0,SUM($O1274:P1274),"")</f>
        <v>47</v>
      </c>
      <c r="D1274" s="57">
        <f>IF(Q$1289&gt;0,SUM($O1274:Q1274),"")</f>
        <v>71</v>
      </c>
      <c r="E1274" s="57" t="str">
        <f>IF(R$1289&gt;0,SUM($O1274:R1274),"")</f>
        <v/>
      </c>
      <c r="F1274" s="57" t="str">
        <f>IF(S$1289&gt;0,SUM($O1274:S1274),"")</f>
        <v/>
      </c>
      <c r="G1274" s="57" t="str">
        <f>IF(T$1289&gt;0,SUM($O1274:T1274),"")</f>
        <v/>
      </c>
      <c r="H1274" s="57" t="str">
        <f>IF(U$1289&gt;0,SUM($O1274:U1274),"")</f>
        <v/>
      </c>
      <c r="I1274" s="57" t="str">
        <f>IF(V$1289&gt;0,SUM($O1274:V1274),"")</f>
        <v/>
      </c>
      <c r="J1274" s="57" t="str">
        <f>IF(W$1289&gt;0,SUM($O1274:W1274),"")</f>
        <v/>
      </c>
      <c r="K1274" s="57" t="str">
        <f>IF(X$1289&gt;0,SUM($O1274:X1274),"")</f>
        <v/>
      </c>
      <c r="L1274" s="57" t="str">
        <f>IF(Y$1289&gt;0,SUM($O1274:Y1274),"")</f>
        <v/>
      </c>
      <c r="M1274" s="57" t="str">
        <f>IF(Z$1289&gt;0,SUM($O1274:Z1274),"")</f>
        <v/>
      </c>
      <c r="N1274" s="56">
        <v>10</v>
      </c>
      <c r="O1274" s="84">
        <v>26</v>
      </c>
      <c r="P1274" s="84">
        <v>21</v>
      </c>
      <c r="Q1274" s="294">
        <v>24</v>
      </c>
      <c r="R1274" s="71"/>
      <c r="S1274" s="95"/>
      <c r="T1274" s="71"/>
      <c r="U1274" s="112"/>
      <c r="V1274" s="71"/>
      <c r="W1274" s="112"/>
      <c r="X1274" s="71"/>
      <c r="Y1274" s="58"/>
      <c r="Z1274" s="58"/>
      <c r="AA1274" s="56">
        <v>10</v>
      </c>
      <c r="AB1274" s="110"/>
    </row>
    <row r="1275" spans="1:28" x14ac:dyDescent="0.2">
      <c r="A1275" s="56">
        <v>11</v>
      </c>
      <c r="B1275" s="57">
        <f>IF(O$1289&gt;0,SUM($O1275:O1275),"")</f>
        <v>25</v>
      </c>
      <c r="C1275" s="57">
        <f>IF(P$1289&gt;0,SUM($O1275:P1275),"")</f>
        <v>35</v>
      </c>
      <c r="D1275" s="57">
        <f>IF(Q$1289&gt;0,SUM($O1275:Q1275),"")</f>
        <v>50</v>
      </c>
      <c r="E1275" s="57" t="str">
        <f>IF(R$1289&gt;0,SUM($O1275:R1275),"")</f>
        <v/>
      </c>
      <c r="F1275" s="57" t="str">
        <f>IF(S$1289&gt;0,SUM($O1275:S1275),"")</f>
        <v/>
      </c>
      <c r="G1275" s="57" t="str">
        <f>IF(T$1289&gt;0,SUM($O1275:T1275),"")</f>
        <v/>
      </c>
      <c r="H1275" s="57" t="str">
        <f>IF(U$1289&gt;0,SUM($O1275:U1275),"")</f>
        <v/>
      </c>
      <c r="I1275" s="57" t="str">
        <f>IF(V$1289&gt;0,SUM($O1275:V1275),"")</f>
        <v/>
      </c>
      <c r="J1275" s="57" t="str">
        <f>IF(W$1289&gt;0,SUM($O1275:W1275),"")</f>
        <v/>
      </c>
      <c r="K1275" s="57" t="str">
        <f>IF(X$1289&gt;0,SUM($O1275:X1275),"")</f>
        <v/>
      </c>
      <c r="L1275" s="57" t="str">
        <f>IF(Y$1289&gt;0,SUM($O1275:Y1275),"")</f>
        <v/>
      </c>
      <c r="M1275" s="57" t="str">
        <f>IF(Z$1289&gt;0,SUM($O1275:Z1275),"")</f>
        <v/>
      </c>
      <c r="N1275" s="56">
        <v>11</v>
      </c>
      <c r="O1275" s="84">
        <v>25</v>
      </c>
      <c r="P1275" s="84">
        <v>10</v>
      </c>
      <c r="Q1275" s="294">
        <v>15</v>
      </c>
      <c r="R1275" s="71"/>
      <c r="S1275" s="95"/>
      <c r="T1275" s="71"/>
      <c r="U1275" s="112"/>
      <c r="V1275" s="71"/>
      <c r="W1275" s="112"/>
      <c r="X1275" s="71"/>
      <c r="Y1275" s="58"/>
      <c r="Z1275" s="58"/>
      <c r="AA1275" s="56">
        <v>11</v>
      </c>
      <c r="AB1275" s="110"/>
    </row>
    <row r="1276" spans="1:28" x14ac:dyDescent="0.2">
      <c r="A1276" s="56">
        <v>12</v>
      </c>
      <c r="B1276" s="57">
        <f>IF(O$1289&gt;0,SUM($O1276:O1276),"")</f>
        <v>36</v>
      </c>
      <c r="C1276" s="57">
        <f>IF(P$1289&gt;0,SUM($O1276:P1276),"")</f>
        <v>85</v>
      </c>
      <c r="D1276" s="57">
        <f>IF(Q$1289&gt;0,SUM($O1276:Q1276),"")</f>
        <v>107</v>
      </c>
      <c r="E1276" s="57" t="str">
        <f>IF(R$1289&gt;0,SUM($O1276:R1276),"")</f>
        <v/>
      </c>
      <c r="F1276" s="57" t="str">
        <f>IF(S$1289&gt;0,SUM($O1276:S1276),"")</f>
        <v/>
      </c>
      <c r="G1276" s="57" t="str">
        <f>IF(T$1289&gt;0,SUM($O1276:T1276),"")</f>
        <v/>
      </c>
      <c r="H1276" s="57" t="str">
        <f>IF(U$1289&gt;0,SUM($O1276:U1276),"")</f>
        <v/>
      </c>
      <c r="I1276" s="57" t="str">
        <f>IF(V$1289&gt;0,SUM($O1276:V1276),"")</f>
        <v/>
      </c>
      <c r="J1276" s="57" t="str">
        <f>IF(W$1289&gt;0,SUM($O1276:W1276),"")</f>
        <v/>
      </c>
      <c r="K1276" s="57" t="str">
        <f>IF(X$1289&gt;0,SUM($O1276:X1276),"")</f>
        <v/>
      </c>
      <c r="L1276" s="57" t="str">
        <f>IF(Y$1289&gt;0,SUM($O1276:Y1276),"")</f>
        <v/>
      </c>
      <c r="M1276" s="57" t="str">
        <f>IF(Z$1289&gt;0,SUM($O1276:Z1276),"")</f>
        <v/>
      </c>
      <c r="N1276" s="56">
        <v>12</v>
      </c>
      <c r="O1276" s="84">
        <v>36</v>
      </c>
      <c r="P1276" s="84">
        <v>49</v>
      </c>
      <c r="Q1276" s="294">
        <v>22</v>
      </c>
      <c r="R1276" s="71"/>
      <c r="S1276" s="95"/>
      <c r="T1276" s="71"/>
      <c r="U1276" s="112"/>
      <c r="V1276" s="71"/>
      <c r="W1276" s="112"/>
      <c r="X1276" s="71"/>
      <c r="Y1276" s="58"/>
      <c r="Z1276" s="58"/>
      <c r="AA1276" s="56">
        <v>12</v>
      </c>
      <c r="AB1276" s="110"/>
    </row>
    <row r="1277" spans="1:28" x14ac:dyDescent="0.2">
      <c r="A1277" s="56">
        <v>13</v>
      </c>
      <c r="B1277" s="57">
        <f>IF(O$1289&gt;0,SUM($O1277:O1277),"")</f>
        <v>52</v>
      </c>
      <c r="C1277" s="57">
        <f>IF(P$1289&gt;0,SUM($O1277:P1277),"")</f>
        <v>83</v>
      </c>
      <c r="D1277" s="57">
        <f>IF(Q$1289&gt;0,SUM($O1277:Q1277),"")</f>
        <v>125</v>
      </c>
      <c r="E1277" s="57" t="str">
        <f>IF(R$1289&gt;0,SUM($O1277:R1277),"")</f>
        <v/>
      </c>
      <c r="F1277" s="57" t="str">
        <f>IF(S$1289&gt;0,SUM($O1277:S1277),"")</f>
        <v/>
      </c>
      <c r="G1277" s="57" t="str">
        <f>IF(T$1289&gt;0,SUM($O1277:T1277),"")</f>
        <v/>
      </c>
      <c r="H1277" s="57" t="str">
        <f>IF(U$1289&gt;0,SUM($O1277:U1277),"")</f>
        <v/>
      </c>
      <c r="I1277" s="57" t="str">
        <f>IF(V$1289&gt;0,SUM($O1277:V1277),"")</f>
        <v/>
      </c>
      <c r="J1277" s="57" t="str">
        <f>IF(W$1289&gt;0,SUM($O1277:W1277),"")</f>
        <v/>
      </c>
      <c r="K1277" s="57" t="str">
        <f>IF(X$1289&gt;0,SUM($O1277:X1277),"")</f>
        <v/>
      </c>
      <c r="L1277" s="57" t="str">
        <f>IF(Y$1289&gt;0,SUM($O1277:Y1277),"")</f>
        <v/>
      </c>
      <c r="M1277" s="57" t="str">
        <f>IF(Z$1289&gt;0,SUM($O1277:Z1277),"")</f>
        <v/>
      </c>
      <c r="N1277" s="56">
        <v>13</v>
      </c>
      <c r="O1277" s="84">
        <v>52</v>
      </c>
      <c r="P1277" s="84">
        <v>31</v>
      </c>
      <c r="Q1277" s="294">
        <v>42</v>
      </c>
      <c r="R1277" s="71"/>
      <c r="S1277" s="95"/>
      <c r="T1277" s="71"/>
      <c r="U1277" s="112"/>
      <c r="V1277" s="71"/>
      <c r="W1277" s="112"/>
      <c r="X1277" s="71"/>
      <c r="Y1277" s="58"/>
      <c r="Z1277" s="58"/>
      <c r="AA1277" s="56">
        <v>13</v>
      </c>
      <c r="AB1277" s="110"/>
    </row>
    <row r="1278" spans="1:28" x14ac:dyDescent="0.2">
      <c r="A1278" s="56">
        <v>14</v>
      </c>
      <c r="B1278" s="57">
        <f>IF(O$1289&gt;0,SUM($O1278:O1278),"")</f>
        <v>76</v>
      </c>
      <c r="C1278" s="57">
        <f>IF(P$1289&gt;0,SUM($O1278:P1278),"")</f>
        <v>142</v>
      </c>
      <c r="D1278" s="57">
        <f>IF(Q$1289&gt;0,SUM($O1278:Q1278),"")</f>
        <v>227</v>
      </c>
      <c r="E1278" s="57" t="str">
        <f>IF(R$1289&gt;0,SUM($O1278:R1278),"")</f>
        <v/>
      </c>
      <c r="F1278" s="57" t="str">
        <f>IF(S$1289&gt;0,SUM($O1278:S1278),"")</f>
        <v/>
      </c>
      <c r="G1278" s="57" t="str">
        <f>IF(T$1289&gt;0,SUM($O1278:T1278),"")</f>
        <v/>
      </c>
      <c r="H1278" s="57" t="str">
        <f>IF(U$1289&gt;0,SUM($O1278:U1278),"")</f>
        <v/>
      </c>
      <c r="I1278" s="57" t="str">
        <f>IF(V$1289&gt;0,SUM($O1278:V1278),"")</f>
        <v/>
      </c>
      <c r="J1278" s="57" t="str">
        <f>IF(W$1289&gt;0,SUM($O1278:W1278),"")</f>
        <v/>
      </c>
      <c r="K1278" s="57" t="str">
        <f>IF(X$1289&gt;0,SUM($O1278:X1278),"")</f>
        <v/>
      </c>
      <c r="L1278" s="57" t="str">
        <f>IF(Y$1289&gt;0,SUM($O1278:Y1278),"")</f>
        <v/>
      </c>
      <c r="M1278" s="57" t="str">
        <f>IF(Z$1289&gt;0,SUM($O1278:Z1278),"")</f>
        <v/>
      </c>
      <c r="N1278" s="56">
        <v>14</v>
      </c>
      <c r="O1278" s="84">
        <v>76</v>
      </c>
      <c r="P1278" s="84">
        <v>66</v>
      </c>
      <c r="Q1278" s="294">
        <v>85</v>
      </c>
      <c r="R1278" s="71"/>
      <c r="S1278" s="95"/>
      <c r="T1278" s="71"/>
      <c r="U1278" s="112"/>
      <c r="V1278" s="71"/>
      <c r="W1278" s="112"/>
      <c r="X1278" s="71"/>
      <c r="Y1278" s="58"/>
      <c r="Z1278" s="58"/>
      <c r="AA1278" s="56">
        <v>14</v>
      </c>
      <c r="AB1278" s="110"/>
    </row>
    <row r="1279" spans="1:28" x14ac:dyDescent="0.2">
      <c r="A1279" s="56">
        <v>15</v>
      </c>
      <c r="B1279" s="57">
        <f>IF(O$1289&gt;0,SUM($O1279:O1279),"")</f>
        <v>95</v>
      </c>
      <c r="C1279" s="57">
        <f>IF(P$1289&gt;0,SUM($O1279:P1279),"")</f>
        <v>178</v>
      </c>
      <c r="D1279" s="57">
        <f>IF(Q$1289&gt;0,SUM($O1279:Q1279),"")</f>
        <v>303</v>
      </c>
      <c r="E1279" s="57" t="str">
        <f>IF(R$1289&gt;0,SUM($O1279:R1279),"")</f>
        <v/>
      </c>
      <c r="F1279" s="57" t="str">
        <f>IF(S$1289&gt;0,SUM($O1279:S1279),"")</f>
        <v/>
      </c>
      <c r="G1279" s="57" t="str">
        <f>IF(T$1289&gt;0,SUM($O1279:T1279),"")</f>
        <v/>
      </c>
      <c r="H1279" s="57" t="str">
        <f>IF(U$1289&gt;0,SUM($O1279:U1279),"")</f>
        <v/>
      </c>
      <c r="I1279" s="57" t="str">
        <f>IF(V$1289&gt;0,SUM($O1279:V1279),"")</f>
        <v/>
      </c>
      <c r="J1279" s="57" t="str">
        <f>IF(W$1289&gt;0,SUM($O1279:W1279),"")</f>
        <v/>
      </c>
      <c r="K1279" s="57" t="str">
        <f>IF(X$1289&gt;0,SUM($O1279:X1279),"")</f>
        <v/>
      </c>
      <c r="L1279" s="57" t="str">
        <f>IF(Y$1289&gt;0,SUM($O1279:Y1279),"")</f>
        <v/>
      </c>
      <c r="M1279" s="57" t="str">
        <f>IF(Z$1289&gt;0,SUM($O1279:Z1279),"")</f>
        <v/>
      </c>
      <c r="N1279" s="56">
        <v>15</v>
      </c>
      <c r="O1279" s="84">
        <v>95</v>
      </c>
      <c r="P1279" s="84">
        <v>83</v>
      </c>
      <c r="Q1279" s="294">
        <v>125</v>
      </c>
      <c r="R1279" s="71"/>
      <c r="S1279" s="95"/>
      <c r="T1279" s="71"/>
      <c r="U1279" s="112"/>
      <c r="V1279" s="71"/>
      <c r="W1279" s="112"/>
      <c r="X1279" s="71"/>
      <c r="Y1279" s="58"/>
      <c r="Z1279" s="58"/>
      <c r="AA1279" s="56">
        <v>15</v>
      </c>
      <c r="AB1279" s="110"/>
    </row>
    <row r="1280" spans="1:28" x14ac:dyDescent="0.2">
      <c r="A1280" s="56">
        <v>16</v>
      </c>
      <c r="B1280" s="57">
        <f>IF(O$1289&gt;0,SUM($O1280:O1280),"")</f>
        <v>9</v>
      </c>
      <c r="C1280" s="57">
        <f>IF(P$1289&gt;0,SUM($O1280:P1280),"")</f>
        <v>26</v>
      </c>
      <c r="D1280" s="57">
        <f>IF(Q$1289&gt;0,SUM($O1280:Q1280),"")</f>
        <v>42</v>
      </c>
      <c r="E1280" s="57" t="str">
        <f>IF(R$1289&gt;0,SUM($O1280:R1280),"")</f>
        <v/>
      </c>
      <c r="F1280" s="57" t="str">
        <f>IF(S$1289&gt;0,SUM($O1280:S1280),"")</f>
        <v/>
      </c>
      <c r="G1280" s="57" t="str">
        <f>IF(T$1289&gt;0,SUM($O1280:T1280),"")</f>
        <v/>
      </c>
      <c r="H1280" s="57" t="str">
        <f>IF(U$1289&gt;0,SUM($O1280:U1280),"")</f>
        <v/>
      </c>
      <c r="I1280" s="57" t="str">
        <f>IF(V$1289&gt;0,SUM($O1280:V1280),"")</f>
        <v/>
      </c>
      <c r="J1280" s="57" t="str">
        <f>IF(W$1289&gt;0,SUM($O1280:W1280),"")</f>
        <v/>
      </c>
      <c r="K1280" s="57" t="str">
        <f>IF(X$1289&gt;0,SUM($O1280:X1280),"")</f>
        <v/>
      </c>
      <c r="L1280" s="57" t="str">
        <f>IF(Y$1289&gt;0,SUM($O1280:Y1280),"")</f>
        <v/>
      </c>
      <c r="M1280" s="57" t="str">
        <f>IF(Z$1289&gt;0,SUM($O1280:Z1280),"")</f>
        <v/>
      </c>
      <c r="N1280" s="56">
        <v>16</v>
      </c>
      <c r="O1280" s="84">
        <v>9</v>
      </c>
      <c r="P1280" s="84">
        <v>17</v>
      </c>
      <c r="Q1280" s="294">
        <v>16</v>
      </c>
      <c r="R1280" s="71"/>
      <c r="S1280" s="95"/>
      <c r="T1280" s="71"/>
      <c r="U1280" s="112"/>
      <c r="V1280" s="71"/>
      <c r="W1280" s="112"/>
      <c r="X1280" s="71"/>
      <c r="Y1280" s="58"/>
      <c r="Z1280" s="58"/>
      <c r="AA1280" s="56">
        <v>16</v>
      </c>
      <c r="AB1280" s="110"/>
    </row>
    <row r="1281" spans="1:30" x14ac:dyDescent="0.2">
      <c r="A1281" s="56">
        <v>17</v>
      </c>
      <c r="B1281" s="57">
        <f>IF(O$1289&gt;0,SUM($O1281:O1281),"")</f>
        <v>10</v>
      </c>
      <c r="C1281" s="57">
        <f>IF(P$1289&gt;0,SUM($O1281:P1281),"")</f>
        <v>21</v>
      </c>
      <c r="D1281" s="57">
        <f>IF(Q$1289&gt;0,SUM($O1281:Q1281),"")</f>
        <v>40</v>
      </c>
      <c r="E1281" s="57" t="str">
        <f>IF(R$1289&gt;0,SUM($O1281:R1281),"")</f>
        <v/>
      </c>
      <c r="F1281" s="57" t="str">
        <f>IF(S$1289&gt;0,SUM($O1281:S1281),"")</f>
        <v/>
      </c>
      <c r="G1281" s="57" t="str">
        <f>IF(T$1289&gt;0,SUM($O1281:T1281),"")</f>
        <v/>
      </c>
      <c r="H1281" s="57" t="str">
        <f>IF(U$1289&gt;0,SUM($O1281:U1281),"")</f>
        <v/>
      </c>
      <c r="I1281" s="57" t="str">
        <f>IF(V$1289&gt;0,SUM($O1281:V1281),"")</f>
        <v/>
      </c>
      <c r="J1281" s="57" t="str">
        <f>IF(W$1289&gt;0,SUM($O1281:W1281),"")</f>
        <v/>
      </c>
      <c r="K1281" s="57" t="str">
        <f>IF(X$1289&gt;0,SUM($O1281:X1281),"")</f>
        <v/>
      </c>
      <c r="L1281" s="57" t="str">
        <f>IF(Y$1289&gt;0,SUM($O1281:Y1281),"")</f>
        <v/>
      </c>
      <c r="M1281" s="57" t="str">
        <f>IF(Z$1289&gt;0,SUM($O1281:Z1281),"")</f>
        <v/>
      </c>
      <c r="N1281" s="56">
        <v>17</v>
      </c>
      <c r="O1281" s="84">
        <v>10</v>
      </c>
      <c r="P1281" s="84">
        <v>11</v>
      </c>
      <c r="Q1281" s="294">
        <v>19</v>
      </c>
      <c r="R1281" s="71"/>
      <c r="S1281" s="95"/>
      <c r="T1281" s="71"/>
      <c r="U1281" s="112"/>
      <c r="V1281" s="71"/>
      <c r="W1281" s="112"/>
      <c r="X1281" s="71"/>
      <c r="Y1281" s="58"/>
      <c r="Z1281" s="58"/>
      <c r="AA1281" s="56">
        <v>17</v>
      </c>
      <c r="AB1281" s="110"/>
    </row>
    <row r="1282" spans="1:30" x14ac:dyDescent="0.2">
      <c r="A1282" s="56">
        <v>18</v>
      </c>
      <c r="B1282" s="57">
        <f>IF(O$1289&gt;0,SUM($O1282:O1282),"")</f>
        <v>5</v>
      </c>
      <c r="C1282" s="57">
        <f>IF(P$1289&gt;0,SUM($O1282:P1282),"")</f>
        <v>8</v>
      </c>
      <c r="D1282" s="57">
        <f>IF(Q$1289&gt;0,SUM($O1282:Q1282),"")</f>
        <v>12</v>
      </c>
      <c r="E1282" s="57" t="str">
        <f>IF(R$1289&gt;0,SUM($O1282:R1282),"")</f>
        <v/>
      </c>
      <c r="F1282" s="57" t="str">
        <f>IF(S$1289&gt;0,SUM($O1282:S1282),"")</f>
        <v/>
      </c>
      <c r="G1282" s="57" t="str">
        <f>IF(T$1289&gt;0,SUM($O1282:T1282),"")</f>
        <v/>
      </c>
      <c r="H1282" s="57" t="str">
        <f>IF(U$1289&gt;0,SUM($O1282:U1282),"")</f>
        <v/>
      </c>
      <c r="I1282" s="57" t="str">
        <f>IF(V$1289&gt;0,SUM($O1282:V1282),"")</f>
        <v/>
      </c>
      <c r="J1282" s="57" t="str">
        <f>IF(W$1289&gt;0,SUM($O1282:W1282),"")</f>
        <v/>
      </c>
      <c r="K1282" s="57" t="str">
        <f>IF(X$1289&gt;0,SUM($O1282:X1282),"")</f>
        <v/>
      </c>
      <c r="L1282" s="57" t="str">
        <f>IF(Y$1289&gt;0,SUM($O1282:Y1282),"")</f>
        <v/>
      </c>
      <c r="M1282" s="57" t="str">
        <f>IF(Z$1289&gt;0,SUM($O1282:Z1282),"")</f>
        <v/>
      </c>
      <c r="N1282" s="56">
        <v>18</v>
      </c>
      <c r="O1282" s="84">
        <v>5</v>
      </c>
      <c r="P1282" s="84">
        <v>3</v>
      </c>
      <c r="Q1282" s="294">
        <v>4</v>
      </c>
      <c r="R1282" s="71"/>
      <c r="S1282" s="95"/>
      <c r="T1282" s="71"/>
      <c r="U1282" s="112"/>
      <c r="V1282" s="71"/>
      <c r="W1282" s="112"/>
      <c r="X1282" s="71"/>
      <c r="Y1282" s="58"/>
      <c r="Z1282" s="58"/>
      <c r="AA1282" s="56">
        <v>18</v>
      </c>
      <c r="AB1282" s="110"/>
    </row>
    <row r="1283" spans="1:30" x14ac:dyDescent="0.2">
      <c r="A1283" s="56">
        <v>19</v>
      </c>
      <c r="B1283" s="57">
        <f>IF(O$1289&gt;0,SUM($O1283:O1283),"")</f>
        <v>4</v>
      </c>
      <c r="C1283" s="57">
        <f>IF(P$1289&gt;0,SUM($O1283:P1283),"")</f>
        <v>11</v>
      </c>
      <c r="D1283" s="57">
        <f>IF(Q$1289&gt;0,SUM($O1283:Q1283),"")</f>
        <v>18</v>
      </c>
      <c r="E1283" s="57" t="str">
        <f>IF(R$1289&gt;0,SUM($O1283:R1283),"")</f>
        <v/>
      </c>
      <c r="F1283" s="57" t="str">
        <f>IF(S$1289&gt;0,SUM($O1283:S1283),"")</f>
        <v/>
      </c>
      <c r="G1283" s="57" t="str">
        <f>IF(T$1289&gt;0,SUM($O1283:T1283),"")</f>
        <v/>
      </c>
      <c r="H1283" s="57" t="str">
        <f>IF(U$1289&gt;0,SUM($O1283:U1283),"")</f>
        <v/>
      </c>
      <c r="I1283" s="57" t="str">
        <f>IF(V$1289&gt;0,SUM($O1283:V1283),"")</f>
        <v/>
      </c>
      <c r="J1283" s="57" t="str">
        <f>IF(W$1289&gt;0,SUM($O1283:W1283),"")</f>
        <v/>
      </c>
      <c r="K1283" s="57" t="str">
        <f>IF(X$1289&gt;0,SUM($O1283:X1283),"")</f>
        <v/>
      </c>
      <c r="L1283" s="57" t="str">
        <f>IF(Y$1289&gt;0,SUM($O1283:Y1283),"")</f>
        <v/>
      </c>
      <c r="M1283" s="57" t="str">
        <f>IF(Z$1289&gt;0,SUM($O1283:Z1283),"")</f>
        <v/>
      </c>
      <c r="N1283" s="56">
        <v>19</v>
      </c>
      <c r="O1283" s="84">
        <v>4</v>
      </c>
      <c r="P1283" s="84">
        <v>7</v>
      </c>
      <c r="Q1283" s="294">
        <v>7</v>
      </c>
      <c r="R1283" s="71"/>
      <c r="S1283" s="95"/>
      <c r="T1283" s="71"/>
      <c r="U1283" s="112"/>
      <c r="V1283" s="71"/>
      <c r="W1283" s="112"/>
      <c r="X1283" s="71"/>
      <c r="Y1283" s="58"/>
      <c r="Z1283" s="58"/>
      <c r="AA1283" s="56">
        <v>19</v>
      </c>
      <c r="AB1283" s="110"/>
    </row>
    <row r="1284" spans="1:30" x14ac:dyDescent="0.2">
      <c r="A1284" s="56">
        <v>20</v>
      </c>
      <c r="B1284" s="57">
        <f>IF(O$1289&gt;0,SUM($O1284:O1284),"")</f>
        <v>27</v>
      </c>
      <c r="C1284" s="57">
        <f>IF(P$1289&gt;0,SUM($O1284:P1284),"")</f>
        <v>39</v>
      </c>
      <c r="D1284" s="57">
        <f>IF(Q$1289&gt;0,SUM($O1284:Q1284),"")</f>
        <v>62</v>
      </c>
      <c r="E1284" s="57" t="str">
        <f>IF(R$1289&gt;0,SUM($O1284:R1284),"")</f>
        <v/>
      </c>
      <c r="F1284" s="57" t="str">
        <f>IF(S$1289&gt;0,SUM($O1284:S1284),"")</f>
        <v/>
      </c>
      <c r="G1284" s="57" t="str">
        <f>IF(T$1289&gt;0,SUM($O1284:T1284),"")</f>
        <v/>
      </c>
      <c r="H1284" s="57" t="str">
        <f>IF(U$1289&gt;0,SUM($O1284:U1284),"")</f>
        <v/>
      </c>
      <c r="I1284" s="57" t="str">
        <f>IF(V$1289&gt;0,SUM($O1284:V1284),"")</f>
        <v/>
      </c>
      <c r="J1284" s="57" t="str">
        <f>IF(W$1289&gt;0,SUM($O1284:W1284),"")</f>
        <v/>
      </c>
      <c r="K1284" s="57" t="str">
        <f>IF(X$1289&gt;0,SUM($O1284:X1284),"")</f>
        <v/>
      </c>
      <c r="L1284" s="57" t="str">
        <f>IF(Y$1289&gt;0,SUM($O1284:Y1284),"")</f>
        <v/>
      </c>
      <c r="M1284" s="57" t="str">
        <f>IF(Z$1289&gt;0,SUM($O1284:Z1284),"")</f>
        <v/>
      </c>
      <c r="N1284" s="56">
        <v>20</v>
      </c>
      <c r="O1284" s="84">
        <v>27</v>
      </c>
      <c r="P1284" s="84">
        <v>12</v>
      </c>
      <c r="Q1284" s="294">
        <v>23</v>
      </c>
      <c r="R1284" s="71"/>
      <c r="S1284" s="95"/>
      <c r="T1284" s="71"/>
      <c r="U1284" s="112"/>
      <c r="V1284" s="71"/>
      <c r="W1284" s="112"/>
      <c r="X1284" s="71"/>
      <c r="Y1284" s="58"/>
      <c r="Z1284" s="58"/>
      <c r="AA1284" s="56">
        <v>20</v>
      </c>
      <c r="AB1284" s="110"/>
    </row>
    <row r="1285" spans="1:30" x14ac:dyDescent="0.2">
      <c r="A1285" s="56">
        <v>21</v>
      </c>
      <c r="B1285" s="57">
        <f>IF(O$1289&gt;0,SUM($O1285:O1285),"")</f>
        <v>21</v>
      </c>
      <c r="C1285" s="57">
        <f>IF(P$1289&gt;0,SUM($O1285:P1285),"")</f>
        <v>33</v>
      </c>
      <c r="D1285" s="57">
        <f>IF(Q$1289&gt;0,SUM($O1285:Q1285),"")</f>
        <v>61</v>
      </c>
      <c r="E1285" s="57" t="str">
        <f>IF(R$1289&gt;0,SUM($O1285:R1285),"")</f>
        <v/>
      </c>
      <c r="F1285" s="57" t="str">
        <f>IF(S$1289&gt;0,SUM($O1285:S1285),"")</f>
        <v/>
      </c>
      <c r="G1285" s="57" t="str">
        <f>IF(T$1289&gt;0,SUM($O1285:T1285),"")</f>
        <v/>
      </c>
      <c r="H1285" s="57" t="str">
        <f>IF(U$1289&gt;0,SUM($O1285:U1285),"")</f>
        <v/>
      </c>
      <c r="I1285" s="57" t="str">
        <f>IF(V$1289&gt;0,SUM($O1285:V1285),"")</f>
        <v/>
      </c>
      <c r="J1285" s="57" t="str">
        <f>IF(W$1289&gt;0,SUM($O1285:W1285),"")</f>
        <v/>
      </c>
      <c r="K1285" s="57" t="str">
        <f>IF(X$1289&gt;0,SUM($O1285:X1285),"")</f>
        <v/>
      </c>
      <c r="L1285" s="57" t="str">
        <f>IF(Y$1289&gt;0,SUM($O1285:Y1285),"")</f>
        <v/>
      </c>
      <c r="M1285" s="57" t="str">
        <f>IF(Z$1289&gt;0,SUM($O1285:Z1285),"")</f>
        <v/>
      </c>
      <c r="N1285" s="56">
        <v>21</v>
      </c>
      <c r="O1285" s="84">
        <v>21</v>
      </c>
      <c r="P1285" s="84">
        <v>12</v>
      </c>
      <c r="Q1285" s="294">
        <v>28</v>
      </c>
      <c r="R1285" s="71"/>
      <c r="S1285" s="95"/>
      <c r="T1285" s="71"/>
      <c r="U1285" s="112"/>
      <c r="V1285" s="71"/>
      <c r="W1285" s="112"/>
      <c r="X1285" s="71"/>
      <c r="Y1285" s="58"/>
      <c r="Z1285" s="58"/>
      <c r="AA1285" s="56">
        <v>21</v>
      </c>
      <c r="AB1285" s="110"/>
    </row>
    <row r="1286" spans="1:30" x14ac:dyDescent="0.2">
      <c r="A1286" s="56">
        <v>22</v>
      </c>
      <c r="B1286" s="57">
        <f>IF(O$1289&gt;0,SUM($O1286:O1286),"")</f>
        <v>29</v>
      </c>
      <c r="C1286" s="57">
        <f>IF(P$1289&gt;0,SUM($O1286:P1286),"")</f>
        <v>51</v>
      </c>
      <c r="D1286" s="57">
        <f>IF(Q$1289&gt;0,SUM($O1286:Q1286),"")</f>
        <v>91</v>
      </c>
      <c r="E1286" s="57" t="str">
        <f>IF(R$1289&gt;0,SUM($O1286:R1286),"")</f>
        <v/>
      </c>
      <c r="F1286" s="57" t="str">
        <f>IF(S$1289&gt;0,SUM($O1286:S1286),"")</f>
        <v/>
      </c>
      <c r="G1286" s="57" t="str">
        <f>IF(T$1289&gt;0,SUM($O1286:T1286),"")</f>
        <v/>
      </c>
      <c r="H1286" s="57" t="str">
        <f>IF(U$1289&gt;0,SUM($O1286:U1286),"")</f>
        <v/>
      </c>
      <c r="I1286" s="57" t="str">
        <f>IF(V$1289&gt;0,SUM($O1286:V1286),"")</f>
        <v/>
      </c>
      <c r="J1286" s="57" t="str">
        <f>IF(W$1289&gt;0,SUM($O1286:W1286),"")</f>
        <v/>
      </c>
      <c r="K1286" s="57" t="str">
        <f>IF(X$1289&gt;0,SUM($O1286:X1286),"")</f>
        <v/>
      </c>
      <c r="L1286" s="57" t="str">
        <f>IF(Y$1289&gt;0,SUM($O1286:Y1286),"")</f>
        <v/>
      </c>
      <c r="M1286" s="57" t="str">
        <f>IF(Z$1289&gt;0,SUM($O1286:Z1286),"")</f>
        <v/>
      </c>
      <c r="N1286" s="56">
        <v>22</v>
      </c>
      <c r="O1286" s="84">
        <v>29</v>
      </c>
      <c r="P1286" s="84">
        <v>22</v>
      </c>
      <c r="Q1286" s="294">
        <v>40</v>
      </c>
      <c r="R1286" s="71"/>
      <c r="S1286" s="95"/>
      <c r="T1286" s="71"/>
      <c r="U1286" s="112"/>
      <c r="V1286" s="71"/>
      <c r="W1286" s="112"/>
      <c r="X1286" s="71"/>
      <c r="Y1286" s="58"/>
      <c r="Z1286" s="58"/>
      <c r="AA1286" s="56">
        <v>22</v>
      </c>
      <c r="AB1286" s="110"/>
    </row>
    <row r="1287" spans="1:30" x14ac:dyDescent="0.2">
      <c r="A1287" s="56">
        <v>23</v>
      </c>
      <c r="B1287" s="57">
        <f>IF(O$1289&gt;0,SUM($O1287:O1287),"")</f>
        <v>96</v>
      </c>
      <c r="C1287" s="57">
        <f>IF(P$1289&gt;0,SUM($O1287:P1287),"")</f>
        <v>158</v>
      </c>
      <c r="D1287" s="57">
        <f>IF(Q$1289&gt;0,SUM($O1287:Q1287),"")</f>
        <v>242</v>
      </c>
      <c r="E1287" s="57" t="str">
        <f>IF(R$1289&gt;0,SUM($O1287:R1287),"")</f>
        <v/>
      </c>
      <c r="F1287" s="57" t="str">
        <f>IF(S$1289&gt;0,SUM($O1287:S1287),"")</f>
        <v/>
      </c>
      <c r="G1287" s="57" t="str">
        <f>IF(T$1289&gt;0,SUM($O1287:T1287),"")</f>
        <v/>
      </c>
      <c r="H1287" s="57" t="str">
        <f>IF(U$1289&gt;0,SUM($O1287:U1287),"")</f>
        <v/>
      </c>
      <c r="I1287" s="57" t="str">
        <f>IF(V$1289&gt;0,SUM($O1287:V1287),"")</f>
        <v/>
      </c>
      <c r="J1287" s="57" t="str">
        <f>IF(W$1289&gt;0,SUM($O1287:W1287),"")</f>
        <v/>
      </c>
      <c r="K1287" s="57" t="str">
        <f>IF(X$1289&gt;0,SUM($O1287:X1287),"")</f>
        <v/>
      </c>
      <c r="L1287" s="57" t="str">
        <f>IF(Y$1289&gt;0,SUM($O1287:Y1287),"")</f>
        <v/>
      </c>
      <c r="M1287" s="57" t="str">
        <f>IF(Z$1289&gt;0,SUM($O1287:Z1287),"")</f>
        <v/>
      </c>
      <c r="N1287" s="56">
        <v>23</v>
      </c>
      <c r="O1287" s="84">
        <v>96</v>
      </c>
      <c r="P1287" s="84">
        <v>62</v>
      </c>
      <c r="Q1287" s="294">
        <v>84</v>
      </c>
      <c r="R1287" s="71"/>
      <c r="S1287" s="95"/>
      <c r="T1287" s="71"/>
      <c r="U1287" s="112"/>
      <c r="V1287" s="71"/>
      <c r="W1287" s="112"/>
      <c r="X1287" s="71"/>
      <c r="Y1287" s="58"/>
      <c r="Z1287" s="58"/>
      <c r="AA1287" s="56">
        <v>23</v>
      </c>
      <c r="AB1287" s="110"/>
    </row>
    <row r="1288" spans="1:30" x14ac:dyDescent="0.2">
      <c r="A1288" s="56">
        <v>24</v>
      </c>
      <c r="B1288" s="57">
        <f>IF(O$1289&gt;0,SUM($O1288:O1288),"")</f>
        <v>23</v>
      </c>
      <c r="C1288" s="57">
        <f>IF(P$1289&gt;0,SUM($O1288:P1288),"")</f>
        <v>38</v>
      </c>
      <c r="D1288" s="57">
        <f>IF(Q$1289&gt;0,SUM($O1288:Q1288),"")</f>
        <v>67</v>
      </c>
      <c r="E1288" s="57" t="str">
        <f>IF(R$1289&gt;0,SUM($O1288:R1288),"")</f>
        <v/>
      </c>
      <c r="F1288" s="57" t="str">
        <f>IF(S$1289&gt;0,SUM($O1288:S1288),"")</f>
        <v/>
      </c>
      <c r="G1288" s="57" t="str">
        <f>IF(T$1289&gt;0,SUM($O1288:T1288),"")</f>
        <v/>
      </c>
      <c r="H1288" s="57" t="str">
        <f>IF(U$1289&gt;0,SUM($O1288:U1288),"")</f>
        <v/>
      </c>
      <c r="I1288" s="57" t="str">
        <f>IF(V$1289&gt;0,SUM($O1288:V1288),"")</f>
        <v/>
      </c>
      <c r="J1288" s="57" t="str">
        <f>IF(W$1289&gt;0,SUM($O1288:W1288),"")</f>
        <v/>
      </c>
      <c r="K1288" s="57" t="str">
        <f>IF(X$1289&gt;0,SUM($O1288:X1288),"")</f>
        <v/>
      </c>
      <c r="L1288" s="57" t="str">
        <f>IF(Y$1289&gt;0,SUM($O1288:Y1288),"")</f>
        <v/>
      </c>
      <c r="M1288" s="57" t="str">
        <f>IF(Z$1289&gt;0,SUM($O1288:Z1288),"")</f>
        <v/>
      </c>
      <c r="N1288" s="56">
        <v>24</v>
      </c>
      <c r="O1288" s="84">
        <v>23</v>
      </c>
      <c r="P1288" s="84">
        <v>15</v>
      </c>
      <c r="Q1288" s="294">
        <v>29</v>
      </c>
      <c r="R1288" s="71"/>
      <c r="S1288" s="95"/>
      <c r="T1288" s="71"/>
      <c r="U1288" s="112"/>
      <c r="V1288" s="71"/>
      <c r="W1288" s="112"/>
      <c r="X1288" s="71"/>
      <c r="Y1288" s="58"/>
      <c r="Z1288" s="58"/>
      <c r="AA1288" s="56">
        <v>24</v>
      </c>
      <c r="AB1288" s="110"/>
    </row>
    <row r="1289" spans="1:30" x14ac:dyDescent="0.2">
      <c r="A1289" s="72" t="s">
        <v>4</v>
      </c>
      <c r="B1289" s="62">
        <f>SUM(B1265:B1288)</f>
        <v>614</v>
      </c>
      <c r="C1289" s="62">
        <f t="shared" ref="C1289:M1289" si="76">SUM(C1265:C1288)</f>
        <v>1150</v>
      </c>
      <c r="D1289" s="62">
        <f t="shared" si="76"/>
        <v>1820</v>
      </c>
      <c r="E1289" s="62">
        <f t="shared" si="76"/>
        <v>0</v>
      </c>
      <c r="F1289" s="62">
        <f>SUM(F1265:F1288)</f>
        <v>0</v>
      </c>
      <c r="G1289" s="62">
        <f t="shared" si="76"/>
        <v>0</v>
      </c>
      <c r="H1289" s="62">
        <f t="shared" si="76"/>
        <v>0</v>
      </c>
      <c r="I1289" s="62">
        <f t="shared" si="76"/>
        <v>0</v>
      </c>
      <c r="J1289" s="62">
        <f t="shared" si="76"/>
        <v>0</v>
      </c>
      <c r="K1289" s="62">
        <f t="shared" si="76"/>
        <v>0</v>
      </c>
      <c r="L1289" s="62">
        <f t="shared" si="76"/>
        <v>0</v>
      </c>
      <c r="M1289" s="62">
        <f t="shared" si="76"/>
        <v>0</v>
      </c>
      <c r="N1289" s="72" t="s">
        <v>4</v>
      </c>
      <c r="O1289" s="62">
        <f t="shared" ref="O1289:P1289" si="77">SUM(O1265:O1288)</f>
        <v>614</v>
      </c>
      <c r="P1289" s="62">
        <f t="shared" si="77"/>
        <v>536</v>
      </c>
      <c r="Q1289" s="62">
        <f t="shared" ref="Q1289:T1289" si="78">SUM(Q1265:Q1288)</f>
        <v>670</v>
      </c>
      <c r="R1289" s="62">
        <f t="shared" si="78"/>
        <v>0</v>
      </c>
      <c r="S1289" s="62">
        <f t="shared" si="78"/>
        <v>0</v>
      </c>
      <c r="T1289" s="62">
        <f t="shared" si="78"/>
        <v>0</v>
      </c>
      <c r="U1289" s="62">
        <f t="shared" ref="U1289:Z1289" si="79">SUM(U1265:U1288)</f>
        <v>0</v>
      </c>
      <c r="V1289" s="62">
        <f t="shared" si="79"/>
        <v>0</v>
      </c>
      <c r="W1289" s="62">
        <f t="shared" si="79"/>
        <v>0</v>
      </c>
      <c r="X1289" s="62">
        <f t="shared" si="79"/>
        <v>0</v>
      </c>
      <c r="Y1289" s="62">
        <f t="shared" si="79"/>
        <v>0</v>
      </c>
      <c r="Z1289" s="62">
        <f t="shared" si="79"/>
        <v>0</v>
      </c>
      <c r="AA1289" s="72" t="s">
        <v>4</v>
      </c>
      <c r="AB1289" s="110"/>
    </row>
    <row r="1290" spans="1:30" x14ac:dyDescent="0.2">
      <c r="A1290" s="45"/>
      <c r="B1290" s="63"/>
      <c r="C1290" s="63"/>
      <c r="D1290" s="63"/>
      <c r="E1290" s="63"/>
      <c r="F1290" s="63"/>
      <c r="G1290" s="63"/>
      <c r="H1290" s="63"/>
      <c r="I1290" s="63"/>
      <c r="J1290" s="63"/>
      <c r="K1290" s="63"/>
      <c r="L1290" s="63">
        <f>L1289-K1289</f>
        <v>0</v>
      </c>
      <c r="M1290" s="63"/>
      <c r="N1290" s="45"/>
      <c r="O1290" s="380"/>
      <c r="P1290" s="380"/>
      <c r="Q1290" s="380"/>
      <c r="R1290" s="380"/>
      <c r="S1290" s="380"/>
      <c r="T1290" s="380"/>
      <c r="U1290" s="380"/>
      <c r="V1290" s="380"/>
      <c r="W1290" s="118"/>
      <c r="X1290" s="380"/>
      <c r="Y1290" s="118"/>
      <c r="Z1290" s="118"/>
      <c r="AA1290" s="45"/>
      <c r="AB1290" s="68"/>
    </row>
    <row r="1291" spans="1:30" x14ac:dyDescent="0.2">
      <c r="B1291" s="63"/>
      <c r="C1291" s="63"/>
      <c r="D1291" s="63"/>
      <c r="E1291" s="63"/>
      <c r="F1291" s="63"/>
      <c r="G1291" s="63"/>
      <c r="H1291" s="63"/>
      <c r="I1291" s="63"/>
      <c r="J1291" s="63"/>
      <c r="K1291" s="63"/>
      <c r="L1291" s="63"/>
      <c r="M1291" s="63"/>
      <c r="O1291" s="105"/>
      <c r="P1291" s="105"/>
      <c r="Q1291" s="105"/>
      <c r="R1291" s="118"/>
      <c r="S1291" s="118"/>
      <c r="T1291" s="118"/>
      <c r="U1291" s="118"/>
      <c r="V1291" s="118"/>
      <c r="W1291" s="118"/>
      <c r="Y1291" s="118"/>
      <c r="Z1291" s="118"/>
      <c r="AA1291" s="45"/>
      <c r="AB1291" s="110"/>
    </row>
    <row r="1292" spans="1:30" x14ac:dyDescent="0.2">
      <c r="B1292" s="63"/>
      <c r="C1292" s="63"/>
      <c r="D1292" s="63"/>
      <c r="E1292" s="63"/>
      <c r="F1292" s="63"/>
      <c r="G1292" s="63"/>
      <c r="H1292" s="63"/>
      <c r="I1292" s="63"/>
      <c r="J1292" s="63"/>
      <c r="K1292" s="63"/>
      <c r="L1292" s="63"/>
      <c r="M1292" s="63"/>
      <c r="AA1292" s="45"/>
      <c r="AB1292" s="110"/>
    </row>
    <row r="1293" spans="1:30" x14ac:dyDescent="0.2">
      <c r="B1293" s="86"/>
      <c r="O1293" s="86"/>
      <c r="AA1293" s="45"/>
      <c r="AC1293" s="110"/>
      <c r="AD1293" s="110"/>
    </row>
    <row r="1294" spans="1:30" x14ac:dyDescent="0.2">
      <c r="A1294" s="65" t="s">
        <v>101</v>
      </c>
      <c r="B1294" s="115" t="s">
        <v>330</v>
      </c>
      <c r="C1294" s="116"/>
      <c r="D1294" s="116"/>
      <c r="E1294" s="116"/>
      <c r="F1294" s="116"/>
      <c r="G1294" s="116"/>
      <c r="H1294" s="116"/>
      <c r="I1294" s="116"/>
      <c r="J1294" s="116"/>
      <c r="K1294" s="116"/>
      <c r="L1294" s="116"/>
      <c r="M1294" s="116"/>
      <c r="N1294" s="65" t="s">
        <v>101</v>
      </c>
      <c r="O1294" s="326" t="str">
        <f>B1294</f>
        <v>Wagner-Peyser Entered Employment Rate for those Employed at Participation and Referred to Non-Agricultural Jobs</v>
      </c>
      <c r="P1294" s="327"/>
      <c r="Q1294" s="327"/>
      <c r="R1294" s="327"/>
      <c r="S1294" s="327"/>
      <c r="T1294" s="327"/>
      <c r="U1294" s="327"/>
      <c r="V1294" s="327"/>
      <c r="W1294" s="327"/>
      <c r="X1294" s="327"/>
      <c r="Y1294" s="327"/>
      <c r="Z1294" s="327"/>
      <c r="AA1294" s="114" t="s">
        <v>101</v>
      </c>
      <c r="AC1294" s="110"/>
      <c r="AD1294" s="110"/>
    </row>
    <row r="1295" spans="1:30" x14ac:dyDescent="0.2">
      <c r="A1295" s="65">
        <v>1</v>
      </c>
      <c r="B1295" s="57">
        <f>IF(O$1319&gt;0,SUM($O1295:O1295),"")</f>
        <v>166</v>
      </c>
      <c r="C1295" s="57">
        <f>IF(P$1319&gt;0,SUM($O1295:P1295),"")</f>
        <v>288</v>
      </c>
      <c r="D1295" s="57">
        <f>IF(Q$1319&gt;0,SUM($O1295:Q1295),"")</f>
        <v>425</v>
      </c>
      <c r="E1295" s="57" t="str">
        <f>IF(R$1319&gt;0,SUM($O1295:R1295),"")</f>
        <v/>
      </c>
      <c r="F1295" s="57" t="str">
        <f>IF(S$1319&gt;0,SUM($O1295:S1295),"")</f>
        <v/>
      </c>
      <c r="G1295" s="57" t="str">
        <f>IF(T$1319&gt;0,SUM($O1295:T1295),"")</f>
        <v/>
      </c>
      <c r="H1295" s="57" t="str">
        <f>IF(U$1319&gt;0,SUM($O1295:U1295),"")</f>
        <v/>
      </c>
      <c r="I1295" s="57" t="str">
        <f>IF(V$1319&gt;0,SUM($O1295:V1295),"")</f>
        <v/>
      </c>
      <c r="J1295" s="57" t="str">
        <f>IF(W$1319&gt;0,SUM($O1295:W1295),"")</f>
        <v/>
      </c>
      <c r="K1295" s="57" t="str">
        <f>IF(X$1319&gt;0,SUM($O1295:X1295),"")</f>
        <v/>
      </c>
      <c r="L1295" s="57" t="str">
        <f>IF(Y$1319&gt;0,SUM($O1295:Y1295),"")</f>
        <v/>
      </c>
      <c r="M1295" s="57" t="str">
        <f>IF(Z$1319&gt;0,SUM($O1295:Z1295),"")</f>
        <v/>
      </c>
      <c r="N1295" s="65">
        <v>1</v>
      </c>
      <c r="O1295" s="84">
        <v>166</v>
      </c>
      <c r="P1295" s="84">
        <v>122</v>
      </c>
      <c r="Q1295" s="294">
        <v>137</v>
      </c>
      <c r="R1295" s="297"/>
      <c r="S1295" s="70"/>
      <c r="T1295" s="297"/>
      <c r="U1295" s="295"/>
      <c r="V1295" s="71"/>
      <c r="W1295" s="295"/>
      <c r="X1295" s="297"/>
      <c r="Y1295" s="58"/>
      <c r="Z1295" s="58"/>
      <c r="AA1295" s="65">
        <v>1</v>
      </c>
      <c r="AC1295" s="110"/>
      <c r="AD1295" s="110"/>
    </row>
    <row r="1296" spans="1:30" x14ac:dyDescent="0.2">
      <c r="A1296" s="65">
        <v>2</v>
      </c>
      <c r="B1296" s="57">
        <f>IF(O$1319&gt;0,SUM($O1296:O1296),"")</f>
        <v>136</v>
      </c>
      <c r="C1296" s="57">
        <f>IF(P$1319&gt;0,SUM($O1296:P1296),"")</f>
        <v>259</v>
      </c>
      <c r="D1296" s="57">
        <f>IF(Q$1319&gt;0,SUM($O1296:Q1296),"")</f>
        <v>414</v>
      </c>
      <c r="E1296" s="57" t="str">
        <f>IF(R$1319&gt;0,SUM($O1296:R1296),"")</f>
        <v/>
      </c>
      <c r="F1296" s="57" t="str">
        <f>IF(S$1319&gt;0,SUM($O1296:S1296),"")</f>
        <v/>
      </c>
      <c r="G1296" s="57" t="str">
        <f>IF(T$1319&gt;0,SUM($O1296:T1296),"")</f>
        <v/>
      </c>
      <c r="H1296" s="57" t="str">
        <f>IF(U$1319&gt;0,SUM($O1296:U1296),"")</f>
        <v/>
      </c>
      <c r="I1296" s="57" t="str">
        <f>IF(V$1319&gt;0,SUM($O1296:V1296),"")</f>
        <v/>
      </c>
      <c r="J1296" s="57" t="str">
        <f>IF(W$1319&gt;0,SUM($O1296:W1296),"")</f>
        <v/>
      </c>
      <c r="K1296" s="57" t="str">
        <f>IF(X$1319&gt;0,SUM($O1296:X1296),"")</f>
        <v/>
      </c>
      <c r="L1296" s="57" t="str">
        <f>IF(Y$1319&gt;0,SUM($O1296:Y1296),"")</f>
        <v/>
      </c>
      <c r="M1296" s="57" t="str">
        <f>IF(Z$1319&gt;0,SUM($O1296:Z1296),"")</f>
        <v/>
      </c>
      <c r="N1296" s="65">
        <v>2</v>
      </c>
      <c r="O1296" s="84">
        <v>136</v>
      </c>
      <c r="P1296" s="84">
        <v>123</v>
      </c>
      <c r="Q1296" s="294">
        <v>155</v>
      </c>
      <c r="R1296" s="71"/>
      <c r="S1296" s="95"/>
      <c r="T1296" s="71"/>
      <c r="U1296" s="112"/>
      <c r="V1296" s="71"/>
      <c r="W1296" s="112"/>
      <c r="X1296" s="71"/>
      <c r="Y1296" s="58"/>
      <c r="Z1296" s="58"/>
      <c r="AA1296" s="65">
        <v>2</v>
      </c>
      <c r="AC1296" s="110"/>
      <c r="AD1296" s="110"/>
    </row>
    <row r="1297" spans="1:27" x14ac:dyDescent="0.2">
      <c r="A1297" s="65">
        <v>3</v>
      </c>
      <c r="B1297" s="57">
        <f>IF(O$1319&gt;0,SUM($O1297:O1297),"")</f>
        <v>114</v>
      </c>
      <c r="C1297" s="57">
        <f>IF(P$1319&gt;0,SUM($O1297:P1297),"")</f>
        <v>227</v>
      </c>
      <c r="D1297" s="57">
        <f>IF(Q$1319&gt;0,SUM($O1297:Q1297),"")</f>
        <v>352</v>
      </c>
      <c r="E1297" s="57" t="str">
        <f>IF(R$1319&gt;0,SUM($O1297:R1297),"")</f>
        <v/>
      </c>
      <c r="F1297" s="57" t="str">
        <f>IF(S$1319&gt;0,SUM($O1297:S1297),"")</f>
        <v/>
      </c>
      <c r="G1297" s="57" t="str">
        <f>IF(T$1319&gt;0,SUM($O1297:T1297),"")</f>
        <v/>
      </c>
      <c r="H1297" s="57" t="str">
        <f>IF(U$1319&gt;0,SUM($O1297:U1297),"")</f>
        <v/>
      </c>
      <c r="I1297" s="57" t="str">
        <f>IF(V$1319&gt;0,SUM($O1297:V1297),"")</f>
        <v/>
      </c>
      <c r="J1297" s="57" t="str">
        <f>IF(W$1319&gt;0,SUM($O1297:W1297),"")</f>
        <v/>
      </c>
      <c r="K1297" s="57" t="str">
        <f>IF(X$1319&gt;0,SUM($O1297:X1297),"")</f>
        <v/>
      </c>
      <c r="L1297" s="57" t="str">
        <f>IF(Y$1319&gt;0,SUM($O1297:Y1297),"")</f>
        <v/>
      </c>
      <c r="M1297" s="57" t="str">
        <f>IF(Z$1319&gt;0,SUM($O1297:Z1297),"")</f>
        <v/>
      </c>
      <c r="N1297" s="65">
        <v>3</v>
      </c>
      <c r="O1297" s="84">
        <v>114</v>
      </c>
      <c r="P1297" s="84">
        <v>113</v>
      </c>
      <c r="Q1297" s="294">
        <v>125</v>
      </c>
      <c r="R1297" s="71"/>
      <c r="S1297" s="95"/>
      <c r="T1297" s="71"/>
      <c r="U1297" s="112"/>
      <c r="V1297" s="71"/>
      <c r="W1297" s="112"/>
      <c r="X1297" s="71"/>
      <c r="Y1297" s="58"/>
      <c r="Z1297" s="58"/>
      <c r="AA1297" s="65">
        <v>3</v>
      </c>
    </row>
    <row r="1298" spans="1:27" x14ac:dyDescent="0.2">
      <c r="A1298" s="65">
        <v>4</v>
      </c>
      <c r="B1298" s="57">
        <f>IF(O$1319&gt;0,SUM($O1298:O1298),"")</f>
        <v>137</v>
      </c>
      <c r="C1298" s="57">
        <f>IF(P$1319&gt;0,SUM($O1298:P1298),"")</f>
        <v>306</v>
      </c>
      <c r="D1298" s="57">
        <f>IF(Q$1319&gt;0,SUM($O1298:Q1298),"")</f>
        <v>503</v>
      </c>
      <c r="E1298" s="57" t="str">
        <f>IF(R$1319&gt;0,SUM($O1298:R1298),"")</f>
        <v/>
      </c>
      <c r="F1298" s="57" t="str">
        <f>IF(S$1319&gt;0,SUM($O1298:S1298),"")</f>
        <v/>
      </c>
      <c r="G1298" s="57" t="str">
        <f>IF(T$1319&gt;0,SUM($O1298:T1298),"")</f>
        <v/>
      </c>
      <c r="H1298" s="57" t="str">
        <f>IF(U$1319&gt;0,SUM($O1298:U1298),"")</f>
        <v/>
      </c>
      <c r="I1298" s="57" t="str">
        <f>IF(V$1319&gt;0,SUM($O1298:V1298),"")</f>
        <v/>
      </c>
      <c r="J1298" s="57" t="str">
        <f>IF(W$1319&gt;0,SUM($O1298:W1298),"")</f>
        <v/>
      </c>
      <c r="K1298" s="57" t="str">
        <f>IF(X$1319&gt;0,SUM($O1298:X1298),"")</f>
        <v/>
      </c>
      <c r="L1298" s="57" t="str">
        <f>IF(Y$1319&gt;0,SUM($O1298:Y1298),"")</f>
        <v/>
      </c>
      <c r="M1298" s="57" t="str">
        <f>IF(Z$1319&gt;0,SUM($O1298:Z1298),"")</f>
        <v/>
      </c>
      <c r="N1298" s="65">
        <v>4</v>
      </c>
      <c r="O1298" s="84">
        <v>137</v>
      </c>
      <c r="P1298" s="84">
        <v>169</v>
      </c>
      <c r="Q1298" s="294">
        <v>197</v>
      </c>
      <c r="R1298" s="71"/>
      <c r="S1298" s="95"/>
      <c r="T1298" s="71"/>
      <c r="U1298" s="112"/>
      <c r="V1298" s="71"/>
      <c r="W1298" s="112"/>
      <c r="X1298" s="71"/>
      <c r="Y1298" s="58"/>
      <c r="Z1298" s="58"/>
      <c r="AA1298" s="65">
        <v>4</v>
      </c>
    </row>
    <row r="1299" spans="1:27" x14ac:dyDescent="0.2">
      <c r="A1299" s="65">
        <v>5</v>
      </c>
      <c r="B1299" s="57">
        <f>IF(O$1319&gt;0,SUM($O1299:O1299),"")</f>
        <v>146</v>
      </c>
      <c r="C1299" s="57">
        <f>IF(P$1319&gt;0,SUM($O1299:P1299),"")</f>
        <v>281</v>
      </c>
      <c r="D1299" s="57">
        <f>IF(Q$1319&gt;0,SUM($O1299:Q1299),"")</f>
        <v>457</v>
      </c>
      <c r="E1299" s="57" t="str">
        <f>IF(R$1319&gt;0,SUM($O1299:R1299),"")</f>
        <v/>
      </c>
      <c r="F1299" s="57" t="str">
        <f>IF(S$1319&gt;0,SUM($O1299:S1299),"")</f>
        <v/>
      </c>
      <c r="G1299" s="57" t="str">
        <f>IF(T$1319&gt;0,SUM($O1299:T1299),"")</f>
        <v/>
      </c>
      <c r="H1299" s="57" t="str">
        <f>IF(U$1319&gt;0,SUM($O1299:U1299),"")</f>
        <v/>
      </c>
      <c r="I1299" s="57" t="str">
        <f>IF(V$1319&gt;0,SUM($O1299:V1299),"")</f>
        <v/>
      </c>
      <c r="J1299" s="57" t="str">
        <f>IF(W$1319&gt;0,SUM($O1299:W1299),"")</f>
        <v/>
      </c>
      <c r="K1299" s="57" t="str">
        <f>IF(X$1319&gt;0,SUM($O1299:X1299),"")</f>
        <v/>
      </c>
      <c r="L1299" s="57" t="str">
        <f>IF(Y$1319&gt;0,SUM($O1299:Y1299),"")</f>
        <v/>
      </c>
      <c r="M1299" s="57" t="str">
        <f>IF(Z$1319&gt;0,SUM($O1299:Z1299),"")</f>
        <v/>
      </c>
      <c r="N1299" s="65">
        <v>5</v>
      </c>
      <c r="O1299" s="84">
        <v>146</v>
      </c>
      <c r="P1299" s="84">
        <v>135</v>
      </c>
      <c r="Q1299" s="294">
        <v>176</v>
      </c>
      <c r="R1299" s="71"/>
      <c r="S1299" s="95"/>
      <c r="T1299" s="71"/>
      <c r="U1299" s="112"/>
      <c r="V1299" s="71"/>
      <c r="W1299" s="112"/>
      <c r="X1299" s="71"/>
      <c r="Y1299" s="58"/>
      <c r="Z1299" s="58"/>
      <c r="AA1299" s="65">
        <v>5</v>
      </c>
    </row>
    <row r="1300" spans="1:27" x14ac:dyDescent="0.2">
      <c r="A1300" s="65">
        <v>6</v>
      </c>
      <c r="B1300" s="57">
        <f>IF(O$1319&gt;0,SUM($O1300:O1300),"")</f>
        <v>105</v>
      </c>
      <c r="C1300" s="57">
        <f>IF(P$1319&gt;0,SUM($O1300:P1300),"")</f>
        <v>222</v>
      </c>
      <c r="D1300" s="57">
        <f>IF(Q$1319&gt;0,SUM($O1300:Q1300),"")</f>
        <v>324</v>
      </c>
      <c r="E1300" s="57" t="str">
        <f>IF(R$1319&gt;0,SUM($O1300:R1300),"")</f>
        <v/>
      </c>
      <c r="F1300" s="57" t="str">
        <f>IF(S$1319&gt;0,SUM($O1300:S1300),"")</f>
        <v/>
      </c>
      <c r="G1300" s="57" t="str">
        <f>IF(T$1319&gt;0,SUM($O1300:T1300),"")</f>
        <v/>
      </c>
      <c r="H1300" s="57" t="str">
        <f>IF(U$1319&gt;0,SUM($O1300:U1300),"")</f>
        <v/>
      </c>
      <c r="I1300" s="57" t="str">
        <f>IF(V$1319&gt;0,SUM($O1300:V1300),"")</f>
        <v/>
      </c>
      <c r="J1300" s="57" t="str">
        <f>IF(W$1319&gt;0,SUM($O1300:W1300),"")</f>
        <v/>
      </c>
      <c r="K1300" s="57" t="str">
        <f>IF(X$1319&gt;0,SUM($O1300:X1300),"")</f>
        <v/>
      </c>
      <c r="L1300" s="57" t="str">
        <f>IF(Y$1319&gt;0,SUM($O1300:Y1300),"")</f>
        <v/>
      </c>
      <c r="M1300" s="57" t="str">
        <f>IF(Z$1319&gt;0,SUM($O1300:Z1300),"")</f>
        <v/>
      </c>
      <c r="N1300" s="65">
        <v>6</v>
      </c>
      <c r="O1300" s="84">
        <v>105</v>
      </c>
      <c r="P1300" s="84">
        <v>117</v>
      </c>
      <c r="Q1300" s="294">
        <v>102</v>
      </c>
      <c r="R1300" s="71"/>
      <c r="S1300" s="95"/>
      <c r="T1300" s="71"/>
      <c r="U1300" s="112"/>
      <c r="V1300" s="71"/>
      <c r="W1300" s="112"/>
      <c r="X1300" s="71"/>
      <c r="Y1300" s="58"/>
      <c r="Z1300" s="58"/>
      <c r="AA1300" s="65">
        <v>6</v>
      </c>
    </row>
    <row r="1301" spans="1:27" x14ac:dyDescent="0.2">
      <c r="A1301" s="65">
        <v>7</v>
      </c>
      <c r="B1301" s="57">
        <f>IF(O$1319&gt;0,SUM($O1301:O1301),"")</f>
        <v>69</v>
      </c>
      <c r="C1301" s="57">
        <f>IF(P$1319&gt;0,SUM($O1301:P1301),"")</f>
        <v>139</v>
      </c>
      <c r="D1301" s="57">
        <f>IF(Q$1319&gt;0,SUM($O1301:Q1301),"")</f>
        <v>210</v>
      </c>
      <c r="E1301" s="57" t="str">
        <f>IF(R$1319&gt;0,SUM($O1301:R1301),"")</f>
        <v/>
      </c>
      <c r="F1301" s="57" t="str">
        <f>IF(S$1319&gt;0,SUM($O1301:S1301),"")</f>
        <v/>
      </c>
      <c r="G1301" s="57" t="str">
        <f>IF(T$1319&gt;0,SUM($O1301:T1301),"")</f>
        <v/>
      </c>
      <c r="H1301" s="57" t="str">
        <f>IF(U$1319&gt;0,SUM($O1301:U1301),"")</f>
        <v/>
      </c>
      <c r="I1301" s="57" t="str">
        <f>IF(V$1319&gt;0,SUM($O1301:V1301),"")</f>
        <v/>
      </c>
      <c r="J1301" s="57" t="str">
        <f>IF(W$1319&gt;0,SUM($O1301:W1301),"")</f>
        <v/>
      </c>
      <c r="K1301" s="57" t="str">
        <f>IF(X$1319&gt;0,SUM($O1301:X1301),"")</f>
        <v/>
      </c>
      <c r="L1301" s="57" t="str">
        <f>IF(Y$1319&gt;0,SUM($O1301:Y1301),"")</f>
        <v/>
      </c>
      <c r="M1301" s="57" t="str">
        <f>IF(Z$1319&gt;0,SUM($O1301:Z1301),"")</f>
        <v/>
      </c>
      <c r="N1301" s="65">
        <v>7</v>
      </c>
      <c r="O1301" s="84">
        <v>69</v>
      </c>
      <c r="P1301" s="84">
        <v>70</v>
      </c>
      <c r="Q1301" s="294">
        <v>71</v>
      </c>
      <c r="R1301" s="71"/>
      <c r="S1301" s="95"/>
      <c r="T1301" s="71"/>
      <c r="U1301" s="112"/>
      <c r="V1301" s="71"/>
      <c r="W1301" s="112"/>
      <c r="X1301" s="71"/>
      <c r="Y1301" s="58"/>
      <c r="Z1301" s="58"/>
      <c r="AA1301" s="65">
        <v>7</v>
      </c>
    </row>
    <row r="1302" spans="1:27" x14ac:dyDescent="0.2">
      <c r="A1302" s="65">
        <v>8</v>
      </c>
      <c r="B1302" s="57">
        <f>IF(O$1319&gt;0,SUM($O1302:O1302),"")</f>
        <v>317</v>
      </c>
      <c r="C1302" s="57">
        <f>IF(P$1319&gt;0,SUM($O1302:P1302),"")</f>
        <v>610</v>
      </c>
      <c r="D1302" s="57">
        <f>IF(Q$1319&gt;0,SUM($O1302:Q1302),"")</f>
        <v>979</v>
      </c>
      <c r="E1302" s="57" t="str">
        <f>IF(R$1319&gt;0,SUM($O1302:R1302),"")</f>
        <v/>
      </c>
      <c r="F1302" s="57" t="str">
        <f>IF(S$1319&gt;0,SUM($O1302:S1302),"")</f>
        <v/>
      </c>
      <c r="G1302" s="57" t="str">
        <f>IF(T$1319&gt;0,SUM($O1302:T1302),"")</f>
        <v/>
      </c>
      <c r="H1302" s="57" t="str">
        <f>IF(U$1319&gt;0,SUM($O1302:U1302),"")</f>
        <v/>
      </c>
      <c r="I1302" s="57" t="str">
        <f>IF(V$1319&gt;0,SUM($O1302:V1302),"")</f>
        <v/>
      </c>
      <c r="J1302" s="57" t="str">
        <f>IF(W$1319&gt;0,SUM($O1302:W1302),"")</f>
        <v/>
      </c>
      <c r="K1302" s="57" t="str">
        <f>IF(X$1319&gt;0,SUM($O1302:X1302),"")</f>
        <v/>
      </c>
      <c r="L1302" s="57" t="str">
        <f>IF(Y$1319&gt;0,SUM($O1302:Y1302),"")</f>
        <v/>
      </c>
      <c r="M1302" s="57" t="str">
        <f>IF(Z$1319&gt;0,SUM($O1302:Z1302),"")</f>
        <v/>
      </c>
      <c r="N1302" s="65">
        <v>8</v>
      </c>
      <c r="O1302" s="84">
        <v>317</v>
      </c>
      <c r="P1302" s="84">
        <v>293</v>
      </c>
      <c r="Q1302" s="294">
        <v>369</v>
      </c>
      <c r="R1302" s="71"/>
      <c r="S1302" s="95"/>
      <c r="T1302" s="71"/>
      <c r="U1302" s="112"/>
      <c r="V1302" s="71"/>
      <c r="W1302" s="112"/>
      <c r="X1302" s="71"/>
      <c r="Y1302" s="58"/>
      <c r="Z1302" s="58"/>
      <c r="AA1302" s="65">
        <v>8</v>
      </c>
    </row>
    <row r="1303" spans="1:27" x14ac:dyDescent="0.2">
      <c r="A1303" s="65">
        <v>9</v>
      </c>
      <c r="B1303" s="57">
        <f>IF(O$1319&gt;0,SUM($O1303:O1303),"")</f>
        <v>34</v>
      </c>
      <c r="C1303" s="57">
        <f>IF(P$1319&gt;0,SUM($O1303:P1303),"")</f>
        <v>77</v>
      </c>
      <c r="D1303" s="57">
        <f>IF(Q$1319&gt;0,SUM($O1303:Q1303),"")</f>
        <v>118</v>
      </c>
      <c r="E1303" s="57" t="str">
        <f>IF(R$1319&gt;0,SUM($O1303:R1303),"")</f>
        <v/>
      </c>
      <c r="F1303" s="57" t="str">
        <f>IF(S$1319&gt;0,SUM($O1303:S1303),"")</f>
        <v/>
      </c>
      <c r="G1303" s="57" t="str">
        <f>IF(T$1319&gt;0,SUM($O1303:T1303),"")</f>
        <v/>
      </c>
      <c r="H1303" s="57" t="str">
        <f>IF(U$1319&gt;0,SUM($O1303:U1303),"")</f>
        <v/>
      </c>
      <c r="I1303" s="57" t="str">
        <f>IF(V$1319&gt;0,SUM($O1303:V1303),"")</f>
        <v/>
      </c>
      <c r="J1303" s="57" t="str">
        <f>IF(W$1319&gt;0,SUM($O1303:W1303),"")</f>
        <v/>
      </c>
      <c r="K1303" s="57" t="str">
        <f>IF(X$1319&gt;0,SUM($O1303:X1303),"")</f>
        <v/>
      </c>
      <c r="L1303" s="57" t="str">
        <f>IF(Y$1319&gt;0,SUM($O1303:Y1303),"")</f>
        <v/>
      </c>
      <c r="M1303" s="57" t="str">
        <f>IF(Z$1319&gt;0,SUM($O1303:Z1303),"")</f>
        <v/>
      </c>
      <c r="N1303" s="65">
        <v>9</v>
      </c>
      <c r="O1303" s="84">
        <v>34</v>
      </c>
      <c r="P1303" s="84">
        <v>43</v>
      </c>
      <c r="Q1303" s="294">
        <v>41</v>
      </c>
      <c r="R1303" s="71"/>
      <c r="S1303" s="95"/>
      <c r="T1303" s="71"/>
      <c r="U1303" s="112"/>
      <c r="V1303" s="71"/>
      <c r="W1303" s="112"/>
      <c r="X1303" s="71"/>
      <c r="Y1303" s="58"/>
      <c r="Z1303" s="58"/>
      <c r="AA1303" s="65">
        <v>9</v>
      </c>
    </row>
    <row r="1304" spans="1:27" x14ac:dyDescent="0.2">
      <c r="A1304" s="65">
        <v>10</v>
      </c>
      <c r="B1304" s="57">
        <f>IF(O$1319&gt;0,SUM($O1304:O1304),"")</f>
        <v>175</v>
      </c>
      <c r="C1304" s="57">
        <f>IF(P$1319&gt;0,SUM($O1304:P1304),"")</f>
        <v>377</v>
      </c>
      <c r="D1304" s="57">
        <f>IF(Q$1319&gt;0,SUM($O1304:Q1304),"")</f>
        <v>585</v>
      </c>
      <c r="E1304" s="57" t="str">
        <f>IF(R$1319&gt;0,SUM($O1304:R1304),"")</f>
        <v/>
      </c>
      <c r="F1304" s="57" t="str">
        <f>IF(S$1319&gt;0,SUM($O1304:S1304),"")</f>
        <v/>
      </c>
      <c r="G1304" s="57" t="str">
        <f>IF(T$1319&gt;0,SUM($O1304:T1304),"")</f>
        <v/>
      </c>
      <c r="H1304" s="57" t="str">
        <f>IF(U$1319&gt;0,SUM($O1304:U1304),"")</f>
        <v/>
      </c>
      <c r="I1304" s="57" t="str">
        <f>IF(V$1319&gt;0,SUM($O1304:V1304),"")</f>
        <v/>
      </c>
      <c r="J1304" s="57" t="str">
        <f>IF(W$1319&gt;0,SUM($O1304:W1304),"")</f>
        <v/>
      </c>
      <c r="K1304" s="57" t="str">
        <f>IF(X$1319&gt;0,SUM($O1304:X1304),"")</f>
        <v/>
      </c>
      <c r="L1304" s="57" t="str">
        <f>IF(Y$1319&gt;0,SUM($O1304:Y1304),"")</f>
        <v/>
      </c>
      <c r="M1304" s="57" t="str">
        <f>IF(Z$1319&gt;0,SUM($O1304:Z1304),"")</f>
        <v/>
      </c>
      <c r="N1304" s="65">
        <v>10</v>
      </c>
      <c r="O1304" s="84">
        <v>175</v>
      </c>
      <c r="P1304" s="84">
        <v>202</v>
      </c>
      <c r="Q1304" s="294">
        <v>208</v>
      </c>
      <c r="R1304" s="71"/>
      <c r="S1304" s="95"/>
      <c r="T1304" s="71"/>
      <c r="U1304" s="112"/>
      <c r="V1304" s="71"/>
      <c r="W1304" s="112"/>
      <c r="X1304" s="71"/>
      <c r="Y1304" s="58"/>
      <c r="Z1304" s="58"/>
      <c r="AA1304" s="65">
        <v>10</v>
      </c>
    </row>
    <row r="1305" spans="1:27" x14ac:dyDescent="0.2">
      <c r="A1305" s="65">
        <v>11</v>
      </c>
      <c r="B1305" s="57">
        <f>IF(O$1319&gt;0,SUM($O1305:O1305),"")</f>
        <v>201</v>
      </c>
      <c r="C1305" s="57">
        <f>IF(P$1319&gt;0,SUM($O1305:P1305),"")</f>
        <v>349</v>
      </c>
      <c r="D1305" s="57">
        <f>IF(Q$1319&gt;0,SUM($O1305:Q1305),"")</f>
        <v>534</v>
      </c>
      <c r="E1305" s="57" t="str">
        <f>IF(R$1319&gt;0,SUM($O1305:R1305),"")</f>
        <v/>
      </c>
      <c r="F1305" s="57" t="str">
        <f>IF(S$1319&gt;0,SUM($O1305:S1305),"")</f>
        <v/>
      </c>
      <c r="G1305" s="57" t="str">
        <f>IF(T$1319&gt;0,SUM($O1305:T1305),"")</f>
        <v/>
      </c>
      <c r="H1305" s="57" t="str">
        <f>IF(U$1319&gt;0,SUM($O1305:U1305),"")</f>
        <v/>
      </c>
      <c r="I1305" s="57" t="str">
        <f>IF(V$1319&gt;0,SUM($O1305:V1305),"")</f>
        <v/>
      </c>
      <c r="J1305" s="57" t="str">
        <f>IF(W$1319&gt;0,SUM($O1305:W1305),"")</f>
        <v/>
      </c>
      <c r="K1305" s="57" t="str">
        <f>IF(X$1319&gt;0,SUM($O1305:X1305),"")</f>
        <v/>
      </c>
      <c r="L1305" s="57" t="str">
        <f>IF(Y$1319&gt;0,SUM($O1305:Y1305),"")</f>
        <v/>
      </c>
      <c r="M1305" s="57" t="str">
        <f>IF(Z$1319&gt;0,SUM($O1305:Z1305),"")</f>
        <v/>
      </c>
      <c r="N1305" s="65">
        <v>11</v>
      </c>
      <c r="O1305" s="84">
        <v>201</v>
      </c>
      <c r="P1305" s="84">
        <v>148</v>
      </c>
      <c r="Q1305" s="294">
        <v>185</v>
      </c>
      <c r="R1305" s="71"/>
      <c r="S1305" s="95"/>
      <c r="T1305" s="71"/>
      <c r="U1305" s="112"/>
      <c r="V1305" s="71"/>
      <c r="W1305" s="112"/>
      <c r="X1305" s="71"/>
      <c r="Y1305" s="58"/>
      <c r="Z1305" s="58"/>
      <c r="AA1305" s="65">
        <v>11</v>
      </c>
    </row>
    <row r="1306" spans="1:27" x14ac:dyDescent="0.2">
      <c r="A1306" s="65">
        <v>12</v>
      </c>
      <c r="B1306" s="57">
        <f>IF(O$1319&gt;0,SUM($O1306:O1306),"")</f>
        <v>407</v>
      </c>
      <c r="C1306" s="57">
        <f>IF(P$1319&gt;0,SUM($O1306:P1306),"")</f>
        <v>854</v>
      </c>
      <c r="D1306" s="57">
        <f>IF(Q$1319&gt;0,SUM($O1306:Q1306),"")</f>
        <v>1259</v>
      </c>
      <c r="E1306" s="57" t="str">
        <f>IF(R$1319&gt;0,SUM($O1306:R1306),"")</f>
        <v/>
      </c>
      <c r="F1306" s="57" t="str">
        <f>IF(S$1319&gt;0,SUM($O1306:S1306),"")</f>
        <v/>
      </c>
      <c r="G1306" s="57" t="str">
        <f>IF(T$1319&gt;0,SUM($O1306:T1306),"")</f>
        <v/>
      </c>
      <c r="H1306" s="57" t="str">
        <f>IF(U$1319&gt;0,SUM($O1306:U1306),"")</f>
        <v/>
      </c>
      <c r="I1306" s="57" t="str">
        <f>IF(V$1319&gt;0,SUM($O1306:V1306),"")</f>
        <v/>
      </c>
      <c r="J1306" s="57" t="str">
        <f>IF(W$1319&gt;0,SUM($O1306:W1306),"")</f>
        <v/>
      </c>
      <c r="K1306" s="57" t="str">
        <f>IF(X$1319&gt;0,SUM($O1306:X1306),"")</f>
        <v/>
      </c>
      <c r="L1306" s="57" t="str">
        <f>IF(Y$1319&gt;0,SUM($O1306:Y1306),"")</f>
        <v/>
      </c>
      <c r="M1306" s="57" t="str">
        <f>IF(Z$1319&gt;0,SUM($O1306:Z1306),"")</f>
        <v/>
      </c>
      <c r="N1306" s="65">
        <v>12</v>
      </c>
      <c r="O1306" s="84">
        <v>407</v>
      </c>
      <c r="P1306" s="84">
        <v>447</v>
      </c>
      <c r="Q1306" s="294">
        <v>405</v>
      </c>
      <c r="R1306" s="71"/>
      <c r="S1306" s="95"/>
      <c r="T1306" s="71"/>
      <c r="U1306" s="112"/>
      <c r="V1306" s="71"/>
      <c r="W1306" s="112"/>
      <c r="X1306" s="71"/>
      <c r="Y1306" s="58"/>
      <c r="Z1306" s="58"/>
      <c r="AA1306" s="65">
        <v>12</v>
      </c>
    </row>
    <row r="1307" spans="1:27" x14ac:dyDescent="0.2">
      <c r="A1307" s="65">
        <v>13</v>
      </c>
      <c r="B1307" s="57">
        <f>IF(O$1319&gt;0,SUM($O1307:O1307),"")</f>
        <v>257</v>
      </c>
      <c r="C1307" s="57">
        <f>IF(P$1319&gt;0,SUM($O1307:P1307),"")</f>
        <v>563</v>
      </c>
      <c r="D1307" s="57">
        <f>IF(Q$1319&gt;0,SUM($O1307:Q1307),"")</f>
        <v>1027</v>
      </c>
      <c r="E1307" s="57" t="str">
        <f>IF(R$1319&gt;0,SUM($O1307:R1307),"")</f>
        <v/>
      </c>
      <c r="F1307" s="57" t="str">
        <f>IF(S$1319&gt;0,SUM($O1307:S1307),"")</f>
        <v/>
      </c>
      <c r="G1307" s="57" t="str">
        <f>IF(T$1319&gt;0,SUM($O1307:T1307),"")</f>
        <v/>
      </c>
      <c r="H1307" s="57" t="str">
        <f>IF(U$1319&gt;0,SUM($O1307:U1307),"")</f>
        <v/>
      </c>
      <c r="I1307" s="57" t="str">
        <f>IF(V$1319&gt;0,SUM($O1307:V1307),"")</f>
        <v/>
      </c>
      <c r="J1307" s="57" t="str">
        <f>IF(W$1319&gt;0,SUM($O1307:W1307),"")</f>
        <v/>
      </c>
      <c r="K1307" s="57" t="str">
        <f>IF(X$1319&gt;0,SUM($O1307:X1307),"")</f>
        <v/>
      </c>
      <c r="L1307" s="57" t="str">
        <f>IF(Y$1319&gt;0,SUM($O1307:Y1307),"")</f>
        <v/>
      </c>
      <c r="M1307" s="57" t="str">
        <f>IF(Z$1319&gt;0,SUM($O1307:Z1307),"")</f>
        <v/>
      </c>
      <c r="N1307" s="65">
        <v>13</v>
      </c>
      <c r="O1307" s="84">
        <v>257</v>
      </c>
      <c r="P1307" s="84">
        <v>306</v>
      </c>
      <c r="Q1307" s="294">
        <v>464</v>
      </c>
      <c r="R1307" s="71"/>
      <c r="S1307" s="95"/>
      <c r="T1307" s="71"/>
      <c r="U1307" s="112"/>
      <c r="V1307" s="71"/>
      <c r="W1307" s="112"/>
      <c r="X1307" s="71"/>
      <c r="Y1307" s="58"/>
      <c r="Z1307" s="58"/>
      <c r="AA1307" s="65">
        <v>13</v>
      </c>
    </row>
    <row r="1308" spans="1:27" x14ac:dyDescent="0.2">
      <c r="A1308" s="65">
        <v>14</v>
      </c>
      <c r="B1308" s="57">
        <f>IF(O$1319&gt;0,SUM($O1308:O1308),"")</f>
        <v>188</v>
      </c>
      <c r="C1308" s="57">
        <f>IF(P$1319&gt;0,SUM($O1308:P1308),"")</f>
        <v>340</v>
      </c>
      <c r="D1308" s="57">
        <f>IF(Q$1319&gt;0,SUM($O1308:Q1308),"")</f>
        <v>521</v>
      </c>
      <c r="E1308" s="57" t="str">
        <f>IF(R$1319&gt;0,SUM($O1308:R1308),"")</f>
        <v/>
      </c>
      <c r="F1308" s="57" t="str">
        <f>IF(S$1319&gt;0,SUM($O1308:S1308),"")</f>
        <v/>
      </c>
      <c r="G1308" s="57" t="str">
        <f>IF(T$1319&gt;0,SUM($O1308:T1308),"")</f>
        <v/>
      </c>
      <c r="H1308" s="57" t="str">
        <f>IF(U$1319&gt;0,SUM($O1308:U1308),"")</f>
        <v/>
      </c>
      <c r="I1308" s="57" t="str">
        <f>IF(V$1319&gt;0,SUM($O1308:V1308),"")</f>
        <v/>
      </c>
      <c r="J1308" s="57" t="str">
        <f>IF(W$1319&gt;0,SUM($O1308:W1308),"")</f>
        <v/>
      </c>
      <c r="K1308" s="57" t="str">
        <f>IF(X$1319&gt;0,SUM($O1308:X1308),"")</f>
        <v/>
      </c>
      <c r="L1308" s="57" t="str">
        <f>IF(Y$1319&gt;0,SUM($O1308:Y1308),"")</f>
        <v/>
      </c>
      <c r="M1308" s="57" t="str">
        <f>IF(Z$1319&gt;0,SUM($O1308:Z1308),"")</f>
        <v/>
      </c>
      <c r="N1308" s="65">
        <v>14</v>
      </c>
      <c r="O1308" s="84">
        <v>188</v>
      </c>
      <c r="P1308" s="84">
        <v>152</v>
      </c>
      <c r="Q1308" s="294">
        <v>181</v>
      </c>
      <c r="R1308" s="71"/>
      <c r="S1308" s="95"/>
      <c r="T1308" s="71"/>
      <c r="U1308" s="112"/>
      <c r="V1308" s="71"/>
      <c r="W1308" s="112"/>
      <c r="X1308" s="71"/>
      <c r="Y1308" s="58"/>
      <c r="Z1308" s="58"/>
      <c r="AA1308" s="65">
        <v>14</v>
      </c>
    </row>
    <row r="1309" spans="1:27" x14ac:dyDescent="0.2">
      <c r="A1309" s="65">
        <v>15</v>
      </c>
      <c r="B1309" s="57">
        <f>IF(O$1319&gt;0,SUM($O1309:O1309),"")</f>
        <v>205</v>
      </c>
      <c r="C1309" s="57">
        <f>IF(P$1319&gt;0,SUM($O1309:P1309),"")</f>
        <v>490</v>
      </c>
      <c r="D1309" s="57">
        <f>IF(Q$1319&gt;0,SUM($O1309:Q1309),"")</f>
        <v>1044</v>
      </c>
      <c r="E1309" s="57" t="str">
        <f>IF(R$1319&gt;0,SUM($O1309:R1309),"")</f>
        <v/>
      </c>
      <c r="F1309" s="57" t="str">
        <f>IF(S$1319&gt;0,SUM($O1309:S1309),"")</f>
        <v/>
      </c>
      <c r="G1309" s="57" t="str">
        <f>IF(T$1319&gt;0,SUM($O1309:T1309),"")</f>
        <v/>
      </c>
      <c r="H1309" s="57" t="str">
        <f>IF(U$1319&gt;0,SUM($O1309:U1309),"")</f>
        <v/>
      </c>
      <c r="I1309" s="57" t="str">
        <f>IF(V$1319&gt;0,SUM($O1309:V1309),"")</f>
        <v/>
      </c>
      <c r="J1309" s="57" t="str">
        <f>IF(W$1319&gt;0,SUM($O1309:W1309),"")</f>
        <v/>
      </c>
      <c r="K1309" s="57" t="str">
        <f>IF(X$1319&gt;0,SUM($O1309:X1309),"")</f>
        <v/>
      </c>
      <c r="L1309" s="57" t="str">
        <f>IF(Y$1319&gt;0,SUM($O1309:Y1309),"")</f>
        <v/>
      </c>
      <c r="M1309" s="57" t="str">
        <f>IF(Z$1319&gt;0,SUM($O1309:Z1309),"")</f>
        <v/>
      </c>
      <c r="N1309" s="65">
        <v>15</v>
      </c>
      <c r="O1309" s="84">
        <v>205</v>
      </c>
      <c r="P1309" s="84">
        <v>285</v>
      </c>
      <c r="Q1309" s="294">
        <v>554</v>
      </c>
      <c r="R1309" s="71"/>
      <c r="S1309" s="95"/>
      <c r="T1309" s="71"/>
      <c r="U1309" s="112"/>
      <c r="V1309" s="71"/>
      <c r="W1309" s="112"/>
      <c r="X1309" s="71"/>
      <c r="Y1309" s="58"/>
      <c r="Z1309" s="58"/>
      <c r="AA1309" s="65">
        <v>15</v>
      </c>
    </row>
    <row r="1310" spans="1:27" x14ac:dyDescent="0.2">
      <c r="A1310" s="65">
        <v>16</v>
      </c>
      <c r="B1310" s="57">
        <f>IF(O$1319&gt;0,SUM($O1310:O1310),"")</f>
        <v>86</v>
      </c>
      <c r="C1310" s="57">
        <f>IF(P$1319&gt;0,SUM($O1310:P1310),"")</f>
        <v>196</v>
      </c>
      <c r="D1310" s="57">
        <f>IF(Q$1319&gt;0,SUM($O1310:Q1310),"")</f>
        <v>297</v>
      </c>
      <c r="E1310" s="57" t="str">
        <f>IF(R$1319&gt;0,SUM($O1310:R1310),"")</f>
        <v/>
      </c>
      <c r="F1310" s="57" t="str">
        <f>IF(S$1319&gt;0,SUM($O1310:S1310),"")</f>
        <v/>
      </c>
      <c r="G1310" s="57" t="str">
        <f>IF(T$1319&gt;0,SUM($O1310:T1310),"")</f>
        <v/>
      </c>
      <c r="H1310" s="57" t="str">
        <f>IF(U$1319&gt;0,SUM($O1310:U1310),"")</f>
        <v/>
      </c>
      <c r="I1310" s="57" t="str">
        <f>IF(V$1319&gt;0,SUM($O1310:V1310),"")</f>
        <v/>
      </c>
      <c r="J1310" s="57" t="str">
        <f>IF(W$1319&gt;0,SUM($O1310:W1310),"")</f>
        <v/>
      </c>
      <c r="K1310" s="57" t="str">
        <f>IF(X$1319&gt;0,SUM($O1310:X1310),"")</f>
        <v/>
      </c>
      <c r="L1310" s="57" t="str">
        <f>IF(Y$1319&gt;0,SUM($O1310:Y1310),"")</f>
        <v/>
      </c>
      <c r="M1310" s="57" t="str">
        <f>IF(Z$1319&gt;0,SUM($O1310:Z1310),"")</f>
        <v/>
      </c>
      <c r="N1310" s="65">
        <v>16</v>
      </c>
      <c r="O1310" s="84">
        <v>86</v>
      </c>
      <c r="P1310" s="84">
        <v>110</v>
      </c>
      <c r="Q1310" s="294">
        <v>101</v>
      </c>
      <c r="R1310" s="71"/>
      <c r="S1310" s="95"/>
      <c r="T1310" s="71"/>
      <c r="U1310" s="112"/>
      <c r="V1310" s="71"/>
      <c r="W1310" s="112"/>
      <c r="X1310" s="71"/>
      <c r="Y1310" s="58"/>
      <c r="Z1310" s="58"/>
      <c r="AA1310" s="65">
        <v>16</v>
      </c>
    </row>
    <row r="1311" spans="1:27" x14ac:dyDescent="0.2">
      <c r="A1311" s="65">
        <v>17</v>
      </c>
      <c r="B1311" s="57">
        <f>IF(O$1319&gt;0,SUM($O1311:O1311),"")</f>
        <v>297</v>
      </c>
      <c r="C1311" s="57">
        <f>IF(P$1319&gt;0,SUM($O1311:P1311),"")</f>
        <v>531</v>
      </c>
      <c r="D1311" s="57">
        <f>IF(Q$1319&gt;0,SUM($O1311:Q1311),"")</f>
        <v>837</v>
      </c>
      <c r="E1311" s="57" t="str">
        <f>IF(R$1319&gt;0,SUM($O1311:R1311),"")</f>
        <v/>
      </c>
      <c r="F1311" s="57" t="str">
        <f>IF(S$1319&gt;0,SUM($O1311:S1311),"")</f>
        <v/>
      </c>
      <c r="G1311" s="57" t="str">
        <f>IF(T$1319&gt;0,SUM($O1311:T1311),"")</f>
        <v/>
      </c>
      <c r="H1311" s="57" t="str">
        <f>IF(U$1319&gt;0,SUM($O1311:U1311),"")</f>
        <v/>
      </c>
      <c r="I1311" s="57" t="str">
        <f>IF(V$1319&gt;0,SUM($O1311:V1311),"")</f>
        <v/>
      </c>
      <c r="J1311" s="57" t="str">
        <f>IF(W$1319&gt;0,SUM($O1311:W1311),"")</f>
        <v/>
      </c>
      <c r="K1311" s="57" t="str">
        <f>IF(X$1319&gt;0,SUM($O1311:X1311),"")</f>
        <v/>
      </c>
      <c r="L1311" s="57" t="str">
        <f>IF(Y$1319&gt;0,SUM($O1311:Y1311),"")</f>
        <v/>
      </c>
      <c r="M1311" s="57" t="str">
        <f>IF(Z$1319&gt;0,SUM($O1311:Z1311),"")</f>
        <v/>
      </c>
      <c r="N1311" s="65">
        <v>17</v>
      </c>
      <c r="O1311" s="84">
        <v>297</v>
      </c>
      <c r="P1311" s="84">
        <v>234</v>
      </c>
      <c r="Q1311" s="294">
        <v>306</v>
      </c>
      <c r="R1311" s="71"/>
      <c r="S1311" s="95"/>
      <c r="T1311" s="71"/>
      <c r="U1311" s="112"/>
      <c r="V1311" s="71"/>
      <c r="W1311" s="112"/>
      <c r="X1311" s="71"/>
      <c r="Y1311" s="58"/>
      <c r="Z1311" s="58"/>
      <c r="AA1311" s="65">
        <v>17</v>
      </c>
    </row>
    <row r="1312" spans="1:27" x14ac:dyDescent="0.2">
      <c r="A1312" s="65">
        <v>18</v>
      </c>
      <c r="B1312" s="57">
        <f>IF(O$1319&gt;0,SUM($O1312:O1312),"")</f>
        <v>74</v>
      </c>
      <c r="C1312" s="57">
        <f>IF(P$1319&gt;0,SUM($O1312:P1312),"")</f>
        <v>160</v>
      </c>
      <c r="D1312" s="57">
        <f>IF(Q$1319&gt;0,SUM($O1312:Q1312),"")</f>
        <v>235</v>
      </c>
      <c r="E1312" s="57" t="str">
        <f>IF(R$1319&gt;0,SUM($O1312:R1312),"")</f>
        <v/>
      </c>
      <c r="F1312" s="57" t="str">
        <f>IF(S$1319&gt;0,SUM($O1312:S1312),"")</f>
        <v/>
      </c>
      <c r="G1312" s="57" t="str">
        <f>IF(T$1319&gt;0,SUM($O1312:T1312),"")</f>
        <v/>
      </c>
      <c r="H1312" s="57" t="str">
        <f>IF(U$1319&gt;0,SUM($O1312:U1312),"")</f>
        <v/>
      </c>
      <c r="I1312" s="57" t="str">
        <f>IF(V$1319&gt;0,SUM($O1312:V1312),"")</f>
        <v/>
      </c>
      <c r="J1312" s="57" t="str">
        <f>IF(W$1319&gt;0,SUM($O1312:W1312),"")</f>
        <v/>
      </c>
      <c r="K1312" s="57" t="str">
        <f>IF(X$1319&gt;0,SUM($O1312:X1312),"")</f>
        <v/>
      </c>
      <c r="L1312" s="57" t="str">
        <f>IF(Y$1319&gt;0,SUM($O1312:Y1312),"")</f>
        <v/>
      </c>
      <c r="M1312" s="57" t="str">
        <f>IF(Z$1319&gt;0,SUM($O1312:Z1312),"")</f>
        <v/>
      </c>
      <c r="N1312" s="65">
        <v>18</v>
      </c>
      <c r="O1312" s="84">
        <v>74</v>
      </c>
      <c r="P1312" s="84">
        <v>86</v>
      </c>
      <c r="Q1312" s="294">
        <v>75</v>
      </c>
      <c r="R1312" s="71"/>
      <c r="S1312" s="95"/>
      <c r="T1312" s="71"/>
      <c r="U1312" s="112"/>
      <c r="V1312" s="71"/>
      <c r="W1312" s="112"/>
      <c r="X1312" s="71"/>
      <c r="Y1312" s="58"/>
      <c r="Z1312" s="58"/>
      <c r="AA1312" s="65">
        <v>18</v>
      </c>
    </row>
    <row r="1313" spans="1:33" x14ac:dyDescent="0.2">
      <c r="A1313" s="65">
        <v>19</v>
      </c>
      <c r="B1313" s="57">
        <f>IF(O$1319&gt;0,SUM($O1313:O1313),"")</f>
        <v>34</v>
      </c>
      <c r="C1313" s="57">
        <f>IF(P$1319&gt;0,SUM($O1313:P1313),"")</f>
        <v>92</v>
      </c>
      <c r="D1313" s="57">
        <f>IF(Q$1319&gt;0,SUM($O1313:Q1313),"")</f>
        <v>122</v>
      </c>
      <c r="E1313" s="57" t="str">
        <f>IF(R$1319&gt;0,SUM($O1313:R1313),"")</f>
        <v/>
      </c>
      <c r="F1313" s="57" t="str">
        <f>IF(S$1319&gt;0,SUM($O1313:S1313),"")</f>
        <v/>
      </c>
      <c r="G1313" s="57" t="str">
        <f>IF(T$1319&gt;0,SUM($O1313:T1313),"")</f>
        <v/>
      </c>
      <c r="H1313" s="57" t="str">
        <f>IF(U$1319&gt;0,SUM($O1313:U1313),"")</f>
        <v/>
      </c>
      <c r="I1313" s="57" t="str">
        <f>IF(V$1319&gt;0,SUM($O1313:V1313),"")</f>
        <v/>
      </c>
      <c r="J1313" s="57" t="str">
        <f>IF(W$1319&gt;0,SUM($O1313:W1313),"")</f>
        <v/>
      </c>
      <c r="K1313" s="57" t="str">
        <f>IF(X$1319&gt;0,SUM($O1313:X1313),"")</f>
        <v/>
      </c>
      <c r="L1313" s="57" t="str">
        <f>IF(Y$1319&gt;0,SUM($O1313:Y1313),"")</f>
        <v/>
      </c>
      <c r="M1313" s="57" t="str">
        <f>IF(Z$1319&gt;0,SUM($O1313:Z1313),"")</f>
        <v/>
      </c>
      <c r="N1313" s="65">
        <v>19</v>
      </c>
      <c r="O1313" s="84">
        <v>34</v>
      </c>
      <c r="P1313" s="84">
        <v>58</v>
      </c>
      <c r="Q1313" s="294">
        <v>30</v>
      </c>
      <c r="R1313" s="71"/>
      <c r="S1313" s="95"/>
      <c r="T1313" s="71"/>
      <c r="U1313" s="112"/>
      <c r="V1313" s="71"/>
      <c r="W1313" s="112"/>
      <c r="X1313" s="71"/>
      <c r="Y1313" s="58"/>
      <c r="Z1313" s="58"/>
      <c r="AA1313" s="65">
        <v>19</v>
      </c>
    </row>
    <row r="1314" spans="1:33" x14ac:dyDescent="0.2">
      <c r="A1314" s="65">
        <v>20</v>
      </c>
      <c r="B1314" s="57">
        <f>IF(O$1319&gt;0,SUM($O1314:O1314),"")</f>
        <v>112</v>
      </c>
      <c r="C1314" s="57">
        <f>IF(P$1319&gt;0,SUM($O1314:P1314),"")</f>
        <v>205</v>
      </c>
      <c r="D1314" s="57">
        <f>IF(Q$1319&gt;0,SUM($O1314:Q1314),"")</f>
        <v>328</v>
      </c>
      <c r="E1314" s="57" t="str">
        <f>IF(R$1319&gt;0,SUM($O1314:R1314),"")</f>
        <v/>
      </c>
      <c r="F1314" s="57" t="str">
        <f>IF(S$1319&gt;0,SUM($O1314:S1314),"")</f>
        <v/>
      </c>
      <c r="G1314" s="57" t="str">
        <f>IF(T$1319&gt;0,SUM($O1314:T1314),"")</f>
        <v/>
      </c>
      <c r="H1314" s="57" t="str">
        <f>IF(U$1319&gt;0,SUM($O1314:U1314),"")</f>
        <v/>
      </c>
      <c r="I1314" s="57" t="str">
        <f>IF(V$1319&gt;0,SUM($O1314:V1314),"")</f>
        <v/>
      </c>
      <c r="J1314" s="57" t="str">
        <f>IF(W$1319&gt;0,SUM($O1314:W1314),"")</f>
        <v/>
      </c>
      <c r="K1314" s="57" t="str">
        <f>IF(X$1319&gt;0,SUM($O1314:X1314),"")</f>
        <v/>
      </c>
      <c r="L1314" s="57" t="str">
        <f>IF(Y$1319&gt;0,SUM($O1314:Y1314),"")</f>
        <v/>
      </c>
      <c r="M1314" s="57" t="str">
        <f>IF(Z$1319&gt;0,SUM($O1314:Z1314),"")</f>
        <v/>
      </c>
      <c r="N1314" s="65">
        <v>20</v>
      </c>
      <c r="O1314" s="84">
        <v>112</v>
      </c>
      <c r="P1314" s="84">
        <v>93</v>
      </c>
      <c r="Q1314" s="294">
        <v>123</v>
      </c>
      <c r="R1314" s="71"/>
      <c r="S1314" s="95"/>
      <c r="T1314" s="71"/>
      <c r="U1314" s="112"/>
      <c r="V1314" s="71"/>
      <c r="W1314" s="112"/>
      <c r="X1314" s="71"/>
      <c r="Y1314" s="58"/>
      <c r="Z1314" s="58"/>
      <c r="AA1314" s="65">
        <v>20</v>
      </c>
    </row>
    <row r="1315" spans="1:33" x14ac:dyDescent="0.2">
      <c r="A1315" s="65">
        <v>21</v>
      </c>
      <c r="B1315" s="57">
        <f>IF(O$1319&gt;0,SUM($O1315:O1315),"")</f>
        <v>179</v>
      </c>
      <c r="C1315" s="57">
        <f>IF(P$1319&gt;0,SUM($O1315:P1315),"")</f>
        <v>325</v>
      </c>
      <c r="D1315" s="57">
        <f>IF(Q$1319&gt;0,SUM($O1315:Q1315),"")</f>
        <v>527</v>
      </c>
      <c r="E1315" s="57" t="str">
        <f>IF(R$1319&gt;0,SUM($O1315:R1315),"")</f>
        <v/>
      </c>
      <c r="F1315" s="57" t="str">
        <f>IF(S$1319&gt;0,SUM($O1315:S1315),"")</f>
        <v/>
      </c>
      <c r="G1315" s="57" t="str">
        <f>IF(T$1319&gt;0,SUM($O1315:T1315),"")</f>
        <v/>
      </c>
      <c r="H1315" s="57" t="str">
        <f>IF(U$1319&gt;0,SUM($O1315:U1315),"")</f>
        <v/>
      </c>
      <c r="I1315" s="57" t="str">
        <f>IF(V$1319&gt;0,SUM($O1315:V1315),"")</f>
        <v/>
      </c>
      <c r="J1315" s="57" t="str">
        <f>IF(W$1319&gt;0,SUM($O1315:W1315),"")</f>
        <v/>
      </c>
      <c r="K1315" s="57" t="str">
        <f>IF(X$1319&gt;0,SUM($O1315:X1315),"")</f>
        <v/>
      </c>
      <c r="L1315" s="57" t="str">
        <f>IF(Y$1319&gt;0,SUM($O1315:Y1315),"")</f>
        <v/>
      </c>
      <c r="M1315" s="57" t="str">
        <f>IF(Z$1319&gt;0,SUM($O1315:Z1315),"")</f>
        <v/>
      </c>
      <c r="N1315" s="65">
        <v>21</v>
      </c>
      <c r="O1315" s="84">
        <v>179</v>
      </c>
      <c r="P1315" s="84">
        <v>146</v>
      </c>
      <c r="Q1315" s="294">
        <v>202</v>
      </c>
      <c r="R1315" s="71"/>
      <c r="S1315" s="95"/>
      <c r="T1315" s="71"/>
      <c r="U1315" s="112"/>
      <c r="V1315" s="71"/>
      <c r="W1315" s="112"/>
      <c r="X1315" s="71"/>
      <c r="Y1315" s="58"/>
      <c r="Z1315" s="58"/>
      <c r="AA1315" s="65">
        <v>21</v>
      </c>
    </row>
    <row r="1316" spans="1:33" x14ac:dyDescent="0.2">
      <c r="A1316" s="65">
        <v>22</v>
      </c>
      <c r="B1316" s="57">
        <f>IF(O$1319&gt;0,SUM($O1316:O1316),"")</f>
        <v>163</v>
      </c>
      <c r="C1316" s="57">
        <f>IF(P$1319&gt;0,SUM($O1316:P1316),"")</f>
        <v>330</v>
      </c>
      <c r="D1316" s="57">
        <f>IF(Q$1319&gt;0,SUM($O1316:Q1316),"")</f>
        <v>535</v>
      </c>
      <c r="E1316" s="57" t="str">
        <f>IF(R$1319&gt;0,SUM($O1316:R1316),"")</f>
        <v/>
      </c>
      <c r="F1316" s="57" t="str">
        <f>IF(S$1319&gt;0,SUM($O1316:S1316),"")</f>
        <v/>
      </c>
      <c r="G1316" s="57" t="str">
        <f>IF(T$1319&gt;0,SUM($O1316:T1316),"")</f>
        <v/>
      </c>
      <c r="H1316" s="57" t="str">
        <f>IF(U$1319&gt;0,SUM($O1316:U1316),"")</f>
        <v/>
      </c>
      <c r="I1316" s="57" t="str">
        <f>IF(V$1319&gt;0,SUM($O1316:V1316),"")</f>
        <v/>
      </c>
      <c r="J1316" s="57" t="str">
        <f>IF(W$1319&gt;0,SUM($O1316:W1316),"")</f>
        <v/>
      </c>
      <c r="K1316" s="57" t="str">
        <f>IF(X$1319&gt;0,SUM($O1316:X1316),"")</f>
        <v/>
      </c>
      <c r="L1316" s="57" t="str">
        <f>IF(Y$1319&gt;0,SUM($O1316:Y1316),"")</f>
        <v/>
      </c>
      <c r="M1316" s="57" t="str">
        <f>IF(Z$1319&gt;0,SUM($O1316:Z1316),"")</f>
        <v/>
      </c>
      <c r="N1316" s="65">
        <v>22</v>
      </c>
      <c r="O1316" s="84">
        <v>163</v>
      </c>
      <c r="P1316" s="84">
        <v>167</v>
      </c>
      <c r="Q1316" s="294">
        <v>205</v>
      </c>
      <c r="R1316" s="71"/>
      <c r="S1316" s="95"/>
      <c r="T1316" s="71"/>
      <c r="U1316" s="112"/>
      <c r="V1316" s="71"/>
      <c r="W1316" s="112"/>
      <c r="X1316" s="71"/>
      <c r="Y1316" s="58"/>
      <c r="Z1316" s="58"/>
      <c r="AA1316" s="65">
        <v>22</v>
      </c>
    </row>
    <row r="1317" spans="1:33" x14ac:dyDescent="0.2">
      <c r="A1317" s="65">
        <v>23</v>
      </c>
      <c r="B1317" s="57">
        <f>IF(O$1319&gt;0,SUM($O1317:O1317),"")</f>
        <v>411</v>
      </c>
      <c r="C1317" s="57">
        <f>IF(P$1319&gt;0,SUM($O1317:P1317),"")</f>
        <v>922</v>
      </c>
      <c r="D1317" s="57">
        <f>IF(Q$1319&gt;0,SUM($O1317:Q1317),"")</f>
        <v>1372</v>
      </c>
      <c r="E1317" s="57" t="str">
        <f>IF(R$1319&gt;0,SUM($O1317:R1317),"")</f>
        <v/>
      </c>
      <c r="F1317" s="57" t="str">
        <f>IF(S$1319&gt;0,SUM($O1317:S1317),"")</f>
        <v/>
      </c>
      <c r="G1317" s="57" t="str">
        <f>IF(T$1319&gt;0,SUM($O1317:T1317),"")</f>
        <v/>
      </c>
      <c r="H1317" s="57" t="str">
        <f>IF(U$1319&gt;0,SUM($O1317:U1317),"")</f>
        <v/>
      </c>
      <c r="I1317" s="57" t="str">
        <f>IF(V$1319&gt;0,SUM($O1317:V1317),"")</f>
        <v/>
      </c>
      <c r="J1317" s="57" t="str">
        <f>IF(W$1319&gt;0,SUM($O1317:W1317),"")</f>
        <v/>
      </c>
      <c r="K1317" s="57" t="str">
        <f>IF(X$1319&gt;0,SUM($O1317:X1317),"")</f>
        <v/>
      </c>
      <c r="L1317" s="57" t="str">
        <f>IF(Y$1319&gt;0,SUM($O1317:Y1317),"")</f>
        <v/>
      </c>
      <c r="M1317" s="57" t="str">
        <f>IF(Z$1319&gt;0,SUM($O1317:Z1317),"")</f>
        <v/>
      </c>
      <c r="N1317" s="65">
        <v>23</v>
      </c>
      <c r="O1317" s="84">
        <v>411</v>
      </c>
      <c r="P1317" s="84">
        <v>511</v>
      </c>
      <c r="Q1317" s="294">
        <v>450</v>
      </c>
      <c r="R1317" s="71"/>
      <c r="S1317" s="95"/>
      <c r="T1317" s="71"/>
      <c r="U1317" s="112"/>
      <c r="V1317" s="71"/>
      <c r="W1317" s="112"/>
      <c r="X1317" s="71"/>
      <c r="Y1317" s="58"/>
      <c r="Z1317" s="58"/>
      <c r="AA1317" s="65">
        <v>23</v>
      </c>
    </row>
    <row r="1318" spans="1:33" x14ac:dyDescent="0.2">
      <c r="A1318" s="65">
        <v>24</v>
      </c>
      <c r="B1318" s="57">
        <f>IF(O$1319&gt;0,SUM($O1318:O1318),"")</f>
        <v>175</v>
      </c>
      <c r="C1318" s="57">
        <f>IF(P$1319&gt;0,SUM($O1318:P1318),"")</f>
        <v>288</v>
      </c>
      <c r="D1318" s="57">
        <f>IF(Q$1319&gt;0,SUM($O1318:Q1318),"")</f>
        <v>436</v>
      </c>
      <c r="E1318" s="57" t="str">
        <f>IF(R$1319&gt;0,SUM($O1318:R1318),"")</f>
        <v/>
      </c>
      <c r="F1318" s="57" t="str">
        <f>IF(S$1319&gt;0,SUM($O1318:S1318),"")</f>
        <v/>
      </c>
      <c r="G1318" s="57" t="str">
        <f>IF(T$1319&gt;0,SUM($O1318:T1318),"")</f>
        <v/>
      </c>
      <c r="H1318" s="57" t="str">
        <f>IF(U$1319&gt;0,SUM($O1318:U1318),"")</f>
        <v/>
      </c>
      <c r="I1318" s="57" t="str">
        <f>IF(V$1319&gt;0,SUM($O1318:V1318),"")</f>
        <v/>
      </c>
      <c r="J1318" s="57" t="str">
        <f>IF(W$1319&gt;0,SUM($O1318:W1318),"")</f>
        <v/>
      </c>
      <c r="K1318" s="57" t="str">
        <f>IF(X$1319&gt;0,SUM($O1318:X1318),"")</f>
        <v/>
      </c>
      <c r="L1318" s="57" t="str">
        <f>IF(Y$1319&gt;0,SUM($O1318:Y1318),"")</f>
        <v/>
      </c>
      <c r="M1318" s="57" t="str">
        <f>IF(Z$1319&gt;0,SUM($O1318:Z1318),"")</f>
        <v/>
      </c>
      <c r="N1318" s="65">
        <v>24</v>
      </c>
      <c r="O1318" s="84">
        <v>175</v>
      </c>
      <c r="P1318" s="84">
        <v>113</v>
      </c>
      <c r="Q1318" s="294">
        <v>148</v>
      </c>
      <c r="R1318" s="71"/>
      <c r="S1318" s="95"/>
      <c r="T1318" s="71"/>
      <c r="U1318" s="112"/>
      <c r="V1318" s="71"/>
      <c r="W1318" s="112"/>
      <c r="X1318" s="71"/>
      <c r="Y1318" s="58"/>
      <c r="Z1318" s="58"/>
      <c r="AA1318" s="65">
        <v>24</v>
      </c>
    </row>
    <row r="1319" spans="1:33" x14ac:dyDescent="0.2">
      <c r="A1319" s="72" t="s">
        <v>4</v>
      </c>
      <c r="B1319" s="62">
        <f>SUM(B1295:B1318)</f>
        <v>4188</v>
      </c>
      <c r="C1319" s="62">
        <f t="shared" ref="C1319:M1319" si="80">SUM(C1295:C1318)</f>
        <v>8431</v>
      </c>
      <c r="D1319" s="62">
        <f t="shared" si="80"/>
        <v>13441</v>
      </c>
      <c r="E1319" s="62">
        <f t="shared" si="80"/>
        <v>0</v>
      </c>
      <c r="F1319" s="62">
        <f t="shared" si="80"/>
        <v>0</v>
      </c>
      <c r="G1319" s="62">
        <f>SUM(G1295:G1318)</f>
        <v>0</v>
      </c>
      <c r="H1319" s="62">
        <f t="shared" si="80"/>
        <v>0</v>
      </c>
      <c r="I1319" s="62">
        <f t="shared" si="80"/>
        <v>0</v>
      </c>
      <c r="J1319" s="62">
        <f t="shared" si="80"/>
        <v>0</v>
      </c>
      <c r="K1319" s="62">
        <f t="shared" si="80"/>
        <v>0</v>
      </c>
      <c r="L1319" s="62">
        <f t="shared" si="80"/>
        <v>0</v>
      </c>
      <c r="M1319" s="62">
        <f t="shared" si="80"/>
        <v>0</v>
      </c>
      <c r="N1319" s="72" t="s">
        <v>4</v>
      </c>
      <c r="O1319" s="62">
        <f t="shared" ref="O1319:P1319" si="81">SUM(O1295:O1318)</f>
        <v>4188</v>
      </c>
      <c r="P1319" s="62">
        <f t="shared" si="81"/>
        <v>4243</v>
      </c>
      <c r="Q1319" s="62">
        <f t="shared" ref="Q1319:T1319" si="82">SUM(Q1295:Q1318)</f>
        <v>5010</v>
      </c>
      <c r="R1319" s="62">
        <f t="shared" si="82"/>
        <v>0</v>
      </c>
      <c r="S1319" s="62">
        <f t="shared" si="82"/>
        <v>0</v>
      </c>
      <c r="T1319" s="62">
        <f t="shared" si="82"/>
        <v>0</v>
      </c>
      <c r="U1319" s="62">
        <f t="shared" ref="U1319:Z1319" si="83">SUM(U1295:U1318)</f>
        <v>0</v>
      </c>
      <c r="V1319" s="62">
        <f t="shared" si="83"/>
        <v>0</v>
      </c>
      <c r="W1319" s="62">
        <f t="shared" si="83"/>
        <v>0</v>
      </c>
      <c r="X1319" s="62">
        <f t="shared" si="83"/>
        <v>0</v>
      </c>
      <c r="Y1319" s="62">
        <f t="shared" si="83"/>
        <v>0</v>
      </c>
      <c r="Z1319" s="62">
        <f t="shared" si="83"/>
        <v>0</v>
      </c>
      <c r="AA1319" s="72" t="s">
        <v>4</v>
      </c>
      <c r="AB1319" s="68"/>
    </row>
    <row r="1320" spans="1:33" x14ac:dyDescent="0.2">
      <c r="A1320" s="45"/>
      <c r="B1320" s="86"/>
      <c r="L1320" s="63">
        <f>L1319-K1319</f>
        <v>0</v>
      </c>
      <c r="N1320" s="45"/>
      <c r="O1320" s="380"/>
      <c r="P1320" s="380"/>
      <c r="Q1320" s="380"/>
      <c r="R1320" s="380"/>
      <c r="S1320" s="380"/>
      <c r="T1320" s="380"/>
      <c r="U1320" s="380"/>
      <c r="V1320" s="380"/>
      <c r="X1320" s="380"/>
      <c r="AA1320" s="45"/>
      <c r="AB1320" s="68"/>
    </row>
    <row r="1321" spans="1:33" x14ac:dyDescent="0.2">
      <c r="A1321" s="45"/>
      <c r="B1321" s="86"/>
      <c r="N1321" s="45"/>
      <c r="O1321" s="86"/>
      <c r="AA1321" s="45"/>
      <c r="AB1321" s="68"/>
    </row>
    <row r="1322" spans="1:33" x14ac:dyDescent="0.2">
      <c r="A1322" s="45"/>
      <c r="B1322" s="86"/>
      <c r="N1322" s="45"/>
      <c r="O1322" s="86"/>
      <c r="AA1322" s="45"/>
      <c r="AB1322" s="68"/>
    </row>
    <row r="1323" spans="1:33" x14ac:dyDescent="0.2">
      <c r="B1323" s="86"/>
      <c r="O1323" s="86"/>
    </row>
    <row r="1324" spans="1:33" x14ac:dyDescent="0.2">
      <c r="A1324" s="56" t="s">
        <v>102</v>
      </c>
      <c r="B1324" s="115" t="s">
        <v>328</v>
      </c>
      <c r="C1324" s="116"/>
      <c r="D1324" s="116"/>
      <c r="E1324" s="116"/>
      <c r="F1324" s="116"/>
      <c r="G1324" s="116"/>
      <c r="H1324" s="116"/>
      <c r="I1324" s="116"/>
      <c r="J1324" s="116"/>
      <c r="K1324" s="116"/>
      <c r="L1324" s="116"/>
      <c r="M1324" s="116"/>
      <c r="N1324" s="56" t="s">
        <v>102</v>
      </c>
      <c r="O1324" s="326" t="str">
        <f>B1324</f>
        <v>Wagner-Peyser Entered Employment Rate for those Employed at Participation and Referred to Agricultural Jobs</v>
      </c>
      <c r="P1324" s="327"/>
      <c r="Q1324" s="327"/>
      <c r="R1324" s="327"/>
      <c r="S1324" s="327"/>
      <c r="T1324" s="327"/>
      <c r="U1324" s="327"/>
      <c r="V1324" s="327"/>
      <c r="W1324" s="327"/>
      <c r="X1324" s="327"/>
      <c r="Y1324" s="327"/>
      <c r="Z1324" s="327"/>
      <c r="AA1324" s="114" t="s">
        <v>102</v>
      </c>
    </row>
    <row r="1325" spans="1:33" x14ac:dyDescent="0.2">
      <c r="A1325" s="56">
        <v>1</v>
      </c>
      <c r="B1325" s="57">
        <f>IF(O$1349&gt;0,SUM($O1325:O1325),"")</f>
        <v>0</v>
      </c>
      <c r="C1325" s="57">
        <f>IF(P$1349&gt;0,SUM($O1325:P1325),"")</f>
        <v>0</v>
      </c>
      <c r="D1325" s="57">
        <f>IF(Q$1349&gt;0,SUM($O1325:Q1325),"")</f>
        <v>0</v>
      </c>
      <c r="E1325" s="57" t="str">
        <f>IF(R$1349&gt;0,SUM($O1325:R1325),"")</f>
        <v/>
      </c>
      <c r="F1325" s="57" t="str">
        <f>IF(S$1349&gt;0,SUM($O1325:S1325),"")</f>
        <v/>
      </c>
      <c r="G1325" s="57" t="str">
        <f>IF(T$1349&gt;0,SUM($O1325:T1325),"")</f>
        <v/>
      </c>
      <c r="H1325" s="57" t="str">
        <f>IF(U$1349&gt;0,SUM($O1325:U1325),"")</f>
        <v/>
      </c>
      <c r="I1325" s="57" t="str">
        <f>IF(V$1349&gt;0,SUM($O1325:V1325),"")</f>
        <v/>
      </c>
      <c r="J1325" s="57" t="str">
        <f>IF(W$1349&gt;0,SUM($O1325:W1325),"")</f>
        <v/>
      </c>
      <c r="K1325" s="57" t="str">
        <f>IF(X$1349&gt;0,SUM($O1325:X1325),"")</f>
        <v/>
      </c>
      <c r="L1325" s="57" t="str">
        <f>IF(Y$1349&gt;0,SUM($O1325:Y1325),"")</f>
        <v/>
      </c>
      <c r="M1325" s="57" t="str">
        <f>IF(Z$1349&gt;0,SUM($O1325:Z1325),"")</f>
        <v/>
      </c>
      <c r="N1325" s="56">
        <v>1</v>
      </c>
      <c r="O1325" s="84">
        <v>0</v>
      </c>
      <c r="P1325" s="294">
        <v>0</v>
      </c>
      <c r="Q1325" s="71">
        <v>0</v>
      </c>
      <c r="R1325" s="391"/>
      <c r="S1325" s="399"/>
      <c r="T1325" s="407"/>
      <c r="U1325" s="295"/>
      <c r="V1325" s="295"/>
      <c r="W1325" s="295"/>
      <c r="X1325" s="297"/>
      <c r="Y1325" s="58"/>
      <c r="Z1325" s="58"/>
      <c r="AA1325" s="56">
        <v>1</v>
      </c>
      <c r="AD1325" s="15" t="s">
        <v>390</v>
      </c>
      <c r="AE1325" s="15" t="s">
        <v>391</v>
      </c>
      <c r="AF1325" s="15" t="s">
        <v>392</v>
      </c>
      <c r="AG1325" s="15" t="s">
        <v>393</v>
      </c>
    </row>
    <row r="1326" spans="1:33" x14ac:dyDescent="0.2">
      <c r="A1326" s="56">
        <v>2</v>
      </c>
      <c r="B1326" s="57">
        <f>IF(O$1349&gt;0,SUM($O1326:O1326),"")</f>
        <v>0</v>
      </c>
      <c r="C1326" s="57">
        <f>IF(P$1349&gt;0,SUM($O1326:P1326),"")</f>
        <v>0</v>
      </c>
      <c r="D1326" s="57">
        <f>IF(Q$1349&gt;0,SUM($O1326:Q1326),"")</f>
        <v>0</v>
      </c>
      <c r="E1326" s="57" t="str">
        <f>IF(R$1349&gt;0,SUM($O1326:R1326),"")</f>
        <v/>
      </c>
      <c r="F1326" s="57" t="str">
        <f>IF(S$1349&gt;0,SUM($O1326:S1326),"")</f>
        <v/>
      </c>
      <c r="G1326" s="57" t="str">
        <f>IF(T$1349&gt;0,SUM($O1326:T1326),"")</f>
        <v/>
      </c>
      <c r="H1326" s="57" t="str">
        <f>IF(U$1349&gt;0,SUM($O1326:U1326),"")</f>
        <v/>
      </c>
      <c r="I1326" s="57" t="str">
        <f>IF(V$1349&gt;0,SUM($O1326:V1326),"")</f>
        <v/>
      </c>
      <c r="J1326" s="57" t="str">
        <f>IF(W$1349&gt;0,SUM($O1326:W1326),"")</f>
        <v/>
      </c>
      <c r="K1326" s="57" t="str">
        <f>IF(X$1349&gt;0,SUM($O1326:X1326),"")</f>
        <v/>
      </c>
      <c r="L1326" s="57" t="str">
        <f>IF(Y$1349&gt;0,SUM($O1326:Y1326),"")</f>
        <v/>
      </c>
      <c r="M1326" s="57" t="str">
        <f>IF(Z$1349&gt;0,SUM($O1326:Z1326),"")</f>
        <v/>
      </c>
      <c r="N1326" s="56">
        <v>2</v>
      </c>
      <c r="O1326" s="84">
        <v>0</v>
      </c>
      <c r="P1326" s="294">
        <v>0</v>
      </c>
      <c r="Q1326" s="71">
        <v>0</v>
      </c>
      <c r="R1326" s="391"/>
      <c r="S1326" s="399"/>
      <c r="T1326" s="407"/>
      <c r="U1326" s="71"/>
      <c r="V1326" s="112"/>
      <c r="W1326" s="112"/>
      <c r="X1326" s="71"/>
      <c r="Y1326" s="58"/>
      <c r="Z1326" s="58"/>
      <c r="AA1326" s="56">
        <v>2</v>
      </c>
      <c r="AD1326" s="15">
        <v>1</v>
      </c>
    </row>
    <row r="1327" spans="1:33" x14ac:dyDescent="0.2">
      <c r="A1327" s="56">
        <v>3</v>
      </c>
      <c r="B1327" s="57">
        <f>IF(O$1349&gt;0,SUM($O1327:O1327),"")</f>
        <v>0</v>
      </c>
      <c r="C1327" s="57">
        <f>IF(P$1349&gt;0,SUM($O1327:P1327),"")</f>
        <v>0</v>
      </c>
      <c r="D1327" s="57">
        <f>IF(Q$1349&gt;0,SUM($O1327:Q1327),"")</f>
        <v>0</v>
      </c>
      <c r="E1327" s="57" t="str">
        <f>IF(R$1349&gt;0,SUM($O1327:R1327),"")</f>
        <v/>
      </c>
      <c r="F1327" s="57" t="str">
        <f>IF(S$1349&gt;0,SUM($O1327:S1327),"")</f>
        <v/>
      </c>
      <c r="G1327" s="57" t="str">
        <f>IF(T$1349&gt;0,SUM($O1327:T1327),"")</f>
        <v/>
      </c>
      <c r="H1327" s="57" t="str">
        <f>IF(U$1349&gt;0,SUM($O1327:U1327),"")</f>
        <v/>
      </c>
      <c r="I1327" s="57" t="str">
        <f>IF(V$1349&gt;0,SUM($O1327:V1327),"")</f>
        <v/>
      </c>
      <c r="J1327" s="57" t="str">
        <f>IF(W$1349&gt;0,SUM($O1327:W1327),"")</f>
        <v/>
      </c>
      <c r="K1327" s="57" t="str">
        <f>IF(X$1349&gt;0,SUM($O1327:X1327),"")</f>
        <v/>
      </c>
      <c r="L1327" s="57" t="str">
        <f>IF(Y$1349&gt;0,SUM($O1327:Y1327),"")</f>
        <v/>
      </c>
      <c r="M1327" s="57" t="str">
        <f>IF(Z$1349&gt;0,SUM($O1327:Z1327),"")</f>
        <v/>
      </c>
      <c r="N1327" s="56">
        <v>3</v>
      </c>
      <c r="O1327" s="84">
        <v>0</v>
      </c>
      <c r="P1327" s="294">
        <v>0</v>
      </c>
      <c r="Q1327" s="71">
        <v>0</v>
      </c>
      <c r="R1327" s="391"/>
      <c r="S1327" s="399"/>
      <c r="T1327" s="407"/>
      <c r="U1327" s="71"/>
      <c r="V1327" s="112"/>
      <c r="W1327" s="112"/>
      <c r="X1327" s="71"/>
      <c r="Y1327" s="58"/>
      <c r="Z1327" s="58"/>
      <c r="AA1327" s="56">
        <v>3</v>
      </c>
      <c r="AD1327" s="15">
        <v>2</v>
      </c>
      <c r="AE1327" s="15">
        <v>0</v>
      </c>
      <c r="AF1327" s="15">
        <v>1</v>
      </c>
      <c r="AG1327" s="15">
        <v>0</v>
      </c>
    </row>
    <row r="1328" spans="1:33" x14ac:dyDescent="0.2">
      <c r="A1328" s="56">
        <v>4</v>
      </c>
      <c r="B1328" s="57">
        <f>IF(O$1349&gt;0,SUM($O1328:O1328),"")</f>
        <v>0</v>
      </c>
      <c r="C1328" s="57">
        <f>IF(P$1349&gt;0,SUM($O1328:P1328),"")</f>
        <v>0</v>
      </c>
      <c r="D1328" s="57">
        <f>IF(Q$1349&gt;0,SUM($O1328:Q1328),"")</f>
        <v>0</v>
      </c>
      <c r="E1328" s="57" t="str">
        <f>IF(R$1349&gt;0,SUM($O1328:R1328),"")</f>
        <v/>
      </c>
      <c r="F1328" s="57" t="str">
        <f>IF(S$1349&gt;0,SUM($O1328:S1328),"")</f>
        <v/>
      </c>
      <c r="G1328" s="57" t="str">
        <f>IF(T$1349&gt;0,SUM($O1328:T1328),"")</f>
        <v/>
      </c>
      <c r="H1328" s="57" t="str">
        <f>IF(U$1349&gt;0,SUM($O1328:U1328),"")</f>
        <v/>
      </c>
      <c r="I1328" s="57" t="str">
        <f>IF(V$1349&gt;0,SUM($O1328:V1328),"")</f>
        <v/>
      </c>
      <c r="J1328" s="57" t="str">
        <f>IF(W$1349&gt;0,SUM($O1328:W1328),"")</f>
        <v/>
      </c>
      <c r="K1328" s="57" t="str">
        <f>IF(X$1349&gt;0,SUM($O1328:X1328),"")</f>
        <v/>
      </c>
      <c r="L1328" s="57" t="str">
        <f>IF(Y$1349&gt;0,SUM($O1328:Y1328),"")</f>
        <v/>
      </c>
      <c r="M1328" s="57" t="str">
        <f>IF(Z$1349&gt;0,SUM($O1328:Z1328),"")</f>
        <v/>
      </c>
      <c r="N1328" s="56">
        <v>4</v>
      </c>
      <c r="O1328" s="84">
        <v>0</v>
      </c>
      <c r="P1328" s="294">
        <v>0</v>
      </c>
      <c r="Q1328" s="71">
        <v>0</v>
      </c>
      <c r="R1328" s="391"/>
      <c r="S1328" s="399"/>
      <c r="T1328" s="407"/>
      <c r="U1328" s="71"/>
      <c r="V1328" s="112"/>
      <c r="W1328" s="112"/>
      <c r="X1328" s="71"/>
      <c r="Y1328" s="58"/>
      <c r="Z1328" s="58"/>
      <c r="AA1328" s="56">
        <v>4</v>
      </c>
      <c r="AD1328" s="15">
        <v>3</v>
      </c>
      <c r="AE1328" s="15">
        <v>0</v>
      </c>
      <c r="AF1328" s="15">
        <v>1</v>
      </c>
      <c r="AG1328" s="15">
        <v>0</v>
      </c>
    </row>
    <row r="1329" spans="1:33" x14ac:dyDescent="0.2">
      <c r="A1329" s="56">
        <v>5</v>
      </c>
      <c r="B1329" s="57">
        <f>IF(O$1349&gt;0,SUM($O1329:O1329),"")</f>
        <v>0</v>
      </c>
      <c r="C1329" s="57">
        <f>IF(P$1349&gt;0,SUM($O1329:P1329),"")</f>
        <v>0</v>
      </c>
      <c r="D1329" s="57">
        <f>IF(Q$1349&gt;0,SUM($O1329:Q1329),"")</f>
        <v>0</v>
      </c>
      <c r="E1329" s="57" t="str">
        <f>IF(R$1349&gt;0,SUM($O1329:R1329),"")</f>
        <v/>
      </c>
      <c r="F1329" s="57" t="str">
        <f>IF(S$1349&gt;0,SUM($O1329:S1329),"")</f>
        <v/>
      </c>
      <c r="G1329" s="57" t="str">
        <f>IF(T$1349&gt;0,SUM($O1329:T1329),"")</f>
        <v/>
      </c>
      <c r="H1329" s="57" t="str">
        <f>IF(U$1349&gt;0,SUM($O1329:U1329),"")</f>
        <v/>
      </c>
      <c r="I1329" s="57" t="str">
        <f>IF(V$1349&gt;0,SUM($O1329:V1329),"")</f>
        <v/>
      </c>
      <c r="J1329" s="57" t="str">
        <f>IF(W$1349&gt;0,SUM($O1329:W1329),"")</f>
        <v/>
      </c>
      <c r="K1329" s="57" t="str">
        <f>IF(X$1349&gt;0,SUM($O1329:X1329),"")</f>
        <v/>
      </c>
      <c r="L1329" s="57" t="str">
        <f>IF(Y$1349&gt;0,SUM($O1329:Y1329),"")</f>
        <v/>
      </c>
      <c r="M1329" s="57" t="str">
        <f>IF(Z$1349&gt;0,SUM($O1329:Z1329),"")</f>
        <v/>
      </c>
      <c r="N1329" s="56">
        <v>5</v>
      </c>
      <c r="O1329" s="84">
        <v>0</v>
      </c>
      <c r="P1329" s="294">
        <v>0</v>
      </c>
      <c r="Q1329" s="71">
        <v>0</v>
      </c>
      <c r="R1329" s="391"/>
      <c r="S1329" s="399"/>
      <c r="T1329" s="407"/>
      <c r="U1329" s="71"/>
      <c r="V1329" s="112"/>
      <c r="W1329" s="112"/>
      <c r="X1329" s="71"/>
      <c r="Y1329" s="58"/>
      <c r="Z1329" s="58"/>
      <c r="AA1329" s="56">
        <v>5</v>
      </c>
      <c r="AD1329" s="15">
        <v>4</v>
      </c>
    </row>
    <row r="1330" spans="1:33" x14ac:dyDescent="0.2">
      <c r="A1330" s="56">
        <v>6</v>
      </c>
      <c r="B1330" s="57">
        <f>IF(O$1349&gt;0,SUM($O1330:O1330),"")</f>
        <v>0</v>
      </c>
      <c r="C1330" s="57">
        <f>IF(P$1349&gt;0,SUM($O1330:P1330),"")</f>
        <v>1</v>
      </c>
      <c r="D1330" s="57">
        <f>IF(Q$1349&gt;0,SUM($O1330:Q1330),"")</f>
        <v>1</v>
      </c>
      <c r="E1330" s="57" t="str">
        <f>IF(R$1349&gt;0,SUM($O1330:R1330),"")</f>
        <v/>
      </c>
      <c r="F1330" s="57" t="str">
        <f>IF(S$1349&gt;0,SUM($O1330:S1330),"")</f>
        <v/>
      </c>
      <c r="G1330" s="57" t="str">
        <f>IF(T$1349&gt;0,SUM($O1330:T1330),"")</f>
        <v/>
      </c>
      <c r="H1330" s="57" t="str">
        <f>IF(U$1349&gt;0,SUM($O1330:U1330),"")</f>
        <v/>
      </c>
      <c r="I1330" s="57" t="str">
        <f>IF(V$1349&gt;0,SUM($O1330:V1330),"")</f>
        <v/>
      </c>
      <c r="J1330" s="57" t="str">
        <f>IF(W$1349&gt;0,SUM($O1330:W1330),"")</f>
        <v/>
      </c>
      <c r="K1330" s="57" t="str">
        <f>IF(X$1349&gt;0,SUM($O1330:X1330),"")</f>
        <v/>
      </c>
      <c r="L1330" s="57" t="str">
        <f>IF(Y$1349&gt;0,SUM($O1330:Y1330),"")</f>
        <v/>
      </c>
      <c r="M1330" s="57" t="str">
        <f>IF(Z$1349&gt;0,SUM($O1330:Z1330),"")</f>
        <v/>
      </c>
      <c r="N1330" s="56">
        <v>6</v>
      </c>
      <c r="O1330" s="84">
        <v>0</v>
      </c>
      <c r="P1330" s="294">
        <v>1</v>
      </c>
      <c r="Q1330" s="71">
        <v>0</v>
      </c>
      <c r="R1330" s="391"/>
      <c r="S1330" s="399"/>
      <c r="T1330" s="407"/>
      <c r="U1330" s="71"/>
      <c r="V1330" s="112"/>
      <c r="W1330" s="112"/>
      <c r="X1330" s="71"/>
      <c r="Y1330" s="58"/>
      <c r="Z1330" s="58"/>
      <c r="AA1330" s="56">
        <v>6</v>
      </c>
      <c r="AD1330" s="15">
        <v>5</v>
      </c>
      <c r="AE1330" s="15">
        <v>0</v>
      </c>
      <c r="AF1330" s="299">
        <v>1</v>
      </c>
      <c r="AG1330" s="299">
        <v>0</v>
      </c>
    </row>
    <row r="1331" spans="1:33" x14ac:dyDescent="0.2">
      <c r="A1331" s="56">
        <v>7</v>
      </c>
      <c r="B1331" s="57">
        <f>IF(O$1349&gt;0,SUM($O1331:O1331),"")</f>
        <v>0</v>
      </c>
      <c r="C1331" s="57">
        <f>IF(P$1349&gt;0,SUM($O1331:P1331),"")</f>
        <v>0</v>
      </c>
      <c r="D1331" s="57">
        <f>IF(Q$1349&gt;0,SUM($O1331:Q1331),"")</f>
        <v>0</v>
      </c>
      <c r="E1331" s="57" t="str">
        <f>IF(R$1349&gt;0,SUM($O1331:R1331),"")</f>
        <v/>
      </c>
      <c r="F1331" s="57" t="str">
        <f>IF(S$1349&gt;0,SUM($O1331:S1331),"")</f>
        <v/>
      </c>
      <c r="G1331" s="57" t="str">
        <f>IF(T$1349&gt;0,SUM($O1331:T1331),"")</f>
        <v/>
      </c>
      <c r="H1331" s="57" t="str">
        <f>IF(U$1349&gt;0,SUM($O1331:U1331),"")</f>
        <v/>
      </c>
      <c r="I1331" s="57" t="str">
        <f>IF(V$1349&gt;0,SUM($O1331:V1331),"")</f>
        <v/>
      </c>
      <c r="J1331" s="57" t="str">
        <f>IF(W$1349&gt;0,SUM($O1331:W1331),"")</f>
        <v/>
      </c>
      <c r="K1331" s="57" t="str">
        <f>IF(X$1349&gt;0,SUM($O1331:X1331),"")</f>
        <v/>
      </c>
      <c r="L1331" s="57" t="str">
        <f>IF(Y$1349&gt;0,SUM($O1331:Y1331),"")</f>
        <v/>
      </c>
      <c r="M1331" s="57" t="str">
        <f>IF(Z$1349&gt;0,SUM($O1331:Z1331),"")</f>
        <v/>
      </c>
      <c r="N1331" s="56">
        <v>7</v>
      </c>
      <c r="O1331" s="84">
        <v>0</v>
      </c>
      <c r="P1331" s="294">
        <v>0</v>
      </c>
      <c r="Q1331" s="71">
        <v>0</v>
      </c>
      <c r="R1331" s="391"/>
      <c r="S1331" s="399"/>
      <c r="T1331" s="407"/>
      <c r="U1331" s="71"/>
      <c r="V1331" s="112"/>
      <c r="W1331" s="112"/>
      <c r="X1331" s="71"/>
      <c r="Y1331" s="58"/>
      <c r="Z1331" s="58"/>
      <c r="AA1331" s="56">
        <v>7</v>
      </c>
      <c r="AD1331" s="15">
        <v>6</v>
      </c>
      <c r="AE1331" s="15">
        <v>0</v>
      </c>
      <c r="AF1331" s="299">
        <v>1</v>
      </c>
      <c r="AG1331" s="299">
        <v>0</v>
      </c>
    </row>
    <row r="1332" spans="1:33" x14ac:dyDescent="0.2">
      <c r="A1332" s="56">
        <v>8</v>
      </c>
      <c r="B1332" s="57">
        <f>IF(O$1349&gt;0,SUM($O1332:O1332),"")</f>
        <v>0</v>
      </c>
      <c r="C1332" s="57">
        <f>IF(P$1349&gt;0,SUM($O1332:P1332),"")</f>
        <v>0</v>
      </c>
      <c r="D1332" s="57">
        <f>IF(Q$1349&gt;0,SUM($O1332:Q1332),"")</f>
        <v>0</v>
      </c>
      <c r="E1332" s="57" t="str">
        <f>IF(R$1349&gt;0,SUM($O1332:R1332),"")</f>
        <v/>
      </c>
      <c r="F1332" s="57" t="str">
        <f>IF(S$1349&gt;0,SUM($O1332:S1332),"")</f>
        <v/>
      </c>
      <c r="G1332" s="57" t="str">
        <f>IF(T$1349&gt;0,SUM($O1332:T1332),"")</f>
        <v/>
      </c>
      <c r="H1332" s="57" t="str">
        <f>IF(U$1349&gt;0,SUM($O1332:U1332),"")</f>
        <v/>
      </c>
      <c r="I1332" s="57" t="str">
        <f>IF(V$1349&gt;0,SUM($O1332:V1332),"")</f>
        <v/>
      </c>
      <c r="J1332" s="57" t="str">
        <f>IF(W$1349&gt;0,SUM($O1332:W1332),"")</f>
        <v/>
      </c>
      <c r="K1332" s="57" t="str">
        <f>IF(X$1349&gt;0,SUM($O1332:X1332),"")</f>
        <v/>
      </c>
      <c r="L1332" s="57" t="str">
        <f>IF(Y$1349&gt;0,SUM($O1332:Y1332),"")</f>
        <v/>
      </c>
      <c r="M1332" s="57" t="str">
        <f>IF(Z$1349&gt;0,SUM($O1332:Z1332),"")</f>
        <v/>
      </c>
      <c r="N1332" s="56">
        <v>8</v>
      </c>
      <c r="O1332" s="84">
        <v>0</v>
      </c>
      <c r="P1332" s="294">
        <v>0</v>
      </c>
      <c r="Q1332" s="71">
        <v>0</v>
      </c>
      <c r="R1332" s="391"/>
      <c r="S1332" s="399"/>
      <c r="T1332" s="407"/>
      <c r="U1332" s="71"/>
      <c r="V1332" s="112"/>
      <c r="W1332" s="112"/>
      <c r="X1332" s="71"/>
      <c r="Y1332" s="58"/>
      <c r="Z1332" s="58"/>
      <c r="AA1332" s="56">
        <v>8</v>
      </c>
      <c r="AD1332" s="15">
        <v>7</v>
      </c>
    </row>
    <row r="1333" spans="1:33" x14ac:dyDescent="0.2">
      <c r="A1333" s="56">
        <v>9</v>
      </c>
      <c r="B1333" s="57">
        <f>IF(O$1349&gt;0,SUM($O1333:O1333),"")</f>
        <v>0</v>
      </c>
      <c r="C1333" s="57">
        <f>IF(P$1349&gt;0,SUM($O1333:P1333),"")</f>
        <v>0</v>
      </c>
      <c r="D1333" s="57">
        <f>IF(Q$1349&gt;0,SUM($O1333:Q1333),"")</f>
        <v>0</v>
      </c>
      <c r="E1333" s="57" t="str">
        <f>IF(R$1349&gt;0,SUM($O1333:R1333),"")</f>
        <v/>
      </c>
      <c r="F1333" s="57" t="str">
        <f>IF(S$1349&gt;0,SUM($O1333:S1333),"")</f>
        <v/>
      </c>
      <c r="G1333" s="57" t="str">
        <f>IF(T$1349&gt;0,SUM($O1333:T1333),"")</f>
        <v/>
      </c>
      <c r="H1333" s="57" t="str">
        <f>IF(U$1349&gt;0,SUM($O1333:U1333),"")</f>
        <v/>
      </c>
      <c r="I1333" s="57" t="str">
        <f>IF(V$1349&gt;0,SUM($O1333:V1333),"")</f>
        <v/>
      </c>
      <c r="J1333" s="57" t="str">
        <f>IF(W$1349&gt;0,SUM($O1333:W1333),"")</f>
        <v/>
      </c>
      <c r="K1333" s="57" t="str">
        <f>IF(X$1349&gt;0,SUM($O1333:X1333),"")</f>
        <v/>
      </c>
      <c r="L1333" s="57" t="str">
        <f>IF(Y$1349&gt;0,SUM($O1333:Y1333),"")</f>
        <v/>
      </c>
      <c r="M1333" s="57" t="str">
        <f>IF(Z$1349&gt;0,SUM($O1333:Z1333),"")</f>
        <v/>
      </c>
      <c r="N1333" s="56">
        <v>9</v>
      </c>
      <c r="O1333" s="84">
        <v>0</v>
      </c>
      <c r="P1333" s="294">
        <v>0</v>
      </c>
      <c r="Q1333" s="71">
        <v>0</v>
      </c>
      <c r="R1333" s="391"/>
      <c r="S1333" s="399"/>
      <c r="T1333" s="407"/>
      <c r="U1333" s="71"/>
      <c r="V1333" s="112"/>
      <c r="W1333" s="112"/>
      <c r="X1333" s="71"/>
      <c r="Y1333" s="58"/>
      <c r="Z1333" s="58"/>
      <c r="AA1333" s="56">
        <v>9</v>
      </c>
      <c r="AB1333"/>
      <c r="AD1333" s="15">
        <v>8</v>
      </c>
    </row>
    <row r="1334" spans="1:33" x14ac:dyDescent="0.2">
      <c r="A1334" s="56">
        <v>10</v>
      </c>
      <c r="B1334" s="57">
        <f>IF(O$1349&gt;0,SUM($O1334:O1334),"")</f>
        <v>0</v>
      </c>
      <c r="C1334" s="57">
        <f>IF(P$1349&gt;0,SUM($O1334:P1334),"")</f>
        <v>0</v>
      </c>
      <c r="D1334" s="57">
        <f>IF(Q$1349&gt;0,SUM($O1334:Q1334),"")</f>
        <v>0</v>
      </c>
      <c r="E1334" s="57" t="str">
        <f>IF(R$1349&gt;0,SUM($O1334:R1334),"")</f>
        <v/>
      </c>
      <c r="F1334" s="57" t="str">
        <f>IF(S$1349&gt;0,SUM($O1334:S1334),"")</f>
        <v/>
      </c>
      <c r="G1334" s="57" t="str">
        <f>IF(T$1349&gt;0,SUM($O1334:T1334),"")</f>
        <v/>
      </c>
      <c r="H1334" s="57" t="str">
        <f>IF(U$1349&gt;0,SUM($O1334:U1334),"")</f>
        <v/>
      </c>
      <c r="I1334" s="57" t="str">
        <f>IF(V$1349&gt;0,SUM($O1334:V1334),"")</f>
        <v/>
      </c>
      <c r="J1334" s="57" t="str">
        <f>IF(W$1349&gt;0,SUM($O1334:W1334),"")</f>
        <v/>
      </c>
      <c r="K1334" s="57" t="str">
        <f>IF(X$1349&gt;0,SUM($O1334:X1334),"")</f>
        <v/>
      </c>
      <c r="L1334" s="57" t="str">
        <f>IF(Y$1349&gt;0,SUM($O1334:Y1334),"")</f>
        <v/>
      </c>
      <c r="M1334" s="57" t="str">
        <f>IF(Z$1349&gt;0,SUM($O1334:Z1334),"")</f>
        <v/>
      </c>
      <c r="N1334" s="56">
        <v>10</v>
      </c>
      <c r="O1334" s="84">
        <v>0</v>
      </c>
      <c r="P1334" s="294">
        <v>0</v>
      </c>
      <c r="Q1334" s="297">
        <v>0</v>
      </c>
      <c r="R1334" s="391"/>
      <c r="S1334" s="399"/>
      <c r="T1334" s="407"/>
      <c r="U1334" s="71"/>
      <c r="V1334" s="112"/>
      <c r="W1334" s="112"/>
      <c r="X1334" s="71"/>
      <c r="Y1334" s="58"/>
      <c r="Z1334" s="58"/>
      <c r="AA1334" s="56">
        <v>10</v>
      </c>
      <c r="AB1334"/>
      <c r="AD1334" s="15">
        <v>9</v>
      </c>
      <c r="AE1334" s="15">
        <v>0</v>
      </c>
      <c r="AF1334" s="299">
        <v>1</v>
      </c>
      <c r="AG1334" s="299">
        <v>0</v>
      </c>
    </row>
    <row r="1335" spans="1:33" x14ac:dyDescent="0.2">
      <c r="A1335" s="56">
        <v>11</v>
      </c>
      <c r="B1335" s="57">
        <f>IF(O$1349&gt;0,SUM($O1335:O1335),"")</f>
        <v>0</v>
      </c>
      <c r="C1335" s="57">
        <f>IF(P$1349&gt;0,SUM($O1335:P1335),"")</f>
        <v>0</v>
      </c>
      <c r="D1335" s="57">
        <f>IF(Q$1349&gt;0,SUM($O1335:Q1335),"")</f>
        <v>0</v>
      </c>
      <c r="E1335" s="57" t="str">
        <f>IF(R$1349&gt;0,SUM($O1335:R1335),"")</f>
        <v/>
      </c>
      <c r="F1335" s="57" t="str">
        <f>IF(S$1349&gt;0,SUM($O1335:S1335),"")</f>
        <v/>
      </c>
      <c r="G1335" s="57" t="str">
        <f>IF(T$1349&gt;0,SUM($O1335:T1335),"")</f>
        <v/>
      </c>
      <c r="H1335" s="57" t="str">
        <f>IF(U$1349&gt;0,SUM($O1335:U1335),"")</f>
        <v/>
      </c>
      <c r="I1335" s="57" t="str">
        <f>IF(V$1349&gt;0,SUM($O1335:V1335),"")</f>
        <v/>
      </c>
      <c r="J1335" s="57" t="str">
        <f>IF(W$1349&gt;0,SUM($O1335:W1335),"")</f>
        <v/>
      </c>
      <c r="K1335" s="57" t="str">
        <f>IF(X$1349&gt;0,SUM($O1335:X1335),"")</f>
        <v/>
      </c>
      <c r="L1335" s="57" t="str">
        <f>IF(Y$1349&gt;0,SUM($O1335:Y1335),"")</f>
        <v/>
      </c>
      <c r="M1335" s="57" t="str">
        <f>IF(Z$1349&gt;0,SUM($O1335:Z1335),"")</f>
        <v/>
      </c>
      <c r="N1335" s="56">
        <v>11</v>
      </c>
      <c r="O1335" s="84">
        <v>0</v>
      </c>
      <c r="P1335" s="294">
        <v>0</v>
      </c>
      <c r="Q1335" s="71">
        <v>0</v>
      </c>
      <c r="R1335" s="391"/>
      <c r="S1335" s="399"/>
      <c r="T1335" s="407"/>
      <c r="U1335" s="71"/>
      <c r="V1335" s="71"/>
      <c r="W1335" s="112"/>
      <c r="X1335" s="71"/>
      <c r="Y1335" s="58"/>
      <c r="Z1335" s="58"/>
      <c r="AA1335" s="56">
        <v>11</v>
      </c>
      <c r="AB1335"/>
      <c r="AD1335" s="15">
        <v>10</v>
      </c>
      <c r="AE1335" s="299">
        <v>0</v>
      </c>
      <c r="AF1335" s="299">
        <v>1</v>
      </c>
      <c r="AG1335" s="15">
        <v>0</v>
      </c>
    </row>
    <row r="1336" spans="1:33" x14ac:dyDescent="0.2">
      <c r="A1336" s="56">
        <v>12</v>
      </c>
      <c r="B1336" s="57">
        <f>IF(O$1349&gt;0,SUM($O1336:O1336),"")</f>
        <v>0</v>
      </c>
      <c r="C1336" s="57">
        <f>IF(P$1349&gt;0,SUM($O1336:P1336),"")</f>
        <v>0</v>
      </c>
      <c r="D1336" s="57">
        <f>IF(Q$1349&gt;0,SUM($O1336:Q1336),"")</f>
        <v>0</v>
      </c>
      <c r="E1336" s="57" t="str">
        <f>IF(R$1349&gt;0,SUM($O1336:R1336),"")</f>
        <v/>
      </c>
      <c r="F1336" s="57" t="str">
        <f>IF(S$1349&gt;0,SUM($O1336:S1336),"")</f>
        <v/>
      </c>
      <c r="G1336" s="57" t="str">
        <f>IF(T$1349&gt;0,SUM($O1336:T1336),"")</f>
        <v/>
      </c>
      <c r="H1336" s="57" t="str">
        <f>IF(U$1349&gt;0,SUM($O1336:U1336),"")</f>
        <v/>
      </c>
      <c r="I1336" s="57" t="str">
        <f>IF(V$1349&gt;0,SUM($O1336:V1336),"")</f>
        <v/>
      </c>
      <c r="J1336" s="57" t="str">
        <f>IF(W$1349&gt;0,SUM($O1336:W1336),"")</f>
        <v/>
      </c>
      <c r="K1336" s="57" t="str">
        <f>IF(X$1349&gt;0,SUM($O1336:X1336),"")</f>
        <v/>
      </c>
      <c r="L1336" s="57" t="str">
        <f>IF(Y$1349&gt;0,SUM($O1336:Y1336),"")</f>
        <v/>
      </c>
      <c r="M1336" s="57" t="str">
        <f>IF(Z$1349&gt;0,SUM($O1336:Z1336),"")</f>
        <v/>
      </c>
      <c r="N1336" s="56">
        <v>12</v>
      </c>
      <c r="O1336" s="84">
        <v>0</v>
      </c>
      <c r="P1336" s="294">
        <v>0</v>
      </c>
      <c r="Q1336" s="297">
        <v>0</v>
      </c>
      <c r="R1336" s="391"/>
      <c r="S1336" s="399"/>
      <c r="T1336" s="407"/>
      <c r="U1336" s="71"/>
      <c r="V1336" s="71"/>
      <c r="W1336" s="71"/>
      <c r="X1336" s="71"/>
      <c r="Y1336" s="58"/>
      <c r="Z1336" s="58"/>
      <c r="AA1336" s="56">
        <v>12</v>
      </c>
      <c r="AB1336"/>
      <c r="AD1336" s="15">
        <v>11</v>
      </c>
    </row>
    <row r="1337" spans="1:33" x14ac:dyDescent="0.2">
      <c r="A1337" s="56">
        <v>13</v>
      </c>
      <c r="B1337" s="57">
        <f>IF(O$1349&gt;0,SUM($O1337:O1337),"")</f>
        <v>0</v>
      </c>
      <c r="C1337" s="57">
        <f>IF(P$1349&gt;0,SUM($O1337:P1337),"")</f>
        <v>0</v>
      </c>
      <c r="D1337" s="57">
        <f>IF(Q$1349&gt;0,SUM($O1337:Q1337),"")</f>
        <v>0</v>
      </c>
      <c r="E1337" s="57" t="str">
        <f>IF(R$1349&gt;0,SUM($O1337:R1337),"")</f>
        <v/>
      </c>
      <c r="F1337" s="57" t="str">
        <f>IF(S$1349&gt;0,SUM($O1337:S1337),"")</f>
        <v/>
      </c>
      <c r="G1337" s="57" t="str">
        <f>IF(T$1349&gt;0,SUM($O1337:T1337),"")</f>
        <v/>
      </c>
      <c r="H1337" s="57" t="str">
        <f>IF(U$1349&gt;0,SUM($O1337:U1337),"")</f>
        <v/>
      </c>
      <c r="I1337" s="57" t="str">
        <f>IF(V$1349&gt;0,SUM($O1337:V1337),"")</f>
        <v/>
      </c>
      <c r="J1337" s="57" t="str">
        <f>IF(W$1349&gt;0,SUM($O1337:W1337),"")</f>
        <v/>
      </c>
      <c r="K1337" s="57" t="str">
        <f>IF(X$1349&gt;0,SUM($O1337:X1337),"")</f>
        <v/>
      </c>
      <c r="L1337" s="57" t="str">
        <f>IF(Y$1349&gt;0,SUM($O1337:Y1337),"")</f>
        <v/>
      </c>
      <c r="M1337" s="57" t="str">
        <f>IF(Z$1349&gt;0,SUM($O1337:Z1337),"")</f>
        <v/>
      </c>
      <c r="N1337" s="56">
        <v>13</v>
      </c>
      <c r="O1337" s="84">
        <v>0</v>
      </c>
      <c r="P1337" s="294">
        <v>0</v>
      </c>
      <c r="Q1337" s="71">
        <v>0</v>
      </c>
      <c r="R1337" s="391"/>
      <c r="S1337" s="399"/>
      <c r="T1337" s="407"/>
      <c r="U1337" s="71"/>
      <c r="V1337" s="71"/>
      <c r="W1337" s="71"/>
      <c r="X1337" s="71"/>
      <c r="Y1337" s="58"/>
      <c r="Z1337" s="58"/>
      <c r="AA1337" s="56">
        <v>13</v>
      </c>
      <c r="AB1337"/>
      <c r="AD1337" s="15">
        <v>12</v>
      </c>
      <c r="AE1337" s="299">
        <v>0</v>
      </c>
      <c r="AF1337" s="299">
        <v>2</v>
      </c>
      <c r="AG1337" s="299">
        <v>0</v>
      </c>
    </row>
    <row r="1338" spans="1:33" x14ac:dyDescent="0.2">
      <c r="A1338" s="56">
        <v>14</v>
      </c>
      <c r="B1338" s="57">
        <f>IF(O$1349&gt;0,SUM($O1338:O1338),"")</f>
        <v>0</v>
      </c>
      <c r="C1338" s="57">
        <f>IF(P$1349&gt;0,SUM($O1338:P1338),"")</f>
        <v>0</v>
      </c>
      <c r="D1338" s="57">
        <f>IF(Q$1349&gt;0,SUM($O1338:Q1338),"")</f>
        <v>0</v>
      </c>
      <c r="E1338" s="57" t="str">
        <f>IF(R$1349&gt;0,SUM($O1338:R1338),"")</f>
        <v/>
      </c>
      <c r="F1338" s="57" t="str">
        <f>IF(S$1349&gt;0,SUM($O1338:S1338),"")</f>
        <v/>
      </c>
      <c r="G1338" s="57" t="str">
        <f>IF(T$1349&gt;0,SUM($O1338:T1338),"")</f>
        <v/>
      </c>
      <c r="H1338" s="57" t="str">
        <f>IF(U$1349&gt;0,SUM($O1338:U1338),"")</f>
        <v/>
      </c>
      <c r="I1338" s="57" t="str">
        <f>IF(V$1349&gt;0,SUM($O1338:V1338),"")</f>
        <v/>
      </c>
      <c r="J1338" s="57" t="str">
        <f>IF(W$1349&gt;0,SUM($O1338:W1338),"")</f>
        <v/>
      </c>
      <c r="K1338" s="57" t="str">
        <f>IF(X$1349&gt;0,SUM($O1338:X1338),"")</f>
        <v/>
      </c>
      <c r="L1338" s="57" t="str">
        <f>IF(Y$1349&gt;0,SUM($O1338:Y1338),"")</f>
        <v/>
      </c>
      <c r="M1338" s="57" t="str">
        <f>IF(Z$1349&gt;0,SUM($O1338:Z1338),"")</f>
        <v/>
      </c>
      <c r="N1338" s="56">
        <v>14</v>
      </c>
      <c r="O1338" s="84">
        <v>0</v>
      </c>
      <c r="P1338" s="294">
        <v>0</v>
      </c>
      <c r="Q1338" s="71">
        <v>0</v>
      </c>
      <c r="R1338" s="391"/>
      <c r="S1338" s="399"/>
      <c r="T1338" s="407"/>
      <c r="U1338" s="71"/>
      <c r="V1338" s="71"/>
      <c r="W1338" s="71"/>
      <c r="X1338" s="71"/>
      <c r="Y1338" s="58"/>
      <c r="Z1338" s="58"/>
      <c r="AA1338" s="56">
        <v>14</v>
      </c>
      <c r="AB1338"/>
      <c r="AD1338" s="15">
        <v>13</v>
      </c>
      <c r="AE1338" s="15">
        <v>0</v>
      </c>
      <c r="AF1338" s="15">
        <v>1</v>
      </c>
      <c r="AG1338" s="15">
        <v>0</v>
      </c>
    </row>
    <row r="1339" spans="1:33" x14ac:dyDescent="0.2">
      <c r="A1339" s="56">
        <v>15</v>
      </c>
      <c r="B1339" s="57">
        <f>IF(O$1349&gt;0,SUM($O1339:O1339),"")</f>
        <v>116</v>
      </c>
      <c r="C1339" s="57">
        <f>IF(P$1349&gt;0,SUM($O1339:P1339),"")</f>
        <v>132</v>
      </c>
      <c r="D1339" s="57">
        <f>IF(Q$1349&gt;0,SUM($O1339:Q1339),"")</f>
        <v>139</v>
      </c>
      <c r="E1339" s="57" t="str">
        <f>IF(R$1349&gt;0,SUM($O1339:R1339),"")</f>
        <v/>
      </c>
      <c r="F1339" s="57" t="str">
        <f>IF(S$1349&gt;0,SUM($O1339:S1339),"")</f>
        <v/>
      </c>
      <c r="G1339" s="57" t="str">
        <f>IF(T$1349&gt;0,SUM($O1339:T1339),"")</f>
        <v/>
      </c>
      <c r="H1339" s="57" t="str">
        <f>IF(U$1349&gt;0,SUM($O1339:U1339),"")</f>
        <v/>
      </c>
      <c r="I1339" s="57" t="str">
        <f>IF(V$1349&gt;0,SUM($O1339:V1339),"")</f>
        <v/>
      </c>
      <c r="J1339" s="57" t="str">
        <f>IF(W$1349&gt;0,SUM($O1339:W1339),"")</f>
        <v/>
      </c>
      <c r="K1339" s="57" t="str">
        <f>IF(X$1349&gt;0,SUM($O1339:X1339),"")</f>
        <v/>
      </c>
      <c r="L1339" s="57" t="str">
        <f>IF(Y$1349&gt;0,SUM($O1339:Y1339),"")</f>
        <v/>
      </c>
      <c r="M1339" s="57" t="str">
        <f>IF(Z$1349&gt;0,SUM($O1339:Z1339),"")</f>
        <v/>
      </c>
      <c r="N1339" s="56">
        <v>15</v>
      </c>
      <c r="O1339" s="84">
        <v>116</v>
      </c>
      <c r="P1339" s="294">
        <v>16</v>
      </c>
      <c r="Q1339" s="297">
        <v>7</v>
      </c>
      <c r="R1339" s="391"/>
      <c r="S1339" s="399"/>
      <c r="T1339" s="407"/>
      <c r="U1339" s="71"/>
      <c r="V1339" s="71"/>
      <c r="W1339" s="71"/>
      <c r="X1339" s="71"/>
      <c r="Y1339" s="58"/>
      <c r="Z1339" s="58"/>
      <c r="AA1339" s="56">
        <v>15</v>
      </c>
      <c r="AB1339"/>
      <c r="AD1339" s="15">
        <v>14</v>
      </c>
    </row>
    <row r="1340" spans="1:33" x14ac:dyDescent="0.2">
      <c r="A1340" s="56">
        <v>16</v>
      </c>
      <c r="B1340" s="57">
        <f>IF(O$1349&gt;0,SUM($O1340:O1340),"")</f>
        <v>0</v>
      </c>
      <c r="C1340" s="57">
        <f>IF(P$1349&gt;0,SUM($O1340:P1340),"")</f>
        <v>0</v>
      </c>
      <c r="D1340" s="57">
        <f>IF(Q$1349&gt;0,SUM($O1340:Q1340),"")</f>
        <v>0</v>
      </c>
      <c r="E1340" s="57" t="str">
        <f>IF(R$1349&gt;0,SUM($O1340:R1340),"")</f>
        <v/>
      </c>
      <c r="F1340" s="57" t="str">
        <f>IF(S$1349&gt;0,SUM($O1340:S1340),"")</f>
        <v/>
      </c>
      <c r="G1340" s="57" t="str">
        <f>IF(T$1349&gt;0,SUM($O1340:T1340),"")</f>
        <v/>
      </c>
      <c r="H1340" s="57" t="str">
        <f>IF(U$1349&gt;0,SUM($O1340:U1340),"")</f>
        <v/>
      </c>
      <c r="I1340" s="57" t="str">
        <f>IF(V$1349&gt;0,SUM($O1340:V1340),"")</f>
        <v/>
      </c>
      <c r="J1340" s="57" t="str">
        <f>IF(W$1349&gt;0,SUM($O1340:W1340),"")</f>
        <v/>
      </c>
      <c r="K1340" s="57" t="str">
        <f>IF(X$1349&gt;0,SUM($O1340:X1340),"")</f>
        <v/>
      </c>
      <c r="L1340" s="57" t="str">
        <f>IF(Y$1349&gt;0,SUM($O1340:Y1340),"")</f>
        <v/>
      </c>
      <c r="M1340" s="57" t="str">
        <f>IF(Z$1349&gt;0,SUM($O1340:Z1340),"")</f>
        <v/>
      </c>
      <c r="N1340" s="56">
        <v>16</v>
      </c>
      <c r="O1340" s="84">
        <v>0</v>
      </c>
      <c r="P1340" s="294">
        <v>0</v>
      </c>
      <c r="Q1340" s="297">
        <v>0</v>
      </c>
      <c r="R1340" s="391"/>
      <c r="S1340" s="399"/>
      <c r="T1340" s="407"/>
      <c r="U1340" s="71"/>
      <c r="V1340" s="71"/>
      <c r="W1340" s="71"/>
      <c r="X1340" s="71"/>
      <c r="Y1340" s="58"/>
      <c r="Z1340" s="58"/>
      <c r="AA1340" s="56">
        <v>16</v>
      </c>
      <c r="AB1340"/>
      <c r="AD1340" s="15">
        <v>15</v>
      </c>
      <c r="AE1340" s="299">
        <v>7</v>
      </c>
      <c r="AF1340" s="299">
        <v>17</v>
      </c>
      <c r="AG1340" s="15">
        <v>41.2</v>
      </c>
    </row>
    <row r="1341" spans="1:33" x14ac:dyDescent="0.2">
      <c r="A1341" s="56">
        <v>17</v>
      </c>
      <c r="B1341" s="57">
        <f>IF(O$1349&gt;0,SUM($O1341:O1341),"")</f>
        <v>0</v>
      </c>
      <c r="C1341" s="57">
        <f>IF(P$1349&gt;0,SUM($O1341:P1341),"")</f>
        <v>0</v>
      </c>
      <c r="D1341" s="57">
        <f>IF(Q$1349&gt;0,SUM($O1341:Q1341),"")</f>
        <v>0</v>
      </c>
      <c r="E1341" s="57" t="str">
        <f>IF(R$1349&gt;0,SUM($O1341:R1341),"")</f>
        <v/>
      </c>
      <c r="F1341" s="57" t="str">
        <f>IF(S$1349&gt;0,SUM($O1341:S1341),"")</f>
        <v/>
      </c>
      <c r="G1341" s="57" t="str">
        <f>IF(T$1349&gt;0,SUM($O1341:T1341),"")</f>
        <v/>
      </c>
      <c r="H1341" s="57" t="str">
        <f>IF(U$1349&gt;0,SUM($O1341:U1341),"")</f>
        <v/>
      </c>
      <c r="I1341" s="57" t="str">
        <f>IF(V$1349&gt;0,SUM($O1341:V1341),"")</f>
        <v/>
      </c>
      <c r="J1341" s="57" t="str">
        <f>IF(W$1349&gt;0,SUM($O1341:W1341),"")</f>
        <v/>
      </c>
      <c r="K1341" s="57" t="str">
        <f>IF(X$1349&gt;0,SUM($O1341:X1341),"")</f>
        <v/>
      </c>
      <c r="L1341" s="57" t="str">
        <f>IF(Y$1349&gt;0,SUM($O1341:Y1341),"")</f>
        <v/>
      </c>
      <c r="M1341" s="57" t="str">
        <f>IF(Z$1349&gt;0,SUM($O1341:Z1341),"")</f>
        <v/>
      </c>
      <c r="N1341" s="56">
        <v>17</v>
      </c>
      <c r="O1341" s="84">
        <v>0</v>
      </c>
      <c r="P1341" s="294">
        <v>0</v>
      </c>
      <c r="Q1341" s="71">
        <v>0</v>
      </c>
      <c r="R1341" s="391"/>
      <c r="S1341" s="399"/>
      <c r="T1341" s="407"/>
      <c r="U1341" s="71"/>
      <c r="V1341" s="71"/>
      <c r="W1341" s="71"/>
      <c r="X1341" s="71"/>
      <c r="Y1341" s="58"/>
      <c r="Z1341" s="58"/>
      <c r="AA1341" s="56">
        <v>17</v>
      </c>
      <c r="AB1341"/>
      <c r="AD1341" s="15">
        <v>16</v>
      </c>
      <c r="AE1341" s="299">
        <v>0</v>
      </c>
      <c r="AF1341" s="299">
        <v>1</v>
      </c>
      <c r="AG1341" s="15">
        <v>0</v>
      </c>
    </row>
    <row r="1342" spans="1:33" x14ac:dyDescent="0.2">
      <c r="A1342" s="56">
        <v>18</v>
      </c>
      <c r="B1342" s="57">
        <f>IF(O$1349&gt;0,SUM($O1342:O1342),"")</f>
        <v>0</v>
      </c>
      <c r="C1342" s="57">
        <f>IF(P$1349&gt;0,SUM($O1342:P1342),"")</f>
        <v>1</v>
      </c>
      <c r="D1342" s="57">
        <f>IF(Q$1349&gt;0,SUM($O1342:Q1342),"")</f>
        <v>1</v>
      </c>
      <c r="E1342" s="57" t="str">
        <f>IF(R$1349&gt;0,SUM($O1342:R1342),"")</f>
        <v/>
      </c>
      <c r="F1342" s="57" t="str">
        <f>IF(S$1349&gt;0,SUM($O1342:S1342),"")</f>
        <v/>
      </c>
      <c r="G1342" s="57" t="str">
        <f>IF(T$1349&gt;0,SUM($O1342:T1342),"")</f>
        <v/>
      </c>
      <c r="H1342" s="57" t="str">
        <f>IF(U$1349&gt;0,SUM($O1342:U1342),"")</f>
        <v/>
      </c>
      <c r="I1342" s="57" t="str">
        <f>IF(V$1349&gt;0,SUM($O1342:V1342),"")</f>
        <v/>
      </c>
      <c r="J1342" s="57" t="str">
        <f>IF(W$1349&gt;0,SUM($O1342:W1342),"")</f>
        <v/>
      </c>
      <c r="K1342" s="57" t="str">
        <f>IF(X$1349&gt;0,SUM($O1342:X1342),"")</f>
        <v/>
      </c>
      <c r="L1342" s="57" t="str">
        <f>IF(Y$1349&gt;0,SUM($O1342:Y1342),"")</f>
        <v/>
      </c>
      <c r="M1342" s="57" t="str">
        <f>IF(Z$1349&gt;0,SUM($O1342:Z1342),"")</f>
        <v/>
      </c>
      <c r="N1342" s="56">
        <v>18</v>
      </c>
      <c r="O1342" s="84">
        <v>0</v>
      </c>
      <c r="P1342" s="294">
        <v>1</v>
      </c>
      <c r="Q1342" s="71">
        <v>0</v>
      </c>
      <c r="R1342" s="391"/>
      <c r="S1342" s="399"/>
      <c r="T1342" s="407"/>
      <c r="U1342" s="71"/>
      <c r="V1342" s="71"/>
      <c r="W1342" s="71"/>
      <c r="X1342" s="71"/>
      <c r="Y1342" s="58"/>
      <c r="Z1342" s="58"/>
      <c r="AA1342" s="56">
        <v>18</v>
      </c>
      <c r="AB1342"/>
      <c r="AD1342" s="15">
        <v>17</v>
      </c>
      <c r="AE1342" s="15">
        <v>0</v>
      </c>
      <c r="AF1342" s="15">
        <v>4</v>
      </c>
      <c r="AG1342" s="15">
        <v>0</v>
      </c>
    </row>
    <row r="1343" spans="1:33" x14ac:dyDescent="0.2">
      <c r="A1343" s="56">
        <v>19</v>
      </c>
      <c r="B1343" s="57">
        <f>IF(O$1349&gt;0,SUM($O1343:O1343),"")</f>
        <v>1</v>
      </c>
      <c r="C1343" s="57">
        <f>IF(P$1349&gt;0,SUM($O1343:P1343),"")</f>
        <v>2</v>
      </c>
      <c r="D1343" s="57">
        <f>IF(Q$1349&gt;0,SUM($O1343:Q1343),"")</f>
        <v>2</v>
      </c>
      <c r="E1343" s="57" t="str">
        <f>IF(R$1349&gt;0,SUM($O1343:R1343),"")</f>
        <v/>
      </c>
      <c r="F1343" s="57" t="str">
        <f>IF(S$1349&gt;0,SUM($O1343:S1343),"")</f>
        <v/>
      </c>
      <c r="G1343" s="57" t="str">
        <f>IF(T$1349&gt;0,SUM($O1343:T1343),"")</f>
        <v/>
      </c>
      <c r="H1343" s="57" t="str">
        <f>IF(U$1349&gt;0,SUM($O1343:U1343),"")</f>
        <v/>
      </c>
      <c r="I1343" s="57" t="str">
        <f>IF(V$1349&gt;0,SUM($O1343:V1343),"")</f>
        <v/>
      </c>
      <c r="J1343" s="57" t="str">
        <f>IF(W$1349&gt;0,SUM($O1343:W1343),"")</f>
        <v/>
      </c>
      <c r="K1343" s="57" t="str">
        <f>IF(X$1349&gt;0,SUM($O1343:X1343),"")</f>
        <v/>
      </c>
      <c r="L1343" s="57" t="str">
        <f>IF(Y$1349&gt;0,SUM($O1343:Y1343),"")</f>
        <v/>
      </c>
      <c r="M1343" s="57" t="str">
        <f>IF(Z$1349&gt;0,SUM($O1343:Z1343),"")</f>
        <v/>
      </c>
      <c r="N1343" s="56">
        <v>19</v>
      </c>
      <c r="O1343" s="382">
        <v>1</v>
      </c>
      <c r="P1343" s="294">
        <v>1</v>
      </c>
      <c r="Q1343" s="297">
        <v>0</v>
      </c>
      <c r="R1343" s="391"/>
      <c r="S1343" s="399"/>
      <c r="T1343" s="407"/>
      <c r="U1343" s="71"/>
      <c r="V1343" s="71"/>
      <c r="W1343" s="71"/>
      <c r="X1343" s="71"/>
      <c r="Y1343" s="58"/>
      <c r="Z1343" s="58"/>
      <c r="AA1343" s="56">
        <v>19</v>
      </c>
      <c r="AB1343"/>
      <c r="AD1343" s="15">
        <v>18</v>
      </c>
    </row>
    <row r="1344" spans="1:33" x14ac:dyDescent="0.2">
      <c r="A1344" s="56">
        <v>20</v>
      </c>
      <c r="B1344" s="57">
        <f>IF(O$1349&gt;0,SUM($O1344:O1344),"")</f>
        <v>0</v>
      </c>
      <c r="C1344" s="57">
        <f>IF(P$1349&gt;0,SUM($O1344:P1344),"")</f>
        <v>1</v>
      </c>
      <c r="D1344" s="57">
        <f>IF(Q$1349&gt;0,SUM($O1344:Q1344),"")</f>
        <v>1</v>
      </c>
      <c r="E1344" s="57" t="str">
        <f>IF(R$1349&gt;0,SUM($O1344:R1344),"")</f>
        <v/>
      </c>
      <c r="F1344" s="57" t="str">
        <f>IF(S$1349&gt;0,SUM($O1344:S1344),"")</f>
        <v/>
      </c>
      <c r="G1344" s="57" t="str">
        <f>IF(T$1349&gt;0,SUM($O1344:T1344),"")</f>
        <v/>
      </c>
      <c r="H1344" s="57" t="str">
        <f>IF(U$1349&gt;0,SUM($O1344:U1344),"")</f>
        <v/>
      </c>
      <c r="I1344" s="57" t="str">
        <f>IF(V$1349&gt;0,SUM($O1344:V1344),"")</f>
        <v/>
      </c>
      <c r="J1344" s="57" t="str">
        <f>IF(W$1349&gt;0,SUM($O1344:W1344),"")</f>
        <v/>
      </c>
      <c r="K1344" s="57" t="str">
        <f>IF(X$1349&gt;0,SUM($O1344:X1344),"")</f>
        <v/>
      </c>
      <c r="L1344" s="57" t="str">
        <f>IF(Y$1349&gt;0,SUM($O1344:Y1344),"")</f>
        <v/>
      </c>
      <c r="M1344" s="57" t="str">
        <f>IF(Z$1349&gt;0,SUM($O1344:Z1344),"")</f>
        <v/>
      </c>
      <c r="N1344" s="56">
        <v>20</v>
      </c>
      <c r="O1344" s="84">
        <v>0</v>
      </c>
      <c r="P1344" s="294">
        <v>1</v>
      </c>
      <c r="Q1344" s="71">
        <v>0</v>
      </c>
      <c r="R1344" s="391"/>
      <c r="S1344" s="399"/>
      <c r="T1344" s="407"/>
      <c r="U1344" s="112"/>
      <c r="V1344" s="71"/>
      <c r="W1344" s="71"/>
      <c r="X1344" s="71"/>
      <c r="Y1344" s="58"/>
      <c r="Z1344" s="58"/>
      <c r="AA1344" s="56">
        <v>20</v>
      </c>
      <c r="AB1344"/>
      <c r="AD1344" s="15">
        <v>19</v>
      </c>
      <c r="AE1344" s="299">
        <v>0</v>
      </c>
      <c r="AF1344" s="299">
        <v>2</v>
      </c>
      <c r="AG1344" s="15">
        <v>0</v>
      </c>
    </row>
    <row r="1345" spans="1:33" x14ac:dyDescent="0.2">
      <c r="A1345" s="56">
        <v>21</v>
      </c>
      <c r="B1345" s="57">
        <f>IF(O$1349&gt;0,SUM($O1345:O1345),"")</f>
        <v>1</v>
      </c>
      <c r="C1345" s="57">
        <f>IF(P$1349&gt;0,SUM($O1345:P1345),"")</f>
        <v>3</v>
      </c>
      <c r="D1345" s="57">
        <f>IF(Q$1349&gt;0,SUM($O1345:Q1345),"")</f>
        <v>3</v>
      </c>
      <c r="E1345" s="57" t="str">
        <f>IF(R$1349&gt;0,SUM($O1345:R1345),"")</f>
        <v/>
      </c>
      <c r="F1345" s="57" t="str">
        <f>IF(S$1349&gt;0,SUM($O1345:S1345),"")</f>
        <v/>
      </c>
      <c r="G1345" s="57" t="str">
        <f>IF(T$1349&gt;0,SUM($O1345:T1345),"")</f>
        <v/>
      </c>
      <c r="H1345" s="57" t="str">
        <f>IF(U$1349&gt;0,SUM($O1345:U1345),"")</f>
        <v/>
      </c>
      <c r="I1345" s="57" t="str">
        <f>IF(V$1349&gt;0,SUM($O1345:V1345),"")</f>
        <v/>
      </c>
      <c r="J1345" s="57" t="str">
        <f>IF(W$1349&gt;0,SUM($O1345:W1345),"")</f>
        <v/>
      </c>
      <c r="K1345" s="57" t="str">
        <f>IF(X$1349&gt;0,SUM($O1345:X1345),"")</f>
        <v/>
      </c>
      <c r="L1345" s="57" t="str">
        <f>IF(Y$1349&gt;0,SUM($O1345:Y1345),"")</f>
        <v/>
      </c>
      <c r="M1345" s="57" t="str">
        <f>IF(Z$1349&gt;0,SUM($O1345:Z1345),"")</f>
        <v/>
      </c>
      <c r="N1345" s="56">
        <v>21</v>
      </c>
      <c r="O1345" s="84">
        <v>1</v>
      </c>
      <c r="P1345" s="294">
        <v>2</v>
      </c>
      <c r="Q1345" s="71">
        <v>0</v>
      </c>
      <c r="R1345" s="391"/>
      <c r="S1345" s="399"/>
      <c r="T1345" s="407"/>
      <c r="U1345" s="71"/>
      <c r="V1345" s="71"/>
      <c r="W1345" s="71"/>
      <c r="X1345" s="71"/>
      <c r="Y1345" s="58"/>
      <c r="Z1345" s="58"/>
      <c r="AA1345" s="56">
        <v>21</v>
      </c>
      <c r="AB1345"/>
      <c r="AD1345" s="15">
        <v>20</v>
      </c>
    </row>
    <row r="1346" spans="1:33" x14ac:dyDescent="0.2">
      <c r="A1346" s="56">
        <v>22</v>
      </c>
      <c r="B1346" s="57">
        <f>IF(O$1349&gt;0,SUM($O1346:O1346),"")</f>
        <v>0</v>
      </c>
      <c r="C1346" s="57">
        <f>IF(P$1349&gt;0,SUM($O1346:P1346),"")</f>
        <v>0</v>
      </c>
      <c r="D1346" s="57">
        <f>IF(Q$1349&gt;0,SUM($O1346:Q1346),"")</f>
        <v>0</v>
      </c>
      <c r="E1346" s="57" t="str">
        <f>IF(R$1349&gt;0,SUM($O1346:R1346),"")</f>
        <v/>
      </c>
      <c r="F1346" s="57" t="str">
        <f>IF(S$1349&gt;0,SUM($O1346:S1346),"")</f>
        <v/>
      </c>
      <c r="G1346" s="57" t="str">
        <f>IF(T$1349&gt;0,SUM($O1346:T1346),"")</f>
        <v/>
      </c>
      <c r="H1346" s="57" t="str">
        <f>IF(U$1349&gt;0,SUM($O1346:U1346),"")</f>
        <v/>
      </c>
      <c r="I1346" s="57" t="str">
        <f>IF(V$1349&gt;0,SUM($O1346:V1346),"")</f>
        <v/>
      </c>
      <c r="J1346" s="57" t="str">
        <f>IF(W$1349&gt;0,SUM($O1346:W1346),"")</f>
        <v/>
      </c>
      <c r="K1346" s="57" t="str">
        <f>IF(X$1349&gt;0,SUM($O1346:X1346),"")</f>
        <v/>
      </c>
      <c r="L1346" s="57" t="str">
        <f>IF(Y$1349&gt;0,SUM($O1346:Y1346),"")</f>
        <v/>
      </c>
      <c r="M1346" s="57" t="str">
        <f>IF(Z$1349&gt;0,SUM($O1346:Z1346),"")</f>
        <v/>
      </c>
      <c r="N1346" s="56">
        <v>22</v>
      </c>
      <c r="O1346" s="84">
        <v>0</v>
      </c>
      <c r="P1346" s="294">
        <v>0</v>
      </c>
      <c r="Q1346" s="71">
        <v>0</v>
      </c>
      <c r="R1346" s="391"/>
      <c r="S1346" s="399"/>
      <c r="T1346" s="407"/>
      <c r="U1346" s="71"/>
      <c r="V1346" s="71"/>
      <c r="W1346" s="71"/>
      <c r="X1346" s="71"/>
      <c r="Y1346" s="58"/>
      <c r="Z1346" s="58"/>
      <c r="AA1346" s="56">
        <v>22</v>
      </c>
      <c r="AB1346"/>
      <c r="AD1346" s="15">
        <v>21</v>
      </c>
      <c r="AE1346" s="15">
        <v>0</v>
      </c>
      <c r="AF1346" s="15">
        <v>1</v>
      </c>
      <c r="AG1346" s="15">
        <v>0</v>
      </c>
    </row>
    <row r="1347" spans="1:33" x14ac:dyDescent="0.2">
      <c r="A1347" s="56">
        <v>23</v>
      </c>
      <c r="B1347" s="57">
        <f>IF(O$1349&gt;0,SUM($O1347:O1347),"")</f>
        <v>1</v>
      </c>
      <c r="C1347" s="57">
        <f>IF(P$1349&gt;0,SUM($O1347:P1347),"")</f>
        <v>1</v>
      </c>
      <c r="D1347" s="57">
        <f>IF(Q$1349&gt;0,SUM($O1347:Q1347),"")</f>
        <v>2</v>
      </c>
      <c r="E1347" s="57" t="str">
        <f>IF(R$1349&gt;0,SUM($O1347:R1347),"")</f>
        <v/>
      </c>
      <c r="F1347" s="57" t="str">
        <f>IF(S$1349&gt;0,SUM($O1347:S1347),"")</f>
        <v/>
      </c>
      <c r="G1347" s="57" t="str">
        <f>IF(T$1349&gt;0,SUM($O1347:T1347),"")</f>
        <v/>
      </c>
      <c r="H1347" s="57" t="str">
        <f>IF(U$1349&gt;0,SUM($O1347:U1347),"")</f>
        <v/>
      </c>
      <c r="I1347" s="57" t="str">
        <f>IF(V$1349&gt;0,SUM($O1347:V1347),"")</f>
        <v/>
      </c>
      <c r="J1347" s="57" t="str">
        <f>IF(W$1349&gt;0,SUM($O1347:W1347),"")</f>
        <v/>
      </c>
      <c r="K1347" s="57" t="str">
        <f>IF(X$1349&gt;0,SUM($O1347:X1347),"")</f>
        <v/>
      </c>
      <c r="L1347" s="57" t="str">
        <f>IF(Y$1349&gt;0,SUM($O1347:Y1347),"")</f>
        <v/>
      </c>
      <c r="M1347" s="57" t="str">
        <f>IF(Z$1349&gt;0,SUM($O1347:Z1347),"")</f>
        <v/>
      </c>
      <c r="N1347" s="56">
        <v>23</v>
      </c>
      <c r="O1347" s="84">
        <v>1</v>
      </c>
      <c r="P1347" s="294">
        <v>0</v>
      </c>
      <c r="Q1347" s="297">
        <v>1</v>
      </c>
      <c r="R1347" s="391"/>
      <c r="S1347" s="399"/>
      <c r="T1347" s="407"/>
      <c r="U1347" s="71"/>
      <c r="V1347" s="71"/>
      <c r="W1347" s="71"/>
      <c r="X1347" s="71"/>
      <c r="Y1347" s="58"/>
      <c r="Z1347" s="58"/>
      <c r="AA1347" s="56">
        <v>23</v>
      </c>
      <c r="AB1347"/>
    </row>
    <row r="1348" spans="1:33" x14ac:dyDescent="0.2">
      <c r="A1348" s="56">
        <v>24</v>
      </c>
      <c r="B1348" s="57">
        <f>IF(O$1349&gt;0,SUM($O1348:O1348),"")</f>
        <v>2</v>
      </c>
      <c r="C1348" s="57">
        <f>IF(P$1349&gt;0,SUM($O1348:P1348),"")</f>
        <v>5</v>
      </c>
      <c r="D1348" s="57">
        <f>IF(Q$1349&gt;0,SUM($O1348:Q1348),"")</f>
        <v>5</v>
      </c>
      <c r="E1348" s="57" t="str">
        <f>IF(R$1349&gt;0,SUM($O1348:R1348),"")</f>
        <v/>
      </c>
      <c r="F1348" s="57" t="str">
        <f>IF(S$1349&gt;0,SUM($O1348:S1348),"")</f>
        <v/>
      </c>
      <c r="G1348" s="57" t="str">
        <f>IF(T$1349&gt;0,SUM($O1348:T1348),"")</f>
        <v/>
      </c>
      <c r="H1348" s="57" t="str">
        <f>IF(U$1349&gt;0,SUM($O1348:U1348),"")</f>
        <v/>
      </c>
      <c r="I1348" s="57" t="str">
        <f>IF(V$1349&gt;0,SUM($O1348:V1348),"")</f>
        <v/>
      </c>
      <c r="J1348" s="57" t="str">
        <f>IF(W$1349&gt;0,SUM($O1348:W1348),"")</f>
        <v/>
      </c>
      <c r="K1348" s="57" t="str">
        <f>IF(X$1349&gt;0,SUM($O1348:X1348),"")</f>
        <v/>
      </c>
      <c r="L1348" s="57" t="str">
        <f>IF(Y$1349&gt;0,SUM($O1348:Y1348),"")</f>
        <v/>
      </c>
      <c r="M1348" s="57" t="str">
        <f>IF(Z$1349&gt;0,SUM($O1348:Z1348),"")</f>
        <v/>
      </c>
      <c r="N1348" s="56">
        <v>24</v>
      </c>
      <c r="O1348" s="382">
        <v>2</v>
      </c>
      <c r="P1348" s="294">
        <v>3</v>
      </c>
      <c r="Q1348" s="297">
        <v>0</v>
      </c>
      <c r="R1348" s="391"/>
      <c r="S1348" s="399"/>
      <c r="T1348" s="407"/>
      <c r="U1348" s="71"/>
      <c r="V1348" s="71"/>
      <c r="W1348" s="71"/>
      <c r="X1348" s="71"/>
      <c r="Y1348" s="58"/>
      <c r="Z1348" s="58"/>
      <c r="AA1348" s="56">
        <v>24</v>
      </c>
      <c r="AB1348"/>
      <c r="AC1348"/>
      <c r="AD1348" s="15">
        <v>23</v>
      </c>
      <c r="AE1348" s="299">
        <v>1</v>
      </c>
      <c r="AF1348" s="299">
        <v>1</v>
      </c>
      <c r="AG1348" s="15">
        <v>100</v>
      </c>
    </row>
    <row r="1349" spans="1:33" x14ac:dyDescent="0.2">
      <c r="A1349" s="72" t="s">
        <v>4</v>
      </c>
      <c r="B1349" s="62">
        <f>SUM(B1325:B1348)</f>
        <v>121</v>
      </c>
      <c r="C1349" s="62">
        <f>SUM(C1325:C1348)</f>
        <v>146</v>
      </c>
      <c r="D1349" s="62">
        <f t="shared" ref="D1349:M1349" si="84">SUM(D1325:D1348)</f>
        <v>154</v>
      </c>
      <c r="E1349" s="62">
        <f t="shared" si="84"/>
        <v>0</v>
      </c>
      <c r="F1349" s="62">
        <f t="shared" si="84"/>
        <v>0</v>
      </c>
      <c r="G1349" s="62">
        <f>SUM(G1325:G1348)</f>
        <v>0</v>
      </c>
      <c r="H1349" s="62">
        <f t="shared" si="84"/>
        <v>0</v>
      </c>
      <c r="I1349" s="62">
        <f t="shared" si="84"/>
        <v>0</v>
      </c>
      <c r="J1349" s="62">
        <f t="shared" si="84"/>
        <v>0</v>
      </c>
      <c r="K1349" s="62">
        <f t="shared" si="84"/>
        <v>0</v>
      </c>
      <c r="L1349" s="62">
        <f t="shared" si="84"/>
        <v>0</v>
      </c>
      <c r="M1349" s="62">
        <f t="shared" si="84"/>
        <v>0</v>
      </c>
      <c r="N1349" s="72" t="s">
        <v>4</v>
      </c>
      <c r="O1349" s="62">
        <f>SUM(O1325:O1348)</f>
        <v>121</v>
      </c>
      <c r="P1349" s="62">
        <f>SUM(P1325:P1348)</f>
        <v>25</v>
      </c>
      <c r="Q1349" s="62">
        <f>SUM(Q1325:Q1348)</f>
        <v>8</v>
      </c>
      <c r="R1349" s="62">
        <f>SUM(R1326:R1348)</f>
        <v>0</v>
      </c>
      <c r="S1349" s="62">
        <f t="shared" ref="S1349:X1349" si="85">SUM(S1325:S1348)</f>
        <v>0</v>
      </c>
      <c r="T1349" s="62">
        <f t="shared" si="85"/>
        <v>0</v>
      </c>
      <c r="U1349" s="62">
        <f t="shared" si="85"/>
        <v>0</v>
      </c>
      <c r="V1349" s="62">
        <f t="shared" si="85"/>
        <v>0</v>
      </c>
      <c r="W1349" s="62">
        <f t="shared" si="85"/>
        <v>0</v>
      </c>
      <c r="X1349" s="62">
        <f t="shared" si="85"/>
        <v>0</v>
      </c>
      <c r="Y1349" s="62">
        <f>SUM(Y1325:Y1348)</f>
        <v>0</v>
      </c>
      <c r="Z1349" s="62">
        <f>SUM(Z1325:Z1348)</f>
        <v>0</v>
      </c>
      <c r="AA1349" s="72" t="s">
        <v>4</v>
      </c>
      <c r="AB1349"/>
      <c r="AC1349"/>
      <c r="AD1349" s="15">
        <v>24</v>
      </c>
      <c r="AE1349" s="299">
        <v>0</v>
      </c>
      <c r="AF1349" s="299">
        <v>1</v>
      </c>
      <c r="AG1349" s="15">
        <v>0</v>
      </c>
    </row>
    <row r="1350" spans="1:33" x14ac:dyDescent="0.2">
      <c r="A1350" s="45"/>
      <c r="B1350" s="63"/>
      <c r="C1350" s="63"/>
      <c r="D1350" s="63"/>
      <c r="E1350" s="63"/>
      <c r="F1350" s="63"/>
      <c r="G1350" s="63"/>
      <c r="H1350" s="63"/>
      <c r="I1350" s="63"/>
      <c r="J1350" s="63"/>
      <c r="K1350" s="63"/>
      <c r="L1350" s="63">
        <f>L1349-K1349</f>
        <v>0</v>
      </c>
      <c r="M1350" s="63"/>
      <c r="N1350" s="45"/>
      <c r="O1350" s="380"/>
      <c r="P1350" s="380"/>
      <c r="Q1350" s="380"/>
      <c r="R1350" s="380"/>
      <c r="S1350" s="380"/>
      <c r="T1350" s="380"/>
      <c r="U1350" s="380"/>
      <c r="V1350" s="380"/>
      <c r="W1350" s="118"/>
      <c r="X1350" s="380"/>
      <c r="Y1350" s="118"/>
      <c r="Z1350" s="118"/>
      <c r="AA1350" s="45"/>
      <c r="AB1350"/>
      <c r="AC1350"/>
      <c r="AE1350" s="299"/>
      <c r="AF1350" s="299"/>
    </row>
    <row r="1351" spans="1:33" x14ac:dyDescent="0.2">
      <c r="B1351" s="63"/>
      <c r="C1351" s="63"/>
      <c r="D1351" s="63"/>
      <c r="E1351" s="63"/>
      <c r="F1351" s="63"/>
      <c r="G1351" s="63"/>
      <c r="H1351" s="63"/>
      <c r="I1351" s="63"/>
      <c r="J1351" s="63"/>
      <c r="K1351" s="63"/>
      <c r="L1351" s="63"/>
      <c r="M1351" s="63"/>
      <c r="O1351" s="105"/>
      <c r="P1351" s="105"/>
      <c r="Q1351" s="105"/>
      <c r="R1351" s="118"/>
      <c r="S1351" s="118"/>
      <c r="T1351" s="118"/>
      <c r="U1351" s="118"/>
      <c r="V1351" s="118"/>
      <c r="W1351" s="118"/>
      <c r="Y1351" s="118"/>
      <c r="Z1351" s="118"/>
      <c r="AA1351" s="45"/>
      <c r="AB1351"/>
      <c r="AC1351"/>
      <c r="AE1351" s="299"/>
      <c r="AF1351" s="299"/>
    </row>
    <row r="1352" spans="1:33" x14ac:dyDescent="0.2">
      <c r="B1352" s="63"/>
      <c r="C1352" s="63"/>
      <c r="D1352" s="63"/>
      <c r="E1352" s="63"/>
      <c r="F1352" s="63"/>
      <c r="G1352" s="63"/>
      <c r="H1352" s="63"/>
      <c r="I1352" s="63"/>
      <c r="J1352" s="63"/>
      <c r="K1352" s="63"/>
      <c r="L1352" s="63"/>
      <c r="M1352" s="63"/>
      <c r="AA1352" s="45"/>
      <c r="AB1352" s="68"/>
      <c r="AC1352"/>
    </row>
    <row r="1353" spans="1:33" x14ac:dyDescent="0.2">
      <c r="B1353" s="86"/>
      <c r="O1353" s="86"/>
      <c r="AA1353" s="45"/>
      <c r="AB1353"/>
      <c r="AC1353"/>
    </row>
    <row r="1354" spans="1:33" x14ac:dyDescent="0.2">
      <c r="A1354" s="65" t="s">
        <v>103</v>
      </c>
      <c r="B1354" s="115" t="s">
        <v>328</v>
      </c>
      <c r="C1354" s="116"/>
      <c r="D1354" s="116"/>
      <c r="E1354" s="116"/>
      <c r="F1354" s="116"/>
      <c r="G1354" s="116"/>
      <c r="H1354" s="116"/>
      <c r="I1354" s="116"/>
      <c r="J1354" s="116"/>
      <c r="K1354" s="116"/>
      <c r="L1354" s="116"/>
      <c r="M1354" s="116"/>
      <c r="N1354" s="65" t="s">
        <v>103</v>
      </c>
      <c r="O1354" s="326" t="str">
        <f>B1354</f>
        <v>Wagner-Peyser Entered Employment Rate for those Employed at Participation and Referred to Agricultural Jobs</v>
      </c>
      <c r="P1354" s="327"/>
      <c r="Q1354" s="327"/>
      <c r="R1354" s="327"/>
      <c r="S1354" s="327"/>
      <c r="T1354" s="327"/>
      <c r="U1354" s="327"/>
      <c r="V1354" s="327"/>
      <c r="W1354" s="327"/>
      <c r="X1354" s="327"/>
      <c r="Y1354" s="327"/>
      <c r="Z1354" s="327"/>
      <c r="AA1354" s="114" t="s">
        <v>103</v>
      </c>
      <c r="AB1354"/>
      <c r="AC1354"/>
    </row>
    <row r="1355" spans="1:33" x14ac:dyDescent="0.2">
      <c r="A1355" s="65">
        <v>1</v>
      </c>
      <c r="B1355" s="57">
        <f>IF(O$1379&gt;0,SUM($O1355:O1355),"")</f>
        <v>0</v>
      </c>
      <c r="C1355" s="57">
        <f>IF(P$1379&gt;0,SUM($O1355:P1355),"")</f>
        <v>0</v>
      </c>
      <c r="D1355" s="57">
        <f>IF(Q$1379&gt;0,SUM($O1355:Q1355),"")</f>
        <v>0</v>
      </c>
      <c r="E1355" s="57" t="str">
        <f>IF(R$1379&gt;0,SUM($O1355:R1355),"")</f>
        <v/>
      </c>
      <c r="F1355" s="57" t="str">
        <f>IF(S$1379&gt;0,SUM($O1355:S1355),"")</f>
        <v/>
      </c>
      <c r="G1355" s="57" t="str">
        <f>IF(T$1379&gt;0,SUM($O1355:T1355),"")</f>
        <v/>
      </c>
      <c r="H1355" s="57" t="str">
        <f>IF(U$1379&gt;0,SUM($O1355:U1355),"")</f>
        <v/>
      </c>
      <c r="I1355" s="57" t="str">
        <f>IF(V$1379&gt;0,SUM($O1355:V1355),"")</f>
        <v/>
      </c>
      <c r="J1355" s="57" t="str">
        <f>IF(W$1379&gt;0,SUM($O1355:W1355),"")</f>
        <v/>
      </c>
      <c r="K1355" s="57" t="str">
        <f>IF(X$1379&gt;0,SUM($O1355:X1355),"")</f>
        <v/>
      </c>
      <c r="L1355" s="57" t="str">
        <f>IF(Y$1379&gt;0,SUM($O1355:Y1355),"")</f>
        <v/>
      </c>
      <c r="M1355" s="57" t="str">
        <f>IF(Z$1379&gt;0,SUM($O1355:Z1355),"")</f>
        <v/>
      </c>
      <c r="N1355" s="65">
        <v>1</v>
      </c>
      <c r="O1355" s="84">
        <v>0</v>
      </c>
      <c r="P1355" s="84">
        <v>0</v>
      </c>
      <c r="Q1355" s="71">
        <v>0</v>
      </c>
      <c r="R1355" s="392"/>
      <c r="S1355" s="399"/>
      <c r="T1355" s="408"/>
      <c r="U1355" s="71"/>
      <c r="V1355" s="295"/>
      <c r="W1355" s="295"/>
      <c r="X1355" s="297"/>
      <c r="Y1355" s="58"/>
      <c r="Z1355" s="58"/>
      <c r="AA1355" s="65">
        <v>1</v>
      </c>
      <c r="AB1355"/>
      <c r="AC1355"/>
    </row>
    <row r="1356" spans="1:33" x14ac:dyDescent="0.2">
      <c r="A1356" s="65">
        <v>2</v>
      </c>
      <c r="B1356" s="57">
        <f>IF(O$1379&gt;0,SUM($O1356:O1356),"")</f>
        <v>0</v>
      </c>
      <c r="C1356" s="57">
        <f>IF(P$1379&gt;0,SUM($O1356:P1356),"")</f>
        <v>1</v>
      </c>
      <c r="D1356" s="57">
        <f>IF(Q$1379&gt;0,SUM($O1356:Q1356),"")</f>
        <v>2</v>
      </c>
      <c r="E1356" s="57" t="str">
        <f>IF(R$1379&gt;0,SUM($O1356:R1356),"")</f>
        <v/>
      </c>
      <c r="F1356" s="57" t="str">
        <f>IF(S$1379&gt;0,SUM($O1356:S1356),"")</f>
        <v/>
      </c>
      <c r="G1356" s="57" t="str">
        <f>IF(T$1379&gt;0,SUM($O1356:T1356),"")</f>
        <v/>
      </c>
      <c r="H1356" s="57" t="str">
        <f>IF(U$1379&gt;0,SUM($O1356:U1356),"")</f>
        <v/>
      </c>
      <c r="I1356" s="57" t="str">
        <f>IF(V$1379&gt;0,SUM($O1356:V1356),"")</f>
        <v/>
      </c>
      <c r="J1356" s="57" t="str">
        <f>IF(W$1379&gt;0,SUM($O1356:W1356),"")</f>
        <v/>
      </c>
      <c r="K1356" s="57" t="str">
        <f>IF(X$1379&gt;0,SUM($O1356:X1356),"")</f>
        <v/>
      </c>
      <c r="L1356" s="57" t="str">
        <f>IF(Y$1379&gt;0,SUM($O1356:Y1356),"")</f>
        <v/>
      </c>
      <c r="M1356" s="57" t="str">
        <f>IF(Z$1379&gt;0,SUM($O1356:Z1356),"")</f>
        <v/>
      </c>
      <c r="N1356" s="65">
        <v>2</v>
      </c>
      <c r="O1356" s="84">
        <v>0</v>
      </c>
      <c r="P1356" s="84">
        <v>1</v>
      </c>
      <c r="Q1356" s="71">
        <v>1</v>
      </c>
      <c r="R1356" s="392"/>
      <c r="S1356" s="399"/>
      <c r="T1356" s="408"/>
      <c r="U1356" s="71"/>
      <c r="V1356" s="112"/>
      <c r="W1356" s="112"/>
      <c r="X1356" s="71"/>
      <c r="Y1356" s="58"/>
      <c r="Z1356" s="58"/>
      <c r="AA1356" s="65">
        <v>2</v>
      </c>
      <c r="AB1356"/>
      <c r="AC1356"/>
    </row>
    <row r="1357" spans="1:33" x14ac:dyDescent="0.2">
      <c r="A1357" s="65">
        <v>3</v>
      </c>
      <c r="B1357" s="57">
        <f>IF(O$1379&gt;0,SUM($O1357:O1357),"")</f>
        <v>3</v>
      </c>
      <c r="C1357" s="57">
        <f>IF(P$1379&gt;0,SUM($O1357:P1357),"")</f>
        <v>5</v>
      </c>
      <c r="D1357" s="57">
        <f>IF(Q$1379&gt;0,SUM($O1357:Q1357),"")</f>
        <v>6</v>
      </c>
      <c r="E1357" s="57" t="str">
        <f>IF(R$1379&gt;0,SUM($O1357:R1357),"")</f>
        <v/>
      </c>
      <c r="F1357" s="57" t="str">
        <f>IF(S$1379&gt;0,SUM($O1357:S1357),"")</f>
        <v/>
      </c>
      <c r="G1357" s="57" t="str">
        <f>IF(T$1379&gt;0,SUM($O1357:T1357),"")</f>
        <v/>
      </c>
      <c r="H1357" s="57" t="str">
        <f>IF(U$1379&gt;0,SUM($O1357:U1357),"")</f>
        <v/>
      </c>
      <c r="I1357" s="57" t="str">
        <f>IF(V$1379&gt;0,SUM($O1357:V1357),"")</f>
        <v/>
      </c>
      <c r="J1357" s="57" t="str">
        <f>IF(W$1379&gt;0,SUM($O1357:W1357),"")</f>
        <v/>
      </c>
      <c r="K1357" s="57" t="str">
        <f>IF(X$1379&gt;0,SUM($O1357:X1357),"")</f>
        <v/>
      </c>
      <c r="L1357" s="57" t="str">
        <f>IF(Y$1379&gt;0,SUM($O1357:Y1357),"")</f>
        <v/>
      </c>
      <c r="M1357" s="57" t="str">
        <f>IF(Z$1379&gt;0,SUM($O1357:Z1357),"")</f>
        <v/>
      </c>
      <c r="N1357" s="65">
        <v>3</v>
      </c>
      <c r="O1357" s="84">
        <v>3</v>
      </c>
      <c r="P1357" s="84">
        <v>2</v>
      </c>
      <c r="Q1357" s="71">
        <v>1</v>
      </c>
      <c r="R1357" s="392"/>
      <c r="S1357" s="399"/>
      <c r="T1357" s="408"/>
      <c r="U1357" s="71"/>
      <c r="V1357" s="112"/>
      <c r="W1357" s="112"/>
      <c r="X1357" s="71"/>
      <c r="Y1357" s="58"/>
      <c r="Z1357" s="58"/>
      <c r="AA1357" s="65">
        <v>3</v>
      </c>
      <c r="AC1357"/>
    </row>
    <row r="1358" spans="1:33" x14ac:dyDescent="0.2">
      <c r="A1358" s="65">
        <v>4</v>
      </c>
      <c r="B1358" s="57">
        <f>IF(O$1379&gt;0,SUM($O1358:O1358),"")</f>
        <v>0</v>
      </c>
      <c r="C1358" s="57">
        <f>IF(P$1379&gt;0,SUM($O1358:P1358),"")</f>
        <v>0</v>
      </c>
      <c r="D1358" s="57">
        <f>IF(Q$1379&gt;0,SUM($O1358:Q1358),"")</f>
        <v>0</v>
      </c>
      <c r="E1358" s="57" t="str">
        <f>IF(R$1379&gt;0,SUM($O1358:R1358),"")</f>
        <v/>
      </c>
      <c r="F1358" s="57" t="str">
        <f>IF(S$1379&gt;0,SUM($O1358:S1358),"")</f>
        <v/>
      </c>
      <c r="G1358" s="57" t="str">
        <f>IF(T$1379&gt;0,SUM($O1358:T1358),"")</f>
        <v/>
      </c>
      <c r="H1358" s="57" t="str">
        <f>IF(U$1379&gt;0,SUM($O1358:U1358),"")</f>
        <v/>
      </c>
      <c r="I1358" s="57" t="str">
        <f>IF(V$1379&gt;0,SUM($O1358:V1358),"")</f>
        <v/>
      </c>
      <c r="J1358" s="57" t="str">
        <f>IF(W$1379&gt;0,SUM($O1358:W1358),"")</f>
        <v/>
      </c>
      <c r="K1358" s="57" t="str">
        <f>IF(X$1379&gt;0,SUM($O1358:X1358),"")</f>
        <v/>
      </c>
      <c r="L1358" s="57" t="str">
        <f>IF(Y$1379&gt;0,SUM($O1358:Y1358),"")</f>
        <v/>
      </c>
      <c r="M1358" s="57" t="str">
        <f>IF(Z$1379&gt;0,SUM($O1358:Z1358),"")</f>
        <v/>
      </c>
      <c r="N1358" s="65">
        <v>4</v>
      </c>
      <c r="O1358" s="84">
        <v>0</v>
      </c>
      <c r="P1358" s="84">
        <v>0</v>
      </c>
      <c r="Q1358" s="71">
        <v>0</v>
      </c>
      <c r="R1358" s="392"/>
      <c r="S1358" s="399"/>
      <c r="T1358" s="408"/>
      <c r="U1358" s="71"/>
      <c r="V1358" s="112"/>
      <c r="W1358" s="112"/>
      <c r="X1358" s="71"/>
      <c r="Y1358" s="58"/>
      <c r="Z1358" s="58"/>
      <c r="AA1358" s="65">
        <v>4</v>
      </c>
      <c r="AB1358" s="119"/>
      <c r="AC1358"/>
    </row>
    <row r="1359" spans="1:33" x14ac:dyDescent="0.2">
      <c r="A1359" s="65">
        <v>5</v>
      </c>
      <c r="B1359" s="57">
        <f>IF(O$1379&gt;0,SUM($O1359:O1359),"")</f>
        <v>11</v>
      </c>
      <c r="C1359" s="57">
        <f>IF(P$1379&gt;0,SUM($O1359:P1359),"")</f>
        <v>14</v>
      </c>
      <c r="D1359" s="57">
        <f>IF(Q$1379&gt;0,SUM($O1359:Q1359),"")</f>
        <v>15</v>
      </c>
      <c r="E1359" s="57" t="str">
        <f>IF(R$1379&gt;0,SUM($O1359:R1359),"")</f>
        <v/>
      </c>
      <c r="F1359" s="57" t="str">
        <f>IF(S$1379&gt;0,SUM($O1359:S1359),"")</f>
        <v/>
      </c>
      <c r="G1359" s="57" t="str">
        <f>IF(T$1379&gt;0,SUM($O1359:T1359),"")</f>
        <v/>
      </c>
      <c r="H1359" s="57" t="str">
        <f>IF(U$1379&gt;0,SUM($O1359:U1359),"")</f>
        <v/>
      </c>
      <c r="I1359" s="57" t="str">
        <f>IF(V$1379&gt;0,SUM($O1359:V1359),"")</f>
        <v/>
      </c>
      <c r="J1359" s="57" t="str">
        <f>IF(W$1379&gt;0,SUM($O1359:W1359),"")</f>
        <v/>
      </c>
      <c r="K1359" s="57" t="str">
        <f>IF(X$1379&gt;0,SUM($O1359:X1359),"")</f>
        <v/>
      </c>
      <c r="L1359" s="57" t="str">
        <f>IF(Y$1379&gt;0,SUM($O1359:Y1359),"")</f>
        <v/>
      </c>
      <c r="M1359" s="57" t="str">
        <f>IF(Z$1379&gt;0,SUM($O1359:Z1359),"")</f>
        <v/>
      </c>
      <c r="N1359" s="65">
        <v>5</v>
      </c>
      <c r="O1359" s="84">
        <v>11</v>
      </c>
      <c r="P1359" s="84">
        <v>3</v>
      </c>
      <c r="Q1359" s="297">
        <v>1</v>
      </c>
      <c r="R1359" s="392"/>
      <c r="S1359" s="399"/>
      <c r="T1359" s="408"/>
      <c r="U1359" s="71"/>
      <c r="V1359" s="112"/>
      <c r="W1359" s="112"/>
      <c r="X1359" s="71"/>
      <c r="Y1359" s="58"/>
      <c r="Z1359" s="58"/>
      <c r="AA1359" s="65">
        <v>5</v>
      </c>
      <c r="AB1359" s="119"/>
      <c r="AC1359"/>
      <c r="AE1359" s="299"/>
      <c r="AF1359" s="299"/>
    </row>
    <row r="1360" spans="1:33" x14ac:dyDescent="0.2">
      <c r="A1360" s="65">
        <v>6</v>
      </c>
      <c r="B1360" s="57">
        <f>IF(O$1379&gt;0,SUM($O1360:O1360),"")</f>
        <v>1</v>
      </c>
      <c r="C1360" s="57">
        <f>IF(P$1379&gt;0,SUM($O1360:P1360),"")</f>
        <v>6</v>
      </c>
      <c r="D1360" s="57">
        <f>IF(Q$1379&gt;0,SUM($O1360:Q1360),"")</f>
        <v>7</v>
      </c>
      <c r="E1360" s="57" t="str">
        <f>IF(R$1379&gt;0,SUM($O1360:R1360),"")</f>
        <v/>
      </c>
      <c r="F1360" s="57" t="str">
        <f>IF(S$1379&gt;0,SUM($O1360:S1360),"")</f>
        <v/>
      </c>
      <c r="G1360" s="57" t="str">
        <f>IF(T$1379&gt;0,SUM($O1360:T1360),"")</f>
        <v/>
      </c>
      <c r="H1360" s="57" t="str">
        <f>IF(U$1379&gt;0,SUM($O1360:U1360),"")</f>
        <v/>
      </c>
      <c r="I1360" s="57" t="str">
        <f>IF(V$1379&gt;0,SUM($O1360:V1360),"")</f>
        <v/>
      </c>
      <c r="J1360" s="57" t="str">
        <f>IF(W$1379&gt;0,SUM($O1360:W1360),"")</f>
        <v/>
      </c>
      <c r="K1360" s="57" t="str">
        <f>IF(X$1379&gt;0,SUM($O1360:X1360),"")</f>
        <v/>
      </c>
      <c r="L1360" s="57" t="str">
        <f>IF(Y$1379&gt;0,SUM($O1360:Y1360),"")</f>
        <v/>
      </c>
      <c r="M1360" s="57" t="str">
        <f>IF(Z$1379&gt;0,SUM($O1360:Z1360),"")</f>
        <v/>
      </c>
      <c r="N1360" s="65">
        <v>6</v>
      </c>
      <c r="O1360" s="84">
        <v>1</v>
      </c>
      <c r="P1360" s="84">
        <v>5</v>
      </c>
      <c r="Q1360" s="297">
        <v>1</v>
      </c>
      <c r="R1360" s="392"/>
      <c r="S1360" s="399"/>
      <c r="T1360" s="408"/>
      <c r="U1360" s="71"/>
      <c r="V1360" s="112"/>
      <c r="W1360" s="112"/>
      <c r="X1360" s="71"/>
      <c r="Y1360" s="58"/>
      <c r="Z1360" s="58"/>
      <c r="AA1360" s="65">
        <v>6</v>
      </c>
      <c r="AB1360" s="119"/>
      <c r="AC1360"/>
    </row>
    <row r="1361" spans="1:29" x14ac:dyDescent="0.2">
      <c r="A1361" s="65">
        <v>7</v>
      </c>
      <c r="B1361" s="57">
        <f>IF(O$1379&gt;0,SUM($O1361:O1361),"")</f>
        <v>0</v>
      </c>
      <c r="C1361" s="57">
        <f>IF(P$1379&gt;0,SUM($O1361:P1361),"")</f>
        <v>1</v>
      </c>
      <c r="D1361" s="57">
        <f>IF(Q$1379&gt;0,SUM($O1361:Q1361),"")</f>
        <v>1</v>
      </c>
      <c r="E1361" s="57" t="str">
        <f>IF(R$1379&gt;0,SUM($O1361:R1361),"")</f>
        <v/>
      </c>
      <c r="F1361" s="57" t="str">
        <f>IF(S$1379&gt;0,SUM($O1361:S1361),"")</f>
        <v/>
      </c>
      <c r="G1361" s="57" t="str">
        <f>IF(T$1379&gt;0,SUM($O1361:T1361),"")</f>
        <v/>
      </c>
      <c r="H1361" s="57" t="str">
        <f>IF(U$1379&gt;0,SUM($O1361:U1361),"")</f>
        <v/>
      </c>
      <c r="I1361" s="57" t="str">
        <f>IF(V$1379&gt;0,SUM($O1361:V1361),"")</f>
        <v/>
      </c>
      <c r="J1361" s="57" t="str">
        <f>IF(W$1379&gt;0,SUM($O1361:W1361),"")</f>
        <v/>
      </c>
      <c r="K1361" s="57" t="str">
        <f>IF(X$1379&gt;0,SUM($O1361:X1361),"")</f>
        <v/>
      </c>
      <c r="L1361" s="57" t="str">
        <f>IF(Y$1379&gt;0,SUM($O1361:Y1361),"")</f>
        <v/>
      </c>
      <c r="M1361" s="57" t="str">
        <f>IF(Z$1379&gt;0,SUM($O1361:Z1361),"")</f>
        <v/>
      </c>
      <c r="N1361" s="65">
        <v>7</v>
      </c>
      <c r="O1361" s="84">
        <v>0</v>
      </c>
      <c r="P1361" s="84">
        <v>1</v>
      </c>
      <c r="Q1361" s="71">
        <v>0</v>
      </c>
      <c r="R1361" s="392"/>
      <c r="S1361" s="399"/>
      <c r="T1361" s="408"/>
      <c r="U1361" s="71"/>
      <c r="V1361" s="112"/>
      <c r="W1361" s="112"/>
      <c r="X1361" s="71"/>
      <c r="Y1361" s="58"/>
      <c r="Z1361" s="58"/>
      <c r="AA1361" s="65">
        <v>7</v>
      </c>
      <c r="AB1361" s="119"/>
      <c r="AC1361"/>
    </row>
    <row r="1362" spans="1:29" x14ac:dyDescent="0.2">
      <c r="A1362" s="65">
        <v>8</v>
      </c>
      <c r="B1362" s="57">
        <f>IF(O$1379&gt;0,SUM($O1362:O1362),"")</f>
        <v>0</v>
      </c>
      <c r="C1362" s="57">
        <f>IF(P$1379&gt;0,SUM($O1362:P1362),"")</f>
        <v>0</v>
      </c>
      <c r="D1362" s="57">
        <f>IF(Q$1379&gt;0,SUM($O1362:Q1362),"")</f>
        <v>0</v>
      </c>
      <c r="E1362" s="57" t="str">
        <f>IF(R$1379&gt;0,SUM($O1362:R1362),"")</f>
        <v/>
      </c>
      <c r="F1362" s="57" t="str">
        <f>IF(S$1379&gt;0,SUM($O1362:S1362),"")</f>
        <v/>
      </c>
      <c r="G1362" s="57" t="str">
        <f>IF(T$1379&gt;0,SUM($O1362:T1362),"")</f>
        <v/>
      </c>
      <c r="H1362" s="57" t="str">
        <f>IF(U$1379&gt;0,SUM($O1362:U1362),"")</f>
        <v/>
      </c>
      <c r="I1362" s="57" t="str">
        <f>IF(V$1379&gt;0,SUM($O1362:V1362),"")</f>
        <v/>
      </c>
      <c r="J1362" s="57" t="str">
        <f>IF(W$1379&gt;0,SUM($O1362:W1362),"")</f>
        <v/>
      </c>
      <c r="K1362" s="57" t="str">
        <f>IF(X$1379&gt;0,SUM($O1362:X1362),"")</f>
        <v/>
      </c>
      <c r="L1362" s="57" t="str">
        <f>IF(Y$1379&gt;0,SUM($O1362:Y1362),"")</f>
        <v/>
      </c>
      <c r="M1362" s="57" t="str">
        <f>IF(Z$1379&gt;0,SUM($O1362:Z1362),"")</f>
        <v/>
      </c>
      <c r="N1362" s="65">
        <v>8</v>
      </c>
      <c r="O1362" s="84">
        <v>0</v>
      </c>
      <c r="P1362" s="84">
        <v>0</v>
      </c>
      <c r="Q1362" s="71">
        <v>0</v>
      </c>
      <c r="R1362" s="392"/>
      <c r="S1362" s="399"/>
      <c r="T1362" s="408"/>
      <c r="U1362" s="71"/>
      <c r="V1362" s="112"/>
      <c r="W1362" s="112"/>
      <c r="X1362" s="71"/>
      <c r="Y1362" s="58"/>
      <c r="Z1362" s="58"/>
      <c r="AA1362" s="65">
        <v>8</v>
      </c>
      <c r="AB1362" s="119"/>
      <c r="AC1362"/>
    </row>
    <row r="1363" spans="1:29" x14ac:dyDescent="0.2">
      <c r="A1363" s="65">
        <v>9</v>
      </c>
      <c r="B1363" s="57">
        <f>IF(O$1379&gt;0,SUM($O1363:O1363),"")</f>
        <v>1</v>
      </c>
      <c r="C1363" s="57">
        <f>IF(P$1379&gt;0,SUM($O1363:P1363),"")</f>
        <v>2</v>
      </c>
      <c r="D1363" s="57">
        <f>IF(Q$1379&gt;0,SUM($O1363:Q1363),"")</f>
        <v>3</v>
      </c>
      <c r="E1363" s="57" t="str">
        <f>IF(R$1379&gt;0,SUM($O1363:R1363),"")</f>
        <v/>
      </c>
      <c r="F1363" s="57" t="str">
        <f>IF(S$1379&gt;0,SUM($O1363:S1363),"")</f>
        <v/>
      </c>
      <c r="G1363" s="57" t="str">
        <f>IF(T$1379&gt;0,SUM($O1363:T1363),"")</f>
        <v/>
      </c>
      <c r="H1363" s="57" t="str">
        <f>IF(U$1379&gt;0,SUM($O1363:U1363),"")</f>
        <v/>
      </c>
      <c r="I1363" s="57" t="str">
        <f>IF(V$1379&gt;0,SUM($O1363:V1363),"")</f>
        <v/>
      </c>
      <c r="J1363" s="57" t="str">
        <f>IF(W$1379&gt;0,SUM($O1363:W1363),"")</f>
        <v/>
      </c>
      <c r="K1363" s="57" t="str">
        <f>IF(X$1379&gt;0,SUM($O1363:X1363),"")</f>
        <v/>
      </c>
      <c r="L1363" s="57" t="str">
        <f>IF(Y$1379&gt;0,SUM($O1363:Y1363),"")</f>
        <v/>
      </c>
      <c r="M1363" s="57" t="str">
        <f>IF(Z$1379&gt;0,SUM($O1363:Z1363),"")</f>
        <v/>
      </c>
      <c r="N1363" s="65">
        <v>9</v>
      </c>
      <c r="O1363" s="84">
        <v>1</v>
      </c>
      <c r="P1363" s="84">
        <v>1</v>
      </c>
      <c r="Q1363" s="297">
        <v>1</v>
      </c>
      <c r="R1363" s="392"/>
      <c r="S1363" s="399"/>
      <c r="T1363" s="408"/>
      <c r="U1363" s="71"/>
      <c r="V1363" s="112"/>
      <c r="W1363" s="112"/>
      <c r="X1363" s="71"/>
      <c r="Y1363" s="58"/>
      <c r="Z1363" s="58"/>
      <c r="AA1363" s="65">
        <v>9</v>
      </c>
      <c r="AB1363" s="119"/>
      <c r="AC1363"/>
    </row>
    <row r="1364" spans="1:29" x14ac:dyDescent="0.2">
      <c r="A1364" s="65">
        <v>10</v>
      </c>
      <c r="B1364" s="57">
        <f>IF(O$1379&gt;0,SUM($O1364:O1364),"")</f>
        <v>2</v>
      </c>
      <c r="C1364" s="57">
        <f>IF(P$1379&gt;0,SUM($O1364:P1364),"")</f>
        <v>3</v>
      </c>
      <c r="D1364" s="57">
        <f>IF(Q$1379&gt;0,SUM($O1364:Q1364),"")</f>
        <v>4</v>
      </c>
      <c r="E1364" s="57" t="str">
        <f>IF(R$1379&gt;0,SUM($O1364:R1364),"")</f>
        <v/>
      </c>
      <c r="F1364" s="57" t="str">
        <f>IF(S$1379&gt;0,SUM($O1364:S1364),"")</f>
        <v/>
      </c>
      <c r="G1364" s="57" t="str">
        <f>IF(T$1379&gt;0,SUM($O1364:T1364),"")</f>
        <v/>
      </c>
      <c r="H1364" s="57" t="str">
        <f>IF(U$1379&gt;0,SUM($O1364:U1364),"")</f>
        <v/>
      </c>
      <c r="I1364" s="57" t="str">
        <f>IF(V$1379&gt;0,SUM($O1364:V1364),"")</f>
        <v/>
      </c>
      <c r="J1364" s="57" t="str">
        <f>IF(W$1379&gt;0,SUM($O1364:W1364),"")</f>
        <v/>
      </c>
      <c r="K1364" s="57" t="str">
        <f>IF(X$1379&gt;0,SUM($O1364:X1364),"")</f>
        <v/>
      </c>
      <c r="L1364" s="57" t="str">
        <f>IF(Y$1379&gt;0,SUM($O1364:Y1364),"")</f>
        <v/>
      </c>
      <c r="M1364" s="57" t="str">
        <f>IF(Z$1379&gt;0,SUM($O1364:Z1364),"")</f>
        <v/>
      </c>
      <c r="N1364" s="65">
        <v>10</v>
      </c>
      <c r="O1364" s="84">
        <v>2</v>
      </c>
      <c r="P1364" s="84">
        <v>1</v>
      </c>
      <c r="Q1364" s="297">
        <v>1</v>
      </c>
      <c r="R1364" s="392"/>
      <c r="S1364" s="399"/>
      <c r="T1364" s="408"/>
      <c r="U1364" s="71"/>
      <c r="V1364" s="71"/>
      <c r="W1364" s="112"/>
      <c r="X1364" s="71"/>
      <c r="Y1364" s="58"/>
      <c r="Z1364" s="58"/>
      <c r="AA1364" s="65">
        <v>10</v>
      </c>
      <c r="AB1364" s="119"/>
      <c r="AC1364"/>
    </row>
    <row r="1365" spans="1:29" x14ac:dyDescent="0.2">
      <c r="A1365" s="65">
        <v>11</v>
      </c>
      <c r="B1365" s="57">
        <f>IF(O$1379&gt;0,SUM($O1365:O1365),"")</f>
        <v>0</v>
      </c>
      <c r="C1365" s="57">
        <f>IF(P$1379&gt;0,SUM($O1365:P1365),"")</f>
        <v>0</v>
      </c>
      <c r="D1365" s="57">
        <f>IF(Q$1379&gt;0,SUM($O1365:Q1365),"")</f>
        <v>0</v>
      </c>
      <c r="E1365" s="57" t="str">
        <f>IF(R$1379&gt;0,SUM($O1365:R1365),"")</f>
        <v/>
      </c>
      <c r="F1365" s="57" t="str">
        <f>IF(S$1379&gt;0,SUM($O1365:S1365),"")</f>
        <v/>
      </c>
      <c r="G1365" s="57" t="str">
        <f>IF(T$1379&gt;0,SUM($O1365:T1365),"")</f>
        <v/>
      </c>
      <c r="H1365" s="57" t="str">
        <f>IF(U$1379&gt;0,SUM($O1365:U1365),"")</f>
        <v/>
      </c>
      <c r="I1365" s="57" t="str">
        <f>IF(V$1379&gt;0,SUM($O1365:V1365),"")</f>
        <v/>
      </c>
      <c r="J1365" s="57" t="str">
        <f>IF(W$1379&gt;0,SUM($O1365:W1365),"")</f>
        <v/>
      </c>
      <c r="K1365" s="57" t="str">
        <f>IF(X$1379&gt;0,SUM($O1365:X1365),"")</f>
        <v/>
      </c>
      <c r="L1365" s="57" t="str">
        <f>IF(Y$1379&gt;0,SUM($O1365:Y1365),"")</f>
        <v/>
      </c>
      <c r="M1365" s="57" t="str">
        <f>IF(Z$1379&gt;0,SUM($O1365:Z1365),"")</f>
        <v/>
      </c>
      <c r="N1365" s="65">
        <v>11</v>
      </c>
      <c r="O1365" s="84">
        <v>0</v>
      </c>
      <c r="P1365" s="84">
        <v>0</v>
      </c>
      <c r="Q1365" s="71">
        <v>0</v>
      </c>
      <c r="R1365" s="392"/>
      <c r="S1365" s="399"/>
      <c r="T1365" s="408"/>
      <c r="U1365" s="71"/>
      <c r="V1365" s="71"/>
      <c r="W1365" s="112"/>
      <c r="X1365" s="71"/>
      <c r="Y1365" s="58"/>
      <c r="Z1365" s="58"/>
      <c r="AA1365" s="65">
        <v>11</v>
      </c>
      <c r="AB1365" s="119"/>
      <c r="AC1365"/>
    </row>
    <row r="1366" spans="1:29" x14ac:dyDescent="0.2">
      <c r="A1366" s="65">
        <v>12</v>
      </c>
      <c r="B1366" s="57">
        <f>IF(O$1379&gt;0,SUM($O1366:O1366),"")</f>
        <v>0</v>
      </c>
      <c r="C1366" s="57">
        <f>IF(P$1379&gt;0,SUM($O1366:P1366),"")</f>
        <v>2</v>
      </c>
      <c r="D1366" s="57">
        <f>IF(Q$1379&gt;0,SUM($O1366:Q1366),"")</f>
        <v>4</v>
      </c>
      <c r="E1366" s="57" t="str">
        <f>IF(R$1379&gt;0,SUM($O1366:R1366),"")</f>
        <v/>
      </c>
      <c r="F1366" s="57" t="str">
        <f>IF(S$1379&gt;0,SUM($O1366:S1366),"")</f>
        <v/>
      </c>
      <c r="G1366" s="57" t="str">
        <f>IF(T$1379&gt;0,SUM($O1366:T1366),"")</f>
        <v/>
      </c>
      <c r="H1366" s="57" t="str">
        <f>IF(U$1379&gt;0,SUM($O1366:U1366),"")</f>
        <v/>
      </c>
      <c r="I1366" s="57" t="str">
        <f>IF(V$1379&gt;0,SUM($O1366:V1366),"")</f>
        <v/>
      </c>
      <c r="J1366" s="57" t="str">
        <f>IF(W$1379&gt;0,SUM($O1366:W1366),"")</f>
        <v/>
      </c>
      <c r="K1366" s="57" t="str">
        <f>IF(X$1379&gt;0,SUM($O1366:X1366),"")</f>
        <v/>
      </c>
      <c r="L1366" s="57" t="str">
        <f>IF(Y$1379&gt;0,SUM($O1366:Y1366),"")</f>
        <v/>
      </c>
      <c r="M1366" s="57" t="str">
        <f>IF(Z$1379&gt;0,SUM($O1366:Z1366),"")</f>
        <v/>
      </c>
      <c r="N1366" s="65">
        <v>12</v>
      </c>
      <c r="O1366" s="84">
        <v>0</v>
      </c>
      <c r="P1366" s="84">
        <v>2</v>
      </c>
      <c r="Q1366" s="297">
        <v>2</v>
      </c>
      <c r="R1366" s="392"/>
      <c r="S1366" s="399"/>
      <c r="T1366" s="408"/>
      <c r="U1366" s="71"/>
      <c r="V1366" s="71"/>
      <c r="W1366" s="112"/>
      <c r="X1366" s="71"/>
      <c r="Y1366" s="58"/>
      <c r="Z1366" s="58"/>
      <c r="AA1366" s="65">
        <v>12</v>
      </c>
      <c r="AB1366" s="119"/>
      <c r="AC1366"/>
    </row>
    <row r="1367" spans="1:29" x14ac:dyDescent="0.2">
      <c r="A1367" s="65">
        <v>13</v>
      </c>
      <c r="B1367" s="57">
        <f>IF(O$1379&gt;0,SUM($O1367:O1367),"")</f>
        <v>1</v>
      </c>
      <c r="C1367" s="57">
        <f>IF(P$1379&gt;0,SUM($O1367:P1367),"")</f>
        <v>2</v>
      </c>
      <c r="D1367" s="57">
        <f>IF(Q$1379&gt;0,SUM($O1367:Q1367),"")</f>
        <v>3</v>
      </c>
      <c r="E1367" s="57" t="str">
        <f>IF(R$1379&gt;0,SUM($O1367:R1367),"")</f>
        <v/>
      </c>
      <c r="F1367" s="57" t="str">
        <f>IF(S$1379&gt;0,SUM($O1367:S1367),"")</f>
        <v/>
      </c>
      <c r="G1367" s="57" t="str">
        <f>IF(T$1379&gt;0,SUM($O1367:T1367),"")</f>
        <v/>
      </c>
      <c r="H1367" s="57" t="str">
        <f>IF(U$1379&gt;0,SUM($O1367:U1367),"")</f>
        <v/>
      </c>
      <c r="I1367" s="57" t="str">
        <f>IF(V$1379&gt;0,SUM($O1367:V1367),"")</f>
        <v/>
      </c>
      <c r="J1367" s="57" t="str">
        <f>IF(W$1379&gt;0,SUM($O1367:W1367),"")</f>
        <v/>
      </c>
      <c r="K1367" s="57" t="str">
        <f>IF(X$1379&gt;0,SUM($O1367:X1367),"")</f>
        <v/>
      </c>
      <c r="L1367" s="57" t="str">
        <f>IF(Y$1379&gt;0,SUM($O1367:Y1367),"")</f>
        <v/>
      </c>
      <c r="M1367" s="57" t="str">
        <f>IF(Z$1379&gt;0,SUM($O1367:Z1367),"")</f>
        <v/>
      </c>
      <c r="N1367" s="65">
        <v>13</v>
      </c>
      <c r="O1367" s="84">
        <v>1</v>
      </c>
      <c r="P1367" s="84">
        <v>1</v>
      </c>
      <c r="Q1367" s="71">
        <v>1</v>
      </c>
      <c r="R1367" s="392"/>
      <c r="S1367" s="399"/>
      <c r="T1367" s="408"/>
      <c r="U1367" s="71"/>
      <c r="V1367" s="71"/>
      <c r="W1367" s="112"/>
      <c r="X1367" s="71"/>
      <c r="Y1367" s="58"/>
      <c r="Z1367" s="58"/>
      <c r="AA1367" s="65">
        <v>13</v>
      </c>
      <c r="AB1367" s="119"/>
      <c r="AC1367"/>
    </row>
    <row r="1368" spans="1:29" x14ac:dyDescent="0.2">
      <c r="A1368" s="65">
        <v>14</v>
      </c>
      <c r="B1368" s="57">
        <f>IF(O$1379&gt;0,SUM($O1368:O1368),"")</f>
        <v>1</v>
      </c>
      <c r="C1368" s="57">
        <f>IF(P$1379&gt;0,SUM($O1368:P1368),"")</f>
        <v>1</v>
      </c>
      <c r="D1368" s="57">
        <f>IF(Q$1379&gt;0,SUM($O1368:Q1368),"")</f>
        <v>1</v>
      </c>
      <c r="E1368" s="57" t="str">
        <f>IF(R$1379&gt;0,SUM($O1368:R1368),"")</f>
        <v/>
      </c>
      <c r="F1368" s="57" t="str">
        <f>IF(S$1379&gt;0,SUM($O1368:S1368),"")</f>
        <v/>
      </c>
      <c r="G1368" s="57" t="str">
        <f>IF(T$1379&gt;0,SUM($O1368:T1368),"")</f>
        <v/>
      </c>
      <c r="H1368" s="57" t="str">
        <f>IF(U$1379&gt;0,SUM($O1368:U1368),"")</f>
        <v/>
      </c>
      <c r="I1368" s="57" t="str">
        <f>IF(V$1379&gt;0,SUM($O1368:V1368),"")</f>
        <v/>
      </c>
      <c r="J1368" s="57" t="str">
        <f>IF(W$1379&gt;0,SUM($O1368:W1368),"")</f>
        <v/>
      </c>
      <c r="K1368" s="57" t="str">
        <f>IF(X$1379&gt;0,SUM($O1368:X1368),"")</f>
        <v/>
      </c>
      <c r="L1368" s="57" t="str">
        <f>IF(Y$1379&gt;0,SUM($O1368:Y1368),"")</f>
        <v/>
      </c>
      <c r="M1368" s="57" t="str">
        <f>IF(Z$1379&gt;0,SUM($O1368:Z1368),"")</f>
        <v/>
      </c>
      <c r="N1368" s="65">
        <v>14</v>
      </c>
      <c r="O1368" s="84">
        <v>1</v>
      </c>
      <c r="P1368" s="84">
        <v>0</v>
      </c>
      <c r="Q1368" s="71">
        <v>0</v>
      </c>
      <c r="R1368" s="392"/>
      <c r="S1368" s="399"/>
      <c r="T1368" s="408"/>
      <c r="U1368" s="71"/>
      <c r="V1368" s="71"/>
      <c r="W1368" s="112"/>
      <c r="X1368" s="71"/>
      <c r="Y1368" s="58"/>
      <c r="Z1368" s="58"/>
      <c r="AA1368" s="65">
        <v>14</v>
      </c>
      <c r="AB1368" s="119"/>
      <c r="AC1368"/>
    </row>
    <row r="1369" spans="1:29" x14ac:dyDescent="0.2">
      <c r="A1369" s="65">
        <v>15</v>
      </c>
      <c r="B1369" s="57">
        <f>IF(O$1379&gt;0,SUM($O1369:O1369),"")</f>
        <v>119</v>
      </c>
      <c r="C1369" s="57">
        <f>IF(P$1379&gt;0,SUM($O1369:P1369),"")</f>
        <v>139</v>
      </c>
      <c r="D1369" s="57">
        <f>IF(Q$1379&gt;0,SUM($O1369:Q1369),"")</f>
        <v>156</v>
      </c>
      <c r="E1369" s="57" t="str">
        <f>IF(R$1379&gt;0,SUM($O1369:R1369),"")</f>
        <v/>
      </c>
      <c r="F1369" s="57" t="str">
        <f>IF(S$1379&gt;0,SUM($O1369:S1369),"")</f>
        <v/>
      </c>
      <c r="G1369" s="57" t="str">
        <f>IF(T$1379&gt;0,SUM($O1369:T1369),"")</f>
        <v/>
      </c>
      <c r="H1369" s="57" t="str">
        <f>IF(U$1379&gt;0,SUM($O1369:U1369),"")</f>
        <v/>
      </c>
      <c r="I1369" s="57" t="str">
        <f>IF(V$1379&gt;0,SUM($O1369:V1369),"")</f>
        <v/>
      </c>
      <c r="J1369" s="57" t="str">
        <f>IF(W$1379&gt;0,SUM($O1369:W1369),"")</f>
        <v/>
      </c>
      <c r="K1369" s="57" t="str">
        <f>IF(X$1379&gt;0,SUM($O1369:X1369),"")</f>
        <v/>
      </c>
      <c r="L1369" s="57" t="str">
        <f>IF(Y$1379&gt;0,SUM($O1369:Y1369),"")</f>
        <v/>
      </c>
      <c r="M1369" s="57" t="str">
        <f>IF(Z$1379&gt;0,SUM($O1369:Z1369),"")</f>
        <v/>
      </c>
      <c r="N1369" s="65">
        <v>15</v>
      </c>
      <c r="O1369" s="84">
        <v>119</v>
      </c>
      <c r="P1369" s="84">
        <v>20</v>
      </c>
      <c r="Q1369" s="297">
        <v>17</v>
      </c>
      <c r="R1369" s="392"/>
      <c r="S1369" s="399"/>
      <c r="T1369" s="408"/>
      <c r="U1369" s="71"/>
      <c r="V1369" s="71"/>
      <c r="W1369" s="112"/>
      <c r="X1369" s="71"/>
      <c r="Y1369" s="58"/>
      <c r="Z1369" s="58"/>
      <c r="AA1369" s="65">
        <v>15</v>
      </c>
      <c r="AB1369" s="119"/>
      <c r="AC1369"/>
    </row>
    <row r="1370" spans="1:29" x14ac:dyDescent="0.2">
      <c r="A1370" s="65">
        <v>16</v>
      </c>
      <c r="B1370" s="57">
        <f>IF(O$1379&gt;0,SUM($O1370:O1370),"")</f>
        <v>1</v>
      </c>
      <c r="C1370" s="57">
        <f>IF(P$1379&gt;0,SUM($O1370:P1370),"")</f>
        <v>1</v>
      </c>
      <c r="D1370" s="57">
        <f>IF(Q$1379&gt;0,SUM($O1370:Q1370),"")</f>
        <v>2</v>
      </c>
      <c r="E1370" s="57" t="str">
        <f>IF(R$1379&gt;0,SUM($O1370:R1370),"")</f>
        <v/>
      </c>
      <c r="F1370" s="57" t="str">
        <f>IF(S$1379&gt;0,SUM($O1370:S1370),"")</f>
        <v/>
      </c>
      <c r="G1370" s="57" t="str">
        <f>IF(T$1379&gt;0,SUM($O1370:T1370),"")</f>
        <v/>
      </c>
      <c r="H1370" s="57" t="str">
        <f>IF(U$1379&gt;0,SUM($O1370:U1370),"")</f>
        <v/>
      </c>
      <c r="I1370" s="57" t="str">
        <f>IF(V$1379&gt;0,SUM($O1370:V1370),"")</f>
        <v/>
      </c>
      <c r="J1370" s="57" t="str">
        <f>IF(W$1379&gt;0,SUM($O1370:W1370),"")</f>
        <v/>
      </c>
      <c r="K1370" s="57" t="str">
        <f>IF(X$1379&gt;0,SUM($O1370:X1370),"")</f>
        <v/>
      </c>
      <c r="L1370" s="57" t="str">
        <f>IF(Y$1379&gt;0,SUM($O1370:Y1370),"")</f>
        <v/>
      </c>
      <c r="M1370" s="57" t="str">
        <f>IF(Z$1379&gt;0,SUM($O1370:Z1370),"")</f>
        <v/>
      </c>
      <c r="N1370" s="65">
        <v>16</v>
      </c>
      <c r="O1370" s="84">
        <v>1</v>
      </c>
      <c r="P1370" s="84">
        <v>0</v>
      </c>
      <c r="Q1370" s="297">
        <v>1</v>
      </c>
      <c r="R1370" s="392"/>
      <c r="S1370" s="399"/>
      <c r="T1370" s="408"/>
      <c r="U1370" s="71"/>
      <c r="V1370" s="71"/>
      <c r="W1370" s="112"/>
      <c r="X1370" s="71"/>
      <c r="Y1370" s="58"/>
      <c r="Z1370" s="58"/>
      <c r="AA1370" s="65">
        <v>16</v>
      </c>
      <c r="AB1370" s="119"/>
      <c r="AC1370"/>
    </row>
    <row r="1371" spans="1:29" x14ac:dyDescent="0.2">
      <c r="A1371" s="65">
        <v>17</v>
      </c>
      <c r="B1371" s="57">
        <f>IF(O$1379&gt;0,SUM($O1371:O1371),"")</f>
        <v>9</v>
      </c>
      <c r="C1371" s="57">
        <f>IF(P$1379&gt;0,SUM($O1371:P1371),"")</f>
        <v>13</v>
      </c>
      <c r="D1371" s="57">
        <f>IF(Q$1379&gt;0,SUM($O1371:Q1371),"")</f>
        <v>17</v>
      </c>
      <c r="E1371" s="57" t="str">
        <f>IF(R$1379&gt;0,SUM($O1371:R1371),"")</f>
        <v/>
      </c>
      <c r="F1371" s="57" t="str">
        <f>IF(S$1379&gt;0,SUM($O1371:S1371),"")</f>
        <v/>
      </c>
      <c r="G1371" s="57" t="str">
        <f>IF(T$1379&gt;0,SUM($O1371:T1371),"")</f>
        <v/>
      </c>
      <c r="H1371" s="57" t="str">
        <f>IF(U$1379&gt;0,SUM($O1371:U1371),"")</f>
        <v/>
      </c>
      <c r="I1371" s="57" t="str">
        <f>IF(V$1379&gt;0,SUM($O1371:V1371),"")</f>
        <v/>
      </c>
      <c r="J1371" s="57" t="str">
        <f>IF(W$1379&gt;0,SUM($O1371:W1371),"")</f>
        <v/>
      </c>
      <c r="K1371" s="57" t="str">
        <f>IF(X$1379&gt;0,SUM($O1371:X1371),"")</f>
        <v/>
      </c>
      <c r="L1371" s="57" t="str">
        <f>IF(Y$1379&gt;0,SUM($O1371:Y1371),"")</f>
        <v/>
      </c>
      <c r="M1371" s="57" t="str">
        <f>IF(Z$1379&gt;0,SUM($O1371:Z1371),"")</f>
        <v/>
      </c>
      <c r="N1371" s="65">
        <v>17</v>
      </c>
      <c r="O1371" s="84">
        <v>9</v>
      </c>
      <c r="P1371" s="84">
        <v>4</v>
      </c>
      <c r="Q1371" s="71">
        <v>4</v>
      </c>
      <c r="R1371" s="392"/>
      <c r="S1371" s="399"/>
      <c r="T1371" s="408"/>
      <c r="U1371" s="71"/>
      <c r="V1371" s="71"/>
      <c r="W1371" s="71"/>
      <c r="X1371" s="71"/>
      <c r="Y1371" s="58"/>
      <c r="Z1371" s="58"/>
      <c r="AA1371" s="65">
        <v>17</v>
      </c>
      <c r="AB1371" s="119"/>
      <c r="AC1371"/>
    </row>
    <row r="1372" spans="1:29" x14ac:dyDescent="0.2">
      <c r="A1372" s="65">
        <v>18</v>
      </c>
      <c r="B1372" s="57">
        <f>IF(O$1379&gt;0,SUM($O1372:O1372),"")</f>
        <v>0</v>
      </c>
      <c r="C1372" s="57">
        <f>IF(P$1379&gt;0,SUM($O1372:P1372),"")</f>
        <v>1</v>
      </c>
      <c r="D1372" s="57">
        <f>IF(Q$1379&gt;0,SUM($O1372:Q1372),"")</f>
        <v>1</v>
      </c>
      <c r="E1372" s="57" t="str">
        <f>IF(R$1379&gt;0,SUM($O1372:R1372),"")</f>
        <v/>
      </c>
      <c r="F1372" s="57" t="str">
        <f>IF(S$1379&gt;0,SUM($O1372:S1372),"")</f>
        <v/>
      </c>
      <c r="G1372" s="57" t="str">
        <f>IF(T$1379&gt;0,SUM($O1372:T1372),"")</f>
        <v/>
      </c>
      <c r="H1372" s="57" t="str">
        <f>IF(U$1379&gt;0,SUM($O1372:U1372),"")</f>
        <v/>
      </c>
      <c r="I1372" s="57" t="str">
        <f>IF(V$1379&gt;0,SUM($O1372:V1372),"")</f>
        <v/>
      </c>
      <c r="J1372" s="57" t="str">
        <f>IF(W$1379&gt;0,SUM($O1372:W1372),"")</f>
        <v/>
      </c>
      <c r="K1372" s="57" t="str">
        <f>IF(X$1379&gt;0,SUM($O1372:X1372),"")</f>
        <v/>
      </c>
      <c r="L1372" s="57" t="str">
        <f>IF(Y$1379&gt;0,SUM($O1372:Y1372),"")</f>
        <v/>
      </c>
      <c r="M1372" s="57" t="str">
        <f>IF(Z$1379&gt;0,SUM($O1372:Z1372),"")</f>
        <v/>
      </c>
      <c r="N1372" s="65">
        <v>18</v>
      </c>
      <c r="O1372" s="84">
        <v>0</v>
      </c>
      <c r="P1372" s="84">
        <v>1</v>
      </c>
      <c r="Q1372" s="71">
        <v>0</v>
      </c>
      <c r="R1372" s="392"/>
      <c r="S1372" s="399"/>
      <c r="T1372" s="408"/>
      <c r="U1372" s="71"/>
      <c r="V1372" s="71"/>
      <c r="W1372" s="71"/>
      <c r="X1372" s="71"/>
      <c r="Y1372" s="58"/>
      <c r="Z1372" s="58"/>
      <c r="AA1372" s="65">
        <v>18</v>
      </c>
      <c r="AB1372" s="119"/>
      <c r="AC1372"/>
    </row>
    <row r="1373" spans="1:29" x14ac:dyDescent="0.2">
      <c r="A1373" s="65">
        <v>19</v>
      </c>
      <c r="B1373" s="57">
        <f>IF(O$1379&gt;0,SUM($O1373:O1373),"")</f>
        <v>3</v>
      </c>
      <c r="C1373" s="57">
        <f>IF(P$1379&gt;0,SUM($O1373:P1373),"")</f>
        <v>6</v>
      </c>
      <c r="D1373" s="57">
        <f>IF(Q$1379&gt;0,SUM($O1373:Q1373),"")</f>
        <v>8</v>
      </c>
      <c r="E1373" s="57" t="str">
        <f>IF(R$1379&gt;0,SUM($O1373:R1373),"")</f>
        <v/>
      </c>
      <c r="F1373" s="57" t="str">
        <f>IF(S$1379&gt;0,SUM($O1373:S1373),"")</f>
        <v/>
      </c>
      <c r="G1373" s="57" t="str">
        <f>IF(T$1379&gt;0,SUM($O1373:T1373),"")</f>
        <v/>
      </c>
      <c r="H1373" s="57" t="str">
        <f>IF(U$1379&gt;0,SUM($O1373:U1373),"")</f>
        <v/>
      </c>
      <c r="I1373" s="57" t="str">
        <f>IF(V$1379&gt;0,SUM($O1373:V1373),"")</f>
        <v/>
      </c>
      <c r="J1373" s="57" t="str">
        <f>IF(W$1379&gt;0,SUM($O1373:W1373),"")</f>
        <v/>
      </c>
      <c r="K1373" s="57" t="str">
        <f>IF(X$1379&gt;0,SUM($O1373:X1373),"")</f>
        <v/>
      </c>
      <c r="L1373" s="57" t="str">
        <f>IF(Y$1379&gt;0,SUM($O1373:Y1373),"")</f>
        <v/>
      </c>
      <c r="M1373" s="57" t="str">
        <f>IF(Z$1379&gt;0,SUM($O1373:Z1373),"")</f>
        <v/>
      </c>
      <c r="N1373" s="65">
        <v>19</v>
      </c>
      <c r="O1373" s="84">
        <v>3</v>
      </c>
      <c r="P1373" s="84">
        <v>3</v>
      </c>
      <c r="Q1373" s="297">
        <v>2</v>
      </c>
      <c r="R1373" s="392"/>
      <c r="S1373" s="399"/>
      <c r="T1373" s="408"/>
      <c r="U1373" s="71"/>
      <c r="V1373" s="71"/>
      <c r="W1373" s="71"/>
      <c r="X1373" s="71"/>
      <c r="Y1373" s="58"/>
      <c r="Z1373" s="58"/>
      <c r="AA1373" s="65">
        <v>19</v>
      </c>
      <c r="AB1373" s="119"/>
    </row>
    <row r="1374" spans="1:29" x14ac:dyDescent="0.2">
      <c r="A1374" s="65">
        <v>20</v>
      </c>
      <c r="B1374" s="57">
        <f>IF(O$1379&gt;0,SUM($O1374:O1374),"")</f>
        <v>2</v>
      </c>
      <c r="C1374" s="57">
        <f>IF(P$1379&gt;0,SUM($O1374:P1374),"")</f>
        <v>3</v>
      </c>
      <c r="D1374" s="57">
        <f>IF(Q$1379&gt;0,SUM($O1374:Q1374),"")</f>
        <v>3</v>
      </c>
      <c r="E1374" s="57" t="str">
        <f>IF(R$1379&gt;0,SUM($O1374:R1374),"")</f>
        <v/>
      </c>
      <c r="F1374" s="57" t="str">
        <f>IF(S$1379&gt;0,SUM($O1374:S1374),"")</f>
        <v/>
      </c>
      <c r="G1374" s="57" t="str">
        <f>IF(T$1379&gt;0,SUM($O1374:T1374),"")</f>
        <v/>
      </c>
      <c r="H1374" s="57" t="str">
        <f>IF(U$1379&gt;0,SUM($O1374:U1374),"")</f>
        <v/>
      </c>
      <c r="I1374" s="57" t="str">
        <f>IF(V$1379&gt;0,SUM($O1374:V1374),"")</f>
        <v/>
      </c>
      <c r="J1374" s="57" t="str">
        <f>IF(W$1379&gt;0,SUM($O1374:W1374),"")</f>
        <v/>
      </c>
      <c r="K1374" s="57" t="str">
        <f>IF(X$1379&gt;0,SUM($O1374:X1374),"")</f>
        <v/>
      </c>
      <c r="L1374" s="57" t="str">
        <f>IF(Y$1379&gt;0,SUM($O1374:Y1374),"")</f>
        <v/>
      </c>
      <c r="M1374" s="57" t="str">
        <f>IF(Z$1379&gt;0,SUM($O1374:Z1374),"")</f>
        <v/>
      </c>
      <c r="N1374" s="65">
        <v>20</v>
      </c>
      <c r="O1374" s="84">
        <v>2</v>
      </c>
      <c r="P1374" s="84">
        <v>1</v>
      </c>
      <c r="Q1374" s="71">
        <v>0</v>
      </c>
      <c r="R1374" s="392"/>
      <c r="S1374" s="399"/>
      <c r="T1374" s="408"/>
      <c r="U1374" s="430"/>
      <c r="V1374" s="71"/>
      <c r="W1374" s="71"/>
      <c r="X1374" s="71"/>
      <c r="Y1374" s="58"/>
      <c r="Z1374" s="58"/>
      <c r="AA1374" s="65">
        <v>20</v>
      </c>
      <c r="AB1374" s="119"/>
    </row>
    <row r="1375" spans="1:29" x14ac:dyDescent="0.2">
      <c r="A1375" s="65">
        <v>21</v>
      </c>
      <c r="B1375" s="57">
        <f>IF(O$1379&gt;0,SUM($O1375:O1375),"")</f>
        <v>4</v>
      </c>
      <c r="C1375" s="57">
        <f>IF(P$1379&gt;0,SUM($O1375:P1375),"")</f>
        <v>8</v>
      </c>
      <c r="D1375" s="57">
        <f>IF(Q$1379&gt;0,SUM($O1375:Q1375),"")</f>
        <v>9</v>
      </c>
      <c r="E1375" s="57" t="str">
        <f>IF(R$1379&gt;0,SUM($O1375:R1375),"")</f>
        <v/>
      </c>
      <c r="F1375" s="57" t="str">
        <f>IF(S$1379&gt;0,SUM($O1375:S1375),"")</f>
        <v/>
      </c>
      <c r="G1375" s="57" t="str">
        <f>IF(T$1379&gt;0,SUM($O1375:T1375),"")</f>
        <v/>
      </c>
      <c r="H1375" s="57" t="str">
        <f>IF(U$1379&gt;0,SUM($O1375:U1375),"")</f>
        <v/>
      </c>
      <c r="I1375" s="57" t="str">
        <f>IF(V$1379&gt;0,SUM($O1375:V1375),"")</f>
        <v/>
      </c>
      <c r="J1375" s="57" t="str">
        <f>IF(W$1379&gt;0,SUM($O1375:W1375),"")</f>
        <v/>
      </c>
      <c r="K1375" s="57" t="str">
        <f>IF(X$1379&gt;0,SUM($O1375:X1375),"")</f>
        <v/>
      </c>
      <c r="L1375" s="57" t="str">
        <f>IF(Y$1379&gt;0,SUM($O1375:Y1375),"")</f>
        <v/>
      </c>
      <c r="M1375" s="57" t="str">
        <f>IF(Z$1379&gt;0,SUM($O1375:Z1375),"")</f>
        <v/>
      </c>
      <c r="N1375" s="65">
        <v>21</v>
      </c>
      <c r="O1375" s="84">
        <v>4</v>
      </c>
      <c r="P1375" s="84">
        <v>4</v>
      </c>
      <c r="Q1375" s="71">
        <v>1</v>
      </c>
      <c r="R1375" s="392"/>
      <c r="S1375" s="399"/>
      <c r="T1375" s="408"/>
      <c r="U1375" s="71"/>
      <c r="V1375" s="71"/>
      <c r="W1375" s="71"/>
      <c r="X1375" s="71"/>
      <c r="Y1375" s="58"/>
      <c r="Z1375" s="58"/>
      <c r="AA1375" s="65">
        <v>21</v>
      </c>
      <c r="AB1375" s="119"/>
    </row>
    <row r="1376" spans="1:29" x14ac:dyDescent="0.2">
      <c r="A1376" s="65">
        <v>22</v>
      </c>
      <c r="B1376" s="57">
        <f>IF(O$1379&gt;0,SUM($O1376:O1376),"")</f>
        <v>0</v>
      </c>
      <c r="C1376" s="57">
        <f>IF(P$1379&gt;0,SUM($O1376:P1376),"")</f>
        <v>1</v>
      </c>
      <c r="D1376" s="57">
        <f>IF(Q$1379&gt;0,SUM($O1376:Q1376),"")</f>
        <v>1</v>
      </c>
      <c r="E1376" s="57" t="str">
        <f>IF(R$1379&gt;0,SUM($O1376:R1376),"")</f>
        <v/>
      </c>
      <c r="F1376" s="57" t="str">
        <f>IF(S$1379&gt;0,SUM($O1376:S1376),"")</f>
        <v/>
      </c>
      <c r="G1376" s="57" t="str">
        <f>IF(T$1379&gt;0,SUM($O1376:T1376),"")</f>
        <v/>
      </c>
      <c r="H1376" s="57" t="str">
        <f>IF(U$1379&gt;0,SUM($O1376:U1376),"")</f>
        <v/>
      </c>
      <c r="I1376" s="57" t="str">
        <f>IF(V$1379&gt;0,SUM($O1376:V1376),"")</f>
        <v/>
      </c>
      <c r="J1376" s="57" t="str">
        <f>IF(W$1379&gt;0,SUM($O1376:W1376),"")</f>
        <v/>
      </c>
      <c r="K1376" s="57" t="str">
        <f>IF(X$1379&gt;0,SUM($O1376:X1376),"")</f>
        <v/>
      </c>
      <c r="L1376" s="57" t="str">
        <f>IF(Y$1379&gt;0,SUM($O1376:Y1376),"")</f>
        <v/>
      </c>
      <c r="M1376" s="57" t="str">
        <f>IF(Z$1379&gt;0,SUM($O1376:Z1376),"")</f>
        <v/>
      </c>
      <c r="N1376" s="65">
        <v>22</v>
      </c>
      <c r="O1376" s="84">
        <v>0</v>
      </c>
      <c r="P1376" s="84">
        <v>1</v>
      </c>
      <c r="Q1376" s="71">
        <v>0</v>
      </c>
      <c r="R1376" s="392"/>
      <c r="S1376" s="399"/>
      <c r="T1376" s="408"/>
      <c r="U1376" s="71"/>
      <c r="V1376" s="71"/>
      <c r="W1376" s="71"/>
      <c r="X1376" s="71"/>
      <c r="Y1376" s="58"/>
      <c r="Z1376" s="58"/>
      <c r="AA1376" s="65">
        <v>22</v>
      </c>
      <c r="AB1376" s="119"/>
    </row>
    <row r="1377" spans="1:28" x14ac:dyDescent="0.2">
      <c r="A1377" s="65">
        <v>23</v>
      </c>
      <c r="B1377" s="57">
        <f>IF(O$1379&gt;0,SUM($O1377:O1377),"")</f>
        <v>5</v>
      </c>
      <c r="C1377" s="57">
        <f>IF(P$1379&gt;0,SUM($O1377:P1377),"")</f>
        <v>8</v>
      </c>
      <c r="D1377" s="57">
        <f>IF(Q$1379&gt;0,SUM($O1377:Q1377),"")</f>
        <v>9</v>
      </c>
      <c r="E1377" s="57" t="str">
        <f>IF(R$1379&gt;0,SUM($O1377:R1377),"")</f>
        <v/>
      </c>
      <c r="F1377" s="57" t="str">
        <f>IF(S$1379&gt;0,SUM($O1377:S1377),"")</f>
        <v/>
      </c>
      <c r="G1377" s="57" t="str">
        <f>IF(T$1379&gt;0,SUM($O1377:T1377),"")</f>
        <v/>
      </c>
      <c r="H1377" s="57" t="str">
        <f>IF(U$1379&gt;0,SUM($O1377:U1377),"")</f>
        <v/>
      </c>
      <c r="I1377" s="57" t="str">
        <f>IF(V$1379&gt;0,SUM($O1377:V1377),"")</f>
        <v/>
      </c>
      <c r="J1377" s="57" t="str">
        <f>IF(W$1379&gt;0,SUM($O1377:W1377),"")</f>
        <v/>
      </c>
      <c r="K1377" s="57" t="str">
        <f>IF(X$1379&gt;0,SUM($O1377:X1377),"")</f>
        <v/>
      </c>
      <c r="L1377" s="57" t="str">
        <f>IF(Y$1379&gt;0,SUM($O1377:Y1377),"")</f>
        <v/>
      </c>
      <c r="M1377" s="57" t="str">
        <f>IF(Z$1379&gt;0,SUM($O1377:Z1377),"")</f>
        <v/>
      </c>
      <c r="N1377" s="65">
        <v>23</v>
      </c>
      <c r="O1377" s="84">
        <v>5</v>
      </c>
      <c r="P1377" s="84">
        <v>3</v>
      </c>
      <c r="Q1377" s="297">
        <v>1</v>
      </c>
      <c r="R1377" s="392"/>
      <c r="S1377" s="399"/>
      <c r="T1377" s="408"/>
      <c r="U1377" s="71"/>
      <c r="V1377" s="71"/>
      <c r="W1377" s="71"/>
      <c r="X1377" s="71"/>
      <c r="Y1377" s="58"/>
      <c r="Z1377" s="58"/>
      <c r="AA1377" s="65">
        <v>23</v>
      </c>
      <c r="AB1377" s="119"/>
    </row>
    <row r="1378" spans="1:28" x14ac:dyDescent="0.2">
      <c r="A1378" s="65">
        <v>24</v>
      </c>
      <c r="B1378" s="57">
        <f>IF(O$1379&gt;0,SUM($O1378:O1378),"")</f>
        <v>2</v>
      </c>
      <c r="C1378" s="57">
        <f>IF(P$1379&gt;0,SUM($O1378:P1378),"")</f>
        <v>5</v>
      </c>
      <c r="D1378" s="57">
        <f>IF(Q$1379&gt;0,SUM($O1378:Q1378),"")</f>
        <v>6</v>
      </c>
      <c r="E1378" s="57" t="str">
        <f>IF(R$1379&gt;0,SUM($O1378:R1378),"")</f>
        <v/>
      </c>
      <c r="F1378" s="57" t="str">
        <f>IF(S$1379&gt;0,SUM($O1378:S1378),"")</f>
        <v/>
      </c>
      <c r="G1378" s="57" t="str">
        <f>IF(T$1379&gt;0,SUM($O1378:T1378),"")</f>
        <v/>
      </c>
      <c r="H1378" s="57" t="str">
        <f>IF(U$1379&gt;0,SUM($O1378:U1378),"")</f>
        <v/>
      </c>
      <c r="I1378" s="57" t="str">
        <f>IF(V$1379&gt;0,SUM($O1378:V1378),"")</f>
        <v/>
      </c>
      <c r="J1378" s="57" t="str">
        <f>IF(W$1379&gt;0,SUM($O1378:W1378),"")</f>
        <v/>
      </c>
      <c r="K1378" s="57" t="str">
        <f>IF(X$1379&gt;0,SUM($O1378:X1378),"")</f>
        <v/>
      </c>
      <c r="L1378" s="57" t="str">
        <f>IF(Y$1379&gt;0,SUM($O1378:Y1378),"")</f>
        <v/>
      </c>
      <c r="M1378" s="57" t="str">
        <f>IF(Z$1379&gt;0,SUM($O1378:Z1378),"")</f>
        <v/>
      </c>
      <c r="N1378" s="65">
        <v>24</v>
      </c>
      <c r="O1378" s="84">
        <v>2</v>
      </c>
      <c r="P1378" s="84">
        <v>3</v>
      </c>
      <c r="Q1378" s="297">
        <v>1</v>
      </c>
      <c r="R1378" s="392"/>
      <c r="S1378" s="399"/>
      <c r="T1378" s="408"/>
      <c r="U1378" s="71"/>
      <c r="V1378" s="71"/>
      <c r="W1378" s="71"/>
      <c r="X1378" s="71"/>
      <c r="Y1378" s="58"/>
      <c r="Z1378" s="58"/>
      <c r="AA1378" s="65">
        <v>24</v>
      </c>
      <c r="AB1378" s="119"/>
    </row>
    <row r="1379" spans="1:28" x14ac:dyDescent="0.2">
      <c r="A1379" s="72" t="s">
        <v>4</v>
      </c>
      <c r="B1379" s="62">
        <f>SUM(B1355:B1378)</f>
        <v>165</v>
      </c>
      <c r="C1379" s="62">
        <f>SUM(C1355:C1378)</f>
        <v>222</v>
      </c>
      <c r="D1379" s="62">
        <f t="shared" ref="D1379:M1379" si="86">SUM(D1355:D1378)</f>
        <v>258</v>
      </c>
      <c r="E1379" s="62">
        <f t="shared" si="86"/>
        <v>0</v>
      </c>
      <c r="F1379" s="62">
        <f t="shared" si="86"/>
        <v>0</v>
      </c>
      <c r="G1379" s="62">
        <f>SUM(G1355:G1378)</f>
        <v>0</v>
      </c>
      <c r="H1379" s="62">
        <f t="shared" si="86"/>
        <v>0</v>
      </c>
      <c r="I1379" s="62">
        <f t="shared" si="86"/>
        <v>0</v>
      </c>
      <c r="J1379" s="62">
        <f t="shared" si="86"/>
        <v>0</v>
      </c>
      <c r="K1379" s="62">
        <f t="shared" si="86"/>
        <v>0</v>
      </c>
      <c r="L1379" s="62">
        <f t="shared" si="86"/>
        <v>0</v>
      </c>
      <c r="M1379" s="62">
        <f t="shared" si="86"/>
        <v>0</v>
      </c>
      <c r="N1379" s="72" t="s">
        <v>4</v>
      </c>
      <c r="O1379" s="62">
        <f>SUM(O1355:O1378)</f>
        <v>165</v>
      </c>
      <c r="P1379" s="62">
        <f>SUM(P1355:P1378)</f>
        <v>57</v>
      </c>
      <c r="Q1379" s="62">
        <f>SUM(Q1355:Q1378)</f>
        <v>36</v>
      </c>
      <c r="R1379" s="62">
        <f>SUM(R1356:R1378)</f>
        <v>0</v>
      </c>
      <c r="S1379" s="62">
        <f t="shared" ref="S1379:X1379" si="87">SUM(S1355:S1378)</f>
        <v>0</v>
      </c>
      <c r="T1379" s="62">
        <f t="shared" si="87"/>
        <v>0</v>
      </c>
      <c r="U1379" s="62">
        <f t="shared" si="87"/>
        <v>0</v>
      </c>
      <c r="V1379" s="62">
        <f t="shared" si="87"/>
        <v>0</v>
      </c>
      <c r="W1379" s="62">
        <f t="shared" si="87"/>
        <v>0</v>
      </c>
      <c r="X1379" s="62">
        <f t="shared" si="87"/>
        <v>0</v>
      </c>
      <c r="Y1379" s="62">
        <f>SUM(Y1355:Y1378)</f>
        <v>0</v>
      </c>
      <c r="Z1379" s="62">
        <f>SUM(Z1355:Z1378)</f>
        <v>0</v>
      </c>
      <c r="AA1379" s="72" t="s">
        <v>4</v>
      </c>
      <c r="AB1379" s="119"/>
    </row>
    <row r="1380" spans="1:28" x14ac:dyDescent="0.2">
      <c r="A1380" s="45"/>
      <c r="B1380" s="63"/>
      <c r="C1380" s="63"/>
      <c r="D1380" s="63"/>
      <c r="E1380" s="63"/>
      <c r="F1380" s="63"/>
      <c r="G1380" s="63"/>
      <c r="H1380" s="63"/>
      <c r="I1380" s="63"/>
      <c r="J1380" s="63"/>
      <c r="K1380" s="63"/>
      <c r="L1380" s="63">
        <f>L1379-K1379</f>
        <v>0</v>
      </c>
      <c r="M1380" s="63"/>
      <c r="N1380" s="45"/>
      <c r="O1380" s="380"/>
      <c r="P1380" s="380"/>
      <c r="Q1380" s="380"/>
      <c r="R1380" s="380"/>
      <c r="S1380" s="380"/>
      <c r="T1380" s="380"/>
      <c r="U1380" s="380"/>
      <c r="V1380" s="380"/>
      <c r="X1380" s="380"/>
      <c r="AA1380" s="45"/>
      <c r="AB1380" s="119"/>
    </row>
    <row r="1381" spans="1:28" x14ac:dyDescent="0.2">
      <c r="B1381" s="63"/>
      <c r="C1381" s="63"/>
      <c r="D1381" s="63"/>
      <c r="E1381" s="63"/>
      <c r="F1381" s="63"/>
      <c r="G1381" s="63"/>
      <c r="H1381" s="63"/>
      <c r="I1381" s="63"/>
      <c r="J1381" s="63"/>
      <c r="K1381" s="63"/>
      <c r="L1381" s="63"/>
      <c r="M1381" s="63"/>
      <c r="O1381" s="105"/>
      <c r="P1381" s="105"/>
      <c r="Q1381" s="105"/>
      <c r="AB1381" s="119"/>
    </row>
    <row r="1382" spans="1:28" x14ac:dyDescent="0.2">
      <c r="B1382" s="63"/>
      <c r="C1382" s="63"/>
      <c r="D1382" s="63"/>
      <c r="E1382" s="63"/>
      <c r="F1382" s="63"/>
      <c r="G1382" s="63"/>
      <c r="H1382" s="63"/>
      <c r="I1382" s="63"/>
      <c r="J1382" s="63"/>
      <c r="K1382" s="63"/>
      <c r="L1382" s="63"/>
      <c r="M1382" s="63"/>
      <c r="AB1382" s="68"/>
    </row>
    <row r="1383" spans="1:28" x14ac:dyDescent="0.2">
      <c r="B1383" s="86"/>
      <c r="O1383" s="86"/>
    </row>
    <row r="1384" spans="1:28" x14ac:dyDescent="0.2">
      <c r="A1384" s="41" t="s">
        <v>157</v>
      </c>
      <c r="B1384" s="115" t="s">
        <v>251</v>
      </c>
      <c r="C1384" s="116"/>
      <c r="D1384" s="116"/>
      <c r="E1384" s="116"/>
      <c r="F1384" s="116"/>
      <c r="G1384" s="116"/>
      <c r="H1384" s="116"/>
      <c r="I1384" s="116"/>
      <c r="J1384" s="116"/>
      <c r="K1384" s="116"/>
      <c r="L1384" s="116"/>
      <c r="M1384" s="116"/>
      <c r="N1384" s="41" t="s">
        <v>157</v>
      </c>
      <c r="O1384" s="326" t="str">
        <f>B1384</f>
        <v>Wagner-Peyser Job Placement Wage Rate</v>
      </c>
      <c r="P1384" s="327"/>
      <c r="Q1384" s="327"/>
      <c r="R1384" s="327"/>
      <c r="S1384" s="327"/>
      <c r="T1384" s="327"/>
      <c r="U1384" s="327"/>
      <c r="V1384" s="327"/>
      <c r="W1384" s="327"/>
      <c r="X1384" s="327" t="s">
        <v>117</v>
      </c>
      <c r="Y1384" s="327"/>
      <c r="Z1384" s="327"/>
      <c r="AA1384" s="114" t="s">
        <v>157</v>
      </c>
    </row>
    <row r="1385" spans="1:28" x14ac:dyDescent="0.2">
      <c r="A1385" s="56">
        <v>1</v>
      </c>
      <c r="B1385" s="297">
        <v>11.48</v>
      </c>
      <c r="C1385" s="294">
        <v>11.31</v>
      </c>
      <c r="D1385" s="294">
        <v>11.74</v>
      </c>
      <c r="E1385" s="297"/>
      <c r="F1385" s="357"/>
      <c r="G1385" s="297"/>
      <c r="H1385" s="295"/>
      <c r="I1385" s="295"/>
      <c r="J1385" s="295"/>
      <c r="K1385" s="297"/>
      <c r="L1385" s="338"/>
      <c r="M1385" s="338"/>
      <c r="N1385" s="56">
        <v>1</v>
      </c>
      <c r="O1385" s="352">
        <v>11.48</v>
      </c>
      <c r="P1385" s="294">
        <v>11.16</v>
      </c>
      <c r="Q1385" s="294">
        <v>12.76</v>
      </c>
      <c r="R1385" s="297"/>
      <c r="S1385" s="357"/>
      <c r="T1385" s="297"/>
      <c r="U1385" s="71"/>
      <c r="V1385" s="295"/>
      <c r="W1385" s="295"/>
      <c r="X1385" s="297"/>
      <c r="Y1385" s="338"/>
      <c r="Z1385" s="338"/>
      <c r="AA1385" s="56">
        <v>1</v>
      </c>
    </row>
    <row r="1386" spans="1:28" x14ac:dyDescent="0.2">
      <c r="A1386" s="56">
        <v>2</v>
      </c>
      <c r="B1386" s="71">
        <v>10.16</v>
      </c>
      <c r="C1386" s="294">
        <v>10.78</v>
      </c>
      <c r="D1386" s="294">
        <v>10.71</v>
      </c>
      <c r="E1386" s="71"/>
      <c r="F1386" s="358"/>
      <c r="G1386" s="71"/>
      <c r="H1386" s="112"/>
      <c r="I1386" s="112"/>
      <c r="J1386" s="112"/>
      <c r="K1386" s="71"/>
      <c r="L1386" s="338"/>
      <c r="M1386" s="338"/>
      <c r="N1386" s="56">
        <v>2</v>
      </c>
      <c r="O1386" s="351">
        <v>10.16</v>
      </c>
      <c r="P1386" s="294">
        <v>11.35</v>
      </c>
      <c r="Q1386" s="294">
        <v>10.42</v>
      </c>
      <c r="R1386" s="71"/>
      <c r="S1386" s="358"/>
      <c r="T1386" s="71"/>
      <c r="U1386" s="71"/>
      <c r="V1386" s="112"/>
      <c r="W1386" s="112"/>
      <c r="X1386" s="71"/>
      <c r="Y1386" s="338"/>
      <c r="Z1386" s="338"/>
      <c r="AA1386" s="56">
        <v>2</v>
      </c>
    </row>
    <row r="1387" spans="1:28" x14ac:dyDescent="0.2">
      <c r="A1387" s="56">
        <v>3</v>
      </c>
      <c r="B1387" s="71">
        <v>9.91</v>
      </c>
      <c r="C1387" s="294">
        <v>10.039999999999999</v>
      </c>
      <c r="D1387" s="294">
        <v>10.19</v>
      </c>
      <c r="E1387" s="71"/>
      <c r="F1387" s="358"/>
      <c r="G1387" s="71"/>
      <c r="H1387" s="112"/>
      <c r="I1387" s="112"/>
      <c r="J1387" s="112"/>
      <c r="K1387" s="71"/>
      <c r="L1387" s="338"/>
      <c r="M1387" s="338"/>
      <c r="N1387" s="56">
        <v>3</v>
      </c>
      <c r="O1387" s="351">
        <v>9.91</v>
      </c>
      <c r="P1387" s="294">
        <v>10.130000000000001</v>
      </c>
      <c r="Q1387" s="294">
        <v>10.56</v>
      </c>
      <c r="R1387" s="71"/>
      <c r="S1387" s="358"/>
      <c r="T1387" s="71"/>
      <c r="U1387" s="71"/>
      <c r="V1387" s="112"/>
      <c r="W1387" s="112"/>
      <c r="X1387" s="71"/>
      <c r="Y1387" s="338"/>
      <c r="Z1387" s="338"/>
      <c r="AA1387" s="56">
        <v>3</v>
      </c>
    </row>
    <row r="1388" spans="1:28" x14ac:dyDescent="0.2">
      <c r="A1388" s="56">
        <v>4</v>
      </c>
      <c r="B1388" s="71">
        <v>13.04</v>
      </c>
      <c r="C1388" s="294">
        <v>13.1</v>
      </c>
      <c r="D1388" s="294">
        <v>12.72</v>
      </c>
      <c r="E1388" s="71"/>
      <c r="F1388" s="358"/>
      <c r="G1388" s="71"/>
      <c r="H1388" s="112"/>
      <c r="I1388" s="112"/>
      <c r="J1388" s="112"/>
      <c r="K1388" s="71"/>
      <c r="L1388" s="338"/>
      <c r="M1388" s="338"/>
      <c r="N1388" s="56">
        <v>4</v>
      </c>
      <c r="O1388" s="351">
        <v>13.04</v>
      </c>
      <c r="P1388" s="294">
        <v>13.13</v>
      </c>
      <c r="Q1388" s="294">
        <v>12.3</v>
      </c>
      <c r="R1388" s="71"/>
      <c r="S1388" s="358"/>
      <c r="T1388" s="71"/>
      <c r="U1388" s="71"/>
      <c r="V1388" s="112"/>
      <c r="W1388" s="112"/>
      <c r="X1388" s="71"/>
      <c r="Y1388" s="338"/>
      <c r="Z1388" s="338"/>
      <c r="AA1388" s="56">
        <v>4</v>
      </c>
    </row>
    <row r="1389" spans="1:28" x14ac:dyDescent="0.2">
      <c r="A1389" s="56">
        <v>5</v>
      </c>
      <c r="B1389" s="71">
        <v>11.12</v>
      </c>
      <c r="C1389" s="294">
        <v>11.64</v>
      </c>
      <c r="D1389" s="294">
        <v>11.93</v>
      </c>
      <c r="E1389" s="71"/>
      <c r="F1389" s="358"/>
      <c r="G1389" s="71"/>
      <c r="H1389" s="112"/>
      <c r="I1389" s="112"/>
      <c r="J1389" s="112"/>
      <c r="K1389" s="71"/>
      <c r="L1389" s="338"/>
      <c r="M1389" s="338"/>
      <c r="N1389" s="56">
        <v>5</v>
      </c>
      <c r="O1389" s="351">
        <v>11.12</v>
      </c>
      <c r="P1389" s="294">
        <v>11.98</v>
      </c>
      <c r="Q1389" s="294">
        <v>12.5</v>
      </c>
      <c r="R1389" s="71"/>
      <c r="S1389" s="358"/>
      <c r="T1389" s="71"/>
      <c r="U1389" s="71"/>
      <c r="V1389" s="112"/>
      <c r="W1389" s="112"/>
      <c r="X1389" s="71"/>
      <c r="Y1389" s="338"/>
      <c r="Z1389" s="338"/>
      <c r="AA1389" s="56">
        <v>5</v>
      </c>
    </row>
    <row r="1390" spans="1:28" x14ac:dyDescent="0.2">
      <c r="A1390" s="56">
        <v>6</v>
      </c>
      <c r="B1390" s="71">
        <v>10.81</v>
      </c>
      <c r="C1390" s="294">
        <v>10.45</v>
      </c>
      <c r="D1390" s="294">
        <v>10.44</v>
      </c>
      <c r="E1390" s="71"/>
      <c r="F1390" s="358"/>
      <c r="G1390" s="71"/>
      <c r="H1390" s="112"/>
      <c r="I1390" s="112"/>
      <c r="J1390" s="112"/>
      <c r="K1390" s="71"/>
      <c r="L1390" s="338"/>
      <c r="M1390" s="338"/>
      <c r="N1390" s="56">
        <v>6</v>
      </c>
      <c r="O1390" s="351">
        <v>10.81</v>
      </c>
      <c r="P1390" s="294">
        <v>10.02</v>
      </c>
      <c r="Q1390" s="294">
        <v>10.4</v>
      </c>
      <c r="R1390" s="71"/>
      <c r="S1390" s="358"/>
      <c r="T1390" s="71"/>
      <c r="U1390" s="71"/>
      <c r="V1390" s="112"/>
      <c r="W1390" s="112"/>
      <c r="X1390" s="71"/>
      <c r="Y1390" s="338"/>
      <c r="Z1390" s="338"/>
      <c r="AA1390" s="56">
        <v>6</v>
      </c>
      <c r="AB1390"/>
    </row>
    <row r="1391" spans="1:28" x14ac:dyDescent="0.2">
      <c r="A1391" s="56">
        <v>7</v>
      </c>
      <c r="B1391" s="71">
        <v>10.63</v>
      </c>
      <c r="C1391" s="294">
        <v>9.14</v>
      </c>
      <c r="D1391" s="294">
        <v>9.42</v>
      </c>
      <c r="E1391" s="71"/>
      <c r="F1391" s="358"/>
      <c r="G1391" s="71"/>
      <c r="H1391" s="112"/>
      <c r="I1391" s="112"/>
      <c r="J1391" s="112"/>
      <c r="K1391" s="71"/>
      <c r="L1391" s="338"/>
      <c r="M1391" s="338"/>
      <c r="N1391" s="56">
        <v>7</v>
      </c>
      <c r="O1391" s="351">
        <v>10.63</v>
      </c>
      <c r="P1391" s="294">
        <v>8.8800000000000008</v>
      </c>
      <c r="Q1391" s="294">
        <v>10.71</v>
      </c>
      <c r="R1391" s="71"/>
      <c r="S1391" s="358"/>
      <c r="T1391" s="71"/>
      <c r="U1391" s="71"/>
      <c r="V1391" s="112"/>
      <c r="W1391" s="112"/>
      <c r="X1391" s="71"/>
      <c r="Y1391" s="338"/>
      <c r="Z1391" s="338"/>
      <c r="AA1391" s="56">
        <v>7</v>
      </c>
      <c r="AB1391"/>
    </row>
    <row r="1392" spans="1:28" x14ac:dyDescent="0.2">
      <c r="A1392" s="56">
        <v>8</v>
      </c>
      <c r="B1392" s="71">
        <v>11.32</v>
      </c>
      <c r="C1392" s="294">
        <v>11.19</v>
      </c>
      <c r="D1392" s="294">
        <v>11.31</v>
      </c>
      <c r="E1392" s="71"/>
      <c r="F1392" s="358"/>
      <c r="G1392" s="71"/>
      <c r="H1392" s="112"/>
      <c r="I1392" s="112"/>
      <c r="J1392" s="112"/>
      <c r="K1392" s="71"/>
      <c r="L1392" s="338"/>
      <c r="M1392" s="338"/>
      <c r="N1392" s="56">
        <v>8</v>
      </c>
      <c r="O1392" s="351">
        <v>11.32</v>
      </c>
      <c r="P1392" s="294">
        <v>10.99</v>
      </c>
      <c r="Q1392" s="294">
        <v>11.51</v>
      </c>
      <c r="R1392" s="71"/>
      <c r="S1392" s="358"/>
      <c r="T1392" s="71"/>
      <c r="U1392" s="71"/>
      <c r="V1392" s="112"/>
      <c r="W1392" s="112"/>
      <c r="X1392" s="71"/>
      <c r="Y1392" s="338"/>
      <c r="Z1392" s="338"/>
      <c r="AA1392" s="56">
        <v>8</v>
      </c>
      <c r="AB1392"/>
    </row>
    <row r="1393" spans="1:29" x14ac:dyDescent="0.2">
      <c r="A1393" s="56">
        <v>9</v>
      </c>
      <c r="B1393" s="71">
        <v>14.22</v>
      </c>
      <c r="C1393" s="294">
        <v>13.2</v>
      </c>
      <c r="D1393" s="294">
        <v>12.32</v>
      </c>
      <c r="E1393" s="71"/>
      <c r="F1393" s="358"/>
      <c r="G1393" s="71"/>
      <c r="H1393" s="112"/>
      <c r="I1393" s="112"/>
      <c r="J1393" s="112"/>
      <c r="K1393" s="71"/>
      <c r="L1393" s="338"/>
      <c r="M1393" s="338"/>
      <c r="N1393" s="56">
        <v>9</v>
      </c>
      <c r="O1393" s="351">
        <v>14.22</v>
      </c>
      <c r="P1393" s="294">
        <v>12.51</v>
      </c>
      <c r="Q1393" s="294">
        <v>11.52</v>
      </c>
      <c r="R1393" s="71"/>
      <c r="S1393" s="358"/>
      <c r="T1393" s="71"/>
      <c r="U1393" s="71"/>
      <c r="V1393" s="112"/>
      <c r="W1393" s="112"/>
      <c r="X1393" s="71"/>
      <c r="Y1393" s="338"/>
      <c r="Z1393" s="338"/>
      <c r="AA1393" s="56">
        <v>9</v>
      </c>
      <c r="AB1393"/>
    </row>
    <row r="1394" spans="1:29" x14ac:dyDescent="0.2">
      <c r="A1394" s="56">
        <v>10</v>
      </c>
      <c r="B1394" s="71">
        <v>10.68</v>
      </c>
      <c r="C1394" s="294">
        <v>10.43</v>
      </c>
      <c r="D1394" s="294">
        <v>10.53</v>
      </c>
      <c r="E1394" s="71"/>
      <c r="F1394" s="358"/>
      <c r="G1394" s="71"/>
      <c r="H1394" s="112"/>
      <c r="I1394" s="112"/>
      <c r="J1394" s="112"/>
      <c r="K1394" s="71"/>
      <c r="L1394" s="338"/>
      <c r="M1394" s="338"/>
      <c r="N1394" s="56">
        <v>10</v>
      </c>
      <c r="O1394" s="351">
        <v>10.68</v>
      </c>
      <c r="P1394" s="294">
        <v>10.28</v>
      </c>
      <c r="Q1394" s="294">
        <v>10.76</v>
      </c>
      <c r="R1394" s="71"/>
      <c r="S1394" s="358"/>
      <c r="T1394" s="71"/>
      <c r="U1394" s="71"/>
      <c r="V1394" s="112"/>
      <c r="W1394" s="112"/>
      <c r="X1394" s="71"/>
      <c r="Y1394" s="338"/>
      <c r="Z1394" s="338"/>
      <c r="AA1394" s="56">
        <v>10</v>
      </c>
      <c r="AB1394"/>
    </row>
    <row r="1395" spans="1:29" x14ac:dyDescent="0.2">
      <c r="A1395" s="56">
        <v>11</v>
      </c>
      <c r="B1395" s="71">
        <v>12.18</v>
      </c>
      <c r="C1395" s="294">
        <v>12.93</v>
      </c>
      <c r="D1395" s="294">
        <v>13.38</v>
      </c>
      <c r="E1395" s="71"/>
      <c r="F1395" s="358"/>
      <c r="G1395" s="71"/>
      <c r="H1395" s="112"/>
      <c r="I1395" s="112"/>
      <c r="J1395" s="112"/>
      <c r="K1395" s="71"/>
      <c r="L1395" s="338"/>
      <c r="M1395" s="338"/>
      <c r="N1395" s="56">
        <v>11</v>
      </c>
      <c r="O1395" s="351">
        <v>12.18</v>
      </c>
      <c r="P1395" s="294">
        <v>13.65</v>
      </c>
      <c r="Q1395" s="294">
        <v>14.28</v>
      </c>
      <c r="R1395" s="71"/>
      <c r="S1395" s="358"/>
      <c r="T1395" s="71"/>
      <c r="U1395" s="71"/>
      <c r="V1395" s="112"/>
      <c r="W1395" s="112"/>
      <c r="X1395" s="71"/>
      <c r="Y1395" s="338"/>
      <c r="Z1395" s="338"/>
      <c r="AA1395" s="56">
        <v>11</v>
      </c>
      <c r="AB1395"/>
    </row>
    <row r="1396" spans="1:29" x14ac:dyDescent="0.2">
      <c r="A1396" s="56">
        <v>12</v>
      </c>
      <c r="B1396" s="71">
        <v>11.27</v>
      </c>
      <c r="C1396" s="294">
        <v>11.03</v>
      </c>
      <c r="D1396" s="294">
        <v>11.24</v>
      </c>
      <c r="E1396" s="71"/>
      <c r="F1396" s="358"/>
      <c r="G1396" s="71"/>
      <c r="H1396" s="112"/>
      <c r="I1396" s="112"/>
      <c r="J1396" s="112"/>
      <c r="K1396" s="71"/>
      <c r="L1396" s="338"/>
      <c r="M1396" s="338"/>
      <c r="N1396" s="56">
        <v>12</v>
      </c>
      <c r="O1396" s="351">
        <v>11.27</v>
      </c>
      <c r="P1396" s="294">
        <v>10.86</v>
      </c>
      <c r="Q1396" s="294">
        <v>11.8</v>
      </c>
      <c r="R1396" s="71"/>
      <c r="S1396" s="358"/>
      <c r="T1396" s="71"/>
      <c r="U1396" s="71"/>
      <c r="V1396" s="112"/>
      <c r="W1396" s="112"/>
      <c r="X1396" s="71"/>
      <c r="Y1396" s="338"/>
      <c r="Z1396" s="338"/>
      <c r="AA1396" s="56">
        <v>12</v>
      </c>
      <c r="AB1396"/>
    </row>
    <row r="1397" spans="1:29" x14ac:dyDescent="0.2">
      <c r="A1397" s="56">
        <v>13</v>
      </c>
      <c r="B1397" s="71">
        <v>12.29</v>
      </c>
      <c r="C1397" s="294">
        <v>12.84</v>
      </c>
      <c r="D1397" s="294">
        <v>11.54</v>
      </c>
      <c r="E1397" s="71"/>
      <c r="F1397" s="358"/>
      <c r="G1397" s="71"/>
      <c r="H1397" s="112"/>
      <c r="I1397" s="112"/>
      <c r="J1397" s="112"/>
      <c r="K1397" s="71"/>
      <c r="L1397" s="338"/>
      <c r="M1397" s="338"/>
      <c r="N1397" s="56">
        <v>13</v>
      </c>
      <c r="O1397" s="351">
        <v>12.29</v>
      </c>
      <c r="P1397" s="294">
        <v>13.28</v>
      </c>
      <c r="Q1397" s="294">
        <v>10.36</v>
      </c>
      <c r="R1397" s="71"/>
      <c r="S1397" s="358"/>
      <c r="T1397" s="71"/>
      <c r="U1397" s="71"/>
      <c r="V1397" s="112"/>
      <c r="W1397" s="112"/>
      <c r="X1397" s="71"/>
      <c r="Y1397" s="338"/>
      <c r="Z1397" s="338"/>
      <c r="AA1397" s="56">
        <v>13</v>
      </c>
      <c r="AB1397"/>
    </row>
    <row r="1398" spans="1:29" x14ac:dyDescent="0.2">
      <c r="A1398" s="56">
        <v>14</v>
      </c>
      <c r="B1398" s="71">
        <v>17.13</v>
      </c>
      <c r="C1398" s="294">
        <v>18.28</v>
      </c>
      <c r="D1398" s="294">
        <v>18.239999999999998</v>
      </c>
      <c r="E1398" s="71"/>
      <c r="F1398" s="358"/>
      <c r="G1398" s="71"/>
      <c r="H1398" s="112"/>
      <c r="I1398" s="112"/>
      <c r="J1398" s="112"/>
      <c r="K1398" s="71"/>
      <c r="L1398" s="338"/>
      <c r="M1398" s="338"/>
      <c r="N1398" s="56">
        <v>14</v>
      </c>
      <c r="O1398" s="351">
        <v>17.13</v>
      </c>
      <c r="P1398" s="294">
        <v>19.260000000000002</v>
      </c>
      <c r="Q1398" s="294">
        <v>18.13</v>
      </c>
      <c r="R1398" s="71"/>
      <c r="S1398" s="358"/>
      <c r="T1398" s="71"/>
      <c r="U1398" s="71"/>
      <c r="V1398" s="112"/>
      <c r="W1398" s="112"/>
      <c r="X1398" s="71"/>
      <c r="Y1398" s="338"/>
      <c r="Z1398" s="338"/>
      <c r="AA1398" s="56">
        <v>14</v>
      </c>
      <c r="AB1398"/>
    </row>
    <row r="1399" spans="1:29" x14ac:dyDescent="0.2">
      <c r="A1399" s="56">
        <v>15</v>
      </c>
      <c r="B1399" s="71">
        <v>13.19</v>
      </c>
      <c r="C1399" s="294">
        <v>15.59</v>
      </c>
      <c r="D1399" s="294">
        <v>14.5</v>
      </c>
      <c r="E1399" s="71"/>
      <c r="F1399" s="358"/>
      <c r="G1399" s="71"/>
      <c r="H1399" s="112"/>
      <c r="I1399" s="112"/>
      <c r="J1399" s="112"/>
      <c r="K1399" s="71"/>
      <c r="L1399" s="338"/>
      <c r="M1399" s="338"/>
      <c r="N1399" s="56">
        <v>15</v>
      </c>
      <c r="O1399" s="351">
        <v>13.19</v>
      </c>
      <c r="P1399" s="294">
        <v>16.739999999999998</v>
      </c>
      <c r="Q1399" s="294">
        <v>12.4</v>
      </c>
      <c r="R1399" s="71"/>
      <c r="S1399" s="358"/>
      <c r="T1399" s="71"/>
      <c r="U1399" s="71"/>
      <c r="V1399" s="112"/>
      <c r="W1399" s="112"/>
      <c r="X1399" s="71"/>
      <c r="Y1399" s="338"/>
      <c r="Z1399" s="338"/>
      <c r="AA1399" s="56">
        <v>15</v>
      </c>
      <c r="AB1399"/>
    </row>
    <row r="1400" spans="1:29" x14ac:dyDescent="0.2">
      <c r="A1400" s="56">
        <v>16</v>
      </c>
      <c r="B1400" s="71">
        <v>11.7</v>
      </c>
      <c r="C1400" s="294">
        <v>12.65</v>
      </c>
      <c r="D1400" s="294">
        <v>12.31</v>
      </c>
      <c r="E1400" s="71"/>
      <c r="F1400" s="358"/>
      <c r="G1400" s="71"/>
      <c r="H1400" s="112"/>
      <c r="I1400" s="112"/>
      <c r="J1400" s="112"/>
      <c r="K1400" s="71"/>
      <c r="L1400" s="338"/>
      <c r="M1400" s="338"/>
      <c r="N1400" s="56">
        <v>16</v>
      </c>
      <c r="O1400" s="351">
        <v>11.7</v>
      </c>
      <c r="P1400" s="294">
        <v>13.39</v>
      </c>
      <c r="Q1400" s="294">
        <v>11.67</v>
      </c>
      <c r="R1400" s="71"/>
      <c r="S1400" s="358"/>
      <c r="T1400" s="71"/>
      <c r="U1400" s="71"/>
      <c r="V1400" s="112"/>
      <c r="W1400" s="112"/>
      <c r="X1400" s="71"/>
      <c r="Y1400" s="338"/>
      <c r="Z1400" s="338"/>
      <c r="AA1400" s="56">
        <v>16</v>
      </c>
      <c r="AB1400"/>
    </row>
    <row r="1401" spans="1:29" x14ac:dyDescent="0.2">
      <c r="A1401" s="56">
        <v>17</v>
      </c>
      <c r="B1401" s="71">
        <v>9.14</v>
      </c>
      <c r="C1401" s="294">
        <v>9.98</v>
      </c>
      <c r="D1401" s="294">
        <v>10.199999999999999</v>
      </c>
      <c r="E1401" s="71"/>
      <c r="F1401" s="358"/>
      <c r="G1401" s="71"/>
      <c r="H1401" s="112"/>
      <c r="I1401" s="112"/>
      <c r="J1401" s="112"/>
      <c r="K1401" s="71"/>
      <c r="L1401" s="338"/>
      <c r="M1401" s="338"/>
      <c r="N1401" s="56">
        <v>17</v>
      </c>
      <c r="O1401" s="351">
        <v>9.14</v>
      </c>
      <c r="P1401" s="294">
        <v>11.67</v>
      </c>
      <c r="Q1401" s="294">
        <v>11.72</v>
      </c>
      <c r="R1401" s="71"/>
      <c r="S1401" s="358"/>
      <c r="T1401" s="71"/>
      <c r="U1401" s="71"/>
      <c r="V1401" s="112"/>
      <c r="W1401" s="112"/>
      <c r="X1401" s="71"/>
      <c r="Y1401" s="338"/>
      <c r="Z1401" s="338"/>
      <c r="AA1401" s="56">
        <v>17</v>
      </c>
      <c r="AB1401"/>
    </row>
    <row r="1402" spans="1:29" x14ac:dyDescent="0.2">
      <c r="A1402" s="56">
        <v>18</v>
      </c>
      <c r="B1402" s="71">
        <v>10.88</v>
      </c>
      <c r="C1402" s="294">
        <v>11.13</v>
      </c>
      <c r="D1402" s="294">
        <v>10.68</v>
      </c>
      <c r="E1402" s="71"/>
      <c r="F1402" s="358"/>
      <c r="G1402" s="71"/>
      <c r="H1402" s="112"/>
      <c r="I1402" s="112"/>
      <c r="J1402" s="112"/>
      <c r="K1402" s="71"/>
      <c r="L1402" s="338"/>
      <c r="M1402" s="338"/>
      <c r="N1402" s="56">
        <v>18</v>
      </c>
      <c r="O1402" s="351">
        <v>10.88</v>
      </c>
      <c r="P1402" s="294">
        <v>11.22</v>
      </c>
      <c r="Q1402" s="294">
        <v>10.039999999999999</v>
      </c>
      <c r="R1402" s="71"/>
      <c r="S1402" s="358"/>
      <c r="T1402" s="71"/>
      <c r="U1402" s="71"/>
      <c r="V1402" s="112"/>
      <c r="W1402" s="112"/>
      <c r="X1402" s="71"/>
      <c r="Y1402" s="338"/>
      <c r="Z1402" s="338"/>
      <c r="AA1402" s="56">
        <v>18</v>
      </c>
      <c r="AB1402"/>
    </row>
    <row r="1403" spans="1:29" x14ac:dyDescent="0.2">
      <c r="A1403" s="56">
        <v>19</v>
      </c>
      <c r="B1403" s="71">
        <v>10.47</v>
      </c>
      <c r="C1403" s="294">
        <v>10.37</v>
      </c>
      <c r="D1403" s="294">
        <v>10.28</v>
      </c>
      <c r="E1403" s="71"/>
      <c r="F1403" s="358"/>
      <c r="G1403" s="71"/>
      <c r="H1403" s="112"/>
      <c r="I1403" s="112"/>
      <c r="J1403" s="112"/>
      <c r="K1403" s="71"/>
      <c r="L1403" s="338"/>
      <c r="M1403" s="338"/>
      <c r="N1403" s="56">
        <v>19</v>
      </c>
      <c r="O1403" s="351">
        <v>10.47</v>
      </c>
      <c r="P1403" s="294">
        <v>10.19</v>
      </c>
      <c r="Q1403" s="294">
        <v>10.15</v>
      </c>
      <c r="R1403" s="71"/>
      <c r="S1403" s="358"/>
      <c r="T1403" s="71"/>
      <c r="U1403" s="71"/>
      <c r="V1403" s="112"/>
      <c r="W1403" s="112"/>
      <c r="X1403" s="71"/>
      <c r="Y1403" s="338"/>
      <c r="Z1403" s="338"/>
      <c r="AA1403" s="56">
        <v>19</v>
      </c>
      <c r="AB1403"/>
    </row>
    <row r="1404" spans="1:29" x14ac:dyDescent="0.2">
      <c r="A1404" s="56">
        <v>20</v>
      </c>
      <c r="B1404" s="71">
        <v>10.89</v>
      </c>
      <c r="C1404" s="294">
        <v>11.91</v>
      </c>
      <c r="D1404" s="294">
        <v>12.1</v>
      </c>
      <c r="E1404" s="71"/>
      <c r="F1404" s="358"/>
      <c r="G1404" s="71"/>
      <c r="H1404" s="112"/>
      <c r="I1404" s="112"/>
      <c r="J1404" s="112"/>
      <c r="K1404" s="71"/>
      <c r="L1404" s="338"/>
      <c r="M1404" s="338"/>
      <c r="N1404" s="56">
        <v>20</v>
      </c>
      <c r="O1404" s="351">
        <v>10.89</v>
      </c>
      <c r="P1404" s="294">
        <v>13.05</v>
      </c>
      <c r="Q1404" s="294">
        <v>13.42</v>
      </c>
      <c r="R1404" s="71"/>
      <c r="S1404" s="358"/>
      <c r="T1404" s="71"/>
      <c r="U1404" s="71"/>
      <c r="V1404" s="112"/>
      <c r="W1404" s="112"/>
      <c r="X1404" s="71"/>
      <c r="Y1404" s="338"/>
      <c r="Z1404" s="338"/>
      <c r="AA1404" s="56">
        <v>20</v>
      </c>
      <c r="AB1404"/>
    </row>
    <row r="1405" spans="1:29" x14ac:dyDescent="0.2">
      <c r="A1405" s="56">
        <v>21</v>
      </c>
      <c r="B1405" s="71">
        <v>12.19</v>
      </c>
      <c r="C1405" s="294">
        <v>11.31</v>
      </c>
      <c r="D1405" s="294">
        <v>11.47</v>
      </c>
      <c r="E1405" s="71"/>
      <c r="F1405" s="358"/>
      <c r="G1405" s="71"/>
      <c r="H1405" s="112"/>
      <c r="I1405" s="112"/>
      <c r="J1405" s="112"/>
      <c r="K1405" s="71"/>
      <c r="L1405" s="338"/>
      <c r="M1405" s="338"/>
      <c r="N1405" s="56">
        <v>21</v>
      </c>
      <c r="O1405" s="351">
        <v>12.19</v>
      </c>
      <c r="P1405" s="294">
        <v>10.75</v>
      </c>
      <c r="Q1405" s="294">
        <v>11.84</v>
      </c>
      <c r="R1405" s="71"/>
      <c r="S1405" s="358"/>
      <c r="T1405" s="71"/>
      <c r="U1405" s="71"/>
      <c r="V1405" s="112"/>
      <c r="W1405" s="112"/>
      <c r="X1405" s="71"/>
      <c r="Y1405" s="338"/>
      <c r="Z1405" s="338"/>
      <c r="AA1405" s="56">
        <v>21</v>
      </c>
      <c r="AB1405"/>
    </row>
    <row r="1406" spans="1:29" x14ac:dyDescent="0.2">
      <c r="A1406" s="56">
        <v>22</v>
      </c>
      <c r="B1406" s="71">
        <v>11.81</v>
      </c>
      <c r="C1406" s="294">
        <v>11.49</v>
      </c>
      <c r="D1406" s="294">
        <v>11.45</v>
      </c>
      <c r="E1406" s="71"/>
      <c r="F1406" s="358"/>
      <c r="G1406" s="71"/>
      <c r="H1406" s="112"/>
      <c r="I1406" s="112"/>
      <c r="J1406" s="112"/>
      <c r="K1406" s="71"/>
      <c r="L1406" s="338"/>
      <c r="M1406" s="338"/>
      <c r="N1406" s="56">
        <v>22</v>
      </c>
      <c r="O1406" s="351">
        <v>11.81</v>
      </c>
      <c r="P1406" s="294">
        <v>11.4</v>
      </c>
      <c r="Q1406" s="294">
        <v>11.32</v>
      </c>
      <c r="R1406" s="71"/>
      <c r="S1406" s="358"/>
      <c r="T1406" s="71"/>
      <c r="U1406" s="71"/>
      <c r="V1406" s="112"/>
      <c r="W1406" s="112"/>
      <c r="X1406" s="71"/>
      <c r="Y1406" s="338"/>
      <c r="Z1406" s="338"/>
      <c r="AA1406" s="56">
        <v>22</v>
      </c>
      <c r="AB1406"/>
      <c r="AC1406"/>
    </row>
    <row r="1407" spans="1:29" x14ac:dyDescent="0.2">
      <c r="A1407" s="56">
        <v>23</v>
      </c>
      <c r="B1407" s="71">
        <v>9.7200000000000006</v>
      </c>
      <c r="C1407" s="294">
        <v>10.050000000000001</v>
      </c>
      <c r="D1407" s="294">
        <v>9.89</v>
      </c>
      <c r="E1407" s="71"/>
      <c r="F1407" s="358"/>
      <c r="G1407" s="71"/>
      <c r="H1407" s="112"/>
      <c r="I1407" s="112"/>
      <c r="J1407" s="112"/>
      <c r="K1407" s="71"/>
      <c r="L1407" s="338"/>
      <c r="M1407" s="338"/>
      <c r="N1407" s="56">
        <v>23</v>
      </c>
      <c r="O1407" s="351">
        <v>9.7200000000000006</v>
      </c>
      <c r="P1407" s="294">
        <v>10.29</v>
      </c>
      <c r="Q1407" s="294">
        <v>9.6</v>
      </c>
      <c r="R1407" s="71"/>
      <c r="S1407" s="358"/>
      <c r="T1407" s="71"/>
      <c r="U1407" s="71"/>
      <c r="V1407" s="112"/>
      <c r="W1407" s="112"/>
      <c r="X1407" s="71"/>
      <c r="Y1407" s="338"/>
      <c r="Z1407" s="338"/>
      <c r="AA1407" s="56">
        <v>23</v>
      </c>
      <c r="AB1407"/>
      <c r="AC1407"/>
    </row>
    <row r="1408" spans="1:29" x14ac:dyDescent="0.2">
      <c r="A1408" s="56">
        <v>24</v>
      </c>
      <c r="B1408" s="71">
        <v>9.32</v>
      </c>
      <c r="C1408" s="294">
        <v>9.5</v>
      </c>
      <c r="D1408" s="294">
        <v>9.36</v>
      </c>
      <c r="E1408" s="71"/>
      <c r="F1408" s="358"/>
      <c r="G1408" s="71"/>
      <c r="H1408" s="112"/>
      <c r="I1408" s="112"/>
      <c r="J1408" s="112"/>
      <c r="K1408" s="71"/>
      <c r="L1408" s="338"/>
      <c r="M1408" s="338"/>
      <c r="N1408" s="56">
        <v>24</v>
      </c>
      <c r="O1408" s="351">
        <v>9.32</v>
      </c>
      <c r="P1408" s="294">
        <v>9.67</v>
      </c>
      <c r="Q1408" s="294">
        <v>9.1199999999999992</v>
      </c>
      <c r="R1408" s="71"/>
      <c r="S1408" s="358"/>
      <c r="T1408" s="71"/>
      <c r="U1408" s="71"/>
      <c r="V1408" s="112"/>
      <c r="W1408" s="112"/>
      <c r="X1408" s="71"/>
      <c r="Y1408" s="338"/>
      <c r="Z1408" s="338"/>
      <c r="AA1408" s="56">
        <v>24</v>
      </c>
      <c r="AB1408"/>
      <c r="AC1408"/>
    </row>
    <row r="1409" spans="1:29" x14ac:dyDescent="0.2">
      <c r="A1409" s="72" t="s">
        <v>4</v>
      </c>
      <c r="B1409" s="120">
        <v>12.42</v>
      </c>
      <c r="C1409" s="90">
        <v>12.38</v>
      </c>
      <c r="D1409" s="90">
        <v>12.95</v>
      </c>
      <c r="E1409" s="90"/>
      <c r="F1409" s="90"/>
      <c r="G1409" s="90"/>
      <c r="H1409" s="90"/>
      <c r="I1409" s="120"/>
      <c r="J1409" s="120"/>
      <c r="K1409" s="121"/>
      <c r="L1409" s="364"/>
      <c r="M1409" s="364"/>
      <c r="N1409" s="72" t="s">
        <v>4</v>
      </c>
      <c r="O1409" s="120">
        <v>12.42</v>
      </c>
      <c r="P1409" s="134">
        <v>12.94</v>
      </c>
      <c r="Q1409" s="134">
        <v>12.24</v>
      </c>
      <c r="R1409" s="343"/>
      <c r="S1409" s="67"/>
      <c r="T1409" s="120"/>
      <c r="U1409" s="120"/>
      <c r="V1409" s="120"/>
      <c r="W1409" s="120"/>
      <c r="X1409" s="120"/>
      <c r="Y1409" s="363"/>
      <c r="Z1409" s="363"/>
      <c r="AA1409" s="72" t="s">
        <v>4</v>
      </c>
      <c r="AB1409"/>
      <c r="AC1409"/>
    </row>
    <row r="1410" spans="1:29" x14ac:dyDescent="0.2">
      <c r="A1410" s="45"/>
      <c r="F1410" s="15" t="s">
        <v>117</v>
      </c>
      <c r="L1410" s="63"/>
      <c r="N1410" s="45"/>
      <c r="O1410" s="105"/>
      <c r="X1410" s="380"/>
      <c r="AA1410" s="45"/>
      <c r="AB1410"/>
      <c r="AC1410"/>
    </row>
    <row r="1411" spans="1:29" x14ac:dyDescent="0.2">
      <c r="B1411" s="105"/>
      <c r="C1411" s="105"/>
      <c r="D1411" s="105"/>
      <c r="E1411" s="110"/>
      <c r="O1411" s="105"/>
      <c r="P1411" s="105"/>
      <c r="Q1411" s="105"/>
      <c r="AA1411" s="45"/>
      <c r="AB1411"/>
      <c r="AC1411"/>
    </row>
    <row r="1412" spans="1:29" x14ac:dyDescent="0.2">
      <c r="AA1412" s="45"/>
      <c r="AB1412" s="68"/>
      <c r="AC1412"/>
    </row>
    <row r="1413" spans="1:29" x14ac:dyDescent="0.2">
      <c r="B1413" s="86"/>
      <c r="O1413" s="86"/>
      <c r="AA1413" s="45"/>
      <c r="AB1413"/>
      <c r="AC1413"/>
    </row>
    <row r="1414" spans="1:29" x14ac:dyDescent="0.2">
      <c r="A1414" s="64" t="s">
        <v>158</v>
      </c>
      <c r="B1414" s="115" t="s">
        <v>251</v>
      </c>
      <c r="C1414" s="116"/>
      <c r="D1414" s="116"/>
      <c r="E1414" s="116"/>
      <c r="F1414" s="116"/>
      <c r="G1414" s="116"/>
      <c r="H1414" s="116"/>
      <c r="I1414" s="116"/>
      <c r="J1414" s="116"/>
      <c r="K1414" s="116"/>
      <c r="L1414" s="116"/>
      <c r="M1414" s="116"/>
      <c r="N1414" s="64" t="s">
        <v>158</v>
      </c>
      <c r="O1414" s="326" t="str">
        <f>B1414</f>
        <v>Wagner-Peyser Job Placement Wage Rate</v>
      </c>
      <c r="P1414" s="327"/>
      <c r="Q1414" s="327"/>
      <c r="R1414" s="327"/>
      <c r="S1414" s="327"/>
      <c r="T1414" s="327"/>
      <c r="U1414" s="327"/>
      <c r="V1414" s="327"/>
      <c r="W1414" s="327"/>
      <c r="X1414" s="327" t="s">
        <v>117</v>
      </c>
      <c r="Y1414" s="327"/>
      <c r="Z1414" s="327"/>
      <c r="AA1414" s="114" t="s">
        <v>158</v>
      </c>
      <c r="AC1414"/>
    </row>
    <row r="1415" spans="1:29" x14ac:dyDescent="0.2">
      <c r="A1415" s="65">
        <v>1</v>
      </c>
      <c r="B1415" s="96"/>
      <c r="C1415" s="96"/>
      <c r="D1415" s="92"/>
      <c r="E1415" s="92"/>
      <c r="F1415" s="97"/>
      <c r="G1415" s="92"/>
      <c r="H1415" s="92"/>
      <c r="I1415" s="92"/>
      <c r="J1415" s="92"/>
      <c r="K1415" s="92"/>
      <c r="L1415" s="92"/>
      <c r="M1415" s="92"/>
      <c r="N1415" s="65">
        <v>1</v>
      </c>
      <c r="O1415" s="96"/>
      <c r="P1415" s="94"/>
      <c r="Q1415" s="94"/>
      <c r="R1415" s="98"/>
      <c r="S1415" s="98"/>
      <c r="T1415" s="92"/>
      <c r="U1415" s="92"/>
      <c r="V1415" s="92"/>
      <c r="W1415" s="98"/>
      <c r="X1415" s="98"/>
      <c r="Y1415" s="98"/>
      <c r="Z1415" s="98"/>
      <c r="AA1415" s="65">
        <v>1</v>
      </c>
      <c r="AC1415"/>
    </row>
    <row r="1416" spans="1:29" x14ac:dyDescent="0.2">
      <c r="A1416" s="65">
        <v>2</v>
      </c>
      <c r="B1416" s="96"/>
      <c r="C1416" s="96"/>
      <c r="D1416" s="92"/>
      <c r="E1416" s="92"/>
      <c r="F1416" s="97"/>
      <c r="G1416" s="92"/>
      <c r="H1416" s="92"/>
      <c r="I1416" s="92"/>
      <c r="J1416" s="92"/>
      <c r="K1416" s="92"/>
      <c r="L1416" s="92"/>
      <c r="M1416" s="92"/>
      <c r="N1416" s="65">
        <v>2</v>
      </c>
      <c r="O1416" s="96"/>
      <c r="P1416" s="94"/>
      <c r="Q1416" s="94"/>
      <c r="R1416" s="98"/>
      <c r="S1416" s="98"/>
      <c r="T1416" s="92"/>
      <c r="U1416" s="92"/>
      <c r="V1416" s="92"/>
      <c r="W1416" s="98"/>
      <c r="X1416" s="98"/>
      <c r="Y1416" s="98"/>
      <c r="Z1416" s="98"/>
      <c r="AA1416" s="65">
        <v>2</v>
      </c>
      <c r="AC1416"/>
    </row>
    <row r="1417" spans="1:29" x14ac:dyDescent="0.2">
      <c r="A1417" s="65">
        <v>3</v>
      </c>
      <c r="B1417" s="96"/>
      <c r="C1417" s="96"/>
      <c r="D1417" s="92"/>
      <c r="E1417" s="92"/>
      <c r="F1417" s="97"/>
      <c r="G1417" s="92"/>
      <c r="H1417" s="92"/>
      <c r="I1417" s="92"/>
      <c r="J1417" s="92"/>
      <c r="K1417" s="92"/>
      <c r="L1417" s="92"/>
      <c r="M1417" s="92"/>
      <c r="N1417" s="65">
        <v>3</v>
      </c>
      <c r="O1417" s="96"/>
      <c r="P1417" s="94"/>
      <c r="Q1417" s="94"/>
      <c r="R1417" s="98"/>
      <c r="S1417" s="98"/>
      <c r="T1417" s="92"/>
      <c r="U1417" s="92"/>
      <c r="V1417" s="92"/>
      <c r="W1417" s="98"/>
      <c r="X1417" s="98"/>
      <c r="Y1417" s="98"/>
      <c r="Z1417" s="98"/>
      <c r="AA1417" s="65">
        <v>3</v>
      </c>
      <c r="AC1417"/>
    </row>
    <row r="1418" spans="1:29" x14ac:dyDescent="0.2">
      <c r="A1418" s="65">
        <v>4</v>
      </c>
      <c r="B1418" s="96"/>
      <c r="C1418" s="96"/>
      <c r="D1418" s="92"/>
      <c r="E1418" s="92"/>
      <c r="F1418" s="97"/>
      <c r="G1418" s="92"/>
      <c r="H1418" s="92"/>
      <c r="I1418" s="92"/>
      <c r="J1418" s="92"/>
      <c r="K1418" s="92"/>
      <c r="L1418" s="92"/>
      <c r="M1418" s="92"/>
      <c r="N1418" s="65">
        <v>4</v>
      </c>
      <c r="O1418" s="96"/>
      <c r="P1418" s="94"/>
      <c r="Q1418" s="94"/>
      <c r="R1418" s="98"/>
      <c r="S1418" s="98"/>
      <c r="T1418" s="92"/>
      <c r="U1418" s="92"/>
      <c r="V1418" s="92"/>
      <c r="W1418" s="98"/>
      <c r="X1418" s="98"/>
      <c r="Y1418" s="98"/>
      <c r="Z1418" s="98"/>
      <c r="AA1418" s="65">
        <v>4</v>
      </c>
      <c r="AC1418"/>
    </row>
    <row r="1419" spans="1:29" x14ac:dyDescent="0.2">
      <c r="A1419" s="65">
        <v>5</v>
      </c>
      <c r="B1419" s="96"/>
      <c r="C1419" s="96"/>
      <c r="D1419" s="92"/>
      <c r="E1419" s="92"/>
      <c r="F1419" s="97"/>
      <c r="G1419" s="92"/>
      <c r="H1419" s="92"/>
      <c r="I1419" s="92"/>
      <c r="J1419" s="92"/>
      <c r="K1419" s="92"/>
      <c r="L1419" s="92"/>
      <c r="M1419" s="92"/>
      <c r="N1419" s="65">
        <v>5</v>
      </c>
      <c r="O1419" s="96"/>
      <c r="P1419" s="94"/>
      <c r="Q1419" s="94"/>
      <c r="R1419" s="98"/>
      <c r="S1419" s="98"/>
      <c r="T1419" s="92"/>
      <c r="U1419" s="92"/>
      <c r="V1419" s="92"/>
      <c r="W1419" s="98"/>
      <c r="X1419" s="98"/>
      <c r="Y1419" s="98"/>
      <c r="Z1419" s="98"/>
      <c r="AA1419" s="65">
        <v>5</v>
      </c>
      <c r="AC1419"/>
    </row>
    <row r="1420" spans="1:29" x14ac:dyDescent="0.2">
      <c r="A1420" s="65">
        <v>6</v>
      </c>
      <c r="B1420" s="96"/>
      <c r="C1420" s="96"/>
      <c r="D1420" s="92"/>
      <c r="E1420" s="92"/>
      <c r="F1420" s="97"/>
      <c r="G1420" s="92"/>
      <c r="H1420" s="92"/>
      <c r="I1420" s="92"/>
      <c r="J1420" s="92"/>
      <c r="K1420" s="92"/>
      <c r="L1420" s="92"/>
      <c r="M1420" s="92"/>
      <c r="N1420" s="65">
        <v>6</v>
      </c>
      <c r="O1420" s="96"/>
      <c r="P1420" s="94"/>
      <c r="Q1420" s="94"/>
      <c r="R1420" s="98"/>
      <c r="S1420" s="98"/>
      <c r="T1420" s="92"/>
      <c r="U1420" s="92"/>
      <c r="V1420" s="92"/>
      <c r="W1420" s="98"/>
      <c r="X1420" s="98"/>
      <c r="Y1420" s="98"/>
      <c r="Z1420" s="98"/>
      <c r="AA1420" s="65">
        <v>6</v>
      </c>
      <c r="AC1420"/>
    </row>
    <row r="1421" spans="1:29" x14ac:dyDescent="0.2">
      <c r="A1421" s="65">
        <v>7</v>
      </c>
      <c r="B1421" s="96"/>
      <c r="C1421" s="96"/>
      <c r="D1421" s="92"/>
      <c r="E1421" s="92"/>
      <c r="F1421" s="97"/>
      <c r="G1421" s="92"/>
      <c r="H1421" s="92"/>
      <c r="I1421" s="92"/>
      <c r="J1421" s="92"/>
      <c r="K1421" s="92"/>
      <c r="L1421" s="92"/>
      <c r="M1421" s="92"/>
      <c r="N1421" s="65">
        <v>7</v>
      </c>
      <c r="O1421" s="96"/>
      <c r="P1421" s="94"/>
      <c r="Q1421" s="94"/>
      <c r="R1421" s="98"/>
      <c r="S1421" s="98"/>
      <c r="T1421" s="92"/>
      <c r="U1421" s="92"/>
      <c r="V1421" s="92"/>
      <c r="W1421" s="98"/>
      <c r="X1421" s="98"/>
      <c r="Y1421" s="98"/>
      <c r="Z1421" s="98"/>
      <c r="AA1421" s="65">
        <v>7</v>
      </c>
      <c r="AC1421"/>
    </row>
    <row r="1422" spans="1:29" x14ac:dyDescent="0.2">
      <c r="A1422" s="65">
        <v>8</v>
      </c>
      <c r="B1422" s="96"/>
      <c r="C1422" s="96"/>
      <c r="D1422" s="92"/>
      <c r="E1422" s="92"/>
      <c r="F1422" s="97"/>
      <c r="G1422" s="92"/>
      <c r="H1422" s="92"/>
      <c r="I1422" s="92"/>
      <c r="J1422" s="92"/>
      <c r="K1422" s="92"/>
      <c r="L1422" s="92"/>
      <c r="M1422" s="92"/>
      <c r="N1422" s="65">
        <v>8</v>
      </c>
      <c r="O1422" s="96"/>
      <c r="P1422" s="94"/>
      <c r="Q1422" s="94"/>
      <c r="R1422" s="98"/>
      <c r="S1422" s="98"/>
      <c r="T1422" s="92"/>
      <c r="U1422" s="92"/>
      <c r="V1422" s="92"/>
      <c r="W1422" s="98"/>
      <c r="X1422" s="98"/>
      <c r="Y1422" s="98"/>
      <c r="Z1422" s="98"/>
      <c r="AA1422" s="65">
        <v>8</v>
      </c>
      <c r="AC1422"/>
    </row>
    <row r="1423" spans="1:29" x14ac:dyDescent="0.2">
      <c r="A1423" s="65">
        <v>9</v>
      </c>
      <c r="B1423" s="96"/>
      <c r="C1423" s="96"/>
      <c r="D1423" s="92"/>
      <c r="E1423" s="92"/>
      <c r="F1423" s="97"/>
      <c r="G1423" s="92"/>
      <c r="H1423" s="92"/>
      <c r="I1423" s="92"/>
      <c r="J1423" s="92"/>
      <c r="K1423" s="92"/>
      <c r="L1423" s="92"/>
      <c r="M1423" s="92"/>
      <c r="N1423" s="65">
        <v>9</v>
      </c>
      <c r="O1423" s="96"/>
      <c r="P1423" s="94"/>
      <c r="Q1423" s="94"/>
      <c r="R1423" s="98"/>
      <c r="S1423" s="98"/>
      <c r="T1423" s="92"/>
      <c r="U1423" s="92"/>
      <c r="V1423" s="92"/>
      <c r="W1423" s="98"/>
      <c r="X1423" s="98"/>
      <c r="Y1423" s="98"/>
      <c r="Z1423" s="98"/>
      <c r="AA1423" s="65">
        <v>9</v>
      </c>
      <c r="AC1423"/>
    </row>
    <row r="1424" spans="1:29" x14ac:dyDescent="0.2">
      <c r="A1424" s="65">
        <v>10</v>
      </c>
      <c r="B1424" s="96"/>
      <c r="C1424" s="96"/>
      <c r="D1424" s="92"/>
      <c r="E1424" s="92"/>
      <c r="F1424" s="97"/>
      <c r="G1424" s="92"/>
      <c r="H1424" s="92"/>
      <c r="I1424" s="92"/>
      <c r="J1424" s="92"/>
      <c r="K1424" s="92"/>
      <c r="L1424" s="92"/>
      <c r="M1424" s="92"/>
      <c r="N1424" s="65">
        <v>10</v>
      </c>
      <c r="O1424" s="96"/>
      <c r="P1424" s="94"/>
      <c r="Q1424" s="94"/>
      <c r="R1424" s="98"/>
      <c r="S1424" s="98"/>
      <c r="T1424" s="92"/>
      <c r="U1424" s="92"/>
      <c r="V1424" s="92"/>
      <c r="W1424" s="98"/>
      <c r="X1424" s="98"/>
      <c r="Y1424" s="98"/>
      <c r="Z1424" s="98"/>
      <c r="AA1424" s="65">
        <v>10</v>
      </c>
      <c r="AC1424"/>
    </row>
    <row r="1425" spans="1:29" x14ac:dyDescent="0.2">
      <c r="A1425" s="65">
        <v>11</v>
      </c>
      <c r="B1425" s="96"/>
      <c r="C1425" s="96"/>
      <c r="D1425" s="92"/>
      <c r="E1425" s="92"/>
      <c r="F1425" s="97"/>
      <c r="G1425" s="92"/>
      <c r="H1425" s="92"/>
      <c r="I1425" s="92"/>
      <c r="J1425" s="92"/>
      <c r="K1425" s="92"/>
      <c r="L1425" s="92"/>
      <c r="M1425" s="92"/>
      <c r="N1425" s="65">
        <v>11</v>
      </c>
      <c r="O1425" s="96"/>
      <c r="P1425" s="94"/>
      <c r="Q1425" s="94"/>
      <c r="R1425" s="98"/>
      <c r="S1425" s="98"/>
      <c r="T1425" s="92"/>
      <c r="U1425" s="92"/>
      <c r="V1425" s="92"/>
      <c r="W1425" s="98"/>
      <c r="X1425" s="98"/>
      <c r="Y1425" s="98"/>
      <c r="Z1425" s="98"/>
      <c r="AA1425" s="65">
        <v>11</v>
      </c>
      <c r="AC1425"/>
    </row>
    <row r="1426" spans="1:29" x14ac:dyDescent="0.2">
      <c r="A1426" s="65">
        <v>12</v>
      </c>
      <c r="B1426" s="96"/>
      <c r="C1426" s="96"/>
      <c r="D1426" s="92"/>
      <c r="E1426" s="92"/>
      <c r="F1426" s="97"/>
      <c r="G1426" s="92"/>
      <c r="H1426" s="92"/>
      <c r="I1426" s="92"/>
      <c r="J1426" s="92"/>
      <c r="K1426" s="92"/>
      <c r="L1426" s="92"/>
      <c r="M1426" s="92"/>
      <c r="N1426" s="65">
        <v>12</v>
      </c>
      <c r="O1426" s="96"/>
      <c r="P1426" s="94"/>
      <c r="Q1426" s="94"/>
      <c r="R1426" s="98"/>
      <c r="S1426" s="98"/>
      <c r="T1426" s="92"/>
      <c r="U1426" s="92"/>
      <c r="V1426" s="92"/>
      <c r="W1426" s="98"/>
      <c r="X1426" s="98"/>
      <c r="Y1426" s="98"/>
      <c r="Z1426" s="98"/>
      <c r="AA1426" s="65">
        <v>12</v>
      </c>
      <c r="AC1426"/>
    </row>
    <row r="1427" spans="1:29" x14ac:dyDescent="0.2">
      <c r="A1427" s="65">
        <v>13</v>
      </c>
      <c r="B1427" s="96"/>
      <c r="C1427" s="96"/>
      <c r="D1427" s="92"/>
      <c r="E1427" s="92"/>
      <c r="F1427" s="97"/>
      <c r="G1427" s="92"/>
      <c r="H1427" s="92"/>
      <c r="I1427" s="92"/>
      <c r="J1427" s="92"/>
      <c r="K1427" s="92"/>
      <c r="L1427" s="92"/>
      <c r="M1427" s="92"/>
      <c r="N1427" s="65">
        <v>13</v>
      </c>
      <c r="O1427" s="96"/>
      <c r="P1427" s="94"/>
      <c r="Q1427" s="94"/>
      <c r="R1427" s="98"/>
      <c r="S1427" s="98"/>
      <c r="T1427" s="92"/>
      <c r="U1427" s="92"/>
      <c r="V1427" s="92"/>
      <c r="W1427" s="98"/>
      <c r="X1427" s="98"/>
      <c r="Y1427" s="98"/>
      <c r="Z1427" s="98"/>
      <c r="AA1427" s="65">
        <v>13</v>
      </c>
      <c r="AC1427"/>
    </row>
    <row r="1428" spans="1:29" x14ac:dyDescent="0.2">
      <c r="A1428" s="65">
        <v>14</v>
      </c>
      <c r="B1428" s="96"/>
      <c r="C1428" s="96"/>
      <c r="D1428" s="92"/>
      <c r="E1428" s="92"/>
      <c r="F1428" s="97"/>
      <c r="G1428" s="92"/>
      <c r="H1428" s="92"/>
      <c r="I1428" s="92"/>
      <c r="J1428" s="92"/>
      <c r="K1428" s="92"/>
      <c r="L1428" s="92"/>
      <c r="M1428" s="92"/>
      <c r="N1428" s="65">
        <v>14</v>
      </c>
      <c r="O1428" s="96"/>
      <c r="P1428" s="94"/>
      <c r="Q1428" s="94"/>
      <c r="R1428" s="98"/>
      <c r="S1428" s="98"/>
      <c r="T1428" s="92"/>
      <c r="U1428" s="92"/>
      <c r="V1428" s="92"/>
      <c r="W1428" s="98"/>
      <c r="X1428" s="98"/>
      <c r="Y1428" s="98"/>
      <c r="Z1428" s="98"/>
      <c r="AA1428" s="65">
        <v>14</v>
      </c>
      <c r="AC1428"/>
    </row>
    <row r="1429" spans="1:29" x14ac:dyDescent="0.2">
      <c r="A1429" s="65">
        <v>15</v>
      </c>
      <c r="B1429" s="96"/>
      <c r="C1429" s="96"/>
      <c r="D1429" s="92"/>
      <c r="E1429" s="92"/>
      <c r="F1429" s="97"/>
      <c r="G1429" s="92"/>
      <c r="H1429" s="92"/>
      <c r="I1429" s="92"/>
      <c r="J1429" s="92"/>
      <c r="K1429" s="92"/>
      <c r="L1429" s="92"/>
      <c r="M1429" s="92"/>
      <c r="N1429" s="65">
        <v>15</v>
      </c>
      <c r="O1429" s="96"/>
      <c r="P1429" s="94"/>
      <c r="Q1429" s="94"/>
      <c r="R1429" s="98"/>
      <c r="S1429" s="98"/>
      <c r="T1429" s="92"/>
      <c r="U1429" s="92"/>
      <c r="V1429" s="92"/>
      <c r="W1429" s="98"/>
      <c r="X1429" s="98"/>
      <c r="Y1429" s="98"/>
      <c r="Z1429" s="98"/>
      <c r="AA1429" s="65">
        <v>15</v>
      </c>
      <c r="AC1429"/>
    </row>
    <row r="1430" spans="1:29" x14ac:dyDescent="0.2">
      <c r="A1430" s="65">
        <v>16</v>
      </c>
      <c r="B1430" s="96"/>
      <c r="C1430" s="96"/>
      <c r="D1430" s="92"/>
      <c r="E1430" s="92"/>
      <c r="F1430" s="97"/>
      <c r="G1430" s="92"/>
      <c r="H1430" s="92"/>
      <c r="I1430" s="92"/>
      <c r="J1430" s="92"/>
      <c r="K1430" s="92"/>
      <c r="L1430" s="92"/>
      <c r="M1430" s="92"/>
      <c r="N1430" s="65">
        <v>16</v>
      </c>
      <c r="O1430" s="96"/>
      <c r="P1430" s="94"/>
      <c r="Q1430" s="94"/>
      <c r="R1430" s="98"/>
      <c r="S1430" s="98"/>
      <c r="T1430" s="92"/>
      <c r="U1430" s="92"/>
      <c r="V1430" s="92"/>
      <c r="W1430" s="98"/>
      <c r="X1430" s="98"/>
      <c r="Y1430" s="98"/>
      <c r="Z1430" s="98"/>
      <c r="AA1430" s="65">
        <v>16</v>
      </c>
    </row>
    <row r="1431" spans="1:29" x14ac:dyDescent="0.2">
      <c r="A1431" s="65">
        <v>17</v>
      </c>
      <c r="B1431" s="96"/>
      <c r="C1431" s="96"/>
      <c r="D1431" s="92"/>
      <c r="E1431" s="92"/>
      <c r="F1431" s="97"/>
      <c r="G1431" s="92"/>
      <c r="H1431" s="92"/>
      <c r="I1431" s="92"/>
      <c r="J1431" s="92"/>
      <c r="K1431" s="92"/>
      <c r="L1431" s="92"/>
      <c r="M1431" s="92"/>
      <c r="N1431" s="65">
        <v>17</v>
      </c>
      <c r="O1431" s="96"/>
      <c r="P1431" s="94"/>
      <c r="Q1431" s="94"/>
      <c r="R1431" s="98"/>
      <c r="S1431" s="98"/>
      <c r="T1431" s="92"/>
      <c r="U1431" s="92"/>
      <c r="V1431" s="92"/>
      <c r="W1431" s="98"/>
      <c r="X1431" s="98"/>
      <c r="Y1431" s="98"/>
      <c r="Z1431" s="98"/>
      <c r="AA1431" s="65">
        <v>17</v>
      </c>
    </row>
    <row r="1432" spans="1:29" x14ac:dyDescent="0.2">
      <c r="A1432" s="65">
        <v>18</v>
      </c>
      <c r="B1432" s="96"/>
      <c r="C1432" s="96"/>
      <c r="D1432" s="92"/>
      <c r="E1432" s="92"/>
      <c r="F1432" s="97"/>
      <c r="G1432" s="92"/>
      <c r="H1432" s="92"/>
      <c r="I1432" s="92"/>
      <c r="J1432" s="92"/>
      <c r="K1432" s="93"/>
      <c r="L1432" s="92"/>
      <c r="M1432" s="92"/>
      <c r="N1432" s="65">
        <v>18</v>
      </c>
      <c r="O1432" s="96"/>
      <c r="P1432" s="94"/>
      <c r="Q1432" s="94"/>
      <c r="R1432" s="98"/>
      <c r="S1432" s="98"/>
      <c r="T1432" s="92"/>
      <c r="U1432" s="92"/>
      <c r="V1432" s="92"/>
      <c r="W1432" s="98"/>
      <c r="X1432" s="98"/>
      <c r="Y1432" s="98"/>
      <c r="Z1432" s="98"/>
      <c r="AA1432" s="65">
        <v>18</v>
      </c>
    </row>
    <row r="1433" spans="1:29" x14ac:dyDescent="0.2">
      <c r="A1433" s="65">
        <v>19</v>
      </c>
      <c r="B1433" s="96"/>
      <c r="C1433" s="96"/>
      <c r="D1433" s="92"/>
      <c r="E1433" s="92"/>
      <c r="F1433" s="97"/>
      <c r="G1433" s="92"/>
      <c r="H1433" s="92"/>
      <c r="I1433" s="92"/>
      <c r="J1433" s="92"/>
      <c r="K1433" s="92"/>
      <c r="L1433" s="92"/>
      <c r="M1433" s="92"/>
      <c r="N1433" s="65">
        <v>19</v>
      </c>
      <c r="O1433" s="96"/>
      <c r="P1433" s="94"/>
      <c r="Q1433" s="94"/>
      <c r="R1433" s="98"/>
      <c r="S1433" s="98"/>
      <c r="T1433" s="92"/>
      <c r="U1433" s="92"/>
      <c r="V1433" s="92"/>
      <c r="W1433" s="98"/>
      <c r="X1433" s="98"/>
      <c r="Y1433" s="98"/>
      <c r="Z1433" s="98"/>
      <c r="AA1433" s="65">
        <v>19</v>
      </c>
    </row>
    <row r="1434" spans="1:29" x14ac:dyDescent="0.2">
      <c r="A1434" s="65">
        <v>20</v>
      </c>
      <c r="B1434" s="96"/>
      <c r="C1434" s="96"/>
      <c r="D1434" s="92"/>
      <c r="E1434" s="92"/>
      <c r="F1434" s="97"/>
      <c r="G1434" s="92"/>
      <c r="H1434" s="92"/>
      <c r="I1434" s="92"/>
      <c r="J1434" s="92"/>
      <c r="K1434" s="92"/>
      <c r="L1434" s="92"/>
      <c r="M1434" s="92"/>
      <c r="N1434" s="65">
        <v>20</v>
      </c>
      <c r="O1434" s="96"/>
      <c r="P1434" s="94"/>
      <c r="Q1434" s="94"/>
      <c r="R1434" s="98"/>
      <c r="S1434" s="98"/>
      <c r="T1434" s="92"/>
      <c r="U1434" s="92"/>
      <c r="V1434" s="92"/>
      <c r="W1434" s="98"/>
      <c r="X1434" s="98"/>
      <c r="Y1434" s="98"/>
      <c r="Z1434" s="98"/>
      <c r="AA1434" s="65">
        <v>20</v>
      </c>
    </row>
    <row r="1435" spans="1:29" x14ac:dyDescent="0.2">
      <c r="A1435" s="65">
        <v>21</v>
      </c>
      <c r="B1435" s="96"/>
      <c r="C1435" s="96"/>
      <c r="D1435" s="92"/>
      <c r="E1435" s="92"/>
      <c r="F1435" s="97"/>
      <c r="G1435" s="92"/>
      <c r="H1435" s="92"/>
      <c r="I1435" s="92"/>
      <c r="J1435" s="92"/>
      <c r="K1435" s="92"/>
      <c r="L1435" s="92"/>
      <c r="M1435" s="92"/>
      <c r="N1435" s="65">
        <v>21</v>
      </c>
      <c r="O1435" s="96"/>
      <c r="P1435" s="94"/>
      <c r="Q1435" s="94"/>
      <c r="R1435" s="98"/>
      <c r="S1435" s="98"/>
      <c r="T1435" s="92"/>
      <c r="U1435" s="92"/>
      <c r="V1435" s="92"/>
      <c r="W1435" s="98"/>
      <c r="X1435" s="98"/>
      <c r="Y1435" s="98"/>
      <c r="Z1435" s="98"/>
      <c r="AA1435" s="65">
        <v>21</v>
      </c>
    </row>
    <row r="1436" spans="1:29" x14ac:dyDescent="0.2">
      <c r="A1436" s="65">
        <v>22</v>
      </c>
      <c r="B1436" s="96"/>
      <c r="C1436" s="96"/>
      <c r="D1436" s="92"/>
      <c r="E1436" s="92"/>
      <c r="F1436" s="97"/>
      <c r="G1436" s="92"/>
      <c r="H1436" s="92"/>
      <c r="I1436" s="92"/>
      <c r="J1436" s="92"/>
      <c r="K1436" s="92"/>
      <c r="L1436" s="92"/>
      <c r="M1436" s="92"/>
      <c r="N1436" s="65">
        <v>22</v>
      </c>
      <c r="O1436" s="96"/>
      <c r="P1436" s="94"/>
      <c r="Q1436" s="94"/>
      <c r="R1436" s="98"/>
      <c r="S1436" s="98"/>
      <c r="T1436" s="92"/>
      <c r="U1436" s="92"/>
      <c r="V1436" s="92"/>
      <c r="W1436" s="98"/>
      <c r="X1436" s="98"/>
      <c r="Y1436" s="98"/>
      <c r="Z1436" s="98"/>
      <c r="AA1436" s="65">
        <v>22</v>
      </c>
    </row>
    <row r="1437" spans="1:29" x14ac:dyDescent="0.2">
      <c r="A1437" s="65">
        <v>23</v>
      </c>
      <c r="B1437" s="96"/>
      <c r="C1437" s="96"/>
      <c r="D1437" s="92"/>
      <c r="E1437" s="92"/>
      <c r="F1437" s="97"/>
      <c r="G1437" s="92"/>
      <c r="H1437" s="92"/>
      <c r="I1437" s="92"/>
      <c r="J1437" s="92"/>
      <c r="K1437" s="92"/>
      <c r="L1437" s="92"/>
      <c r="M1437" s="92"/>
      <c r="N1437" s="65">
        <v>23</v>
      </c>
      <c r="O1437" s="96"/>
      <c r="P1437" s="94"/>
      <c r="Q1437" s="94"/>
      <c r="R1437" s="98"/>
      <c r="S1437" s="98"/>
      <c r="T1437" s="92"/>
      <c r="U1437" s="92"/>
      <c r="V1437" s="92"/>
      <c r="W1437" s="98"/>
      <c r="X1437" s="98"/>
      <c r="Y1437" s="98"/>
      <c r="Z1437" s="98"/>
      <c r="AA1437" s="65">
        <v>23</v>
      </c>
    </row>
    <row r="1438" spans="1:29" x14ac:dyDescent="0.2">
      <c r="A1438" s="65">
        <v>24</v>
      </c>
      <c r="B1438" s="96"/>
      <c r="C1438" s="96"/>
      <c r="D1438" s="92"/>
      <c r="E1438" s="92"/>
      <c r="F1438" s="97"/>
      <c r="G1438" s="92"/>
      <c r="H1438" s="92"/>
      <c r="I1438" s="92"/>
      <c r="J1438" s="92"/>
      <c r="K1438" s="92"/>
      <c r="L1438" s="92"/>
      <c r="M1438" s="92"/>
      <c r="N1438" s="65">
        <v>24</v>
      </c>
      <c r="O1438" s="96"/>
      <c r="P1438" s="94"/>
      <c r="Q1438" s="94"/>
      <c r="R1438" s="98"/>
      <c r="S1438" s="98"/>
      <c r="T1438" s="92"/>
      <c r="U1438" s="92"/>
      <c r="V1438" s="92"/>
      <c r="W1438" s="98"/>
      <c r="X1438" s="98"/>
      <c r="Y1438" s="98"/>
      <c r="Z1438" s="98"/>
      <c r="AA1438" s="65">
        <v>24</v>
      </c>
    </row>
    <row r="1439" spans="1:29" x14ac:dyDescent="0.2">
      <c r="A1439" s="72" t="s">
        <v>4</v>
      </c>
      <c r="B1439" s="85"/>
      <c r="C1439" s="62"/>
      <c r="D1439" s="62"/>
      <c r="E1439" s="62"/>
      <c r="F1439" s="62"/>
      <c r="G1439" s="62"/>
      <c r="H1439" s="62"/>
      <c r="I1439" s="62"/>
      <c r="J1439" s="62"/>
      <c r="K1439" s="62"/>
      <c r="L1439" s="62"/>
      <c r="M1439" s="62"/>
      <c r="N1439" s="72" t="s">
        <v>4</v>
      </c>
      <c r="O1439" s="62"/>
      <c r="P1439" s="62"/>
      <c r="Q1439" s="62"/>
      <c r="R1439" s="62"/>
      <c r="S1439" s="62"/>
      <c r="T1439" s="62"/>
      <c r="U1439" s="62"/>
      <c r="V1439" s="62"/>
      <c r="W1439" s="62"/>
      <c r="X1439" s="62"/>
      <c r="Y1439" s="62"/>
      <c r="Z1439" s="62"/>
      <c r="AA1439" s="72" t="s">
        <v>4</v>
      </c>
    </row>
    <row r="1440" spans="1:29" x14ac:dyDescent="0.2">
      <c r="A1440" s="45"/>
      <c r="N1440" s="45"/>
      <c r="X1440" s="380"/>
    </row>
    <row r="1441" spans="1:37" x14ac:dyDescent="0.2">
      <c r="B1441" s="105"/>
      <c r="C1441" s="105"/>
      <c r="D1441" s="105"/>
      <c r="O1441" s="105"/>
      <c r="P1441" s="105"/>
      <c r="Q1441" s="105"/>
    </row>
    <row r="1442" spans="1:37" x14ac:dyDescent="0.2">
      <c r="AB1442" s="68"/>
    </row>
    <row r="1443" spans="1:37" x14ac:dyDescent="0.2">
      <c r="B1443" s="86"/>
      <c r="O1443" s="86"/>
    </row>
    <row r="1444" spans="1:37" x14ac:dyDescent="0.2">
      <c r="A1444" s="41" t="s">
        <v>159</v>
      </c>
      <c r="B1444" s="115" t="s">
        <v>184</v>
      </c>
      <c r="C1444" s="116"/>
      <c r="D1444" s="116"/>
      <c r="E1444" s="116"/>
      <c r="F1444" s="116"/>
      <c r="G1444" s="116"/>
      <c r="H1444" s="116"/>
      <c r="I1444" s="116"/>
      <c r="J1444" s="116"/>
      <c r="K1444" s="116"/>
      <c r="L1444" s="116"/>
      <c r="M1444" s="116"/>
      <c r="N1444" s="41" t="s">
        <v>159</v>
      </c>
      <c r="O1444" s="326" t="str">
        <f>B1444</f>
        <v>Short-Term Veterans Entered Employment Rate</v>
      </c>
      <c r="P1444" s="327"/>
      <c r="Q1444" s="327"/>
      <c r="R1444" s="327"/>
      <c r="S1444" s="327"/>
      <c r="T1444" s="327"/>
      <c r="U1444" s="327"/>
      <c r="V1444" s="327"/>
      <c r="W1444" s="327"/>
      <c r="X1444" s="327" t="s">
        <v>117</v>
      </c>
      <c r="Y1444" s="327"/>
      <c r="Z1444" s="327"/>
      <c r="AA1444" s="114" t="s">
        <v>159</v>
      </c>
    </row>
    <row r="1445" spans="1:37" x14ac:dyDescent="0.2">
      <c r="A1445" s="56">
        <v>1</v>
      </c>
      <c r="B1445" s="57">
        <f>IF(O$1469&gt;0,SUM($O1445:O1445),"")</f>
        <v>49</v>
      </c>
      <c r="C1445" s="57">
        <f>IF(P$1469&gt;0,SUM($O1445:P1445),"")</f>
        <v>91</v>
      </c>
      <c r="D1445" s="57">
        <f>IF(Q$1469&gt;0,SUM($O1445:Q1445),"")</f>
        <v>125</v>
      </c>
      <c r="E1445" s="57" t="str">
        <f>IF(R$1469&gt;0,SUM($O1445:R1445),"")</f>
        <v/>
      </c>
      <c r="F1445" s="57" t="str">
        <f>IF(S$1469&gt;0,SUM($O1445:S1445),"")</f>
        <v/>
      </c>
      <c r="G1445" s="57" t="str">
        <f>IF(T$1469&gt;0,SUM($O1445:T1445),"")</f>
        <v/>
      </c>
      <c r="H1445" s="57" t="str">
        <f>IF(U$1469&gt;0,SUM($O1445:U1445),"")</f>
        <v/>
      </c>
      <c r="I1445" s="57" t="str">
        <f>IF(V$1469&gt;0,SUM($O1445:V1445),"")</f>
        <v/>
      </c>
      <c r="J1445" s="57" t="str">
        <f>IF(W$1469&gt;0,SUM($O1445:W1445),"")</f>
        <v/>
      </c>
      <c r="K1445" s="57" t="str">
        <f>IF(X$1469&gt;0,SUM($O1445:X1445),"")</f>
        <v/>
      </c>
      <c r="L1445" s="57" t="str">
        <f>IF(Y$1469&gt;0,SUM($O1445:Y1445),"")</f>
        <v/>
      </c>
      <c r="M1445" s="57" t="str">
        <f>IF(Z$1469&gt;0,SUM($O1445:Z1445),"")</f>
        <v/>
      </c>
      <c r="N1445" s="56">
        <v>1</v>
      </c>
      <c r="O1445" s="297">
        <v>49</v>
      </c>
      <c r="P1445" s="294">
        <v>42</v>
      </c>
      <c r="Q1445" s="294">
        <v>34</v>
      </c>
      <c r="R1445" s="297"/>
      <c r="S1445" s="70"/>
      <c r="T1445" s="297"/>
      <c r="U1445" s="295"/>
      <c r="V1445" s="437"/>
      <c r="W1445" s="295"/>
      <c r="X1445" s="297"/>
      <c r="Y1445" s="58"/>
      <c r="Z1445" s="58"/>
      <c r="AA1445" s="56">
        <v>1</v>
      </c>
      <c r="AD1445" s="15" t="s">
        <v>390</v>
      </c>
      <c r="AE1445" s="15" t="s">
        <v>394</v>
      </c>
      <c r="AF1445" s="15" t="s">
        <v>395</v>
      </c>
      <c r="AG1445" s="15" t="s">
        <v>393</v>
      </c>
    </row>
    <row r="1446" spans="1:37" x14ac:dyDescent="0.2">
      <c r="A1446" s="56">
        <v>2</v>
      </c>
      <c r="B1446" s="57">
        <f>IF(O$1469&gt;0,SUM($O1446:O1446),"")</f>
        <v>99</v>
      </c>
      <c r="C1446" s="57">
        <f>IF(P$1469&gt;0,SUM($O1446:P1446),"")</f>
        <v>159</v>
      </c>
      <c r="D1446" s="57">
        <f>IF(Q$1469&gt;0,SUM($O1446:Q1446),"")</f>
        <v>222</v>
      </c>
      <c r="E1446" s="57" t="str">
        <f>IF(R$1469&gt;0,SUM($O1446:R1446),"")</f>
        <v/>
      </c>
      <c r="F1446" s="57" t="str">
        <f>IF(S$1469&gt;0,SUM($O1446:S1446),"")</f>
        <v/>
      </c>
      <c r="G1446" s="57" t="str">
        <f>IF(T$1469&gt;0,SUM($O1446:T1446),"")</f>
        <v/>
      </c>
      <c r="H1446" s="57" t="str">
        <f>IF(U$1469&gt;0,SUM($O1446:U1446),"")</f>
        <v/>
      </c>
      <c r="I1446" s="57" t="str">
        <f>IF(V$1469&gt;0,SUM($O1446:V1446),"")</f>
        <v/>
      </c>
      <c r="J1446" s="57" t="str">
        <f>IF(W$1469&gt;0,SUM($O1446:W1446),"")</f>
        <v/>
      </c>
      <c r="K1446" s="57" t="str">
        <f>IF(X$1469&gt;0,SUM($O1446:X1446),"")</f>
        <v/>
      </c>
      <c r="L1446" s="57" t="str">
        <f>IF(Y$1469&gt;0,SUM($O1446:Y1446),"")</f>
        <v/>
      </c>
      <c r="M1446" s="57" t="str">
        <f>IF(Z$1469&gt;0,SUM($O1446:Z1446),"")</f>
        <v/>
      </c>
      <c r="N1446" s="56">
        <v>2</v>
      </c>
      <c r="O1446" s="71">
        <v>99</v>
      </c>
      <c r="P1446" s="294">
        <v>60</v>
      </c>
      <c r="Q1446" s="294">
        <v>63</v>
      </c>
      <c r="R1446" s="71"/>
      <c r="S1446" s="95"/>
      <c r="T1446" s="71"/>
      <c r="U1446" s="112"/>
      <c r="V1446" s="437"/>
      <c r="W1446" s="112"/>
      <c r="X1446" s="71"/>
      <c r="Y1446" s="58"/>
      <c r="Z1446" s="58"/>
      <c r="AA1446" s="56">
        <v>2</v>
      </c>
      <c r="AB1446" s="109"/>
      <c r="AD1446" s="15">
        <v>1</v>
      </c>
      <c r="AE1446" s="15">
        <v>47</v>
      </c>
      <c r="AF1446" s="15">
        <v>220</v>
      </c>
      <c r="AG1446" s="15">
        <v>21.4</v>
      </c>
      <c r="AH1446" s="122"/>
      <c r="AI1446" s="122"/>
      <c r="AJ1446" s="122"/>
      <c r="AK1446" s="122"/>
    </row>
    <row r="1447" spans="1:37" x14ac:dyDescent="0.2">
      <c r="A1447" s="56">
        <v>3</v>
      </c>
      <c r="B1447" s="57">
        <f>IF(O$1469&gt;0,SUM($O1447:O1447),"")</f>
        <v>11</v>
      </c>
      <c r="C1447" s="57">
        <f>IF(P$1469&gt;0,SUM($O1447:P1447),"")</f>
        <v>25</v>
      </c>
      <c r="D1447" s="57">
        <f>IF(Q$1469&gt;0,SUM($O1447:Q1447),"")</f>
        <v>30</v>
      </c>
      <c r="E1447" s="57" t="str">
        <f>IF(R$1469&gt;0,SUM($O1447:R1447),"")</f>
        <v/>
      </c>
      <c r="F1447" s="57" t="str">
        <f>IF(S$1469&gt;0,SUM($O1447:S1447),"")</f>
        <v/>
      </c>
      <c r="G1447" s="57" t="str">
        <f>IF(T$1469&gt;0,SUM($O1447:T1447),"")</f>
        <v/>
      </c>
      <c r="H1447" s="57" t="str">
        <f>IF(U$1469&gt;0,SUM($O1447:U1447),"")</f>
        <v/>
      </c>
      <c r="I1447" s="57" t="str">
        <f>IF(V$1469&gt;0,SUM($O1447:V1447),"")</f>
        <v/>
      </c>
      <c r="J1447" s="57" t="str">
        <f>IF(W$1469&gt;0,SUM($O1447:W1447),"")</f>
        <v/>
      </c>
      <c r="K1447" s="57" t="str">
        <f>IF(X$1469&gt;0,SUM($O1447:X1447),"")</f>
        <v/>
      </c>
      <c r="L1447" s="57" t="str">
        <f>IF(Y$1469&gt;0,SUM($O1447:Y1447),"")</f>
        <v/>
      </c>
      <c r="M1447" s="57" t="str">
        <f>IF(Z$1469&gt;0,SUM($O1447:Z1447),"")</f>
        <v/>
      </c>
      <c r="N1447" s="56">
        <v>3</v>
      </c>
      <c r="O1447" s="71">
        <v>11</v>
      </c>
      <c r="P1447" s="294">
        <v>14</v>
      </c>
      <c r="Q1447" s="294">
        <v>5</v>
      </c>
      <c r="R1447" s="71"/>
      <c r="S1447" s="95"/>
      <c r="T1447" s="71"/>
      <c r="U1447" s="112"/>
      <c r="V1447" s="437"/>
      <c r="W1447" s="112"/>
      <c r="X1447" s="71"/>
      <c r="Y1447" s="58"/>
      <c r="Z1447" s="58"/>
      <c r="AA1447" s="56">
        <v>3</v>
      </c>
      <c r="AB1447" s="109"/>
      <c r="AD1447" s="15">
        <v>2</v>
      </c>
      <c r="AE1447" s="15">
        <v>57</v>
      </c>
      <c r="AF1447" s="15">
        <v>110</v>
      </c>
      <c r="AG1447" s="15">
        <v>51.8</v>
      </c>
      <c r="AH1447" s="122"/>
      <c r="AI1447" s="122"/>
      <c r="AJ1447" s="122"/>
      <c r="AK1447" s="122"/>
    </row>
    <row r="1448" spans="1:37" x14ac:dyDescent="0.2">
      <c r="A1448" s="56">
        <v>4</v>
      </c>
      <c r="B1448" s="57">
        <f>IF(O$1469&gt;0,SUM($O1448:O1448),"")</f>
        <v>40</v>
      </c>
      <c r="C1448" s="57">
        <f>IF(P$1469&gt;0,SUM($O1448:P1448),"")</f>
        <v>61</v>
      </c>
      <c r="D1448" s="57">
        <f>IF(Q$1469&gt;0,SUM($O1448:Q1448),"")</f>
        <v>95</v>
      </c>
      <c r="E1448" s="57" t="str">
        <f>IF(R$1469&gt;0,SUM($O1448:R1448),"")</f>
        <v/>
      </c>
      <c r="F1448" s="57" t="str">
        <f>IF(S$1469&gt;0,SUM($O1448:S1448),"")</f>
        <v/>
      </c>
      <c r="G1448" s="57" t="str">
        <f>IF(T$1469&gt;0,SUM($O1448:T1448),"")</f>
        <v/>
      </c>
      <c r="H1448" s="57" t="str">
        <f>IF(U$1469&gt;0,SUM($O1448:U1448),"")</f>
        <v/>
      </c>
      <c r="I1448" s="57" t="str">
        <f>IF(V$1469&gt;0,SUM($O1448:V1448),"")</f>
        <v/>
      </c>
      <c r="J1448" s="57" t="str">
        <f>IF(W$1469&gt;0,SUM($O1448:W1448),"")</f>
        <v/>
      </c>
      <c r="K1448" s="57" t="str">
        <f>IF(X$1469&gt;0,SUM($O1448:X1448),"")</f>
        <v/>
      </c>
      <c r="L1448" s="57" t="str">
        <f>IF(Y$1469&gt;0,SUM($O1448:Y1448),"")</f>
        <v/>
      </c>
      <c r="M1448" s="57" t="str">
        <f>IF(Z$1469&gt;0,SUM($O1448:Z1448),"")</f>
        <v/>
      </c>
      <c r="N1448" s="56">
        <v>4</v>
      </c>
      <c r="O1448" s="71">
        <v>40</v>
      </c>
      <c r="P1448" s="294">
        <v>21</v>
      </c>
      <c r="Q1448" s="294">
        <v>34</v>
      </c>
      <c r="R1448" s="71"/>
      <c r="S1448" s="95"/>
      <c r="T1448" s="71"/>
      <c r="U1448" s="112"/>
      <c r="V1448" s="437"/>
      <c r="W1448" s="112"/>
      <c r="X1448" s="71"/>
      <c r="Y1448" s="58"/>
      <c r="Z1448" s="58"/>
      <c r="AA1448" s="56">
        <v>4</v>
      </c>
      <c r="AB1448" s="109"/>
      <c r="AD1448" s="15">
        <v>3</v>
      </c>
      <c r="AE1448" s="15">
        <v>6</v>
      </c>
      <c r="AF1448" s="15">
        <v>18</v>
      </c>
      <c r="AG1448" s="15">
        <v>33.299999999999997</v>
      </c>
      <c r="AH1448" s="122"/>
      <c r="AI1448" s="122"/>
      <c r="AJ1448" s="122"/>
      <c r="AK1448" s="122"/>
    </row>
    <row r="1449" spans="1:37" x14ac:dyDescent="0.2">
      <c r="A1449" s="56">
        <v>5</v>
      </c>
      <c r="B1449" s="57">
        <f>IF(O$1469&gt;0,SUM($O1449:O1449),"")</f>
        <v>23</v>
      </c>
      <c r="C1449" s="57">
        <f>IF(P$1469&gt;0,SUM($O1449:P1449),"")</f>
        <v>51</v>
      </c>
      <c r="D1449" s="57">
        <f>IF(Q$1469&gt;0,SUM($O1449:Q1449),"")</f>
        <v>87</v>
      </c>
      <c r="E1449" s="57" t="str">
        <f>IF(R$1469&gt;0,SUM($O1449:R1449),"")</f>
        <v/>
      </c>
      <c r="F1449" s="57" t="str">
        <f>IF(S$1469&gt;0,SUM($O1449:S1449),"")</f>
        <v/>
      </c>
      <c r="G1449" s="57" t="str">
        <f>IF(T$1469&gt;0,SUM($O1449:T1449),"")</f>
        <v/>
      </c>
      <c r="H1449" s="57" t="str">
        <f>IF(U$1469&gt;0,SUM($O1449:U1449),"")</f>
        <v/>
      </c>
      <c r="I1449" s="57" t="str">
        <f>IF(V$1469&gt;0,SUM($O1449:V1449),"")</f>
        <v/>
      </c>
      <c r="J1449" s="57" t="str">
        <f>IF(W$1469&gt;0,SUM($O1449:W1449),"")</f>
        <v/>
      </c>
      <c r="K1449" s="57" t="str">
        <f>IF(X$1469&gt;0,SUM($O1449:X1449),"")</f>
        <v/>
      </c>
      <c r="L1449" s="57" t="str">
        <f>IF(Y$1469&gt;0,SUM($O1449:Y1449),"")</f>
        <v/>
      </c>
      <c r="M1449" s="57" t="str">
        <f>IF(Z$1469&gt;0,SUM($O1449:Z1449),"")</f>
        <v/>
      </c>
      <c r="N1449" s="56">
        <v>5</v>
      </c>
      <c r="O1449" s="71">
        <v>23</v>
      </c>
      <c r="P1449" s="294">
        <v>28</v>
      </c>
      <c r="Q1449" s="294">
        <v>36</v>
      </c>
      <c r="R1449" s="71"/>
      <c r="S1449" s="95"/>
      <c r="T1449" s="71"/>
      <c r="U1449" s="112"/>
      <c r="V1449" s="437"/>
      <c r="W1449" s="112"/>
      <c r="X1449" s="71"/>
      <c r="Y1449" s="58"/>
      <c r="Z1449" s="58"/>
      <c r="AA1449" s="56">
        <v>5</v>
      </c>
      <c r="AB1449" s="109"/>
      <c r="AD1449" s="15">
        <v>4</v>
      </c>
      <c r="AE1449" s="15">
        <v>42</v>
      </c>
      <c r="AF1449" s="15">
        <v>92</v>
      </c>
      <c r="AG1449" s="15">
        <v>45.7</v>
      </c>
      <c r="AH1449" s="122"/>
      <c r="AI1449" s="122"/>
      <c r="AJ1449" s="122"/>
      <c r="AK1449" s="122"/>
    </row>
    <row r="1450" spans="1:37" x14ac:dyDescent="0.2">
      <c r="A1450" s="56">
        <v>6</v>
      </c>
      <c r="B1450" s="57">
        <f>IF(O$1469&gt;0,SUM($O1450:O1450),"")</f>
        <v>23</v>
      </c>
      <c r="C1450" s="57">
        <f>IF(P$1469&gt;0,SUM($O1450:P1450),"")</f>
        <v>46</v>
      </c>
      <c r="D1450" s="57">
        <f>IF(Q$1469&gt;0,SUM($O1450:Q1450),"")</f>
        <v>54</v>
      </c>
      <c r="E1450" s="57" t="str">
        <f>IF(R$1469&gt;0,SUM($O1450:R1450),"")</f>
        <v/>
      </c>
      <c r="F1450" s="57" t="str">
        <f>IF(S$1469&gt;0,SUM($O1450:S1450),"")</f>
        <v/>
      </c>
      <c r="G1450" s="57" t="str">
        <f>IF(T$1469&gt;0,SUM($O1450:T1450),"")</f>
        <v/>
      </c>
      <c r="H1450" s="57" t="str">
        <f>IF(U$1469&gt;0,SUM($O1450:U1450),"")</f>
        <v/>
      </c>
      <c r="I1450" s="57" t="str">
        <f>IF(V$1469&gt;0,SUM($O1450:V1450),"")</f>
        <v/>
      </c>
      <c r="J1450" s="57" t="str">
        <f>IF(W$1469&gt;0,SUM($O1450:W1450),"")</f>
        <v/>
      </c>
      <c r="K1450" s="57" t="str">
        <f>IF(X$1469&gt;0,SUM($O1450:X1450),"")</f>
        <v/>
      </c>
      <c r="L1450" s="57" t="str">
        <f>IF(Y$1469&gt;0,SUM($O1450:Y1450),"")</f>
        <v/>
      </c>
      <c r="M1450" s="57" t="str">
        <f>IF(Z$1469&gt;0,SUM($O1450:Z1450),"")</f>
        <v/>
      </c>
      <c r="N1450" s="56">
        <v>6</v>
      </c>
      <c r="O1450" s="71">
        <v>23</v>
      </c>
      <c r="P1450" s="294">
        <v>23</v>
      </c>
      <c r="Q1450" s="294">
        <v>8</v>
      </c>
      <c r="R1450" s="71"/>
      <c r="S1450" s="95"/>
      <c r="T1450" s="71"/>
      <c r="U1450" s="112"/>
      <c r="V1450" s="437"/>
      <c r="W1450" s="112"/>
      <c r="X1450" s="71"/>
      <c r="Y1450" s="58"/>
      <c r="Z1450" s="58"/>
      <c r="AA1450" s="56">
        <v>6</v>
      </c>
      <c r="AB1450" s="109"/>
      <c r="AD1450" s="15">
        <v>5</v>
      </c>
      <c r="AE1450" s="15">
        <v>29</v>
      </c>
      <c r="AF1450" s="15">
        <v>54</v>
      </c>
      <c r="AG1450" s="122">
        <v>53.7</v>
      </c>
      <c r="AH1450" s="122"/>
      <c r="AI1450" s="122"/>
      <c r="AJ1450" s="122"/>
      <c r="AK1450" s="122"/>
    </row>
    <row r="1451" spans="1:37" x14ac:dyDescent="0.2">
      <c r="A1451" s="56">
        <v>7</v>
      </c>
      <c r="B1451" s="57">
        <f>IF(O$1469&gt;0,SUM($O1451:O1451),"")</f>
        <v>15</v>
      </c>
      <c r="C1451" s="57">
        <f>IF(P$1469&gt;0,SUM($O1451:P1451),"")</f>
        <v>31</v>
      </c>
      <c r="D1451" s="57">
        <f>IF(Q$1469&gt;0,SUM($O1451:Q1451),"")</f>
        <v>44</v>
      </c>
      <c r="E1451" s="57" t="str">
        <f>IF(R$1469&gt;0,SUM($O1451:R1451),"")</f>
        <v/>
      </c>
      <c r="F1451" s="57" t="str">
        <f>IF(S$1469&gt;0,SUM($O1451:S1451),"")</f>
        <v/>
      </c>
      <c r="G1451" s="57" t="str">
        <f>IF(T$1469&gt;0,SUM($O1451:T1451),"")</f>
        <v/>
      </c>
      <c r="H1451" s="57" t="str">
        <f>IF(U$1469&gt;0,SUM($O1451:U1451),"")</f>
        <v/>
      </c>
      <c r="I1451" s="57" t="str">
        <f>IF(V$1469&gt;0,SUM($O1451:V1451),"")</f>
        <v/>
      </c>
      <c r="J1451" s="57" t="str">
        <f>IF(W$1469&gt;0,SUM($O1451:W1451),"")</f>
        <v/>
      </c>
      <c r="K1451" s="57" t="str">
        <f>IF(X$1469&gt;0,SUM($O1451:X1451),"")</f>
        <v/>
      </c>
      <c r="L1451" s="57" t="str">
        <f>IF(Y$1469&gt;0,SUM($O1451:Y1451),"")</f>
        <v/>
      </c>
      <c r="M1451" s="57" t="str">
        <f>IF(Z$1469&gt;0,SUM($O1451:Z1451),"")</f>
        <v/>
      </c>
      <c r="N1451" s="56">
        <v>7</v>
      </c>
      <c r="O1451" s="71">
        <v>15</v>
      </c>
      <c r="P1451" s="294">
        <v>16</v>
      </c>
      <c r="Q1451" s="294">
        <v>13</v>
      </c>
      <c r="R1451" s="71"/>
      <c r="S1451" s="95"/>
      <c r="T1451" s="71"/>
      <c r="U1451" s="112"/>
      <c r="V1451" s="437"/>
      <c r="W1451" s="112"/>
      <c r="X1451" s="71"/>
      <c r="Y1451" s="58"/>
      <c r="Z1451" s="58"/>
      <c r="AA1451" s="56">
        <v>7</v>
      </c>
      <c r="AB1451" s="109"/>
      <c r="AD1451" s="15">
        <v>6</v>
      </c>
      <c r="AE1451" s="15">
        <v>5</v>
      </c>
      <c r="AF1451" s="15">
        <v>28</v>
      </c>
      <c r="AG1451" s="122">
        <v>17.899999999999999</v>
      </c>
      <c r="AH1451" s="122"/>
      <c r="AI1451" s="122"/>
      <c r="AJ1451" s="122"/>
      <c r="AK1451" s="122"/>
    </row>
    <row r="1452" spans="1:37" x14ac:dyDescent="0.2">
      <c r="A1452" s="56">
        <v>8</v>
      </c>
      <c r="B1452" s="57">
        <f>IF(O$1469&gt;0,SUM($O1452:O1452),"")</f>
        <v>106</v>
      </c>
      <c r="C1452" s="57">
        <f>IF(P$1469&gt;0,SUM($O1452:P1452),"")</f>
        <v>191</v>
      </c>
      <c r="D1452" s="57">
        <f>IF(Q$1469&gt;0,SUM($O1452:Q1452),"")</f>
        <v>303</v>
      </c>
      <c r="E1452" s="57" t="str">
        <f>IF(R$1469&gt;0,SUM($O1452:R1452),"")</f>
        <v/>
      </c>
      <c r="F1452" s="57" t="str">
        <f>IF(S$1469&gt;0,SUM($O1452:S1452),"")</f>
        <v/>
      </c>
      <c r="G1452" s="57" t="str">
        <f>IF(T$1469&gt;0,SUM($O1452:T1452),"")</f>
        <v/>
      </c>
      <c r="H1452" s="57" t="str">
        <f>IF(U$1469&gt;0,SUM($O1452:U1452),"")</f>
        <v/>
      </c>
      <c r="I1452" s="57" t="str">
        <f>IF(V$1469&gt;0,SUM($O1452:V1452),"")</f>
        <v/>
      </c>
      <c r="J1452" s="57" t="str">
        <f>IF(W$1469&gt;0,SUM($O1452:W1452),"")</f>
        <v/>
      </c>
      <c r="K1452" s="57" t="str">
        <f>IF(X$1469&gt;0,SUM($O1452:X1452),"")</f>
        <v/>
      </c>
      <c r="L1452" s="57" t="str">
        <f>IF(Y$1469&gt;0,SUM($O1452:Y1452),"")</f>
        <v/>
      </c>
      <c r="M1452" s="57" t="str">
        <f>IF(Z$1469&gt;0,SUM($O1452:Z1452),"")</f>
        <v/>
      </c>
      <c r="N1452" s="56">
        <v>8</v>
      </c>
      <c r="O1452" s="71">
        <v>106</v>
      </c>
      <c r="P1452" s="294">
        <v>85</v>
      </c>
      <c r="Q1452" s="294">
        <v>112</v>
      </c>
      <c r="R1452" s="71"/>
      <c r="S1452" s="95"/>
      <c r="T1452" s="71"/>
      <c r="U1452" s="112"/>
      <c r="V1452" s="437"/>
      <c r="W1452" s="112"/>
      <c r="X1452" s="71"/>
      <c r="Y1452" s="58"/>
      <c r="Z1452" s="58"/>
      <c r="AA1452" s="56">
        <v>8</v>
      </c>
      <c r="AB1452" s="109"/>
      <c r="AD1452" s="15">
        <v>7</v>
      </c>
      <c r="AE1452" s="15">
        <v>5</v>
      </c>
      <c r="AF1452" s="15">
        <v>23</v>
      </c>
      <c r="AG1452" s="122">
        <v>21.7</v>
      </c>
      <c r="AH1452" s="122"/>
      <c r="AI1452" s="122"/>
      <c r="AJ1452" s="122"/>
      <c r="AK1452" s="122"/>
    </row>
    <row r="1453" spans="1:37" x14ac:dyDescent="0.2">
      <c r="A1453" s="56">
        <v>9</v>
      </c>
      <c r="B1453" s="57">
        <f>IF(O$1469&gt;0,SUM($O1453:O1453),"")</f>
        <v>13</v>
      </c>
      <c r="C1453" s="57">
        <f>IF(P$1469&gt;0,SUM($O1453:P1453),"")</f>
        <v>25</v>
      </c>
      <c r="D1453" s="57">
        <f>IF(Q$1469&gt;0,SUM($O1453:Q1453),"")</f>
        <v>43</v>
      </c>
      <c r="E1453" s="57" t="str">
        <f>IF(R$1469&gt;0,SUM($O1453:R1453),"")</f>
        <v/>
      </c>
      <c r="F1453" s="57" t="str">
        <f>IF(S$1469&gt;0,SUM($O1453:S1453),"")</f>
        <v/>
      </c>
      <c r="G1453" s="57" t="str">
        <f>IF(T$1469&gt;0,SUM($O1453:T1453),"")</f>
        <v/>
      </c>
      <c r="H1453" s="57" t="str">
        <f>IF(U$1469&gt;0,SUM($O1453:U1453),"")</f>
        <v/>
      </c>
      <c r="I1453" s="57" t="str">
        <f>IF(V$1469&gt;0,SUM($O1453:V1453),"")</f>
        <v/>
      </c>
      <c r="J1453" s="57" t="str">
        <f>IF(W$1469&gt;0,SUM($O1453:W1453),"")</f>
        <v/>
      </c>
      <c r="K1453" s="57" t="str">
        <f>IF(X$1469&gt;0,SUM($O1453:X1453),"")</f>
        <v/>
      </c>
      <c r="L1453" s="57" t="str">
        <f>IF(Y$1469&gt;0,SUM($O1453:Y1453),"")</f>
        <v/>
      </c>
      <c r="M1453" s="57" t="str">
        <f>IF(Z$1469&gt;0,SUM($O1453:Z1453),"")</f>
        <v/>
      </c>
      <c r="N1453" s="56">
        <v>9</v>
      </c>
      <c r="O1453" s="71">
        <v>13</v>
      </c>
      <c r="P1453" s="294">
        <v>12</v>
      </c>
      <c r="Q1453" s="294">
        <v>18</v>
      </c>
      <c r="R1453" s="71"/>
      <c r="S1453" s="95"/>
      <c r="T1453" s="71"/>
      <c r="U1453" s="112"/>
      <c r="V1453" s="437"/>
      <c r="W1453" s="112"/>
      <c r="X1453" s="71"/>
      <c r="Y1453" s="58"/>
      <c r="Z1453" s="58"/>
      <c r="AA1453" s="56">
        <v>9</v>
      </c>
      <c r="AB1453" s="109"/>
      <c r="AD1453" s="15">
        <v>8</v>
      </c>
      <c r="AE1453" s="15">
        <v>151</v>
      </c>
      <c r="AF1453" s="15">
        <v>508</v>
      </c>
      <c r="AG1453" s="122">
        <v>29.7</v>
      </c>
      <c r="AH1453" s="122"/>
      <c r="AI1453" s="122"/>
      <c r="AJ1453" s="122"/>
      <c r="AK1453" s="122"/>
    </row>
    <row r="1454" spans="1:37" x14ac:dyDescent="0.2">
      <c r="A1454" s="56">
        <v>10</v>
      </c>
      <c r="B1454" s="57">
        <f>IF(O$1469&gt;0,SUM($O1454:O1454),"")</f>
        <v>42</v>
      </c>
      <c r="C1454" s="57">
        <f>IF(P$1469&gt;0,SUM($O1454:P1454),"")</f>
        <v>92</v>
      </c>
      <c r="D1454" s="57">
        <f>IF(Q$1469&gt;0,SUM($O1454:Q1454),"")</f>
        <v>124</v>
      </c>
      <c r="E1454" s="57" t="str">
        <f>IF(R$1469&gt;0,SUM($O1454:R1454),"")</f>
        <v/>
      </c>
      <c r="F1454" s="57" t="str">
        <f>IF(S$1469&gt;0,SUM($O1454:S1454),"")</f>
        <v/>
      </c>
      <c r="G1454" s="57" t="str">
        <f>IF(T$1469&gt;0,SUM($O1454:T1454),"")</f>
        <v/>
      </c>
      <c r="H1454" s="57" t="str">
        <f>IF(U$1469&gt;0,SUM($O1454:U1454),"")</f>
        <v/>
      </c>
      <c r="I1454" s="57" t="str">
        <f>IF(V$1469&gt;0,SUM($O1454:V1454),"")</f>
        <v/>
      </c>
      <c r="J1454" s="57" t="str">
        <f>IF(W$1469&gt;0,SUM($O1454:W1454),"")</f>
        <v/>
      </c>
      <c r="K1454" s="57" t="str">
        <f>IF(X$1469&gt;0,SUM($O1454:X1454),"")</f>
        <v/>
      </c>
      <c r="L1454" s="57" t="str">
        <f>IF(Y$1469&gt;0,SUM($O1454:Y1454),"")</f>
        <v/>
      </c>
      <c r="M1454" s="57" t="str">
        <f>IF(Z$1469&gt;0,SUM($O1454:Z1454),"")</f>
        <v/>
      </c>
      <c r="N1454" s="56">
        <v>10</v>
      </c>
      <c r="O1454" s="71">
        <v>42</v>
      </c>
      <c r="P1454" s="294">
        <v>50</v>
      </c>
      <c r="Q1454" s="294">
        <v>32</v>
      </c>
      <c r="R1454" s="71"/>
      <c r="S1454" s="95"/>
      <c r="T1454" s="71"/>
      <c r="U1454" s="112"/>
      <c r="V1454" s="437"/>
      <c r="W1454" s="112"/>
      <c r="X1454" s="71"/>
      <c r="Y1454" s="58"/>
      <c r="Z1454" s="58"/>
      <c r="AA1454" s="56">
        <v>10</v>
      </c>
      <c r="AB1454" s="109"/>
      <c r="AD1454" s="15">
        <v>9</v>
      </c>
      <c r="AE1454" s="15">
        <v>51</v>
      </c>
      <c r="AF1454" s="15">
        <v>63</v>
      </c>
      <c r="AG1454" s="122">
        <v>81</v>
      </c>
      <c r="AH1454" s="122"/>
      <c r="AI1454" s="122"/>
      <c r="AJ1454" s="122"/>
      <c r="AK1454" s="122"/>
    </row>
    <row r="1455" spans="1:37" x14ac:dyDescent="0.2">
      <c r="A1455" s="56">
        <v>11</v>
      </c>
      <c r="B1455" s="57">
        <f>IF(O$1469&gt;0,SUM($O1455:O1455),"")</f>
        <v>48</v>
      </c>
      <c r="C1455" s="57">
        <f>IF(P$1469&gt;0,SUM($O1455:P1455),"")</f>
        <v>90</v>
      </c>
      <c r="D1455" s="57">
        <f>IF(Q$1469&gt;0,SUM($O1455:Q1455),"")</f>
        <v>144</v>
      </c>
      <c r="E1455" s="57" t="str">
        <f>IF(R$1469&gt;0,SUM($O1455:R1455),"")</f>
        <v/>
      </c>
      <c r="F1455" s="57" t="str">
        <f>IF(S$1469&gt;0,SUM($O1455:S1455),"")</f>
        <v/>
      </c>
      <c r="G1455" s="57" t="str">
        <f>IF(T$1469&gt;0,SUM($O1455:T1455),"")</f>
        <v/>
      </c>
      <c r="H1455" s="57" t="str">
        <f>IF(U$1469&gt;0,SUM($O1455:U1455),"")</f>
        <v/>
      </c>
      <c r="I1455" s="57" t="str">
        <f>IF(V$1469&gt;0,SUM($O1455:V1455),"")</f>
        <v/>
      </c>
      <c r="J1455" s="57" t="str">
        <f>IF(W$1469&gt;0,SUM($O1455:W1455),"")</f>
        <v/>
      </c>
      <c r="K1455" s="57" t="str">
        <f>IF(X$1469&gt;0,SUM($O1455:X1455),"")</f>
        <v/>
      </c>
      <c r="L1455" s="57" t="str">
        <f>IF(Y$1469&gt;0,SUM($O1455:Y1455),"")</f>
        <v/>
      </c>
      <c r="M1455" s="57" t="str">
        <f>IF(Z$1469&gt;0,SUM($O1455:Z1455),"")</f>
        <v/>
      </c>
      <c r="N1455" s="56">
        <v>11</v>
      </c>
      <c r="O1455" s="71">
        <v>48</v>
      </c>
      <c r="P1455" s="294">
        <v>42</v>
      </c>
      <c r="Q1455" s="294">
        <v>54</v>
      </c>
      <c r="R1455" s="71"/>
      <c r="S1455" s="95"/>
      <c r="T1455" s="71"/>
      <c r="U1455" s="112"/>
      <c r="V1455" s="437"/>
      <c r="W1455" s="112"/>
      <c r="X1455" s="71"/>
      <c r="Y1455" s="58"/>
      <c r="Z1455" s="58"/>
      <c r="AA1455" s="56">
        <v>11</v>
      </c>
      <c r="AB1455" s="109"/>
      <c r="AD1455" s="15">
        <v>10</v>
      </c>
      <c r="AE1455" s="15">
        <v>71</v>
      </c>
      <c r="AF1455" s="15">
        <v>193</v>
      </c>
      <c r="AG1455" s="122">
        <v>36.799999999999997</v>
      </c>
      <c r="AH1455" s="122"/>
      <c r="AI1455" s="122"/>
      <c r="AJ1455" s="122"/>
      <c r="AK1455" s="122"/>
    </row>
    <row r="1456" spans="1:37" x14ac:dyDescent="0.2">
      <c r="A1456" s="56">
        <v>12</v>
      </c>
      <c r="B1456" s="57">
        <f>IF(O$1469&gt;0,SUM($O1456:O1456),"")</f>
        <v>114</v>
      </c>
      <c r="C1456" s="57">
        <f>IF(P$1469&gt;0,SUM($O1456:P1456),"")</f>
        <v>191</v>
      </c>
      <c r="D1456" s="57">
        <f>IF(Q$1469&gt;0,SUM($O1456:Q1456),"")</f>
        <v>282</v>
      </c>
      <c r="E1456" s="57" t="str">
        <f>IF(R$1469&gt;0,SUM($O1456:R1456),"")</f>
        <v/>
      </c>
      <c r="F1456" s="57" t="str">
        <f>IF(S$1469&gt;0,SUM($O1456:S1456),"")</f>
        <v/>
      </c>
      <c r="G1456" s="57" t="str">
        <f>IF(T$1469&gt;0,SUM($O1456:T1456),"")</f>
        <v/>
      </c>
      <c r="H1456" s="57" t="str">
        <f>IF(U$1469&gt;0,SUM($O1456:U1456),"")</f>
        <v/>
      </c>
      <c r="I1456" s="57" t="str">
        <f>IF(V$1469&gt;0,SUM($O1456:V1456),"")</f>
        <v/>
      </c>
      <c r="J1456" s="57" t="str">
        <f>IF(W$1469&gt;0,SUM($O1456:W1456),"")</f>
        <v/>
      </c>
      <c r="K1456" s="57" t="str">
        <f>IF(X$1469&gt;0,SUM($O1456:X1456),"")</f>
        <v/>
      </c>
      <c r="L1456" s="57" t="str">
        <f>IF(Y$1469&gt;0,SUM($O1456:Y1456),"")</f>
        <v/>
      </c>
      <c r="M1456" s="57" t="str">
        <f>IF(Z$1469&gt;0,SUM($O1456:Z1456),"")</f>
        <v/>
      </c>
      <c r="N1456" s="56">
        <v>12</v>
      </c>
      <c r="O1456" s="71">
        <v>114</v>
      </c>
      <c r="P1456" s="294">
        <v>77</v>
      </c>
      <c r="Q1456" s="294">
        <v>91</v>
      </c>
      <c r="R1456" s="71"/>
      <c r="S1456" s="95"/>
      <c r="T1456" s="71"/>
      <c r="U1456" s="112"/>
      <c r="V1456" s="437"/>
      <c r="W1456" s="112"/>
      <c r="X1456" s="71"/>
      <c r="Y1456" s="58"/>
      <c r="Z1456" s="58"/>
      <c r="AA1456" s="56">
        <v>12</v>
      </c>
      <c r="AB1456" s="109"/>
      <c r="AD1456" s="15">
        <v>11</v>
      </c>
      <c r="AE1456" s="15">
        <v>55</v>
      </c>
      <c r="AF1456" s="15">
        <v>135</v>
      </c>
      <c r="AG1456" s="122">
        <v>40.700000000000003</v>
      </c>
      <c r="AH1456" s="122"/>
      <c r="AI1456" s="122"/>
      <c r="AJ1456" s="122"/>
      <c r="AK1456" s="122"/>
    </row>
    <row r="1457" spans="1:37" x14ac:dyDescent="0.2">
      <c r="A1457" s="56">
        <v>13</v>
      </c>
      <c r="B1457" s="57">
        <f>IF(O$1469&gt;0,SUM($O1457:O1457),"")</f>
        <v>62</v>
      </c>
      <c r="C1457" s="57">
        <f>IF(P$1469&gt;0,SUM($O1457:P1457),"")</f>
        <v>123</v>
      </c>
      <c r="D1457" s="57">
        <f>IF(Q$1469&gt;0,SUM($O1457:Q1457),"")</f>
        <v>194</v>
      </c>
      <c r="E1457" s="57" t="str">
        <f>IF(R$1469&gt;0,SUM($O1457:R1457),"")</f>
        <v/>
      </c>
      <c r="F1457" s="57" t="str">
        <f>IF(S$1469&gt;0,SUM($O1457:S1457),"")</f>
        <v/>
      </c>
      <c r="G1457" s="57" t="str">
        <f>IF(T$1469&gt;0,SUM($O1457:T1457),"")</f>
        <v/>
      </c>
      <c r="H1457" s="57" t="str">
        <f>IF(U$1469&gt;0,SUM($O1457:U1457),"")</f>
        <v/>
      </c>
      <c r="I1457" s="57" t="str">
        <f>IF(V$1469&gt;0,SUM($O1457:V1457),"")</f>
        <v/>
      </c>
      <c r="J1457" s="57" t="str">
        <f>IF(W$1469&gt;0,SUM($O1457:W1457),"")</f>
        <v/>
      </c>
      <c r="K1457" s="57" t="str">
        <f>IF(X$1469&gt;0,SUM($O1457:X1457),"")</f>
        <v/>
      </c>
      <c r="L1457" s="57" t="str">
        <f>IF(Y$1469&gt;0,SUM($O1457:Y1457),"")</f>
        <v/>
      </c>
      <c r="M1457" s="57" t="str">
        <f>IF(Z$1469&gt;0,SUM($O1457:Z1457),"")</f>
        <v/>
      </c>
      <c r="N1457" s="56">
        <v>13</v>
      </c>
      <c r="O1457" s="71">
        <v>62</v>
      </c>
      <c r="P1457" s="294">
        <v>61</v>
      </c>
      <c r="Q1457" s="294">
        <v>71</v>
      </c>
      <c r="R1457" s="71"/>
      <c r="S1457" s="95"/>
      <c r="T1457" s="71"/>
      <c r="U1457" s="112"/>
      <c r="V1457" s="437"/>
      <c r="W1457" s="112"/>
      <c r="X1457" s="71"/>
      <c r="Y1457" s="58"/>
      <c r="Z1457" s="58"/>
      <c r="AA1457" s="56">
        <v>13</v>
      </c>
      <c r="AB1457" s="109"/>
      <c r="AD1457" s="15">
        <v>12</v>
      </c>
      <c r="AE1457" s="15">
        <v>128</v>
      </c>
      <c r="AF1457" s="15">
        <v>433</v>
      </c>
      <c r="AG1457" s="122">
        <v>29.6</v>
      </c>
      <c r="AH1457" s="122"/>
      <c r="AI1457" s="122"/>
      <c r="AJ1457" s="122"/>
      <c r="AK1457" s="122"/>
    </row>
    <row r="1458" spans="1:37" x14ac:dyDescent="0.2">
      <c r="A1458" s="56">
        <v>14</v>
      </c>
      <c r="B1458" s="57">
        <f>IF(O$1469&gt;0,SUM($O1458:O1458),"")</f>
        <v>114</v>
      </c>
      <c r="C1458" s="57">
        <f>IF(P$1469&gt;0,SUM($O1458:P1458),"")</f>
        <v>192</v>
      </c>
      <c r="D1458" s="57">
        <f>IF(Q$1469&gt;0,SUM($O1458:Q1458),"")</f>
        <v>302</v>
      </c>
      <c r="E1458" s="57" t="str">
        <f>IF(R$1469&gt;0,SUM($O1458:R1458),"")</f>
        <v/>
      </c>
      <c r="F1458" s="57" t="str">
        <f>IF(S$1469&gt;0,SUM($O1458:S1458),"")</f>
        <v/>
      </c>
      <c r="G1458" s="57" t="str">
        <f>IF(T$1469&gt;0,SUM($O1458:T1458),"")</f>
        <v/>
      </c>
      <c r="H1458" s="57" t="str">
        <f>IF(U$1469&gt;0,SUM($O1458:U1458),"")</f>
        <v/>
      </c>
      <c r="I1458" s="57" t="str">
        <f>IF(V$1469&gt;0,SUM($O1458:V1458),"")</f>
        <v/>
      </c>
      <c r="J1458" s="57" t="str">
        <f>IF(W$1469&gt;0,SUM($O1458:W1458),"")</f>
        <v/>
      </c>
      <c r="K1458" s="57" t="str">
        <f>IF(X$1469&gt;0,SUM($O1458:X1458),"")</f>
        <v/>
      </c>
      <c r="L1458" s="57" t="str">
        <f>IF(Y$1469&gt;0,SUM($O1458:Y1458),"")</f>
        <v/>
      </c>
      <c r="M1458" s="57" t="str">
        <f>IF(Z$1469&gt;0,SUM($O1458:Z1458),"")</f>
        <v/>
      </c>
      <c r="N1458" s="56">
        <v>14</v>
      </c>
      <c r="O1458" s="71">
        <v>114</v>
      </c>
      <c r="P1458" s="294">
        <v>78</v>
      </c>
      <c r="Q1458" s="294">
        <v>110</v>
      </c>
      <c r="R1458" s="71"/>
      <c r="S1458" s="95"/>
      <c r="T1458" s="71"/>
      <c r="U1458" s="112"/>
      <c r="V1458" s="437"/>
      <c r="W1458" s="112"/>
      <c r="X1458" s="71"/>
      <c r="Y1458" s="58"/>
      <c r="Z1458" s="58"/>
      <c r="AA1458" s="56">
        <v>14</v>
      </c>
      <c r="AB1458" s="109"/>
      <c r="AD1458" s="15">
        <v>13</v>
      </c>
      <c r="AE1458" s="15">
        <v>126</v>
      </c>
      <c r="AF1458" s="15">
        <v>318</v>
      </c>
      <c r="AG1458" s="122">
        <v>39.6</v>
      </c>
      <c r="AH1458" s="122"/>
      <c r="AI1458" s="122"/>
      <c r="AJ1458" s="122"/>
      <c r="AK1458" s="122"/>
    </row>
    <row r="1459" spans="1:37" x14ac:dyDescent="0.2">
      <c r="A1459" s="56">
        <v>15</v>
      </c>
      <c r="B1459" s="57">
        <f>IF(O$1469&gt;0,SUM($O1459:O1459),"")</f>
        <v>70</v>
      </c>
      <c r="C1459" s="57">
        <f>IF(P$1469&gt;0,SUM($O1459:P1459),"")</f>
        <v>190</v>
      </c>
      <c r="D1459" s="57">
        <f>IF(Q$1469&gt;0,SUM($O1459:Q1459),"")</f>
        <v>396</v>
      </c>
      <c r="E1459" s="57" t="str">
        <f>IF(R$1469&gt;0,SUM($O1459:R1459),"")</f>
        <v/>
      </c>
      <c r="F1459" s="57" t="str">
        <f>IF(S$1469&gt;0,SUM($O1459:S1459),"")</f>
        <v/>
      </c>
      <c r="G1459" s="57" t="str">
        <f>IF(T$1469&gt;0,SUM($O1459:T1459),"")</f>
        <v/>
      </c>
      <c r="H1459" s="57" t="str">
        <f>IF(U$1469&gt;0,SUM($O1459:U1459),"")</f>
        <v/>
      </c>
      <c r="I1459" s="57" t="str">
        <f>IF(V$1469&gt;0,SUM($O1459:V1459),"")</f>
        <v/>
      </c>
      <c r="J1459" s="57" t="str">
        <f>IF(W$1469&gt;0,SUM($O1459:W1459),"")</f>
        <v/>
      </c>
      <c r="K1459" s="57" t="str">
        <f>IF(X$1469&gt;0,SUM($O1459:X1459),"")</f>
        <v/>
      </c>
      <c r="L1459" s="57" t="str">
        <f>IF(Y$1469&gt;0,SUM($O1459:Y1459),"")</f>
        <v/>
      </c>
      <c r="M1459" s="57" t="str">
        <f>IF(Z$1469&gt;0,SUM($O1459:Z1459),"")</f>
        <v/>
      </c>
      <c r="N1459" s="56">
        <v>15</v>
      </c>
      <c r="O1459" s="71">
        <v>70</v>
      </c>
      <c r="P1459" s="294">
        <v>120</v>
      </c>
      <c r="Q1459" s="294">
        <v>206</v>
      </c>
      <c r="R1459" s="71"/>
      <c r="S1459" s="95"/>
      <c r="T1459" s="71"/>
      <c r="U1459" s="112"/>
      <c r="V1459" s="437"/>
      <c r="W1459" s="112"/>
      <c r="X1459" s="71"/>
      <c r="Y1459" s="58"/>
      <c r="Z1459" s="58"/>
      <c r="AA1459" s="56">
        <v>15</v>
      </c>
      <c r="AB1459" s="109"/>
      <c r="AD1459" s="15">
        <v>14</v>
      </c>
      <c r="AE1459" s="15">
        <v>118</v>
      </c>
      <c r="AF1459" s="15">
        <v>251</v>
      </c>
      <c r="AG1459" s="122">
        <v>47</v>
      </c>
      <c r="AH1459" s="122"/>
      <c r="AI1459" s="122"/>
      <c r="AJ1459" s="122"/>
      <c r="AK1459" s="122"/>
    </row>
    <row r="1460" spans="1:37" x14ac:dyDescent="0.2">
      <c r="A1460" s="56">
        <v>16</v>
      </c>
      <c r="B1460" s="57">
        <f>IF(O$1469&gt;0,SUM($O1460:O1460),"")</f>
        <v>62</v>
      </c>
      <c r="C1460" s="57">
        <f>IF(P$1469&gt;0,SUM($O1460:P1460),"")</f>
        <v>120</v>
      </c>
      <c r="D1460" s="57">
        <f>IF(Q$1469&gt;0,SUM($O1460:Q1460),"")</f>
        <v>188</v>
      </c>
      <c r="E1460" s="57" t="str">
        <f>IF(R$1469&gt;0,SUM($O1460:R1460),"")</f>
        <v/>
      </c>
      <c r="F1460" s="57" t="str">
        <f>IF(S$1469&gt;0,SUM($O1460:S1460),"")</f>
        <v/>
      </c>
      <c r="G1460" s="57" t="str">
        <f>IF(T$1469&gt;0,SUM($O1460:T1460),"")</f>
        <v/>
      </c>
      <c r="H1460" s="57" t="str">
        <f>IF(U$1469&gt;0,SUM($O1460:U1460),"")</f>
        <v/>
      </c>
      <c r="I1460" s="57" t="str">
        <f>IF(V$1469&gt;0,SUM($O1460:V1460),"")</f>
        <v/>
      </c>
      <c r="J1460" s="57" t="str">
        <f>IF(W$1469&gt;0,SUM($O1460:W1460),"")</f>
        <v/>
      </c>
      <c r="K1460" s="57" t="str">
        <f>IF(X$1469&gt;0,SUM($O1460:X1460),"")</f>
        <v/>
      </c>
      <c r="L1460" s="57" t="str">
        <f>IF(Y$1469&gt;0,SUM($O1460:Y1460),"")</f>
        <v/>
      </c>
      <c r="M1460" s="57" t="str">
        <f>IF(Z$1469&gt;0,SUM($O1460:Z1460),"")</f>
        <v/>
      </c>
      <c r="N1460" s="56">
        <v>16</v>
      </c>
      <c r="O1460" s="71">
        <v>62</v>
      </c>
      <c r="P1460" s="294">
        <v>58</v>
      </c>
      <c r="Q1460" s="294">
        <v>68</v>
      </c>
      <c r="R1460" s="71"/>
      <c r="S1460" s="95"/>
      <c r="T1460" s="71"/>
      <c r="U1460" s="112"/>
      <c r="V1460" s="437"/>
      <c r="W1460" s="112"/>
      <c r="X1460" s="71"/>
      <c r="Y1460" s="58"/>
      <c r="Z1460" s="58"/>
      <c r="AA1460" s="56">
        <v>16</v>
      </c>
      <c r="AB1460" s="109"/>
      <c r="AC1460" s="83"/>
      <c r="AD1460" s="15">
        <v>15</v>
      </c>
      <c r="AE1460" s="15">
        <v>104</v>
      </c>
      <c r="AF1460" s="15">
        <v>121</v>
      </c>
      <c r="AG1460" s="122">
        <v>86</v>
      </c>
      <c r="AH1460" s="122"/>
      <c r="AI1460" s="122"/>
      <c r="AJ1460" s="122"/>
      <c r="AK1460" s="122"/>
    </row>
    <row r="1461" spans="1:37" x14ac:dyDescent="0.2">
      <c r="A1461" s="56">
        <v>17</v>
      </c>
      <c r="B1461" s="57">
        <f>IF(O$1469&gt;0,SUM($O1461:O1461),"")</f>
        <v>40</v>
      </c>
      <c r="C1461" s="57">
        <f>IF(P$1469&gt;0,SUM($O1461:P1461),"")</f>
        <v>80</v>
      </c>
      <c r="D1461" s="57">
        <f>IF(Q$1469&gt;0,SUM($O1461:Q1461),"")</f>
        <v>120</v>
      </c>
      <c r="E1461" s="57" t="str">
        <f>IF(R$1469&gt;0,SUM($O1461:R1461),"")</f>
        <v/>
      </c>
      <c r="F1461" s="57" t="str">
        <f>IF(S$1469&gt;0,SUM($O1461:S1461),"")</f>
        <v/>
      </c>
      <c r="G1461" s="57" t="str">
        <f>IF(T$1469&gt;0,SUM($O1461:T1461),"")</f>
        <v/>
      </c>
      <c r="H1461" s="57" t="str">
        <f>IF(U$1469&gt;0,SUM($O1461:U1461),"")</f>
        <v/>
      </c>
      <c r="I1461" s="57" t="str">
        <f>IF(V$1469&gt;0,SUM($O1461:V1461),"")</f>
        <v/>
      </c>
      <c r="J1461" s="57" t="str">
        <f>IF(W$1469&gt;0,SUM($O1461:W1461),"")</f>
        <v/>
      </c>
      <c r="K1461" s="57" t="str">
        <f>IF(X$1469&gt;0,SUM($O1461:X1461),"")</f>
        <v/>
      </c>
      <c r="L1461" s="57" t="str">
        <f>IF(Y$1469&gt;0,SUM($O1461:Y1461),"")</f>
        <v/>
      </c>
      <c r="M1461" s="57" t="str">
        <f>IF(Z$1469&gt;0,SUM($O1461:Z1461),"")</f>
        <v/>
      </c>
      <c r="N1461" s="56">
        <v>17</v>
      </c>
      <c r="O1461" s="71">
        <v>40</v>
      </c>
      <c r="P1461" s="294">
        <v>40</v>
      </c>
      <c r="Q1461" s="294">
        <v>40</v>
      </c>
      <c r="R1461" s="71"/>
      <c r="S1461" s="95"/>
      <c r="T1461" s="71"/>
      <c r="U1461" s="112"/>
      <c r="V1461" s="437"/>
      <c r="W1461" s="112"/>
      <c r="X1461" s="71"/>
      <c r="Y1461" s="58"/>
      <c r="Z1461" s="58"/>
      <c r="AA1461" s="56">
        <v>17</v>
      </c>
      <c r="AB1461" s="109"/>
      <c r="AC1461" s="83"/>
      <c r="AD1461" s="15">
        <v>16</v>
      </c>
      <c r="AE1461" s="15">
        <v>43</v>
      </c>
      <c r="AF1461" s="15">
        <v>46</v>
      </c>
      <c r="AG1461" s="122">
        <v>93.5</v>
      </c>
      <c r="AH1461" s="122"/>
      <c r="AI1461" s="122"/>
      <c r="AJ1461" s="122"/>
      <c r="AK1461" s="122"/>
    </row>
    <row r="1462" spans="1:37" x14ac:dyDescent="0.2">
      <c r="A1462" s="56">
        <v>18</v>
      </c>
      <c r="B1462" s="57">
        <f>IF(O$1469&gt;0,SUM($O1462:O1462),"")</f>
        <v>27</v>
      </c>
      <c r="C1462" s="57">
        <f>IF(P$1469&gt;0,SUM($O1462:P1462),"")</f>
        <v>64</v>
      </c>
      <c r="D1462" s="57">
        <f>IF(Q$1469&gt;0,SUM($O1462:Q1462),"")</f>
        <v>86</v>
      </c>
      <c r="E1462" s="57" t="str">
        <f>IF(R$1469&gt;0,SUM($O1462:R1462),"")</f>
        <v/>
      </c>
      <c r="F1462" s="57" t="str">
        <f>IF(S$1469&gt;0,SUM($O1462:S1462),"")</f>
        <v/>
      </c>
      <c r="G1462" s="57" t="str">
        <f>IF(T$1469&gt;0,SUM($O1462:T1462),"")</f>
        <v/>
      </c>
      <c r="H1462" s="57" t="str">
        <f>IF(U$1469&gt;0,SUM($O1462:U1462),"")</f>
        <v/>
      </c>
      <c r="I1462" s="57" t="str">
        <f>IF(V$1469&gt;0,SUM($O1462:V1462),"")</f>
        <v/>
      </c>
      <c r="J1462" s="57" t="str">
        <f>IF(W$1469&gt;0,SUM($O1462:W1462),"")</f>
        <v/>
      </c>
      <c r="K1462" s="57" t="str">
        <f>IF(X$1469&gt;0,SUM($O1462:X1462),"")</f>
        <v/>
      </c>
      <c r="L1462" s="57" t="str">
        <f>IF(Y$1469&gt;0,SUM($O1462:Y1462),"")</f>
        <v/>
      </c>
      <c r="M1462" s="57" t="str">
        <f>IF(Z$1469&gt;0,SUM($O1462:Z1462),"")</f>
        <v/>
      </c>
      <c r="N1462" s="56">
        <v>18</v>
      </c>
      <c r="O1462" s="71">
        <v>27</v>
      </c>
      <c r="P1462" s="294">
        <v>37</v>
      </c>
      <c r="Q1462" s="294">
        <v>22</v>
      </c>
      <c r="R1462" s="71"/>
      <c r="S1462" s="95"/>
      <c r="T1462" s="71"/>
      <c r="U1462" s="112"/>
      <c r="V1462" s="437"/>
      <c r="W1462" s="112"/>
      <c r="X1462" s="71"/>
      <c r="Y1462" s="58"/>
      <c r="Z1462" s="58"/>
      <c r="AA1462" s="56">
        <v>18</v>
      </c>
      <c r="AB1462" s="109"/>
      <c r="AC1462" s="122"/>
      <c r="AD1462" s="15">
        <v>17</v>
      </c>
      <c r="AE1462" s="15">
        <v>33</v>
      </c>
      <c r="AF1462" s="15">
        <v>84</v>
      </c>
      <c r="AG1462" s="122">
        <v>39.299999999999997</v>
      </c>
      <c r="AH1462" s="122"/>
      <c r="AI1462" s="122"/>
      <c r="AJ1462" s="122"/>
      <c r="AK1462" s="122"/>
    </row>
    <row r="1463" spans="1:37" x14ac:dyDescent="0.2">
      <c r="A1463" s="56">
        <v>19</v>
      </c>
      <c r="B1463" s="57">
        <f>IF(O$1469&gt;0,SUM($O1463:O1463),"")</f>
        <v>7</v>
      </c>
      <c r="C1463" s="57">
        <f>IF(P$1469&gt;0,SUM($O1463:P1463),"")</f>
        <v>13</v>
      </c>
      <c r="D1463" s="57">
        <f>IF(Q$1469&gt;0,SUM($O1463:Q1463),"")</f>
        <v>20</v>
      </c>
      <c r="E1463" s="57" t="str">
        <f>IF(R$1469&gt;0,SUM($O1463:R1463),"")</f>
        <v/>
      </c>
      <c r="F1463" s="57" t="str">
        <f>IF(S$1469&gt;0,SUM($O1463:S1463),"")</f>
        <v/>
      </c>
      <c r="G1463" s="57" t="str">
        <f>IF(T$1469&gt;0,SUM($O1463:T1463),"")</f>
        <v/>
      </c>
      <c r="H1463" s="57" t="str">
        <f>IF(U$1469&gt;0,SUM($O1463:U1463),"")</f>
        <v/>
      </c>
      <c r="I1463" s="57" t="str">
        <f>IF(V$1469&gt;0,SUM($O1463:V1463),"")</f>
        <v/>
      </c>
      <c r="J1463" s="57" t="str">
        <f>IF(W$1469&gt;0,SUM($O1463:W1463),"")</f>
        <v/>
      </c>
      <c r="K1463" s="57" t="str">
        <f>IF(X$1469&gt;0,SUM($O1463:X1463),"")</f>
        <v/>
      </c>
      <c r="L1463" s="57" t="str">
        <f>IF(Y$1469&gt;0,SUM($O1463:Y1463),"")</f>
        <v/>
      </c>
      <c r="M1463" s="57" t="str">
        <f>IF(Z$1469&gt;0,SUM($O1463:Z1463),"")</f>
        <v/>
      </c>
      <c r="N1463" s="56">
        <v>19</v>
      </c>
      <c r="O1463" s="71">
        <v>7</v>
      </c>
      <c r="P1463" s="294">
        <v>6</v>
      </c>
      <c r="Q1463" s="294">
        <v>7</v>
      </c>
      <c r="R1463" s="71"/>
      <c r="S1463" s="95"/>
      <c r="T1463" s="71"/>
      <c r="U1463" s="112"/>
      <c r="V1463" s="437"/>
      <c r="W1463" s="112"/>
      <c r="X1463" s="71"/>
      <c r="Y1463" s="58"/>
      <c r="Z1463" s="58"/>
      <c r="AA1463" s="56">
        <v>19</v>
      </c>
      <c r="AB1463" s="109"/>
      <c r="AC1463" s="122"/>
      <c r="AD1463" s="15">
        <v>18</v>
      </c>
      <c r="AE1463" s="15">
        <v>51</v>
      </c>
      <c r="AF1463" s="15">
        <v>156</v>
      </c>
      <c r="AG1463" s="122">
        <v>32.700000000000003</v>
      </c>
      <c r="AH1463" s="122"/>
      <c r="AI1463" s="122"/>
      <c r="AJ1463" s="122"/>
      <c r="AK1463" s="122"/>
    </row>
    <row r="1464" spans="1:37" x14ac:dyDescent="0.2">
      <c r="A1464" s="56">
        <v>20</v>
      </c>
      <c r="B1464" s="57">
        <f>IF(O$1469&gt;0,SUM($O1464:O1464),"")</f>
        <v>37</v>
      </c>
      <c r="C1464" s="57">
        <f>IF(P$1469&gt;0,SUM($O1464:P1464),"")</f>
        <v>63</v>
      </c>
      <c r="D1464" s="57">
        <f>IF(Q$1469&gt;0,SUM($O1464:Q1464),"")</f>
        <v>103</v>
      </c>
      <c r="E1464" s="57" t="str">
        <f>IF(R$1469&gt;0,SUM($O1464:R1464),"")</f>
        <v/>
      </c>
      <c r="F1464" s="57" t="str">
        <f>IF(S$1469&gt;0,SUM($O1464:S1464),"")</f>
        <v/>
      </c>
      <c r="G1464" s="57" t="str">
        <f>IF(T$1469&gt;0,SUM($O1464:T1464),"")</f>
        <v/>
      </c>
      <c r="H1464" s="57" t="str">
        <f>IF(U$1469&gt;0,SUM($O1464:U1464),"")</f>
        <v/>
      </c>
      <c r="I1464" s="57" t="str">
        <f>IF(V$1469&gt;0,SUM($O1464:V1464),"")</f>
        <v/>
      </c>
      <c r="J1464" s="57" t="str">
        <f>IF(W$1469&gt;0,SUM($O1464:W1464),"")</f>
        <v/>
      </c>
      <c r="K1464" s="57" t="str">
        <f>IF(X$1469&gt;0,SUM($O1464:X1464),"")</f>
        <v/>
      </c>
      <c r="L1464" s="57" t="str">
        <f>IF(Y$1469&gt;0,SUM($O1464:Y1464),"")</f>
        <v/>
      </c>
      <c r="M1464" s="57" t="str">
        <f>IF(Z$1469&gt;0,SUM($O1464:Z1464),"")</f>
        <v/>
      </c>
      <c r="N1464" s="56">
        <v>20</v>
      </c>
      <c r="O1464" s="71">
        <v>37</v>
      </c>
      <c r="P1464" s="294">
        <v>26</v>
      </c>
      <c r="Q1464" s="294">
        <v>40</v>
      </c>
      <c r="R1464" s="71"/>
      <c r="S1464" s="95"/>
      <c r="T1464" s="71"/>
      <c r="U1464" s="112"/>
      <c r="V1464" s="437"/>
      <c r="W1464" s="112"/>
      <c r="X1464" s="71"/>
      <c r="Y1464" s="58"/>
      <c r="Z1464" s="58"/>
      <c r="AA1464" s="56">
        <v>20</v>
      </c>
      <c r="AB1464" s="109"/>
      <c r="AC1464" s="122"/>
      <c r="AD1464" s="83">
        <v>19</v>
      </c>
      <c r="AE1464" s="83">
        <v>5</v>
      </c>
      <c r="AF1464" s="83">
        <v>28</v>
      </c>
      <c r="AG1464" s="122">
        <v>17.899999999999999</v>
      </c>
      <c r="AH1464" s="122"/>
      <c r="AI1464" s="122"/>
      <c r="AJ1464" s="122"/>
      <c r="AK1464" s="122"/>
    </row>
    <row r="1465" spans="1:37" x14ac:dyDescent="0.2">
      <c r="A1465" s="56">
        <v>21</v>
      </c>
      <c r="B1465" s="57">
        <f>IF(O$1469&gt;0,SUM($O1465:O1465),"")</f>
        <v>45</v>
      </c>
      <c r="C1465" s="57">
        <f>IF(P$1469&gt;0,SUM($O1465:P1465),"")</f>
        <v>93</v>
      </c>
      <c r="D1465" s="57">
        <f>IF(Q$1469&gt;0,SUM($O1465:Q1465),"")</f>
        <v>141</v>
      </c>
      <c r="E1465" s="57" t="str">
        <f>IF(R$1469&gt;0,SUM($O1465:R1465),"")</f>
        <v/>
      </c>
      <c r="F1465" s="57" t="str">
        <f>IF(S$1469&gt;0,SUM($O1465:S1465),"")</f>
        <v/>
      </c>
      <c r="G1465" s="57" t="str">
        <f>IF(T$1469&gt;0,SUM($O1465:T1465),"")</f>
        <v/>
      </c>
      <c r="H1465" s="57" t="str">
        <f>IF(U$1469&gt;0,SUM($O1465:U1465),"")</f>
        <v/>
      </c>
      <c r="I1465" s="57" t="str">
        <f>IF(V$1469&gt;0,SUM($O1465:V1465),"")</f>
        <v/>
      </c>
      <c r="J1465" s="57" t="str">
        <f>IF(W$1469&gt;0,SUM($O1465:W1465),"")</f>
        <v/>
      </c>
      <c r="K1465" s="57" t="str">
        <f>IF(X$1469&gt;0,SUM($O1465:X1465),"")</f>
        <v/>
      </c>
      <c r="L1465" s="57" t="str">
        <f>IF(Y$1469&gt;0,SUM($O1465:Y1465),"")</f>
        <v/>
      </c>
      <c r="M1465" s="57" t="str">
        <f>IF(Z$1469&gt;0,SUM($O1465:Z1465),"")</f>
        <v/>
      </c>
      <c r="N1465" s="56">
        <v>21</v>
      </c>
      <c r="O1465" s="71">
        <v>45</v>
      </c>
      <c r="P1465" s="294">
        <v>48</v>
      </c>
      <c r="Q1465" s="294">
        <v>48</v>
      </c>
      <c r="R1465" s="71"/>
      <c r="S1465" s="95"/>
      <c r="T1465" s="71"/>
      <c r="U1465" s="112"/>
      <c r="V1465" s="437"/>
      <c r="W1465" s="112"/>
      <c r="X1465" s="71"/>
      <c r="Y1465" s="58"/>
      <c r="Z1465" s="58"/>
      <c r="AA1465" s="56">
        <v>21</v>
      </c>
      <c r="AB1465" s="109"/>
      <c r="AC1465" s="122"/>
      <c r="AD1465" s="83">
        <v>20</v>
      </c>
      <c r="AE1465" s="83">
        <v>67</v>
      </c>
      <c r="AF1465" s="83">
        <v>320</v>
      </c>
      <c r="AG1465" s="122">
        <v>20.9</v>
      </c>
      <c r="AH1465" s="122"/>
      <c r="AI1465" s="122"/>
      <c r="AJ1465" s="122"/>
      <c r="AK1465" s="122"/>
    </row>
    <row r="1466" spans="1:37" x14ac:dyDescent="0.2">
      <c r="A1466" s="56">
        <v>22</v>
      </c>
      <c r="B1466" s="57">
        <f>IF(O$1469&gt;0,SUM($O1466:O1466),"")</f>
        <v>81</v>
      </c>
      <c r="C1466" s="57">
        <f>IF(P$1469&gt;0,SUM($O1466:P1466),"")</f>
        <v>143</v>
      </c>
      <c r="D1466" s="57">
        <f>IF(Q$1469&gt;0,SUM($O1466:Q1466),"")</f>
        <v>203</v>
      </c>
      <c r="E1466" s="57" t="str">
        <f>IF(R$1469&gt;0,SUM($O1466:R1466),"")</f>
        <v/>
      </c>
      <c r="F1466" s="57" t="str">
        <f>IF(S$1469&gt;0,SUM($O1466:S1466),"")</f>
        <v/>
      </c>
      <c r="G1466" s="57" t="str">
        <f>IF(T$1469&gt;0,SUM($O1466:T1466),"")</f>
        <v/>
      </c>
      <c r="H1466" s="57" t="str">
        <f>IF(U$1469&gt;0,SUM($O1466:U1466),"")</f>
        <v/>
      </c>
      <c r="I1466" s="57" t="str">
        <f>IF(V$1469&gt;0,SUM($O1466:V1466),"")</f>
        <v/>
      </c>
      <c r="J1466" s="57" t="str">
        <f>IF(W$1469&gt;0,SUM($O1466:W1466),"")</f>
        <v/>
      </c>
      <c r="K1466" s="57" t="str">
        <f>IF(X$1469&gt;0,SUM($O1466:X1466),"")</f>
        <v/>
      </c>
      <c r="L1466" s="57" t="str">
        <f>IF(Y$1469&gt;0,SUM($O1466:Y1466),"")</f>
        <v/>
      </c>
      <c r="M1466" s="57" t="str">
        <f>IF(Z$1469&gt;0,SUM($O1466:Z1466),"")</f>
        <v/>
      </c>
      <c r="N1466" s="56">
        <v>22</v>
      </c>
      <c r="O1466" s="71">
        <v>81</v>
      </c>
      <c r="P1466" s="294">
        <v>62</v>
      </c>
      <c r="Q1466" s="294">
        <v>60</v>
      </c>
      <c r="R1466" s="71"/>
      <c r="S1466" s="95"/>
      <c r="T1466" s="71"/>
      <c r="U1466" s="112"/>
      <c r="V1466" s="437"/>
      <c r="W1466" s="112"/>
      <c r="X1466" s="71"/>
      <c r="Y1466" s="58"/>
      <c r="Z1466" s="58"/>
      <c r="AA1466" s="56">
        <v>22</v>
      </c>
      <c r="AB1466" s="109"/>
      <c r="AC1466" s="122"/>
      <c r="AD1466" s="122">
        <v>21</v>
      </c>
      <c r="AE1466" s="122">
        <v>62</v>
      </c>
      <c r="AF1466" s="122">
        <v>159</v>
      </c>
      <c r="AG1466" s="122">
        <v>39</v>
      </c>
      <c r="AH1466" s="122"/>
      <c r="AI1466" s="122"/>
      <c r="AJ1466" s="122"/>
      <c r="AK1466" s="122"/>
    </row>
    <row r="1467" spans="1:37" x14ac:dyDescent="0.2">
      <c r="A1467" s="56">
        <v>23</v>
      </c>
      <c r="B1467" s="57">
        <f>IF(O$1469&gt;0,SUM($O1467:O1467),"")</f>
        <v>78</v>
      </c>
      <c r="C1467" s="57">
        <f>IF(P$1469&gt;0,SUM($O1467:P1467),"")</f>
        <v>153</v>
      </c>
      <c r="D1467" s="57">
        <f>IF(Q$1469&gt;0,SUM($O1467:Q1467),"")</f>
        <v>230</v>
      </c>
      <c r="E1467" s="57" t="str">
        <f>IF(R$1469&gt;0,SUM($O1467:R1467),"")</f>
        <v/>
      </c>
      <c r="F1467" s="57" t="str">
        <f>IF(S$1469&gt;0,SUM($O1467:S1467),"")</f>
        <v/>
      </c>
      <c r="G1467" s="57" t="str">
        <f>IF(T$1469&gt;0,SUM($O1467:T1467),"")</f>
        <v/>
      </c>
      <c r="H1467" s="57" t="str">
        <f>IF(U$1469&gt;0,SUM($O1467:U1467),"")</f>
        <v/>
      </c>
      <c r="I1467" s="57" t="str">
        <f>IF(V$1469&gt;0,SUM($O1467:V1467),"")</f>
        <v/>
      </c>
      <c r="J1467" s="57" t="str">
        <f>IF(W$1469&gt;0,SUM($O1467:W1467),"")</f>
        <v/>
      </c>
      <c r="K1467" s="57" t="str">
        <f>IF(X$1469&gt;0,SUM($O1467:X1467),"")</f>
        <v/>
      </c>
      <c r="L1467" s="57" t="str">
        <f>IF(Y$1469&gt;0,SUM($O1467:Y1467),"")</f>
        <v/>
      </c>
      <c r="M1467" s="57" t="str">
        <f>IF(Z$1469&gt;0,SUM($O1467:Z1467),"")</f>
        <v/>
      </c>
      <c r="N1467" s="56">
        <v>23</v>
      </c>
      <c r="O1467" s="71">
        <v>78</v>
      </c>
      <c r="P1467" s="294">
        <v>75</v>
      </c>
      <c r="Q1467" s="294">
        <v>77</v>
      </c>
      <c r="R1467" s="71"/>
      <c r="S1467" s="95"/>
      <c r="T1467" s="71"/>
      <c r="U1467" s="112"/>
      <c r="V1467" s="437"/>
      <c r="W1467" s="112"/>
      <c r="X1467" s="71"/>
      <c r="Y1467" s="58"/>
      <c r="Z1467" s="58"/>
      <c r="AA1467" s="56">
        <v>23</v>
      </c>
      <c r="AB1467" s="109"/>
      <c r="AC1467" s="122"/>
      <c r="AD1467" s="122">
        <v>22</v>
      </c>
      <c r="AE1467" s="122">
        <v>87</v>
      </c>
      <c r="AF1467" s="122">
        <v>102</v>
      </c>
      <c r="AG1467" s="122">
        <v>85.3</v>
      </c>
      <c r="AH1467" s="122"/>
      <c r="AI1467" s="122"/>
      <c r="AJ1467" s="122"/>
      <c r="AK1467" s="122"/>
    </row>
    <row r="1468" spans="1:37" x14ac:dyDescent="0.2">
      <c r="A1468" s="56">
        <v>24</v>
      </c>
      <c r="B1468" s="57">
        <f>IF(O$1469&gt;0,SUM($O1468:O1468),"")</f>
        <v>46</v>
      </c>
      <c r="C1468" s="57">
        <f>IF(P$1469&gt;0,SUM($O1468:P1468),"")</f>
        <v>93</v>
      </c>
      <c r="D1468" s="57">
        <f>IF(Q$1469&gt;0,SUM($O1468:Q1468),"")</f>
        <v>128</v>
      </c>
      <c r="E1468" s="57" t="str">
        <f>IF(R$1469&gt;0,SUM($O1468:R1468),"")</f>
        <v/>
      </c>
      <c r="F1468" s="57" t="str">
        <f>IF(S$1469&gt;0,SUM($O1468:S1468),"")</f>
        <v/>
      </c>
      <c r="G1468" s="57" t="str">
        <f>IF(T$1469&gt;0,SUM($O1468:T1468),"")</f>
        <v/>
      </c>
      <c r="H1468" s="57" t="str">
        <f>IF(U$1469&gt;0,SUM($O1468:U1468),"")</f>
        <v/>
      </c>
      <c r="I1468" s="57" t="str">
        <f>IF(V$1469&gt;0,SUM($O1468:V1468),"")</f>
        <v/>
      </c>
      <c r="J1468" s="57" t="str">
        <f>IF(W$1469&gt;0,SUM($O1468:W1468),"")</f>
        <v/>
      </c>
      <c r="K1468" s="57" t="str">
        <f>IF(X$1469&gt;0,SUM($O1468:X1468),"")</f>
        <v/>
      </c>
      <c r="L1468" s="57" t="str">
        <f>IF(Y$1469&gt;0,SUM($O1468:Y1468),"")</f>
        <v/>
      </c>
      <c r="M1468" s="57" t="str">
        <f>IF(Z$1469&gt;0,SUM($O1468:Z1468),"")</f>
        <v/>
      </c>
      <c r="N1468" s="56">
        <v>24</v>
      </c>
      <c r="O1468" s="71">
        <v>46</v>
      </c>
      <c r="P1468" s="294">
        <v>47</v>
      </c>
      <c r="Q1468" s="294">
        <v>35</v>
      </c>
      <c r="R1468" s="71"/>
      <c r="S1468" s="95"/>
      <c r="T1468" s="71"/>
      <c r="U1468" s="112"/>
      <c r="V1468" s="437"/>
      <c r="W1468" s="112"/>
      <c r="X1468" s="71"/>
      <c r="Y1468" s="58"/>
      <c r="Z1468" s="58"/>
      <c r="AA1468" s="56">
        <v>24</v>
      </c>
      <c r="AB1468" s="109"/>
      <c r="AC1468" s="122"/>
      <c r="AD1468" s="122">
        <v>23</v>
      </c>
      <c r="AE1468" s="122">
        <v>90</v>
      </c>
      <c r="AF1468" s="122">
        <v>199</v>
      </c>
      <c r="AG1468" s="122">
        <v>45.2</v>
      </c>
      <c r="AH1468" s="122"/>
      <c r="AI1468" s="122"/>
      <c r="AJ1468" s="122"/>
      <c r="AK1468" s="122"/>
    </row>
    <row r="1469" spans="1:37" x14ac:dyDescent="0.2">
      <c r="A1469" s="61" t="s">
        <v>4</v>
      </c>
      <c r="B1469" s="62">
        <f>SUM(B1445:B1468)</f>
        <v>1252</v>
      </c>
      <c r="C1469" s="62">
        <f t="shared" ref="C1469:M1469" si="88">SUM(C1445:C1468)</f>
        <v>2380</v>
      </c>
      <c r="D1469" s="62">
        <f t="shared" si="88"/>
        <v>3664</v>
      </c>
      <c r="E1469" s="62">
        <f t="shared" si="88"/>
        <v>0</v>
      </c>
      <c r="F1469" s="62">
        <f>SUM(F1445:F1468)</f>
        <v>0</v>
      </c>
      <c r="G1469" s="62">
        <f t="shared" si="88"/>
        <v>0</v>
      </c>
      <c r="H1469" s="62">
        <f t="shared" si="88"/>
        <v>0</v>
      </c>
      <c r="I1469" s="62">
        <f t="shared" si="88"/>
        <v>0</v>
      </c>
      <c r="J1469" s="62">
        <f t="shared" si="88"/>
        <v>0</v>
      </c>
      <c r="K1469" s="62">
        <f t="shared" si="88"/>
        <v>0</v>
      </c>
      <c r="L1469" s="62">
        <f t="shared" si="88"/>
        <v>0</v>
      </c>
      <c r="M1469" s="62">
        <f t="shared" si="88"/>
        <v>0</v>
      </c>
      <c r="N1469" s="61" t="s">
        <v>4</v>
      </c>
      <c r="O1469" s="62">
        <f>SUM(O1445:O1468)</f>
        <v>1252</v>
      </c>
      <c r="P1469" s="62">
        <f>SUM(P1445:P1468)</f>
        <v>1128</v>
      </c>
      <c r="Q1469" s="62">
        <f>SUM(Q1445:Q1468)</f>
        <v>1284</v>
      </c>
      <c r="R1469" s="62"/>
      <c r="S1469" s="62">
        <f t="shared" ref="S1469:X1469" si="89">SUM(S1445:S1468)</f>
        <v>0</v>
      </c>
      <c r="T1469" s="62">
        <f t="shared" si="89"/>
        <v>0</v>
      </c>
      <c r="U1469" s="62">
        <f t="shared" si="89"/>
        <v>0</v>
      </c>
      <c r="V1469" s="62">
        <f t="shared" si="89"/>
        <v>0</v>
      </c>
      <c r="W1469" s="62">
        <f t="shared" si="89"/>
        <v>0</v>
      </c>
      <c r="X1469" s="62">
        <f t="shared" si="89"/>
        <v>0</v>
      </c>
      <c r="Y1469" s="62">
        <f>SUM(Y1445:Y1468)</f>
        <v>0</v>
      </c>
      <c r="Z1469" s="62">
        <f>SUM(Z1445:Z1468)</f>
        <v>0</v>
      </c>
      <c r="AA1469" s="72" t="s">
        <v>4</v>
      </c>
      <c r="AB1469" s="109"/>
      <c r="AC1469" s="122"/>
      <c r="AD1469" s="122">
        <v>24</v>
      </c>
      <c r="AE1469" s="122">
        <v>37</v>
      </c>
      <c r="AF1469" s="122">
        <v>111</v>
      </c>
      <c r="AG1469" s="122">
        <v>33.299999999999997</v>
      </c>
      <c r="AH1469" s="122"/>
      <c r="AI1469" s="122"/>
      <c r="AJ1469" s="122"/>
      <c r="AK1469" s="122"/>
    </row>
    <row r="1470" spans="1:37" x14ac:dyDescent="0.2">
      <c r="A1470" s="45"/>
      <c r="C1470" s="63"/>
      <c r="D1470" s="63"/>
      <c r="E1470" s="63"/>
      <c r="F1470" s="63"/>
      <c r="G1470" s="63"/>
      <c r="H1470" s="63"/>
      <c r="I1470" s="63"/>
      <c r="J1470" s="63"/>
      <c r="K1470" s="63"/>
      <c r="L1470" s="63">
        <f>L1469-K1469</f>
        <v>0</v>
      </c>
      <c r="M1470" s="63"/>
      <c r="N1470" s="45"/>
      <c r="O1470" s="380"/>
      <c r="P1470" s="380"/>
      <c r="Q1470" s="380"/>
      <c r="R1470" s="380"/>
      <c r="S1470" s="380"/>
      <c r="T1470" s="380"/>
      <c r="U1470" s="380"/>
      <c r="V1470" s="380"/>
      <c r="W1470" s="380"/>
      <c r="X1470" s="380"/>
      <c r="AA1470" s="45"/>
      <c r="AB1470" s="68"/>
      <c r="AC1470" s="122"/>
      <c r="AD1470" s="122"/>
      <c r="AE1470" s="122"/>
      <c r="AF1470" s="122"/>
      <c r="AG1470" s="122"/>
      <c r="AH1470" s="68"/>
      <c r="AI1470" s="68"/>
      <c r="AJ1470" s="68"/>
      <c r="AK1470" s="68"/>
    </row>
    <row r="1471" spans="1:37" x14ac:dyDescent="0.2">
      <c r="B1471" s="63"/>
      <c r="C1471" s="63"/>
      <c r="D1471" s="63"/>
      <c r="E1471" s="63"/>
      <c r="F1471" s="63"/>
      <c r="G1471" s="63"/>
      <c r="H1471" s="63"/>
      <c r="I1471" s="63"/>
      <c r="J1471" s="63"/>
      <c r="K1471" s="63"/>
      <c r="L1471" s="63"/>
      <c r="M1471" s="63"/>
      <c r="O1471" s="105"/>
      <c r="P1471" s="105"/>
      <c r="Q1471" s="105"/>
      <c r="AC1471" s="122"/>
      <c r="AD1471" s="122"/>
      <c r="AE1471" s="122"/>
      <c r="AF1471" s="122"/>
      <c r="AG1471" s="122"/>
    </row>
    <row r="1472" spans="1:37" x14ac:dyDescent="0.2">
      <c r="B1472" s="63"/>
      <c r="C1472" s="63"/>
      <c r="D1472" s="63"/>
      <c r="E1472" s="63"/>
      <c r="F1472" s="63"/>
      <c r="G1472" s="63"/>
      <c r="H1472" s="63"/>
      <c r="I1472" s="63"/>
      <c r="J1472" s="63"/>
      <c r="K1472" s="63"/>
      <c r="L1472" s="63"/>
      <c r="M1472" s="63"/>
      <c r="AB1472" s="68"/>
      <c r="AC1472" s="122"/>
      <c r="AD1472" s="122"/>
      <c r="AE1472" s="122"/>
      <c r="AF1472" s="122"/>
      <c r="AG1472" s="122"/>
    </row>
    <row r="1473" spans="1:33" x14ac:dyDescent="0.2">
      <c r="B1473" s="86"/>
      <c r="O1473" s="86"/>
      <c r="AC1473" s="122"/>
      <c r="AD1473" s="122"/>
      <c r="AE1473" s="122"/>
      <c r="AF1473" s="122"/>
      <c r="AG1473" s="122"/>
    </row>
    <row r="1474" spans="1:33" x14ac:dyDescent="0.2">
      <c r="A1474" s="64" t="s">
        <v>160</v>
      </c>
      <c r="B1474" s="115" t="s">
        <v>184</v>
      </c>
      <c r="C1474" s="116"/>
      <c r="D1474" s="116"/>
      <c r="E1474" s="116"/>
      <c r="F1474" s="116"/>
      <c r="G1474" s="116"/>
      <c r="H1474" s="116"/>
      <c r="I1474" s="116"/>
      <c r="J1474" s="116"/>
      <c r="K1474" s="116"/>
      <c r="L1474" s="116"/>
      <c r="M1474" s="116"/>
      <c r="N1474" s="64" t="s">
        <v>160</v>
      </c>
      <c r="O1474" s="326" t="str">
        <f>B1474</f>
        <v>Short-Term Veterans Entered Employment Rate</v>
      </c>
      <c r="P1474" s="327"/>
      <c r="Q1474" s="327"/>
      <c r="R1474" s="327"/>
      <c r="S1474" s="327"/>
      <c r="T1474" s="327"/>
      <c r="U1474" s="327"/>
      <c r="V1474" s="327"/>
      <c r="W1474" s="327"/>
      <c r="X1474" s="327" t="s">
        <v>117</v>
      </c>
      <c r="Y1474" s="327"/>
      <c r="Z1474" s="327"/>
      <c r="AA1474" s="114" t="s">
        <v>160</v>
      </c>
      <c r="AC1474" s="122"/>
      <c r="AD1474" s="122"/>
      <c r="AE1474" s="122"/>
      <c r="AF1474" s="122"/>
      <c r="AG1474" s="68"/>
    </row>
    <row r="1475" spans="1:33" x14ac:dyDescent="0.2">
      <c r="A1475" s="64">
        <v>1</v>
      </c>
      <c r="B1475" s="57">
        <f>IF(O$1499&gt;0,SUM($O1475:O1475),"")</f>
        <v>158</v>
      </c>
      <c r="C1475" s="57">
        <f>IF(P$1499&gt;0,SUM($O1475:P1475),"")</f>
        <v>294</v>
      </c>
      <c r="D1475" s="57">
        <f>IF(Q$1499&gt;0,SUM($O1475:Q1475),"")</f>
        <v>437</v>
      </c>
      <c r="E1475" s="57" t="str">
        <f>IF(R$1499&gt;0,SUM($O1475:R1475),"")</f>
        <v/>
      </c>
      <c r="F1475" s="57" t="str">
        <f>IF(S$1499&gt;0,SUM($O1475:S1475),"")</f>
        <v/>
      </c>
      <c r="G1475" s="57" t="str">
        <f>IF(T$1499&gt;0,SUM($O1475:T1475),"")</f>
        <v/>
      </c>
      <c r="H1475" s="57" t="str">
        <f>IF(U$1499&gt;0,SUM($O1475:U1475),"")</f>
        <v/>
      </c>
      <c r="I1475" s="57" t="str">
        <f>IF(V$1499&gt;0,SUM($O1475:V1475),"")</f>
        <v/>
      </c>
      <c r="J1475" s="57" t="str">
        <f>IF(W$1499&gt;0,SUM($O1475:W1475),"")</f>
        <v/>
      </c>
      <c r="K1475" s="57" t="str">
        <f>IF(X$1499&gt;0,SUM($O1475:X1475),"")</f>
        <v/>
      </c>
      <c r="L1475" s="57" t="str">
        <f>IF(Y$1499&gt;0,SUM($O1475:Y1475),"")</f>
        <v/>
      </c>
      <c r="M1475" s="57" t="str">
        <f>IF(Z$1499&gt;0,SUM($O1475:Z1475),"")</f>
        <v/>
      </c>
      <c r="N1475" s="64">
        <v>1</v>
      </c>
      <c r="O1475" s="297">
        <v>158</v>
      </c>
      <c r="P1475" s="294">
        <v>136</v>
      </c>
      <c r="Q1475" s="294">
        <v>143</v>
      </c>
      <c r="R1475" s="297"/>
      <c r="S1475" s="70"/>
      <c r="T1475" s="297"/>
      <c r="U1475" s="295"/>
      <c r="V1475" s="437"/>
      <c r="W1475" s="295"/>
      <c r="X1475" s="297"/>
      <c r="Y1475" s="58"/>
      <c r="Z1475" s="58"/>
      <c r="AA1475" s="65">
        <v>1</v>
      </c>
      <c r="AB1475" s="299"/>
      <c r="AC1475" s="122"/>
      <c r="AD1475" s="122"/>
      <c r="AE1475" s="122"/>
      <c r="AF1475" s="122"/>
    </row>
    <row r="1476" spans="1:33" x14ac:dyDescent="0.2">
      <c r="A1476" s="65">
        <v>2</v>
      </c>
      <c r="B1476" s="57">
        <f>IF(O$1499&gt;0,SUM($O1476:O1476),"")</f>
        <v>278</v>
      </c>
      <c r="C1476" s="57">
        <f>IF(P$1499&gt;0,SUM($O1476:P1476),"")</f>
        <v>508</v>
      </c>
      <c r="D1476" s="57">
        <f>IF(Q$1499&gt;0,SUM($O1476:Q1476),"")</f>
        <v>667</v>
      </c>
      <c r="E1476" s="57" t="str">
        <f>IF(R$1499&gt;0,SUM($O1476:R1476),"")</f>
        <v/>
      </c>
      <c r="F1476" s="57" t="str">
        <f>IF(S$1499&gt;0,SUM($O1476:S1476),"")</f>
        <v/>
      </c>
      <c r="G1476" s="57" t="str">
        <f>IF(T$1499&gt;0,SUM($O1476:T1476),"")</f>
        <v/>
      </c>
      <c r="H1476" s="57" t="str">
        <f>IF(U$1499&gt;0,SUM($O1476:U1476),"")</f>
        <v/>
      </c>
      <c r="I1476" s="57" t="str">
        <f>IF(V$1499&gt;0,SUM($O1476:V1476),"")</f>
        <v/>
      </c>
      <c r="J1476" s="57" t="str">
        <f>IF(W$1499&gt;0,SUM($O1476:W1476),"")</f>
        <v/>
      </c>
      <c r="K1476" s="57" t="str">
        <f>IF(X$1499&gt;0,SUM($O1476:X1476),"")</f>
        <v/>
      </c>
      <c r="L1476" s="57" t="str">
        <f>IF(Y$1499&gt;0,SUM($O1476:Y1476),"")</f>
        <v/>
      </c>
      <c r="M1476" s="57" t="str">
        <f>IF(Z$1499&gt;0,SUM($O1476:Z1476),"")</f>
        <v/>
      </c>
      <c r="N1476" s="65">
        <v>2</v>
      </c>
      <c r="O1476" s="71">
        <v>278</v>
      </c>
      <c r="P1476" s="294">
        <v>230</v>
      </c>
      <c r="Q1476" s="294">
        <v>159</v>
      </c>
      <c r="R1476" s="71"/>
      <c r="S1476" s="95"/>
      <c r="T1476" s="71"/>
      <c r="U1476" s="112"/>
      <c r="V1476" s="437"/>
      <c r="W1476" s="112"/>
      <c r="X1476" s="71"/>
      <c r="Y1476" s="58"/>
      <c r="Z1476" s="58"/>
      <c r="AA1476" s="65">
        <v>2</v>
      </c>
      <c r="AB1476" s="299"/>
      <c r="AC1476" s="122"/>
      <c r="AD1476" s="122"/>
      <c r="AE1476" s="122"/>
      <c r="AF1476" s="122"/>
    </row>
    <row r="1477" spans="1:33" x14ac:dyDescent="0.2">
      <c r="A1477" s="65">
        <v>3</v>
      </c>
      <c r="B1477" s="57">
        <f>IF(O$1499&gt;0,SUM($O1477:O1477),"")</f>
        <v>40</v>
      </c>
      <c r="C1477" s="57">
        <f>IF(P$1499&gt;0,SUM($O1477:P1477),"")</f>
        <v>81</v>
      </c>
      <c r="D1477" s="57">
        <f>IF(Q$1499&gt;0,SUM($O1477:Q1477),"")</f>
        <v>100</v>
      </c>
      <c r="E1477" s="57" t="str">
        <f>IF(R$1499&gt;0,SUM($O1477:R1477),"")</f>
        <v/>
      </c>
      <c r="F1477" s="57" t="str">
        <f>IF(S$1499&gt;0,SUM($O1477:S1477),"")</f>
        <v/>
      </c>
      <c r="G1477" s="57" t="str">
        <f>IF(T$1499&gt;0,SUM($O1477:T1477),"")</f>
        <v/>
      </c>
      <c r="H1477" s="57" t="str">
        <f>IF(U$1499&gt;0,SUM($O1477:U1477),"")</f>
        <v/>
      </c>
      <c r="I1477" s="57" t="str">
        <f>IF(V$1499&gt;0,SUM($O1477:V1477),"")</f>
        <v/>
      </c>
      <c r="J1477" s="57" t="str">
        <f>IF(W$1499&gt;0,SUM($O1477:W1477),"")</f>
        <v/>
      </c>
      <c r="K1477" s="57" t="str">
        <f>IF(X$1499&gt;0,SUM($O1477:X1477),"")</f>
        <v/>
      </c>
      <c r="L1477" s="57" t="str">
        <f>IF(Y$1499&gt;0,SUM($O1477:Y1477),"")</f>
        <v/>
      </c>
      <c r="M1477" s="57" t="str">
        <f>IF(Z$1499&gt;0,SUM($O1477:Z1477),"")</f>
        <v/>
      </c>
      <c r="N1477" s="65">
        <v>3</v>
      </c>
      <c r="O1477" s="71">
        <v>40</v>
      </c>
      <c r="P1477" s="294">
        <v>41</v>
      </c>
      <c r="Q1477" s="294">
        <v>19</v>
      </c>
      <c r="R1477" s="71"/>
      <c r="S1477" s="95"/>
      <c r="T1477" s="71"/>
      <c r="U1477" s="112"/>
      <c r="V1477" s="437"/>
      <c r="W1477" s="112"/>
      <c r="X1477" s="71"/>
      <c r="Y1477" s="58"/>
      <c r="Z1477" s="58"/>
      <c r="AA1477" s="65">
        <v>3</v>
      </c>
      <c r="AB1477" s="299"/>
      <c r="AC1477" s="122"/>
      <c r="AD1477" s="122"/>
      <c r="AE1477" s="122"/>
      <c r="AF1477" s="122"/>
    </row>
    <row r="1478" spans="1:33" x14ac:dyDescent="0.2">
      <c r="A1478" s="65">
        <v>4</v>
      </c>
      <c r="B1478" s="57">
        <f>IF(O$1499&gt;0,SUM($O1478:O1478),"")</f>
        <v>83</v>
      </c>
      <c r="C1478" s="57">
        <f>IF(P$1499&gt;0,SUM($O1478:P1478),"")</f>
        <v>183</v>
      </c>
      <c r="D1478" s="57">
        <f>IF(Q$1499&gt;0,SUM($O1478:Q1478),"")</f>
        <v>286</v>
      </c>
      <c r="E1478" s="57" t="str">
        <f>IF(R$1499&gt;0,SUM($O1478:R1478),"")</f>
        <v/>
      </c>
      <c r="F1478" s="57" t="str">
        <f>IF(S$1499&gt;0,SUM($O1478:S1478),"")</f>
        <v/>
      </c>
      <c r="G1478" s="57" t="str">
        <f>IF(T$1499&gt;0,SUM($O1478:T1478),"")</f>
        <v/>
      </c>
      <c r="H1478" s="57" t="str">
        <f>IF(U$1499&gt;0,SUM($O1478:U1478),"")</f>
        <v/>
      </c>
      <c r="I1478" s="57" t="str">
        <f>IF(V$1499&gt;0,SUM($O1478:V1478),"")</f>
        <v/>
      </c>
      <c r="J1478" s="57" t="str">
        <f>IF(W$1499&gt;0,SUM($O1478:W1478),"")</f>
        <v/>
      </c>
      <c r="K1478" s="57" t="str">
        <f>IF(X$1499&gt;0,SUM($O1478:X1478),"")</f>
        <v/>
      </c>
      <c r="L1478" s="57" t="str">
        <f>IF(Y$1499&gt;0,SUM($O1478:Y1478),"")</f>
        <v/>
      </c>
      <c r="M1478" s="57" t="str">
        <f>IF(Z$1499&gt;0,SUM($O1478:Z1478),"")</f>
        <v/>
      </c>
      <c r="N1478" s="65">
        <v>4</v>
      </c>
      <c r="O1478" s="71">
        <v>83</v>
      </c>
      <c r="P1478" s="294">
        <v>100</v>
      </c>
      <c r="Q1478" s="294">
        <v>103</v>
      </c>
      <c r="R1478" s="71"/>
      <c r="S1478" s="95"/>
      <c r="T1478" s="71"/>
      <c r="U1478" s="112"/>
      <c r="V1478" s="437"/>
      <c r="W1478" s="112"/>
      <c r="X1478" s="71"/>
      <c r="Y1478" s="58"/>
      <c r="Z1478" s="58"/>
      <c r="AA1478" s="65">
        <v>4</v>
      </c>
      <c r="AB1478" s="109"/>
      <c r="AC1478" s="122"/>
      <c r="AD1478" s="122"/>
      <c r="AE1478" s="122"/>
      <c r="AF1478" s="122"/>
    </row>
    <row r="1479" spans="1:33" x14ac:dyDescent="0.2">
      <c r="A1479" s="65">
        <v>5</v>
      </c>
      <c r="B1479" s="57">
        <f>IF(O$1499&gt;0,SUM($O1479:O1479),"")</f>
        <v>44</v>
      </c>
      <c r="C1479" s="57">
        <f>IF(P$1499&gt;0,SUM($O1479:P1479),"")</f>
        <v>86</v>
      </c>
      <c r="D1479" s="57">
        <f>IF(Q$1499&gt;0,SUM($O1479:Q1479),"")</f>
        <v>159</v>
      </c>
      <c r="E1479" s="57" t="str">
        <f>IF(R$1499&gt;0,SUM($O1479:R1479),"")</f>
        <v/>
      </c>
      <c r="F1479" s="57" t="str">
        <f>IF(S$1499&gt;0,SUM($O1479:S1479),"")</f>
        <v/>
      </c>
      <c r="G1479" s="57" t="str">
        <f>IF(T$1499&gt;0,SUM($O1479:T1479),"")</f>
        <v/>
      </c>
      <c r="H1479" s="57" t="str">
        <f>IF(U$1499&gt;0,SUM($O1479:U1479),"")</f>
        <v/>
      </c>
      <c r="I1479" s="57" t="str">
        <f>IF(V$1499&gt;0,SUM($O1479:V1479),"")</f>
        <v/>
      </c>
      <c r="J1479" s="57" t="str">
        <f>IF(W$1499&gt;0,SUM($O1479:W1479),"")</f>
        <v/>
      </c>
      <c r="K1479" s="57" t="str">
        <f>IF(X$1499&gt;0,SUM($O1479:X1479),"")</f>
        <v/>
      </c>
      <c r="L1479" s="57" t="str">
        <f>IF(Y$1499&gt;0,SUM($O1479:Y1479),"")</f>
        <v/>
      </c>
      <c r="M1479" s="57" t="str">
        <f>IF(Z$1499&gt;0,SUM($O1479:Z1479),"")</f>
        <v/>
      </c>
      <c r="N1479" s="65">
        <v>5</v>
      </c>
      <c r="O1479" s="71">
        <v>44</v>
      </c>
      <c r="P1479" s="294">
        <v>42</v>
      </c>
      <c r="Q1479" s="294">
        <v>73</v>
      </c>
      <c r="R1479" s="71"/>
      <c r="S1479" s="95"/>
      <c r="T1479" s="71"/>
      <c r="U1479" s="112"/>
      <c r="V1479" s="437"/>
      <c r="W1479" s="112"/>
      <c r="X1479" s="71"/>
      <c r="Y1479" s="58"/>
      <c r="Z1479" s="58"/>
      <c r="AA1479" s="65">
        <v>5</v>
      </c>
      <c r="AB1479" s="109"/>
      <c r="AC1479" s="122"/>
      <c r="AD1479" s="122"/>
      <c r="AE1479" s="122"/>
      <c r="AF1479" s="122"/>
    </row>
    <row r="1480" spans="1:33" x14ac:dyDescent="0.2">
      <c r="A1480" s="65">
        <v>6</v>
      </c>
      <c r="B1480" s="57">
        <f>IF(O$1499&gt;0,SUM($O1480:O1480),"")</f>
        <v>44</v>
      </c>
      <c r="C1480" s="57">
        <f>IF(P$1499&gt;0,SUM($O1480:P1480),"")</f>
        <v>93</v>
      </c>
      <c r="D1480" s="57">
        <f>IF(Q$1499&gt;0,SUM($O1480:Q1480),"")</f>
        <v>127</v>
      </c>
      <c r="E1480" s="57" t="str">
        <f>IF(R$1499&gt;0,SUM($O1480:R1480),"")</f>
        <v/>
      </c>
      <c r="F1480" s="57" t="str">
        <f>IF(S$1499&gt;0,SUM($O1480:S1480),"")</f>
        <v/>
      </c>
      <c r="G1480" s="57" t="str">
        <f>IF(T$1499&gt;0,SUM($O1480:T1480),"")</f>
        <v/>
      </c>
      <c r="H1480" s="57" t="str">
        <f>IF(U$1499&gt;0,SUM($O1480:U1480),"")</f>
        <v/>
      </c>
      <c r="I1480" s="57" t="str">
        <f>IF(V$1499&gt;0,SUM($O1480:V1480),"")</f>
        <v/>
      </c>
      <c r="J1480" s="57" t="str">
        <f>IF(W$1499&gt;0,SUM($O1480:W1480),"")</f>
        <v/>
      </c>
      <c r="K1480" s="57" t="str">
        <f>IF(X$1499&gt;0,SUM($O1480:X1480),"")</f>
        <v/>
      </c>
      <c r="L1480" s="57" t="str">
        <f>IF(Y$1499&gt;0,SUM($O1480:Y1480),"")</f>
        <v/>
      </c>
      <c r="M1480" s="57" t="str">
        <f>IF(Z$1499&gt;0,SUM($O1480:Z1480),"")</f>
        <v/>
      </c>
      <c r="N1480" s="65">
        <v>6</v>
      </c>
      <c r="O1480" s="71">
        <v>44</v>
      </c>
      <c r="P1480" s="294">
        <v>49</v>
      </c>
      <c r="Q1480" s="294">
        <v>34</v>
      </c>
      <c r="R1480" s="71"/>
      <c r="S1480" s="95"/>
      <c r="T1480" s="71"/>
      <c r="U1480" s="112"/>
      <c r="V1480" s="437"/>
      <c r="W1480" s="112"/>
      <c r="X1480" s="71"/>
      <c r="Y1480" s="58"/>
      <c r="Z1480" s="58"/>
      <c r="AA1480" s="65">
        <v>6</v>
      </c>
      <c r="AB1480" s="109"/>
      <c r="AC1480" s="122"/>
      <c r="AD1480" s="122"/>
      <c r="AE1480" s="122"/>
      <c r="AF1480" s="122"/>
    </row>
    <row r="1481" spans="1:33" x14ac:dyDescent="0.2">
      <c r="A1481" s="65">
        <v>7</v>
      </c>
      <c r="B1481" s="57">
        <f>IF(O$1499&gt;0,SUM($O1481:O1481),"")</f>
        <v>27</v>
      </c>
      <c r="C1481" s="57">
        <f>IF(P$1499&gt;0,SUM($O1481:P1481),"")</f>
        <v>64</v>
      </c>
      <c r="D1481" s="57">
        <f>IF(Q$1499&gt;0,SUM($O1481:Q1481),"")</f>
        <v>85</v>
      </c>
      <c r="E1481" s="57" t="str">
        <f>IF(R$1499&gt;0,SUM($O1481:R1481),"")</f>
        <v/>
      </c>
      <c r="F1481" s="57" t="str">
        <f>IF(S$1499&gt;0,SUM($O1481:S1481),"")</f>
        <v/>
      </c>
      <c r="G1481" s="57" t="str">
        <f>IF(T$1499&gt;0,SUM($O1481:T1481),"")</f>
        <v/>
      </c>
      <c r="H1481" s="57" t="str">
        <f>IF(U$1499&gt;0,SUM($O1481:U1481),"")</f>
        <v/>
      </c>
      <c r="I1481" s="57" t="str">
        <f>IF(V$1499&gt;0,SUM($O1481:V1481),"")</f>
        <v/>
      </c>
      <c r="J1481" s="57" t="str">
        <f>IF(W$1499&gt;0,SUM($O1481:W1481),"")</f>
        <v/>
      </c>
      <c r="K1481" s="57" t="str">
        <f>IF(X$1499&gt;0,SUM($O1481:X1481),"")</f>
        <v/>
      </c>
      <c r="L1481" s="57" t="str">
        <f>IF(Y$1499&gt;0,SUM($O1481:Y1481),"")</f>
        <v/>
      </c>
      <c r="M1481" s="57" t="str">
        <f>IF(Z$1499&gt;0,SUM($O1481:Z1481),"")</f>
        <v/>
      </c>
      <c r="N1481" s="65">
        <v>7</v>
      </c>
      <c r="O1481" s="71">
        <v>27</v>
      </c>
      <c r="P1481" s="294">
        <v>37</v>
      </c>
      <c r="Q1481" s="294">
        <v>21</v>
      </c>
      <c r="R1481" s="71"/>
      <c r="S1481" s="95"/>
      <c r="T1481" s="71"/>
      <c r="U1481" s="112"/>
      <c r="V1481" s="437"/>
      <c r="W1481" s="112"/>
      <c r="X1481" s="71"/>
      <c r="Y1481" s="58"/>
      <c r="Z1481" s="58"/>
      <c r="AA1481" s="65">
        <v>7</v>
      </c>
      <c r="AB1481" s="109"/>
      <c r="AC1481" s="122"/>
      <c r="AD1481" s="122"/>
      <c r="AE1481" s="122"/>
      <c r="AF1481" s="122"/>
    </row>
    <row r="1482" spans="1:33" x14ac:dyDescent="0.2">
      <c r="A1482" s="65">
        <v>8</v>
      </c>
      <c r="B1482" s="57">
        <f>IF(O$1499&gt;0,SUM($O1482:O1482),"")</f>
        <v>345</v>
      </c>
      <c r="C1482" s="57">
        <f>IF(P$1499&gt;0,SUM($O1482:P1482),"")</f>
        <v>679</v>
      </c>
      <c r="D1482" s="57">
        <f>IF(Q$1499&gt;0,SUM($O1482:Q1482),"")</f>
        <v>1070</v>
      </c>
      <c r="E1482" s="57" t="str">
        <f>IF(R$1499&gt;0,SUM($O1482:R1482),"")</f>
        <v/>
      </c>
      <c r="F1482" s="57" t="str">
        <f>IF(S$1499&gt;0,SUM($O1482:S1482),"")</f>
        <v/>
      </c>
      <c r="G1482" s="57" t="str">
        <f>IF(T$1499&gt;0,SUM($O1482:T1482),"")</f>
        <v/>
      </c>
      <c r="H1482" s="57" t="str">
        <f>IF(U$1499&gt;0,SUM($O1482:U1482),"")</f>
        <v/>
      </c>
      <c r="I1482" s="57" t="str">
        <f>IF(V$1499&gt;0,SUM($O1482:V1482),"")</f>
        <v/>
      </c>
      <c r="J1482" s="57" t="str">
        <f>IF(W$1499&gt;0,SUM($O1482:W1482),"")</f>
        <v/>
      </c>
      <c r="K1482" s="57" t="str">
        <f>IF(X$1499&gt;0,SUM($O1482:X1482),"")</f>
        <v/>
      </c>
      <c r="L1482" s="57" t="str">
        <f>IF(Y$1499&gt;0,SUM($O1482:Y1482),"")</f>
        <v/>
      </c>
      <c r="M1482" s="57" t="str">
        <f>IF(Z$1499&gt;0,SUM($O1482:Z1482),"")</f>
        <v/>
      </c>
      <c r="N1482" s="65">
        <v>8</v>
      </c>
      <c r="O1482" s="71">
        <v>345</v>
      </c>
      <c r="P1482" s="294">
        <v>334</v>
      </c>
      <c r="Q1482" s="294">
        <v>391</v>
      </c>
      <c r="R1482" s="71"/>
      <c r="S1482" s="95"/>
      <c r="T1482" s="71"/>
      <c r="U1482" s="112"/>
      <c r="V1482" s="437"/>
      <c r="W1482" s="112"/>
      <c r="X1482" s="71"/>
      <c r="Y1482" s="58"/>
      <c r="Z1482" s="58"/>
      <c r="AA1482" s="65">
        <v>8</v>
      </c>
      <c r="AB1482" s="109"/>
      <c r="AC1482" s="122"/>
      <c r="AD1482" s="122"/>
      <c r="AE1482" s="122"/>
      <c r="AF1482" s="122"/>
    </row>
    <row r="1483" spans="1:33" x14ac:dyDescent="0.2">
      <c r="A1483" s="65">
        <v>9</v>
      </c>
      <c r="B1483" s="57">
        <f>IF(O$1499&gt;0,SUM($O1483:O1483),"")</f>
        <v>19</v>
      </c>
      <c r="C1483" s="57">
        <f>IF(P$1499&gt;0,SUM($O1483:P1483),"")</f>
        <v>37</v>
      </c>
      <c r="D1483" s="57">
        <f>IF(Q$1499&gt;0,SUM($O1483:Q1483),"")</f>
        <v>65</v>
      </c>
      <c r="E1483" s="57" t="str">
        <f>IF(R$1499&gt;0,SUM($O1483:R1483),"")</f>
        <v/>
      </c>
      <c r="F1483" s="57" t="str">
        <f>IF(S$1499&gt;0,SUM($O1483:S1483),"")</f>
        <v/>
      </c>
      <c r="G1483" s="57" t="str">
        <f>IF(T$1499&gt;0,SUM($O1483:T1483),"")</f>
        <v/>
      </c>
      <c r="H1483" s="57" t="str">
        <f>IF(U$1499&gt;0,SUM($O1483:U1483),"")</f>
        <v/>
      </c>
      <c r="I1483" s="57" t="str">
        <f>IF(V$1499&gt;0,SUM($O1483:V1483),"")</f>
        <v/>
      </c>
      <c r="J1483" s="57" t="str">
        <f>IF(W$1499&gt;0,SUM($O1483:W1483),"")</f>
        <v/>
      </c>
      <c r="K1483" s="57" t="str">
        <f>IF(X$1499&gt;0,SUM($O1483:X1483),"")</f>
        <v/>
      </c>
      <c r="L1483" s="57" t="str">
        <f>IF(Y$1499&gt;0,SUM($O1483:Y1483),"")</f>
        <v/>
      </c>
      <c r="M1483" s="57" t="str">
        <f>IF(Z$1499&gt;0,SUM($O1483:Z1483),"")</f>
        <v/>
      </c>
      <c r="N1483" s="65">
        <v>9</v>
      </c>
      <c r="O1483" s="71">
        <v>19</v>
      </c>
      <c r="P1483" s="294">
        <v>18</v>
      </c>
      <c r="Q1483" s="294">
        <v>28</v>
      </c>
      <c r="R1483" s="71"/>
      <c r="S1483" s="95"/>
      <c r="T1483" s="71"/>
      <c r="U1483" s="112"/>
      <c r="V1483" s="437"/>
      <c r="W1483" s="112"/>
      <c r="X1483" s="71"/>
      <c r="Y1483" s="58"/>
      <c r="Z1483" s="58"/>
      <c r="AA1483" s="65">
        <v>9</v>
      </c>
      <c r="AB1483" s="109"/>
      <c r="AC1483" s="122"/>
      <c r="AD1483" s="122"/>
      <c r="AE1483" s="122"/>
      <c r="AF1483" s="122"/>
    </row>
    <row r="1484" spans="1:33" x14ac:dyDescent="0.2">
      <c r="A1484" s="65">
        <v>10</v>
      </c>
      <c r="B1484" s="57">
        <f>IF(O$1499&gt;0,SUM($O1484:O1484),"")</f>
        <v>160</v>
      </c>
      <c r="C1484" s="57">
        <f>IF(P$1499&gt;0,SUM($O1484:P1484),"")</f>
        <v>304</v>
      </c>
      <c r="D1484" s="57">
        <f>IF(Q$1499&gt;0,SUM($O1484:Q1484),"")</f>
        <v>365</v>
      </c>
      <c r="E1484" s="57" t="str">
        <f>IF(R$1499&gt;0,SUM($O1484:R1484),"")</f>
        <v/>
      </c>
      <c r="F1484" s="57" t="str">
        <f>IF(S$1499&gt;0,SUM($O1484:S1484),"")</f>
        <v/>
      </c>
      <c r="G1484" s="57" t="str">
        <f>IF(T$1499&gt;0,SUM($O1484:T1484),"")</f>
        <v/>
      </c>
      <c r="H1484" s="57" t="str">
        <f>IF(U$1499&gt;0,SUM($O1484:U1484),"")</f>
        <v/>
      </c>
      <c r="I1484" s="57" t="str">
        <f>IF(V$1499&gt;0,SUM($O1484:V1484),"")</f>
        <v/>
      </c>
      <c r="J1484" s="57" t="str">
        <f>IF(W$1499&gt;0,SUM($O1484:W1484),"")</f>
        <v/>
      </c>
      <c r="K1484" s="57" t="str">
        <f>IF(X$1499&gt;0,SUM($O1484:X1484),"")</f>
        <v/>
      </c>
      <c r="L1484" s="57" t="str">
        <f>IF(Y$1499&gt;0,SUM($O1484:Y1484),"")</f>
        <v/>
      </c>
      <c r="M1484" s="57" t="str">
        <f>IF(Z$1499&gt;0,SUM($O1484:Z1484),"")</f>
        <v/>
      </c>
      <c r="N1484" s="65">
        <v>10</v>
      </c>
      <c r="O1484" s="71">
        <v>160</v>
      </c>
      <c r="P1484" s="294">
        <v>144</v>
      </c>
      <c r="Q1484" s="294">
        <v>61</v>
      </c>
      <c r="R1484" s="71"/>
      <c r="S1484" s="95"/>
      <c r="T1484" s="71"/>
      <c r="U1484" s="112"/>
      <c r="V1484" s="437"/>
      <c r="W1484" s="112"/>
      <c r="X1484" s="71"/>
      <c r="Y1484" s="58"/>
      <c r="Z1484" s="58"/>
      <c r="AA1484" s="65">
        <v>10</v>
      </c>
      <c r="AB1484" s="109"/>
      <c r="AC1484" s="122"/>
      <c r="AD1484" s="122"/>
      <c r="AE1484" s="122"/>
      <c r="AF1484" s="122"/>
    </row>
    <row r="1485" spans="1:33" x14ac:dyDescent="0.2">
      <c r="A1485" s="65">
        <v>11</v>
      </c>
      <c r="B1485" s="57">
        <f>IF(O$1499&gt;0,SUM($O1485:O1485),"")</f>
        <v>135</v>
      </c>
      <c r="C1485" s="57">
        <f>IF(P$1499&gt;0,SUM($O1485:P1485),"")</f>
        <v>245</v>
      </c>
      <c r="D1485" s="57">
        <f>IF(Q$1499&gt;0,SUM($O1485:Q1485),"")</f>
        <v>379</v>
      </c>
      <c r="E1485" s="57" t="str">
        <f>IF(R$1499&gt;0,SUM($O1485:R1485),"")</f>
        <v/>
      </c>
      <c r="F1485" s="57" t="str">
        <f>IF(S$1499&gt;0,SUM($O1485:S1485),"")</f>
        <v/>
      </c>
      <c r="G1485" s="57" t="str">
        <f>IF(T$1499&gt;0,SUM($O1485:T1485),"")</f>
        <v/>
      </c>
      <c r="H1485" s="57" t="str">
        <f>IF(U$1499&gt;0,SUM($O1485:U1485),"")</f>
        <v/>
      </c>
      <c r="I1485" s="57" t="str">
        <f>IF(V$1499&gt;0,SUM($O1485:V1485),"")</f>
        <v/>
      </c>
      <c r="J1485" s="57" t="str">
        <f>IF(W$1499&gt;0,SUM($O1485:W1485),"")</f>
        <v/>
      </c>
      <c r="K1485" s="57" t="str">
        <f>IF(X$1499&gt;0,SUM($O1485:X1485),"")</f>
        <v/>
      </c>
      <c r="L1485" s="57" t="str">
        <f>IF(Y$1499&gt;0,SUM($O1485:Y1485),"")</f>
        <v/>
      </c>
      <c r="M1485" s="57" t="str">
        <f>IF(Z$1499&gt;0,SUM($O1485:Z1485),"")</f>
        <v/>
      </c>
      <c r="N1485" s="65">
        <v>11</v>
      </c>
      <c r="O1485" s="71">
        <v>135</v>
      </c>
      <c r="P1485" s="294">
        <v>110</v>
      </c>
      <c r="Q1485" s="294">
        <v>134</v>
      </c>
      <c r="R1485" s="71"/>
      <c r="S1485" s="95"/>
      <c r="T1485" s="71"/>
      <c r="U1485" s="112"/>
      <c r="V1485" s="437"/>
      <c r="W1485" s="112"/>
      <c r="X1485" s="71"/>
      <c r="Y1485" s="58"/>
      <c r="Z1485" s="58"/>
      <c r="AA1485" s="65">
        <v>11</v>
      </c>
      <c r="AB1485" s="109"/>
      <c r="AC1485" s="122"/>
      <c r="AD1485" s="122"/>
      <c r="AE1485" s="122"/>
      <c r="AF1485" s="122"/>
    </row>
    <row r="1486" spans="1:33" x14ac:dyDescent="0.2">
      <c r="A1486" s="65">
        <v>12</v>
      </c>
      <c r="B1486" s="57">
        <f>IF(O$1499&gt;0,SUM($O1486:O1486),"")</f>
        <v>325</v>
      </c>
      <c r="C1486" s="57">
        <f>IF(P$1499&gt;0,SUM($O1486:P1486),"")</f>
        <v>567</v>
      </c>
      <c r="D1486" s="57">
        <f>IF(Q$1499&gt;0,SUM($O1486:Q1486),"")</f>
        <v>848</v>
      </c>
      <c r="E1486" s="57" t="str">
        <f>IF(R$1499&gt;0,SUM($O1486:R1486),"")</f>
        <v/>
      </c>
      <c r="F1486" s="57" t="str">
        <f>IF(S$1499&gt;0,SUM($O1486:S1486),"")</f>
        <v/>
      </c>
      <c r="G1486" s="57" t="str">
        <f>IF(T$1499&gt;0,SUM($O1486:T1486),"")</f>
        <v/>
      </c>
      <c r="H1486" s="57" t="str">
        <f>IF(U$1499&gt;0,SUM($O1486:U1486),"")</f>
        <v/>
      </c>
      <c r="I1486" s="57" t="str">
        <f>IF(V$1499&gt;0,SUM($O1486:V1486),"")</f>
        <v/>
      </c>
      <c r="J1486" s="57" t="str">
        <f>IF(W$1499&gt;0,SUM($O1486:W1486),"")</f>
        <v/>
      </c>
      <c r="K1486" s="57" t="str">
        <f>IF(X$1499&gt;0,SUM($O1486:X1486),"")</f>
        <v/>
      </c>
      <c r="L1486" s="57" t="str">
        <f>IF(Y$1499&gt;0,SUM($O1486:Y1486),"")</f>
        <v/>
      </c>
      <c r="M1486" s="57" t="str">
        <f>IF(Z$1499&gt;0,SUM($O1486:Z1486),"")</f>
        <v/>
      </c>
      <c r="N1486" s="65">
        <v>12</v>
      </c>
      <c r="O1486" s="71">
        <v>325</v>
      </c>
      <c r="P1486" s="294">
        <v>242</v>
      </c>
      <c r="Q1486" s="294">
        <v>281</v>
      </c>
      <c r="R1486" s="71"/>
      <c r="S1486" s="95"/>
      <c r="T1486" s="71"/>
      <c r="U1486" s="112"/>
      <c r="V1486" s="437"/>
      <c r="W1486" s="112"/>
      <c r="X1486" s="71"/>
      <c r="Y1486" s="58"/>
      <c r="Z1486" s="58"/>
      <c r="AA1486" s="65">
        <v>12</v>
      </c>
      <c r="AB1486" s="109"/>
      <c r="AC1486" s="68"/>
      <c r="AD1486" s="122"/>
      <c r="AE1486" s="122"/>
      <c r="AF1486" s="122"/>
    </row>
    <row r="1487" spans="1:33" x14ac:dyDescent="0.2">
      <c r="A1487" s="65">
        <v>13</v>
      </c>
      <c r="B1487" s="57">
        <f>IF(O$1499&gt;0,SUM($O1487:O1487),"")</f>
        <v>95</v>
      </c>
      <c r="C1487" s="57">
        <f>IF(P$1499&gt;0,SUM($O1487:P1487),"")</f>
        <v>273</v>
      </c>
      <c r="D1487" s="57">
        <f>IF(Q$1499&gt;0,SUM($O1487:Q1487),"")</f>
        <v>469</v>
      </c>
      <c r="E1487" s="57" t="str">
        <f>IF(R$1499&gt;0,SUM($O1487:R1487),"")</f>
        <v/>
      </c>
      <c r="F1487" s="57" t="str">
        <f>IF(S$1499&gt;0,SUM($O1487:S1487),"")</f>
        <v/>
      </c>
      <c r="G1487" s="57" t="str">
        <f>IF(T$1499&gt;0,SUM($O1487:T1487),"")</f>
        <v/>
      </c>
      <c r="H1487" s="57" t="str">
        <f>IF(U$1499&gt;0,SUM($O1487:U1487),"")</f>
        <v/>
      </c>
      <c r="I1487" s="57" t="str">
        <f>IF(V$1499&gt;0,SUM($O1487:V1487),"")</f>
        <v/>
      </c>
      <c r="J1487" s="57" t="str">
        <f>IF(W$1499&gt;0,SUM($O1487:W1487),"")</f>
        <v/>
      </c>
      <c r="K1487" s="57" t="str">
        <f>IF(X$1499&gt;0,SUM($O1487:X1487),"")</f>
        <v/>
      </c>
      <c r="L1487" s="57" t="str">
        <f>IF(Y$1499&gt;0,SUM($O1487:Y1487),"")</f>
        <v/>
      </c>
      <c r="M1487" s="57" t="str">
        <f>IF(Z$1499&gt;0,SUM($O1487:Z1487),"")</f>
        <v/>
      </c>
      <c r="N1487" s="65">
        <v>13</v>
      </c>
      <c r="O1487" s="71">
        <v>95</v>
      </c>
      <c r="P1487" s="294">
        <v>178</v>
      </c>
      <c r="Q1487" s="294">
        <v>196</v>
      </c>
      <c r="R1487" s="71"/>
      <c r="S1487" s="95"/>
      <c r="T1487" s="71"/>
      <c r="U1487" s="112"/>
      <c r="V1487" s="437"/>
      <c r="W1487" s="112"/>
      <c r="X1487" s="71"/>
      <c r="Y1487" s="58"/>
      <c r="Z1487" s="58"/>
      <c r="AA1487" s="65">
        <v>13</v>
      </c>
      <c r="AB1487" s="109"/>
      <c r="AD1487" s="122"/>
      <c r="AE1487" s="122"/>
      <c r="AF1487" s="122"/>
    </row>
    <row r="1488" spans="1:33" x14ac:dyDescent="0.2">
      <c r="A1488" s="65">
        <v>14</v>
      </c>
      <c r="B1488" s="57">
        <f>IF(O$1499&gt;0,SUM($O1488:O1488),"")</f>
        <v>346</v>
      </c>
      <c r="C1488" s="57">
        <f>IF(P$1499&gt;0,SUM($O1488:P1488),"")</f>
        <v>462</v>
      </c>
      <c r="D1488" s="57">
        <f>IF(Q$1499&gt;0,SUM($O1488:Q1488),"")</f>
        <v>586</v>
      </c>
      <c r="E1488" s="57" t="str">
        <f>IF(R$1499&gt;0,SUM($O1488:R1488),"")</f>
        <v/>
      </c>
      <c r="F1488" s="57" t="str">
        <f>IF(S$1499&gt;0,SUM($O1488:S1488),"")</f>
        <v/>
      </c>
      <c r="G1488" s="57" t="str">
        <f>IF(T$1499&gt;0,SUM($O1488:T1488),"")</f>
        <v/>
      </c>
      <c r="H1488" s="57" t="str">
        <f>IF(U$1499&gt;0,SUM($O1488:U1488),"")</f>
        <v/>
      </c>
      <c r="I1488" s="57" t="str">
        <f>IF(V$1499&gt;0,SUM($O1488:V1488),"")</f>
        <v/>
      </c>
      <c r="J1488" s="57" t="str">
        <f>IF(W$1499&gt;0,SUM($O1488:W1488),"")</f>
        <v/>
      </c>
      <c r="K1488" s="57" t="str">
        <f>IF(X$1499&gt;0,SUM($O1488:X1488),"")</f>
        <v/>
      </c>
      <c r="L1488" s="57" t="str">
        <f>IF(Y$1499&gt;0,SUM($O1488:Y1488),"")</f>
        <v/>
      </c>
      <c r="M1488" s="57" t="str">
        <f>IF(Z$1499&gt;0,SUM($O1488:Z1488),"")</f>
        <v/>
      </c>
      <c r="N1488" s="65">
        <v>14</v>
      </c>
      <c r="O1488" s="71">
        <v>346</v>
      </c>
      <c r="P1488" s="294">
        <v>116</v>
      </c>
      <c r="Q1488" s="294">
        <v>124</v>
      </c>
      <c r="R1488" s="71"/>
      <c r="S1488" s="95"/>
      <c r="T1488" s="71"/>
      <c r="U1488" s="112"/>
      <c r="V1488" s="437"/>
      <c r="W1488" s="112"/>
      <c r="X1488" s="71"/>
      <c r="Y1488" s="58"/>
      <c r="Z1488" s="58"/>
      <c r="AA1488" s="65">
        <v>14</v>
      </c>
      <c r="AB1488" s="109"/>
      <c r="AD1488" s="122"/>
      <c r="AE1488" s="122"/>
      <c r="AF1488" s="122"/>
    </row>
    <row r="1489" spans="1:32" x14ac:dyDescent="0.2">
      <c r="A1489" s="65">
        <v>15</v>
      </c>
      <c r="B1489" s="57">
        <f>IF(O$1499&gt;0,SUM($O1489:O1489),"")</f>
        <v>80</v>
      </c>
      <c r="C1489" s="57">
        <f>IF(P$1499&gt;0,SUM($O1489:P1489),"")</f>
        <v>341</v>
      </c>
      <c r="D1489" s="57">
        <f>IF(Q$1499&gt;0,SUM($O1489:Q1489),"")</f>
        <v>829</v>
      </c>
      <c r="E1489" s="57" t="str">
        <f>IF(R$1499&gt;0,SUM($O1489:R1489),"")</f>
        <v/>
      </c>
      <c r="F1489" s="57" t="str">
        <f>IF(S$1499&gt;0,SUM($O1489:S1489),"")</f>
        <v/>
      </c>
      <c r="G1489" s="57" t="str">
        <f>IF(T$1499&gt;0,SUM($O1489:T1489),"")</f>
        <v/>
      </c>
      <c r="H1489" s="57" t="str">
        <f>IF(U$1499&gt;0,SUM($O1489:U1489),"")</f>
        <v/>
      </c>
      <c r="I1489" s="57" t="str">
        <f>IF(V$1499&gt;0,SUM($O1489:V1489),"")</f>
        <v/>
      </c>
      <c r="J1489" s="57" t="str">
        <f>IF(W$1499&gt;0,SUM($O1489:W1489),"")</f>
        <v/>
      </c>
      <c r="K1489" s="57" t="str">
        <f>IF(X$1499&gt;0,SUM($O1489:X1489),"")</f>
        <v/>
      </c>
      <c r="L1489" s="57" t="str">
        <f>IF(Y$1499&gt;0,SUM($O1489:Y1489),"")</f>
        <v/>
      </c>
      <c r="M1489" s="57" t="str">
        <f>IF(Z$1499&gt;0,SUM($O1489:Z1489),"")</f>
        <v/>
      </c>
      <c r="N1489" s="65">
        <v>15</v>
      </c>
      <c r="O1489" s="71">
        <v>80</v>
      </c>
      <c r="P1489" s="294">
        <v>261</v>
      </c>
      <c r="Q1489" s="294">
        <v>488</v>
      </c>
      <c r="R1489" s="71"/>
      <c r="S1489" s="95"/>
      <c r="T1489" s="71"/>
      <c r="U1489" s="112"/>
      <c r="V1489" s="437"/>
      <c r="W1489" s="112"/>
      <c r="X1489" s="71"/>
      <c r="Y1489" s="58"/>
      <c r="Z1489" s="58"/>
      <c r="AA1489" s="65">
        <v>15</v>
      </c>
      <c r="AB1489" s="109"/>
      <c r="AD1489" s="122"/>
      <c r="AE1489" s="122"/>
      <c r="AF1489" s="122"/>
    </row>
    <row r="1490" spans="1:32" x14ac:dyDescent="0.2">
      <c r="A1490" s="65">
        <v>16</v>
      </c>
      <c r="B1490" s="57">
        <f>IF(O$1499&gt;0,SUM($O1490:O1490),"")</f>
        <v>71</v>
      </c>
      <c r="C1490" s="57">
        <f>IF(P$1499&gt;0,SUM($O1490:P1490),"")</f>
        <v>138</v>
      </c>
      <c r="D1490" s="57">
        <f>IF(Q$1499&gt;0,SUM($O1490:Q1490),"")</f>
        <v>212</v>
      </c>
      <c r="E1490" s="57" t="str">
        <f>IF(R$1499&gt;0,SUM($O1490:R1490),"")</f>
        <v/>
      </c>
      <c r="F1490" s="57" t="str">
        <f>IF(S$1499&gt;0,SUM($O1490:S1490),"")</f>
        <v/>
      </c>
      <c r="G1490" s="57" t="str">
        <f>IF(T$1499&gt;0,SUM($O1490:T1490),"")</f>
        <v/>
      </c>
      <c r="H1490" s="57" t="str">
        <f>IF(U$1499&gt;0,SUM($O1490:U1490),"")</f>
        <v/>
      </c>
      <c r="I1490" s="57" t="str">
        <f>IF(V$1499&gt;0,SUM($O1490:V1490),"")</f>
        <v/>
      </c>
      <c r="J1490" s="57" t="str">
        <f>IF(W$1499&gt;0,SUM($O1490:W1490),"")</f>
        <v/>
      </c>
      <c r="K1490" s="57" t="str">
        <f>IF(X$1499&gt;0,SUM($O1490:X1490),"")</f>
        <v/>
      </c>
      <c r="L1490" s="57" t="str">
        <f>IF(Y$1499&gt;0,SUM($O1490:Y1490),"")</f>
        <v/>
      </c>
      <c r="M1490" s="57" t="str">
        <f>IF(Z$1499&gt;0,SUM($O1490:Z1490),"")</f>
        <v/>
      </c>
      <c r="N1490" s="65">
        <v>16</v>
      </c>
      <c r="O1490" s="71">
        <v>71</v>
      </c>
      <c r="P1490" s="294">
        <v>67</v>
      </c>
      <c r="Q1490" s="294">
        <v>74</v>
      </c>
      <c r="R1490" s="71"/>
      <c r="S1490" s="95"/>
      <c r="T1490" s="71"/>
      <c r="U1490" s="112"/>
      <c r="V1490" s="437"/>
      <c r="W1490" s="112"/>
      <c r="X1490" s="71"/>
      <c r="Y1490" s="58"/>
      <c r="Z1490" s="58"/>
      <c r="AA1490" s="65">
        <v>16</v>
      </c>
      <c r="AB1490" s="109"/>
      <c r="AD1490" s="68"/>
      <c r="AE1490" s="68"/>
      <c r="AF1490" s="68"/>
    </row>
    <row r="1491" spans="1:32" x14ac:dyDescent="0.2">
      <c r="A1491" s="65">
        <v>17</v>
      </c>
      <c r="B1491" s="57">
        <f>IF(O$1499&gt;0,SUM($O1491:O1491),"")</f>
        <v>121</v>
      </c>
      <c r="C1491" s="57">
        <f>IF(P$1499&gt;0,SUM($O1491:P1491),"")</f>
        <v>206</v>
      </c>
      <c r="D1491" s="57">
        <f>IF(Q$1499&gt;0,SUM($O1491:Q1491),"")</f>
        <v>314</v>
      </c>
      <c r="E1491" s="57" t="str">
        <f>IF(R$1499&gt;0,SUM($O1491:R1491),"")</f>
        <v/>
      </c>
      <c r="F1491" s="57" t="str">
        <f>IF(S$1499&gt;0,SUM($O1491:S1491),"")</f>
        <v/>
      </c>
      <c r="G1491" s="57" t="str">
        <f>IF(T$1499&gt;0,SUM($O1491:T1491),"")</f>
        <v/>
      </c>
      <c r="H1491" s="57" t="str">
        <f>IF(U$1499&gt;0,SUM($O1491:U1491),"")</f>
        <v/>
      </c>
      <c r="I1491" s="57" t="str">
        <f>IF(V$1499&gt;0,SUM($O1491:V1491),"")</f>
        <v/>
      </c>
      <c r="J1491" s="57" t="str">
        <f>IF(W$1499&gt;0,SUM($O1491:W1491),"")</f>
        <v/>
      </c>
      <c r="K1491" s="57" t="str">
        <f>IF(X$1499&gt;0,SUM($O1491:X1491),"")</f>
        <v/>
      </c>
      <c r="L1491" s="57" t="str">
        <f>IF(Y$1499&gt;0,SUM($O1491:Y1491),"")</f>
        <v/>
      </c>
      <c r="M1491" s="57" t="str">
        <f>IF(Z$1499&gt;0,SUM($O1491:Z1491),"")</f>
        <v/>
      </c>
      <c r="N1491" s="65">
        <v>17</v>
      </c>
      <c r="O1491" s="71">
        <v>121</v>
      </c>
      <c r="P1491" s="294">
        <v>85</v>
      </c>
      <c r="Q1491" s="294">
        <v>108</v>
      </c>
      <c r="R1491" s="71"/>
      <c r="S1491" s="95"/>
      <c r="T1491" s="71"/>
      <c r="U1491" s="112"/>
      <c r="V1491" s="437"/>
      <c r="W1491" s="112"/>
      <c r="X1491" s="71"/>
      <c r="Y1491" s="58"/>
      <c r="Z1491" s="58"/>
      <c r="AA1491" s="65">
        <v>17</v>
      </c>
      <c r="AB1491" s="109"/>
    </row>
    <row r="1492" spans="1:32" x14ac:dyDescent="0.2">
      <c r="A1492" s="65">
        <v>18</v>
      </c>
      <c r="B1492" s="57">
        <f>IF(O$1499&gt;0,SUM($O1492:O1492),"")</f>
        <v>75</v>
      </c>
      <c r="C1492" s="57">
        <f>IF(P$1499&gt;0,SUM($O1492:P1492),"")</f>
        <v>152</v>
      </c>
      <c r="D1492" s="57">
        <f>IF(Q$1499&gt;0,SUM($O1492:Q1492),"")</f>
        <v>221</v>
      </c>
      <c r="E1492" s="57" t="str">
        <f>IF(R$1499&gt;0,SUM($O1492:R1492),"")</f>
        <v/>
      </c>
      <c r="F1492" s="57" t="str">
        <f>IF(S$1499&gt;0,SUM($O1492:S1492),"")</f>
        <v/>
      </c>
      <c r="G1492" s="57" t="str">
        <f>IF(T$1499&gt;0,SUM($O1492:T1492),"")</f>
        <v/>
      </c>
      <c r="H1492" s="57" t="str">
        <f>IF(U$1499&gt;0,SUM($O1492:U1492),"")</f>
        <v/>
      </c>
      <c r="I1492" s="57" t="str">
        <f>IF(V$1499&gt;0,SUM($O1492:V1492),"")</f>
        <v/>
      </c>
      <c r="J1492" s="57" t="str">
        <f>IF(W$1499&gt;0,SUM($O1492:W1492),"")</f>
        <v/>
      </c>
      <c r="K1492" s="57" t="str">
        <f>IF(X$1499&gt;0,SUM($O1492:X1492),"")</f>
        <v/>
      </c>
      <c r="L1492" s="57" t="str">
        <f>IF(Y$1499&gt;0,SUM($O1492:Y1492),"")</f>
        <v/>
      </c>
      <c r="M1492" s="57" t="str">
        <f>IF(Z$1499&gt;0,SUM($O1492:Z1492),"")</f>
        <v/>
      </c>
      <c r="N1492" s="65">
        <v>18</v>
      </c>
      <c r="O1492" s="71">
        <v>75</v>
      </c>
      <c r="P1492" s="294">
        <v>77</v>
      </c>
      <c r="Q1492" s="294">
        <v>69</v>
      </c>
      <c r="R1492" s="71"/>
      <c r="S1492" s="95"/>
      <c r="T1492" s="71"/>
      <c r="U1492" s="112"/>
      <c r="V1492" s="437"/>
      <c r="W1492" s="112"/>
      <c r="X1492" s="71"/>
      <c r="Y1492" s="58"/>
      <c r="Z1492" s="58"/>
      <c r="AA1492" s="65">
        <v>18</v>
      </c>
      <c r="AB1492" s="109"/>
    </row>
    <row r="1493" spans="1:32" x14ac:dyDescent="0.2">
      <c r="A1493" s="65">
        <v>19</v>
      </c>
      <c r="B1493" s="57">
        <f>IF(O$1499&gt;0,SUM($O1493:O1493),"")</f>
        <v>25</v>
      </c>
      <c r="C1493" s="57">
        <f>IF(P$1499&gt;0,SUM($O1493:P1493),"")</f>
        <v>54</v>
      </c>
      <c r="D1493" s="57">
        <f>IF(Q$1499&gt;0,SUM($O1493:Q1493),"")</f>
        <v>73</v>
      </c>
      <c r="E1493" s="57" t="str">
        <f>IF(R$1499&gt;0,SUM($O1493:R1493),"")</f>
        <v/>
      </c>
      <c r="F1493" s="57" t="str">
        <f>IF(S$1499&gt;0,SUM($O1493:S1493),"")</f>
        <v/>
      </c>
      <c r="G1493" s="57" t="str">
        <f>IF(T$1499&gt;0,SUM($O1493:T1493),"")</f>
        <v/>
      </c>
      <c r="H1493" s="57" t="str">
        <f>IF(U$1499&gt;0,SUM($O1493:U1493),"")</f>
        <v/>
      </c>
      <c r="I1493" s="57" t="str">
        <f>IF(V$1499&gt;0,SUM($O1493:V1493),"")</f>
        <v/>
      </c>
      <c r="J1493" s="57" t="str">
        <f>IF(W$1499&gt;0,SUM($O1493:W1493),"")</f>
        <v/>
      </c>
      <c r="K1493" s="57" t="str">
        <f>IF(X$1499&gt;0,SUM($O1493:X1493),"")</f>
        <v/>
      </c>
      <c r="L1493" s="57" t="str">
        <f>IF(Y$1499&gt;0,SUM($O1493:Y1493),"")</f>
        <v/>
      </c>
      <c r="M1493" s="57" t="str">
        <f>IF(Z$1499&gt;0,SUM($O1493:Z1493),"")</f>
        <v/>
      </c>
      <c r="N1493" s="65">
        <v>19</v>
      </c>
      <c r="O1493" s="71">
        <v>25</v>
      </c>
      <c r="P1493" s="294">
        <v>29</v>
      </c>
      <c r="Q1493" s="294">
        <v>19</v>
      </c>
      <c r="R1493" s="71"/>
      <c r="S1493" s="95"/>
      <c r="T1493" s="71"/>
      <c r="U1493" s="112"/>
      <c r="V1493" s="437"/>
      <c r="W1493" s="112"/>
      <c r="X1493" s="71"/>
      <c r="Y1493" s="58"/>
      <c r="Z1493" s="58"/>
      <c r="AA1493" s="65">
        <v>19</v>
      </c>
      <c r="AB1493" s="109"/>
    </row>
    <row r="1494" spans="1:32" x14ac:dyDescent="0.2">
      <c r="A1494" s="65">
        <v>20</v>
      </c>
      <c r="B1494" s="57">
        <f>IF(O$1499&gt;0,SUM($O1494:O1494),"")</f>
        <v>84</v>
      </c>
      <c r="C1494" s="57">
        <f>IF(P$1499&gt;0,SUM($O1494:P1494),"")</f>
        <v>175</v>
      </c>
      <c r="D1494" s="57">
        <f>IF(Q$1499&gt;0,SUM($O1494:Q1494),"")</f>
        <v>288</v>
      </c>
      <c r="E1494" s="57" t="str">
        <f>IF(R$1499&gt;0,SUM($O1494:R1494),"")</f>
        <v/>
      </c>
      <c r="F1494" s="57" t="str">
        <f>IF(S$1499&gt;0,SUM($O1494:S1494),"")</f>
        <v/>
      </c>
      <c r="G1494" s="57" t="str">
        <f>IF(T$1499&gt;0,SUM($O1494:T1494),"")</f>
        <v/>
      </c>
      <c r="H1494" s="57" t="str">
        <f>IF(U$1499&gt;0,SUM($O1494:U1494),"")</f>
        <v/>
      </c>
      <c r="I1494" s="57" t="str">
        <f>IF(V$1499&gt;0,SUM($O1494:V1494),"")</f>
        <v/>
      </c>
      <c r="J1494" s="57" t="str">
        <f>IF(W$1499&gt;0,SUM($O1494:W1494),"")</f>
        <v/>
      </c>
      <c r="K1494" s="57" t="str">
        <f>IF(X$1499&gt;0,SUM($O1494:X1494),"")</f>
        <v/>
      </c>
      <c r="L1494" s="57" t="str">
        <f>IF(Y$1499&gt;0,SUM($O1494:Y1494),"")</f>
        <v/>
      </c>
      <c r="M1494" s="57" t="str">
        <f>IF(Z$1499&gt;0,SUM($O1494:Z1494),"")</f>
        <v/>
      </c>
      <c r="N1494" s="65">
        <v>20</v>
      </c>
      <c r="O1494" s="71">
        <v>84</v>
      </c>
      <c r="P1494" s="294">
        <v>91</v>
      </c>
      <c r="Q1494" s="294">
        <v>113</v>
      </c>
      <c r="R1494" s="71"/>
      <c r="S1494" s="95"/>
      <c r="T1494" s="71"/>
      <c r="U1494" s="112"/>
      <c r="V1494" s="437"/>
      <c r="W1494" s="112"/>
      <c r="X1494" s="71"/>
      <c r="Y1494" s="58"/>
      <c r="Z1494" s="58"/>
      <c r="AA1494" s="65">
        <v>20</v>
      </c>
      <c r="AB1494" s="109"/>
    </row>
    <row r="1495" spans="1:32" x14ac:dyDescent="0.2">
      <c r="A1495" s="65">
        <v>21</v>
      </c>
      <c r="B1495" s="57">
        <f>IF(O$1499&gt;0,SUM($O1495:O1495),"")</f>
        <v>133</v>
      </c>
      <c r="C1495" s="57">
        <f>IF(P$1499&gt;0,SUM($O1495:P1495),"")</f>
        <v>265</v>
      </c>
      <c r="D1495" s="57">
        <f>IF(Q$1499&gt;0,SUM($O1495:Q1495),"")</f>
        <v>404</v>
      </c>
      <c r="E1495" s="57" t="str">
        <f>IF(R$1499&gt;0,SUM($O1495:R1495),"")</f>
        <v/>
      </c>
      <c r="F1495" s="57" t="str">
        <f>IF(S$1499&gt;0,SUM($O1495:S1495),"")</f>
        <v/>
      </c>
      <c r="G1495" s="57" t="str">
        <f>IF(T$1499&gt;0,SUM($O1495:T1495),"")</f>
        <v/>
      </c>
      <c r="H1495" s="57" t="str">
        <f>IF(U$1499&gt;0,SUM($O1495:U1495),"")</f>
        <v/>
      </c>
      <c r="I1495" s="57" t="str">
        <f>IF(V$1499&gt;0,SUM($O1495:V1495),"")</f>
        <v/>
      </c>
      <c r="J1495" s="57" t="str">
        <f>IF(W$1499&gt;0,SUM($O1495:W1495),"")</f>
        <v/>
      </c>
      <c r="K1495" s="57" t="str">
        <f>IF(X$1499&gt;0,SUM($O1495:X1495),"")</f>
        <v/>
      </c>
      <c r="L1495" s="57" t="str">
        <f>IF(Y$1499&gt;0,SUM($O1495:Y1495),"")</f>
        <v/>
      </c>
      <c r="M1495" s="57" t="str">
        <f>IF(Z$1499&gt;0,SUM($O1495:Z1495),"")</f>
        <v/>
      </c>
      <c r="N1495" s="65">
        <v>21</v>
      </c>
      <c r="O1495" s="71">
        <v>133</v>
      </c>
      <c r="P1495" s="294">
        <v>132</v>
      </c>
      <c r="Q1495" s="294">
        <v>139</v>
      </c>
      <c r="R1495" s="71"/>
      <c r="S1495" s="95"/>
      <c r="T1495" s="71"/>
      <c r="U1495" s="112"/>
      <c r="V1495" s="437"/>
      <c r="W1495" s="112"/>
      <c r="X1495" s="71"/>
      <c r="Y1495" s="58"/>
      <c r="Z1495" s="58"/>
      <c r="AA1495" s="65">
        <v>21</v>
      </c>
      <c r="AB1495" s="109"/>
    </row>
    <row r="1496" spans="1:32" x14ac:dyDescent="0.2">
      <c r="A1496" s="65">
        <v>22</v>
      </c>
      <c r="B1496" s="57">
        <f>IF(O$1499&gt;0,SUM($O1496:O1496),"")</f>
        <v>88</v>
      </c>
      <c r="C1496" s="57">
        <f>IF(P$1499&gt;0,SUM($O1496:P1496),"")</f>
        <v>154</v>
      </c>
      <c r="D1496" s="57">
        <f>IF(Q$1499&gt;0,SUM($O1496:Q1496),"")</f>
        <v>234</v>
      </c>
      <c r="E1496" s="57" t="str">
        <f>IF(R$1499&gt;0,SUM($O1496:R1496),"")</f>
        <v/>
      </c>
      <c r="F1496" s="57" t="str">
        <f>IF(S$1499&gt;0,SUM($O1496:S1496),"")</f>
        <v/>
      </c>
      <c r="G1496" s="57" t="str">
        <f>IF(T$1499&gt;0,SUM($O1496:T1496),"")</f>
        <v/>
      </c>
      <c r="H1496" s="57" t="str">
        <f>IF(U$1499&gt;0,SUM($O1496:U1496),"")</f>
        <v/>
      </c>
      <c r="I1496" s="57" t="str">
        <f>IF(V$1499&gt;0,SUM($O1496:V1496),"")</f>
        <v/>
      </c>
      <c r="J1496" s="57" t="str">
        <f>IF(W$1499&gt;0,SUM($O1496:W1496),"")</f>
        <v/>
      </c>
      <c r="K1496" s="57" t="str">
        <f>IF(X$1499&gt;0,SUM($O1496:X1496),"")</f>
        <v/>
      </c>
      <c r="L1496" s="57" t="str">
        <f>IF(Y$1499&gt;0,SUM($O1496:Y1496),"")</f>
        <v/>
      </c>
      <c r="M1496" s="57" t="str">
        <f>IF(Z$1499&gt;0,SUM($O1496:Z1496),"")</f>
        <v/>
      </c>
      <c r="N1496" s="65">
        <v>22</v>
      </c>
      <c r="O1496" s="71">
        <v>88</v>
      </c>
      <c r="P1496" s="294">
        <v>66</v>
      </c>
      <c r="Q1496" s="294">
        <v>80</v>
      </c>
      <c r="R1496" s="71"/>
      <c r="S1496" s="95"/>
      <c r="T1496" s="71"/>
      <c r="U1496" s="112"/>
      <c r="V1496" s="437"/>
      <c r="W1496" s="112"/>
      <c r="X1496" s="71"/>
      <c r="Y1496" s="58"/>
      <c r="Z1496" s="58"/>
      <c r="AA1496" s="65">
        <v>22</v>
      </c>
      <c r="AB1496" s="109"/>
    </row>
    <row r="1497" spans="1:32" x14ac:dyDescent="0.2">
      <c r="A1497" s="65">
        <v>23</v>
      </c>
      <c r="B1497" s="57">
        <f>IF(O$1499&gt;0,SUM($O1497:O1497),"")</f>
        <v>121</v>
      </c>
      <c r="C1497" s="57">
        <f>IF(P$1499&gt;0,SUM($O1497:P1497),"")</f>
        <v>225</v>
      </c>
      <c r="D1497" s="57">
        <f>IF(Q$1499&gt;0,SUM($O1497:Q1497),"")</f>
        <v>337</v>
      </c>
      <c r="E1497" s="57" t="str">
        <f>IF(R$1499&gt;0,SUM($O1497:R1497),"")</f>
        <v/>
      </c>
      <c r="F1497" s="57" t="str">
        <f>IF(S$1499&gt;0,SUM($O1497:S1497),"")</f>
        <v/>
      </c>
      <c r="G1497" s="57" t="str">
        <f>IF(T$1499&gt;0,SUM($O1497:T1497),"")</f>
        <v/>
      </c>
      <c r="H1497" s="57" t="str">
        <f>IF(U$1499&gt;0,SUM($O1497:U1497),"")</f>
        <v/>
      </c>
      <c r="I1497" s="57" t="str">
        <f>IF(V$1499&gt;0,SUM($O1497:V1497),"")</f>
        <v/>
      </c>
      <c r="J1497" s="57" t="str">
        <f>IF(W$1499&gt;0,SUM($O1497:W1497),"")</f>
        <v/>
      </c>
      <c r="K1497" s="57" t="str">
        <f>IF(X$1499&gt;0,SUM($O1497:X1497),"")</f>
        <v/>
      </c>
      <c r="L1497" s="57" t="str">
        <f>IF(Y$1499&gt;0,SUM($O1497:Y1497),"")</f>
        <v/>
      </c>
      <c r="M1497" s="57" t="str">
        <f>IF(Z$1499&gt;0,SUM($O1497:Z1497),"")</f>
        <v/>
      </c>
      <c r="N1497" s="65">
        <v>23</v>
      </c>
      <c r="O1497" s="71">
        <v>121</v>
      </c>
      <c r="P1497" s="294">
        <v>104</v>
      </c>
      <c r="Q1497" s="294">
        <v>112</v>
      </c>
      <c r="R1497" s="71"/>
      <c r="S1497" s="95"/>
      <c r="T1497" s="71"/>
      <c r="U1497" s="112"/>
      <c r="V1497" s="437"/>
      <c r="W1497" s="112"/>
      <c r="X1497" s="71"/>
      <c r="Y1497" s="58"/>
      <c r="Z1497" s="58"/>
      <c r="AA1497" s="65">
        <v>23</v>
      </c>
      <c r="AB1497" s="109"/>
    </row>
    <row r="1498" spans="1:32" x14ac:dyDescent="0.2">
      <c r="A1498" s="65">
        <v>24</v>
      </c>
      <c r="B1498" s="57">
        <f>IF(O$1499&gt;0,SUM($O1498:O1498),"")</f>
        <v>110</v>
      </c>
      <c r="C1498" s="57">
        <f>IF(P$1499&gt;0,SUM($O1498:P1498),"")</f>
        <v>240</v>
      </c>
      <c r="D1498" s="57">
        <f>IF(Q$1499&gt;0,SUM($O1498:Q1498),"")</f>
        <v>353</v>
      </c>
      <c r="E1498" s="57" t="str">
        <f>IF(R$1499&gt;0,SUM($O1498:R1498),"")</f>
        <v/>
      </c>
      <c r="F1498" s="57" t="str">
        <f>IF(S$1499&gt;0,SUM($O1498:S1498),"")</f>
        <v/>
      </c>
      <c r="G1498" s="57" t="str">
        <f>IF(T$1499&gt;0,SUM($O1498:T1498),"")</f>
        <v/>
      </c>
      <c r="H1498" s="57" t="str">
        <f>IF(U$1499&gt;0,SUM($O1498:U1498),"")</f>
        <v/>
      </c>
      <c r="I1498" s="57" t="str">
        <f>IF(V$1499&gt;0,SUM($O1498:V1498),"")</f>
        <v/>
      </c>
      <c r="J1498" s="57" t="str">
        <f>IF(W$1499&gt;0,SUM($O1498:W1498),"")</f>
        <v/>
      </c>
      <c r="K1498" s="57" t="str">
        <f>IF(X$1499&gt;0,SUM($O1498:X1498),"")</f>
        <v/>
      </c>
      <c r="L1498" s="57" t="str">
        <f>IF(Y$1499&gt;0,SUM($O1498:Y1498),"")</f>
        <v/>
      </c>
      <c r="M1498" s="57" t="str">
        <f>IF(Z$1499&gt;0,SUM($O1498:Z1498),"")</f>
        <v/>
      </c>
      <c r="N1498" s="65">
        <v>24</v>
      </c>
      <c r="O1498" s="71">
        <v>110</v>
      </c>
      <c r="P1498" s="294">
        <v>130</v>
      </c>
      <c r="Q1498" s="294">
        <v>113</v>
      </c>
      <c r="R1498" s="71"/>
      <c r="S1498" s="95"/>
      <c r="T1498" s="71"/>
      <c r="U1498" s="112"/>
      <c r="V1498" s="437"/>
      <c r="W1498" s="112"/>
      <c r="X1498" s="71"/>
      <c r="Y1498" s="58"/>
      <c r="Z1498" s="58"/>
      <c r="AA1498" s="65">
        <v>24</v>
      </c>
      <c r="AB1498" s="109"/>
    </row>
    <row r="1499" spans="1:32" x14ac:dyDescent="0.2">
      <c r="A1499" s="65" t="s">
        <v>4</v>
      </c>
      <c r="B1499" s="62">
        <f>SUM(B1475:B1498)</f>
        <v>3007</v>
      </c>
      <c r="C1499" s="62">
        <f t="shared" ref="C1499:M1499" si="90">SUM(C1475:C1498)</f>
        <v>5826</v>
      </c>
      <c r="D1499" s="62">
        <f t="shared" si="90"/>
        <v>8908</v>
      </c>
      <c r="E1499" s="62">
        <f t="shared" si="90"/>
        <v>0</v>
      </c>
      <c r="F1499" s="62">
        <f>SUM(F1475:F1498)</f>
        <v>0</v>
      </c>
      <c r="G1499" s="62">
        <f t="shared" si="90"/>
        <v>0</v>
      </c>
      <c r="H1499" s="62">
        <f t="shared" si="90"/>
        <v>0</v>
      </c>
      <c r="I1499" s="62">
        <f t="shared" si="90"/>
        <v>0</v>
      </c>
      <c r="J1499" s="62">
        <f t="shared" si="90"/>
        <v>0</v>
      </c>
      <c r="K1499" s="62">
        <f t="shared" si="90"/>
        <v>0</v>
      </c>
      <c r="L1499" s="62">
        <f t="shared" si="90"/>
        <v>0</v>
      </c>
      <c r="M1499" s="62">
        <f t="shared" si="90"/>
        <v>0</v>
      </c>
      <c r="N1499" s="65" t="s">
        <v>4</v>
      </c>
      <c r="O1499" s="62">
        <f>SUM(O1475:O1498)</f>
        <v>3007</v>
      </c>
      <c r="P1499" s="62">
        <f>SUM(P1475:P1498)</f>
        <v>2819</v>
      </c>
      <c r="Q1499" s="62">
        <f>SUM(Q1475:Q1498)</f>
        <v>3082</v>
      </c>
      <c r="R1499" s="62"/>
      <c r="S1499" s="62">
        <f t="shared" ref="S1499:X1499" si="91">SUM(S1475:S1498)</f>
        <v>0</v>
      </c>
      <c r="T1499" s="62">
        <f t="shared" si="91"/>
        <v>0</v>
      </c>
      <c r="U1499" s="62">
        <f t="shared" si="91"/>
        <v>0</v>
      </c>
      <c r="V1499" s="62">
        <f t="shared" si="91"/>
        <v>0</v>
      </c>
      <c r="W1499" s="62">
        <f t="shared" si="91"/>
        <v>0</v>
      </c>
      <c r="X1499" s="62">
        <f t="shared" si="91"/>
        <v>0</v>
      </c>
      <c r="Y1499" s="62">
        <f>SUM(Y1475:Y1498)</f>
        <v>0</v>
      </c>
      <c r="Z1499" s="62">
        <f>SUM(Z1475:Z1498)</f>
        <v>0</v>
      </c>
      <c r="AA1499" s="72" t="s">
        <v>4</v>
      </c>
      <c r="AB1499" s="109"/>
    </row>
    <row r="1500" spans="1:32" x14ac:dyDescent="0.2">
      <c r="A1500" s="45"/>
      <c r="C1500" s="63"/>
      <c r="D1500" s="63"/>
      <c r="E1500" s="63"/>
      <c r="F1500" s="63"/>
      <c r="G1500" s="63"/>
      <c r="H1500" s="63"/>
      <c r="I1500" s="63"/>
      <c r="J1500" s="63"/>
      <c r="K1500" s="63"/>
      <c r="L1500" s="63">
        <f>L1499-K1499</f>
        <v>0</v>
      </c>
      <c r="M1500" s="63"/>
      <c r="N1500" s="45"/>
      <c r="O1500" s="380"/>
      <c r="P1500" s="380"/>
      <c r="Q1500" s="380"/>
      <c r="R1500" s="380"/>
      <c r="S1500" s="380"/>
      <c r="T1500" s="380"/>
      <c r="U1500" s="380"/>
      <c r="V1500" s="380"/>
      <c r="W1500" s="380"/>
      <c r="X1500" s="380"/>
      <c r="AA1500" s="45"/>
      <c r="AB1500" s="109"/>
    </row>
    <row r="1501" spans="1:32" x14ac:dyDescent="0.2">
      <c r="B1501" s="63"/>
      <c r="C1501" s="63"/>
      <c r="D1501" s="63"/>
      <c r="E1501" s="63"/>
      <c r="F1501" s="63"/>
      <c r="G1501" s="63"/>
      <c r="H1501" s="63"/>
      <c r="I1501" s="63"/>
      <c r="J1501" s="63"/>
      <c r="K1501" s="63"/>
      <c r="L1501" s="63"/>
      <c r="M1501" s="63"/>
      <c r="O1501" s="105"/>
      <c r="P1501" s="105"/>
      <c r="Q1501" s="105"/>
      <c r="AB1501" s="109"/>
    </row>
    <row r="1502" spans="1:32" x14ac:dyDescent="0.2">
      <c r="B1502" s="63"/>
      <c r="C1502" s="63"/>
      <c r="D1502" s="63"/>
      <c r="E1502" s="63"/>
      <c r="F1502" s="63"/>
      <c r="G1502" s="63"/>
      <c r="H1502" s="63"/>
      <c r="I1502" s="63"/>
      <c r="J1502" s="63"/>
      <c r="K1502" s="63"/>
      <c r="L1502" s="63"/>
      <c r="M1502" s="63"/>
      <c r="AB1502" s="68"/>
    </row>
    <row r="1503" spans="1:32" x14ac:dyDescent="0.2">
      <c r="B1503" s="86"/>
      <c r="O1503" s="86"/>
      <c r="AB1503" s="299"/>
    </row>
    <row r="1504" spans="1:32" x14ac:dyDescent="0.2">
      <c r="A1504" s="41" t="s">
        <v>201</v>
      </c>
      <c r="B1504" s="115" t="s">
        <v>217</v>
      </c>
      <c r="C1504" s="116"/>
      <c r="D1504" s="116"/>
      <c r="E1504" s="116"/>
      <c r="F1504" s="116"/>
      <c r="G1504" s="116"/>
      <c r="H1504" s="116"/>
      <c r="I1504" s="116"/>
      <c r="J1504" s="116"/>
      <c r="K1504" s="116"/>
      <c r="L1504" s="116"/>
      <c r="M1504" s="116"/>
      <c r="N1504" s="41" t="s">
        <v>201</v>
      </c>
      <c r="O1504" s="326" t="str">
        <f>B1504</f>
        <v>Short-Term Veterans Entered Employment Rate for those Employed at Participation</v>
      </c>
      <c r="P1504" s="327"/>
      <c r="Q1504" s="327"/>
      <c r="R1504" s="327"/>
      <c r="S1504" s="327"/>
      <c r="T1504" s="327"/>
      <c r="U1504" s="327"/>
      <c r="V1504" s="327"/>
      <c r="W1504" s="327"/>
      <c r="X1504" s="327" t="s">
        <v>117</v>
      </c>
      <c r="Y1504" s="327"/>
      <c r="Z1504" s="327"/>
      <c r="AA1504" s="114" t="s">
        <v>201</v>
      </c>
    </row>
    <row r="1505" spans="1:33" x14ac:dyDescent="0.2">
      <c r="A1505" s="56">
        <v>1</v>
      </c>
      <c r="B1505" s="57">
        <f>IF(O$1529&gt;0,SUM($O1505:O1505),"")</f>
        <v>14</v>
      </c>
      <c r="C1505" s="57">
        <f>IF(P$1529&gt;0,SUM($O1505:P1505),"")</f>
        <v>29</v>
      </c>
      <c r="D1505" s="57">
        <f>IF(Q$1529&gt;0,SUM($O1505:Q1505),"")</f>
        <v>44</v>
      </c>
      <c r="E1505" s="57" t="str">
        <f>IF(R$1529&gt;0,SUM($O1505:R1505),"")</f>
        <v/>
      </c>
      <c r="F1505" s="57" t="str">
        <f>IF(S$1529&gt;0,SUM($O1505:S1505),"")</f>
        <v/>
      </c>
      <c r="G1505" s="57" t="str">
        <f>IF(T$1529&gt;0,SUM($O1505:T1505),"")</f>
        <v/>
      </c>
      <c r="H1505" s="57" t="str">
        <f>IF(U$1529&gt;0,SUM($O1505:U1505),"")</f>
        <v/>
      </c>
      <c r="I1505" s="57" t="str">
        <f>IF(V$1529&gt;0,SUM($O1505:V1505),"")</f>
        <v/>
      </c>
      <c r="J1505" s="57" t="str">
        <f>IF(W$1529&gt;0,SUM($O1505:W1505),"")</f>
        <v/>
      </c>
      <c r="K1505" s="57" t="str">
        <f>IF(X$1529&gt;0,SUM($O1505:X1505),"")</f>
        <v/>
      </c>
      <c r="L1505" s="57" t="str">
        <f>IF(Y$1529&gt;0,SUM($O1505:Y1505),"")</f>
        <v/>
      </c>
      <c r="M1505" s="57" t="str">
        <f>IF(Z$1529&gt;0,SUM($O1505:Z1505),"")</f>
        <v/>
      </c>
      <c r="N1505" s="56">
        <v>1</v>
      </c>
      <c r="O1505" s="297">
        <v>14</v>
      </c>
      <c r="P1505" s="294">
        <v>15</v>
      </c>
      <c r="Q1505" s="294">
        <v>15</v>
      </c>
      <c r="R1505" s="297"/>
      <c r="S1505" s="70"/>
      <c r="T1505" s="297"/>
      <c r="U1505" s="295"/>
      <c r="V1505" s="71"/>
      <c r="W1505" s="295"/>
      <c r="X1505" s="297"/>
      <c r="Y1505" s="58"/>
      <c r="Z1505" s="58"/>
      <c r="AA1505" s="56">
        <v>1</v>
      </c>
      <c r="AB1505" s="299"/>
      <c r="AD1505" s="15" t="s">
        <v>390</v>
      </c>
      <c r="AE1505" s="15" t="s">
        <v>394</v>
      </c>
      <c r="AF1505" s="15" t="s">
        <v>395</v>
      </c>
      <c r="AG1505" s="15" t="s">
        <v>393</v>
      </c>
    </row>
    <row r="1506" spans="1:33" x14ac:dyDescent="0.2">
      <c r="A1506" s="56">
        <v>2</v>
      </c>
      <c r="B1506" s="57">
        <f>IF(O$1529&gt;0,SUM($O1506:O1506),"")</f>
        <v>17</v>
      </c>
      <c r="C1506" s="57">
        <f>IF(P$1529&gt;0,SUM($O1506:P1506),"")</f>
        <v>36</v>
      </c>
      <c r="D1506" s="57">
        <f>IF(Q$1529&gt;0,SUM($O1506:Q1506),"")</f>
        <v>61</v>
      </c>
      <c r="E1506" s="57" t="str">
        <f>IF(R$1529&gt;0,SUM($O1506:R1506),"")</f>
        <v/>
      </c>
      <c r="F1506" s="57" t="str">
        <f>IF(S$1529&gt;0,SUM($O1506:S1506),"")</f>
        <v/>
      </c>
      <c r="G1506" s="57" t="str">
        <f>IF(T$1529&gt;0,SUM($O1506:T1506),"")</f>
        <v/>
      </c>
      <c r="H1506" s="57" t="str">
        <f>IF(U$1529&gt;0,SUM($O1506:U1506),"")</f>
        <v/>
      </c>
      <c r="I1506" s="57" t="str">
        <f>IF(V$1529&gt;0,SUM($O1506:V1506),"")</f>
        <v/>
      </c>
      <c r="J1506" s="57" t="str">
        <f>IF(W$1529&gt;0,SUM($O1506:W1506),"")</f>
        <v/>
      </c>
      <c r="K1506" s="57" t="str">
        <f>IF(X$1529&gt;0,SUM($O1506:X1506),"")</f>
        <v/>
      </c>
      <c r="L1506" s="57" t="str">
        <f>IF(Y$1529&gt;0,SUM($O1506:Y1506),"")</f>
        <v/>
      </c>
      <c r="M1506" s="57" t="str">
        <f>IF(Z$1529&gt;0,SUM($O1506:Z1506),"")</f>
        <v/>
      </c>
      <c r="N1506" s="56">
        <v>2</v>
      </c>
      <c r="O1506" s="71">
        <v>17</v>
      </c>
      <c r="P1506" s="294">
        <v>19</v>
      </c>
      <c r="Q1506" s="294">
        <v>25</v>
      </c>
      <c r="R1506" s="71"/>
      <c r="S1506" s="95"/>
      <c r="T1506" s="71"/>
      <c r="U1506" s="112"/>
      <c r="V1506" s="297"/>
      <c r="W1506" s="112"/>
      <c r="X1506" s="71"/>
      <c r="Y1506" s="58"/>
      <c r="Z1506" s="58"/>
      <c r="AA1506" s="56">
        <v>2</v>
      </c>
      <c r="AD1506" s="15">
        <v>1</v>
      </c>
      <c r="AE1506" s="15">
        <v>28</v>
      </c>
      <c r="AF1506" s="15">
        <v>105</v>
      </c>
      <c r="AG1506" s="15">
        <v>26.7</v>
      </c>
    </row>
    <row r="1507" spans="1:33" s="296" customFormat="1" x14ac:dyDescent="0.2">
      <c r="A1507" s="56">
        <v>3</v>
      </c>
      <c r="B1507" s="57">
        <f>IF(O$1529&gt;0,SUM($O1507:O1507),"")</f>
        <v>4</v>
      </c>
      <c r="C1507" s="57">
        <f>IF(P$1529&gt;0,SUM($O1507:P1507),"")</f>
        <v>14</v>
      </c>
      <c r="D1507" s="57">
        <f>IF(Q$1529&gt;0,SUM($O1507:Q1507),"")</f>
        <v>16</v>
      </c>
      <c r="E1507" s="57" t="str">
        <f>IF(R$1529&gt;0,SUM($O1507:R1507),"")</f>
        <v/>
      </c>
      <c r="F1507" s="57" t="str">
        <f>IF(S$1529&gt;0,SUM($O1507:S1507),"")</f>
        <v/>
      </c>
      <c r="G1507" s="57" t="str">
        <f>IF(T$1529&gt;0,SUM($O1507:T1507),"")</f>
        <v/>
      </c>
      <c r="H1507" s="57" t="str">
        <f>IF(U$1529&gt;0,SUM($O1507:U1507),"")</f>
        <v/>
      </c>
      <c r="I1507" s="57" t="str">
        <f>IF(V$1529&gt;0,SUM($O1507:V1507),"")</f>
        <v/>
      </c>
      <c r="J1507" s="57" t="str">
        <f>IF(W$1529&gt;0,SUM($O1507:W1507),"")</f>
        <v/>
      </c>
      <c r="K1507" s="57" t="str">
        <f>IF(X$1529&gt;0,SUM($O1507:X1507),"")</f>
        <v/>
      </c>
      <c r="L1507" s="57" t="str">
        <f>IF(Y$1529&gt;0,SUM($O1507:Y1507),"")</f>
        <v/>
      </c>
      <c r="M1507" s="57" t="str">
        <f>IF(Z$1529&gt;0,SUM($O1507:Z1507),"")</f>
        <v/>
      </c>
      <c r="N1507" s="56">
        <v>3</v>
      </c>
      <c r="O1507" s="71">
        <v>4</v>
      </c>
      <c r="P1507" s="294">
        <v>10</v>
      </c>
      <c r="Q1507" s="294">
        <v>2</v>
      </c>
      <c r="R1507" s="71"/>
      <c r="S1507" s="95"/>
      <c r="T1507" s="71"/>
      <c r="U1507" s="112"/>
      <c r="V1507" s="71"/>
      <c r="W1507" s="112"/>
      <c r="X1507" s="71"/>
      <c r="Y1507" s="58"/>
      <c r="Z1507" s="58"/>
      <c r="AA1507" s="56">
        <v>3</v>
      </c>
      <c r="AC1507" s="15"/>
      <c r="AD1507" s="15">
        <v>2</v>
      </c>
      <c r="AE1507" s="15">
        <v>11</v>
      </c>
      <c r="AF1507" s="15">
        <v>27</v>
      </c>
      <c r="AG1507" s="15">
        <v>40.700000000000003</v>
      </c>
    </row>
    <row r="1508" spans="1:33" x14ac:dyDescent="0.2">
      <c r="A1508" s="56">
        <v>4</v>
      </c>
      <c r="B1508" s="57">
        <f>IF(O$1529&gt;0,SUM($O1508:O1508),"")</f>
        <v>8</v>
      </c>
      <c r="C1508" s="57">
        <f>IF(P$1529&gt;0,SUM($O1508:P1508),"")</f>
        <v>18</v>
      </c>
      <c r="D1508" s="57">
        <f>IF(Q$1529&gt;0,SUM($O1508:Q1508),"")</f>
        <v>32</v>
      </c>
      <c r="E1508" s="57" t="str">
        <f>IF(R$1529&gt;0,SUM($O1508:R1508),"")</f>
        <v/>
      </c>
      <c r="F1508" s="57" t="str">
        <f>IF(S$1529&gt;0,SUM($O1508:S1508),"")</f>
        <v/>
      </c>
      <c r="G1508" s="57" t="str">
        <f>IF(T$1529&gt;0,SUM($O1508:T1508),"")</f>
        <v/>
      </c>
      <c r="H1508" s="57" t="str">
        <f>IF(U$1529&gt;0,SUM($O1508:U1508),"")</f>
        <v/>
      </c>
      <c r="I1508" s="57" t="str">
        <f>IF(V$1529&gt;0,SUM($O1508:V1508),"")</f>
        <v/>
      </c>
      <c r="J1508" s="57" t="str">
        <f>IF(W$1529&gt;0,SUM($O1508:W1508),"")</f>
        <v/>
      </c>
      <c r="K1508" s="57" t="str">
        <f>IF(X$1529&gt;0,SUM($O1508:X1508),"")</f>
        <v/>
      </c>
      <c r="L1508" s="57" t="str">
        <f>IF(Y$1529&gt;0,SUM($O1508:Y1508),"")</f>
        <v/>
      </c>
      <c r="M1508" s="57" t="str">
        <f>IF(Z$1529&gt;0,SUM($O1508:Z1508),"")</f>
        <v/>
      </c>
      <c r="N1508" s="56">
        <v>4</v>
      </c>
      <c r="O1508" s="71">
        <v>8</v>
      </c>
      <c r="P1508" s="294">
        <v>10</v>
      </c>
      <c r="Q1508" s="294">
        <v>14</v>
      </c>
      <c r="R1508" s="71"/>
      <c r="S1508" s="95"/>
      <c r="T1508" s="71"/>
      <c r="U1508" s="112"/>
      <c r="V1508" s="71"/>
      <c r="W1508" s="112"/>
      <c r="X1508" s="71"/>
      <c r="Y1508" s="58"/>
      <c r="Z1508" s="58"/>
      <c r="AA1508" s="56">
        <v>4</v>
      </c>
      <c r="AD1508" s="15">
        <v>3</v>
      </c>
      <c r="AE1508" s="15">
        <v>3</v>
      </c>
      <c r="AF1508" s="15">
        <v>7</v>
      </c>
      <c r="AG1508" s="15">
        <v>42.9</v>
      </c>
    </row>
    <row r="1509" spans="1:33" x14ac:dyDescent="0.2">
      <c r="A1509" s="56">
        <v>5</v>
      </c>
      <c r="B1509" s="57">
        <f>IF(O$1529&gt;0,SUM($O1509:O1509),"")</f>
        <v>3</v>
      </c>
      <c r="C1509" s="57">
        <f>IF(P$1529&gt;0,SUM($O1509:P1509),"")</f>
        <v>9</v>
      </c>
      <c r="D1509" s="57">
        <f>IF(Q$1529&gt;0,SUM($O1509:Q1509),"")</f>
        <v>12</v>
      </c>
      <c r="E1509" s="57" t="str">
        <f>IF(R$1529&gt;0,SUM($O1509:R1509),"")</f>
        <v/>
      </c>
      <c r="F1509" s="57" t="str">
        <f>IF(S$1529&gt;0,SUM($O1509:S1509),"")</f>
        <v/>
      </c>
      <c r="G1509" s="57" t="str">
        <f>IF(T$1529&gt;0,SUM($O1509:T1509),"")</f>
        <v/>
      </c>
      <c r="H1509" s="57" t="str">
        <f>IF(U$1529&gt;0,SUM($O1509:U1509),"")</f>
        <v/>
      </c>
      <c r="I1509" s="57" t="str">
        <f>IF(V$1529&gt;0,SUM($O1509:V1509),"")</f>
        <v/>
      </c>
      <c r="J1509" s="57" t="str">
        <f>IF(W$1529&gt;0,SUM($O1509:W1509),"")</f>
        <v/>
      </c>
      <c r="K1509" s="57" t="str">
        <f>IF(X$1529&gt;0,SUM($O1509:X1509),"")</f>
        <v/>
      </c>
      <c r="L1509" s="57" t="str">
        <f>IF(Y$1529&gt;0,SUM($O1509:Y1509),"")</f>
        <v/>
      </c>
      <c r="M1509" s="57" t="str">
        <f>IF(Z$1529&gt;0,SUM($O1509:Z1509),"")</f>
        <v/>
      </c>
      <c r="N1509" s="56">
        <v>5</v>
      </c>
      <c r="O1509" s="71">
        <v>3</v>
      </c>
      <c r="P1509" s="294">
        <v>6</v>
      </c>
      <c r="Q1509" s="294">
        <v>3</v>
      </c>
      <c r="R1509" s="71"/>
      <c r="S1509" s="95"/>
      <c r="T1509" s="71"/>
      <c r="U1509" s="112"/>
      <c r="V1509" s="71"/>
      <c r="W1509" s="112"/>
      <c r="X1509" s="71"/>
      <c r="Y1509" s="58"/>
      <c r="Z1509" s="58"/>
      <c r="AA1509" s="56">
        <v>5</v>
      </c>
      <c r="AD1509" s="15">
        <v>4</v>
      </c>
      <c r="AE1509" s="15">
        <v>12</v>
      </c>
      <c r="AF1509" s="15">
        <v>27</v>
      </c>
      <c r="AG1509" s="15">
        <v>44.4</v>
      </c>
    </row>
    <row r="1510" spans="1:33" x14ac:dyDescent="0.2">
      <c r="A1510" s="56">
        <v>6</v>
      </c>
      <c r="B1510" s="57">
        <f>IF(O$1529&gt;0,SUM($O1510:O1510),"")</f>
        <v>4</v>
      </c>
      <c r="C1510" s="57">
        <f>IF(P$1529&gt;0,SUM($O1510:P1510),"")</f>
        <v>7</v>
      </c>
      <c r="D1510" s="57">
        <f>IF(Q$1529&gt;0,SUM($O1510:Q1510),"")</f>
        <v>10</v>
      </c>
      <c r="E1510" s="57" t="str">
        <f>IF(R$1529&gt;0,SUM($O1510:R1510),"")</f>
        <v/>
      </c>
      <c r="F1510" s="57" t="str">
        <f>IF(S$1529&gt;0,SUM($O1510:S1510),"")</f>
        <v/>
      </c>
      <c r="G1510" s="57" t="str">
        <f>IF(T$1529&gt;0,SUM($O1510:T1510),"")</f>
        <v/>
      </c>
      <c r="H1510" s="57" t="str">
        <f>IF(U$1529&gt;0,SUM($O1510:U1510),"")</f>
        <v/>
      </c>
      <c r="I1510" s="57" t="str">
        <f>IF(V$1529&gt;0,SUM($O1510:V1510),"")</f>
        <v/>
      </c>
      <c r="J1510" s="57" t="str">
        <f>IF(W$1529&gt;0,SUM($O1510:W1510),"")</f>
        <v/>
      </c>
      <c r="K1510" s="57" t="str">
        <f>IF(X$1529&gt;0,SUM($O1510:X1510),"")</f>
        <v/>
      </c>
      <c r="L1510" s="57" t="str">
        <f>IF(Y$1529&gt;0,SUM($O1510:Y1510),"")</f>
        <v/>
      </c>
      <c r="M1510" s="57" t="str">
        <f>IF(Z$1529&gt;0,SUM($O1510:Z1510),"")</f>
        <v/>
      </c>
      <c r="N1510" s="56">
        <v>6</v>
      </c>
      <c r="O1510" s="71">
        <v>4</v>
      </c>
      <c r="P1510" s="294">
        <v>3</v>
      </c>
      <c r="Q1510" s="294">
        <v>3</v>
      </c>
      <c r="R1510" s="71"/>
      <c r="S1510" s="95"/>
      <c r="T1510" s="71"/>
      <c r="U1510" s="112"/>
      <c r="V1510" s="71"/>
      <c r="W1510" s="112"/>
      <c r="X1510" s="71"/>
      <c r="Y1510" s="58"/>
      <c r="Z1510" s="58"/>
      <c r="AA1510" s="56">
        <v>6</v>
      </c>
      <c r="AD1510" s="15">
        <v>5</v>
      </c>
      <c r="AE1510" s="15">
        <v>10</v>
      </c>
      <c r="AF1510" s="15">
        <v>15</v>
      </c>
      <c r="AG1510" s="15">
        <v>66.7</v>
      </c>
    </row>
    <row r="1511" spans="1:33" x14ac:dyDescent="0.2">
      <c r="A1511" s="56">
        <v>7</v>
      </c>
      <c r="B1511" s="57">
        <f>IF(O$1529&gt;0,SUM($O1511:O1511),"")</f>
        <v>1</v>
      </c>
      <c r="C1511" s="57">
        <f>IF(P$1529&gt;0,SUM($O1511:P1511),"")</f>
        <v>5</v>
      </c>
      <c r="D1511" s="57">
        <f>IF(Q$1529&gt;0,SUM($O1511:Q1511),"")</f>
        <v>6</v>
      </c>
      <c r="E1511" s="57" t="str">
        <f>IF(R$1529&gt;0,SUM($O1511:R1511),"")</f>
        <v/>
      </c>
      <c r="F1511" s="57" t="str">
        <f>IF(S$1529&gt;0,SUM($O1511:S1511),"")</f>
        <v/>
      </c>
      <c r="G1511" s="57" t="str">
        <f>IF(T$1529&gt;0,SUM($O1511:T1511),"")</f>
        <v/>
      </c>
      <c r="H1511" s="57" t="str">
        <f>IF(U$1529&gt;0,SUM($O1511:U1511),"")</f>
        <v/>
      </c>
      <c r="I1511" s="57" t="str">
        <f>IF(V$1529&gt;0,SUM($O1511:V1511),"")</f>
        <v/>
      </c>
      <c r="J1511" s="57" t="str">
        <f>IF(W$1529&gt;0,SUM($O1511:W1511),"")</f>
        <v/>
      </c>
      <c r="K1511" s="57" t="str">
        <f>IF(X$1529&gt;0,SUM($O1511:X1511),"")</f>
        <v/>
      </c>
      <c r="L1511" s="57" t="str">
        <f>IF(Y$1529&gt;0,SUM($O1511:Y1511),"")</f>
        <v/>
      </c>
      <c r="M1511" s="57" t="str">
        <f>IF(Z$1529&gt;0,SUM($O1511:Z1511),"")</f>
        <v/>
      </c>
      <c r="N1511" s="56">
        <v>7</v>
      </c>
      <c r="O1511" s="71">
        <v>1</v>
      </c>
      <c r="P1511" s="294">
        <v>4</v>
      </c>
      <c r="Q1511" s="294">
        <v>1</v>
      </c>
      <c r="R1511" s="71"/>
      <c r="S1511" s="95"/>
      <c r="T1511" s="71"/>
      <c r="U1511" s="112"/>
      <c r="V1511" s="71"/>
      <c r="W1511" s="112"/>
      <c r="X1511" s="71"/>
      <c r="Y1511" s="58"/>
      <c r="Z1511" s="58"/>
      <c r="AA1511" s="56">
        <v>7</v>
      </c>
      <c r="AD1511" s="15">
        <v>6</v>
      </c>
      <c r="AE1511" s="15">
        <v>2</v>
      </c>
      <c r="AF1511" s="15">
        <v>8</v>
      </c>
      <c r="AG1511" s="298">
        <v>25</v>
      </c>
    </row>
    <row r="1512" spans="1:33" x14ac:dyDescent="0.2">
      <c r="A1512" s="56">
        <v>8</v>
      </c>
      <c r="B1512" s="57">
        <f>IF(O$1529&gt;0,SUM($O1512:O1512),"")</f>
        <v>23</v>
      </c>
      <c r="C1512" s="57">
        <f>IF(P$1529&gt;0,SUM($O1512:P1512),"")</f>
        <v>53</v>
      </c>
      <c r="D1512" s="57">
        <f>IF(Q$1529&gt;0,SUM($O1512:Q1512),"")</f>
        <v>85</v>
      </c>
      <c r="E1512" s="57" t="str">
        <f>IF(R$1529&gt;0,SUM($O1512:R1512),"")</f>
        <v/>
      </c>
      <c r="F1512" s="57" t="str">
        <f>IF(S$1529&gt;0,SUM($O1512:S1512),"")</f>
        <v/>
      </c>
      <c r="G1512" s="57" t="str">
        <f>IF(T$1529&gt;0,SUM($O1512:T1512),"")</f>
        <v/>
      </c>
      <c r="H1512" s="57" t="str">
        <f>IF(U$1529&gt;0,SUM($O1512:U1512),"")</f>
        <v/>
      </c>
      <c r="I1512" s="57" t="str">
        <f>IF(V$1529&gt;0,SUM($O1512:V1512),"")</f>
        <v/>
      </c>
      <c r="J1512" s="57" t="str">
        <f>IF(W$1529&gt;0,SUM($O1512:W1512),"")</f>
        <v/>
      </c>
      <c r="K1512" s="57" t="str">
        <f>IF(X$1529&gt;0,SUM($O1512:X1512),"")</f>
        <v/>
      </c>
      <c r="L1512" s="57" t="str">
        <f>IF(Y$1529&gt;0,SUM($O1512:Y1512),"")</f>
        <v/>
      </c>
      <c r="M1512" s="57" t="str">
        <f>IF(Z$1529&gt;0,SUM($O1512:Z1512),"")</f>
        <v/>
      </c>
      <c r="N1512" s="56">
        <v>8</v>
      </c>
      <c r="O1512" s="71">
        <v>23</v>
      </c>
      <c r="P1512" s="294">
        <v>30</v>
      </c>
      <c r="Q1512" s="294">
        <v>32</v>
      </c>
      <c r="R1512" s="71"/>
      <c r="S1512" s="95"/>
      <c r="T1512" s="71"/>
      <c r="U1512" s="112"/>
      <c r="V1512" s="71"/>
      <c r="W1512" s="112"/>
      <c r="X1512" s="71"/>
      <c r="Y1512" s="58"/>
      <c r="Z1512" s="58"/>
      <c r="AA1512" s="56">
        <v>8</v>
      </c>
      <c r="AD1512" s="15">
        <v>7</v>
      </c>
      <c r="AE1512" s="15">
        <v>5</v>
      </c>
      <c r="AF1512" s="15">
        <v>10</v>
      </c>
      <c r="AG1512" s="15">
        <v>50</v>
      </c>
    </row>
    <row r="1513" spans="1:33" x14ac:dyDescent="0.2">
      <c r="A1513" s="56">
        <v>9</v>
      </c>
      <c r="B1513" s="57">
        <f>IF(O$1529&gt;0,SUM($O1513:O1513),"")</f>
        <v>4</v>
      </c>
      <c r="C1513" s="57">
        <f>IF(P$1529&gt;0,SUM($O1513:P1513),"")</f>
        <v>9</v>
      </c>
      <c r="D1513" s="57">
        <f>IF(Q$1529&gt;0,SUM($O1513:Q1513),"")</f>
        <v>14</v>
      </c>
      <c r="E1513" s="57" t="str">
        <f>IF(R$1529&gt;0,SUM($O1513:R1513),"")</f>
        <v/>
      </c>
      <c r="F1513" s="57" t="str">
        <f>IF(S$1529&gt;0,SUM($O1513:S1513),"")</f>
        <v/>
      </c>
      <c r="G1513" s="57" t="str">
        <f>IF(T$1529&gt;0,SUM($O1513:T1513),"")</f>
        <v/>
      </c>
      <c r="H1513" s="57" t="str">
        <f>IF(U$1529&gt;0,SUM($O1513:U1513),"")</f>
        <v/>
      </c>
      <c r="I1513" s="57" t="str">
        <f>IF(V$1529&gt;0,SUM($O1513:V1513),"")</f>
        <v/>
      </c>
      <c r="J1513" s="57" t="str">
        <f>IF(W$1529&gt;0,SUM($O1513:W1513),"")</f>
        <v/>
      </c>
      <c r="K1513" s="57" t="str">
        <f>IF(X$1529&gt;0,SUM($O1513:X1513),"")</f>
        <v/>
      </c>
      <c r="L1513" s="57" t="str">
        <f>IF(Y$1529&gt;0,SUM($O1513:Y1513),"")</f>
        <v/>
      </c>
      <c r="M1513" s="57" t="str">
        <f>IF(Z$1529&gt;0,SUM($O1513:Z1513),"")</f>
        <v/>
      </c>
      <c r="N1513" s="56">
        <v>9</v>
      </c>
      <c r="O1513" s="349">
        <v>4</v>
      </c>
      <c r="P1513" s="294">
        <v>5</v>
      </c>
      <c r="Q1513" s="294">
        <v>5</v>
      </c>
      <c r="R1513" s="71"/>
      <c r="S1513" s="95"/>
      <c r="T1513" s="71"/>
      <c r="U1513" s="112"/>
      <c r="V1513" s="71"/>
      <c r="W1513" s="112"/>
      <c r="X1513" s="71"/>
      <c r="Y1513" s="58"/>
      <c r="Z1513" s="58"/>
      <c r="AA1513" s="56">
        <v>9</v>
      </c>
      <c r="AD1513" s="15">
        <v>8</v>
      </c>
      <c r="AE1513" s="15">
        <v>31</v>
      </c>
      <c r="AF1513" s="15">
        <v>145</v>
      </c>
      <c r="AG1513" s="15">
        <v>21.4</v>
      </c>
    </row>
    <row r="1514" spans="1:33" x14ac:dyDescent="0.2">
      <c r="A1514" s="56">
        <v>10</v>
      </c>
      <c r="B1514" s="57">
        <f>IF(O$1529&gt;0,SUM($O1514:O1514),"")</f>
        <v>4</v>
      </c>
      <c r="C1514" s="57">
        <f>IF(P$1529&gt;0,SUM($O1514:P1514),"")</f>
        <v>19</v>
      </c>
      <c r="D1514" s="57">
        <f>IF(Q$1529&gt;0,SUM($O1514:Q1514),"")</f>
        <v>27</v>
      </c>
      <c r="E1514" s="57" t="str">
        <f>IF(R$1529&gt;0,SUM($O1514:R1514),"")</f>
        <v/>
      </c>
      <c r="F1514" s="57" t="str">
        <f>IF(S$1529&gt;0,SUM($O1514:S1514),"")</f>
        <v/>
      </c>
      <c r="G1514" s="57" t="str">
        <f>IF(T$1529&gt;0,SUM($O1514:T1514),"")</f>
        <v/>
      </c>
      <c r="H1514" s="57" t="str">
        <f>IF(U$1529&gt;0,SUM($O1514:U1514),"")</f>
        <v/>
      </c>
      <c r="I1514" s="57" t="str">
        <f>IF(V$1529&gt;0,SUM($O1514:V1514),"")</f>
        <v/>
      </c>
      <c r="J1514" s="57" t="str">
        <f>IF(W$1529&gt;0,SUM($O1514:W1514),"")</f>
        <v/>
      </c>
      <c r="K1514" s="57" t="str">
        <f>IF(X$1529&gt;0,SUM($O1514:X1514),"")</f>
        <v/>
      </c>
      <c r="L1514" s="57" t="str">
        <f>IF(Y$1529&gt;0,SUM($O1514:Y1514),"")</f>
        <v/>
      </c>
      <c r="M1514" s="57" t="str">
        <f>IF(Z$1529&gt;0,SUM($O1514:Z1514),"")</f>
        <v/>
      </c>
      <c r="N1514" s="56">
        <v>10</v>
      </c>
      <c r="O1514" s="71">
        <v>4</v>
      </c>
      <c r="P1514" s="294">
        <v>15</v>
      </c>
      <c r="Q1514" s="294">
        <v>8</v>
      </c>
      <c r="R1514" s="71"/>
      <c r="S1514" s="95"/>
      <c r="T1514" s="71"/>
      <c r="U1514" s="112"/>
      <c r="V1514" s="71"/>
      <c r="W1514" s="112"/>
      <c r="X1514" s="71"/>
      <c r="Y1514" s="58"/>
      <c r="Z1514" s="58"/>
      <c r="AA1514" s="56">
        <v>10</v>
      </c>
      <c r="AD1514" s="15">
        <v>9</v>
      </c>
      <c r="AE1514" s="15">
        <v>9</v>
      </c>
      <c r="AF1514" s="15">
        <v>11</v>
      </c>
      <c r="AG1514" s="15">
        <v>81.8</v>
      </c>
    </row>
    <row r="1515" spans="1:33" x14ac:dyDescent="0.2">
      <c r="A1515" s="56">
        <v>11</v>
      </c>
      <c r="B1515" s="57">
        <f>IF(O$1529&gt;0,SUM($O1515:O1515),"")</f>
        <v>21</v>
      </c>
      <c r="C1515" s="57">
        <f>IF(P$1529&gt;0,SUM($O1515:P1515),"")</f>
        <v>30</v>
      </c>
      <c r="D1515" s="57">
        <f>IF(Q$1529&gt;0,SUM($O1515:Q1515),"")</f>
        <v>51</v>
      </c>
      <c r="E1515" s="57" t="str">
        <f>IF(R$1529&gt;0,SUM($O1515:R1515),"")</f>
        <v/>
      </c>
      <c r="F1515" s="57" t="str">
        <f>IF(S$1529&gt;0,SUM($O1515:S1515),"")</f>
        <v/>
      </c>
      <c r="G1515" s="57" t="str">
        <f>IF(T$1529&gt;0,SUM($O1515:T1515),"")</f>
        <v/>
      </c>
      <c r="H1515" s="57" t="str">
        <f>IF(U$1529&gt;0,SUM($O1515:U1515),"")</f>
        <v/>
      </c>
      <c r="I1515" s="57" t="str">
        <f>IF(V$1529&gt;0,SUM($O1515:V1515),"")</f>
        <v/>
      </c>
      <c r="J1515" s="57" t="str">
        <f>IF(W$1529&gt;0,SUM($O1515:W1515),"")</f>
        <v/>
      </c>
      <c r="K1515" s="57" t="str">
        <f>IF(X$1529&gt;0,SUM($O1515:X1515),"")</f>
        <v/>
      </c>
      <c r="L1515" s="57" t="str">
        <f>IF(Y$1529&gt;0,SUM($O1515:Y1515),"")</f>
        <v/>
      </c>
      <c r="M1515" s="57" t="str">
        <f>IF(Z$1529&gt;0,SUM($O1515:Z1515),"")</f>
        <v/>
      </c>
      <c r="N1515" s="56">
        <v>11</v>
      </c>
      <c r="O1515" s="71">
        <v>21</v>
      </c>
      <c r="P1515" s="294">
        <v>9</v>
      </c>
      <c r="Q1515" s="294">
        <v>21</v>
      </c>
      <c r="R1515" s="71"/>
      <c r="S1515" s="95"/>
      <c r="T1515" s="71"/>
      <c r="U1515" s="112"/>
      <c r="V1515" s="71"/>
      <c r="W1515" s="112"/>
      <c r="X1515" s="71"/>
      <c r="Y1515" s="58"/>
      <c r="Z1515" s="58"/>
      <c r="AA1515" s="56">
        <v>11</v>
      </c>
      <c r="AD1515" s="15">
        <v>10</v>
      </c>
      <c r="AE1515" s="15">
        <v>13</v>
      </c>
      <c r="AF1515" s="15">
        <v>51</v>
      </c>
      <c r="AG1515" s="15">
        <v>25.5</v>
      </c>
    </row>
    <row r="1516" spans="1:33" x14ac:dyDescent="0.2">
      <c r="A1516" s="56">
        <v>12</v>
      </c>
      <c r="B1516" s="57">
        <f>IF(O$1529&gt;0,SUM($O1516:O1516),"")</f>
        <v>19</v>
      </c>
      <c r="C1516" s="57">
        <f>IF(P$1529&gt;0,SUM($O1516:P1516),"")</f>
        <v>43</v>
      </c>
      <c r="D1516" s="57">
        <f>IF(Q$1529&gt;0,SUM($O1516:Q1516),"")</f>
        <v>62</v>
      </c>
      <c r="E1516" s="57" t="str">
        <f>IF(R$1529&gt;0,SUM($O1516:R1516),"")</f>
        <v/>
      </c>
      <c r="F1516" s="57" t="str">
        <f>IF(S$1529&gt;0,SUM($O1516:S1516),"")</f>
        <v/>
      </c>
      <c r="G1516" s="57" t="str">
        <f>IF(T$1529&gt;0,SUM($O1516:T1516),"")</f>
        <v/>
      </c>
      <c r="H1516" s="57" t="str">
        <f>IF(U$1529&gt;0,SUM($O1516:U1516),"")</f>
        <v/>
      </c>
      <c r="I1516" s="57" t="str">
        <f>IF(V$1529&gt;0,SUM($O1516:V1516),"")</f>
        <v/>
      </c>
      <c r="J1516" s="57" t="str">
        <f>IF(W$1529&gt;0,SUM($O1516:W1516),"")</f>
        <v/>
      </c>
      <c r="K1516" s="57" t="str">
        <f>IF(X$1529&gt;0,SUM($O1516:X1516),"")</f>
        <v/>
      </c>
      <c r="L1516" s="57" t="str">
        <f>IF(Y$1529&gt;0,SUM($O1516:Y1516),"")</f>
        <v/>
      </c>
      <c r="M1516" s="57" t="str">
        <f>IF(Z$1529&gt;0,SUM($O1516:Z1516),"")</f>
        <v/>
      </c>
      <c r="N1516" s="56">
        <v>12</v>
      </c>
      <c r="O1516" s="71">
        <v>19</v>
      </c>
      <c r="P1516" s="294">
        <v>24</v>
      </c>
      <c r="Q1516" s="294">
        <v>19</v>
      </c>
      <c r="R1516" s="71"/>
      <c r="S1516" s="95"/>
      <c r="T1516" s="71"/>
      <c r="U1516" s="112"/>
      <c r="V1516" s="71"/>
      <c r="W1516" s="112"/>
      <c r="X1516" s="71"/>
      <c r="Y1516" s="58"/>
      <c r="Z1516" s="58"/>
      <c r="AA1516" s="56">
        <v>12</v>
      </c>
      <c r="AD1516" s="15">
        <v>11</v>
      </c>
      <c r="AE1516" s="15">
        <v>9</v>
      </c>
      <c r="AF1516" s="15">
        <v>39</v>
      </c>
      <c r="AG1516" s="15">
        <v>23.1</v>
      </c>
    </row>
    <row r="1517" spans="1:33" x14ac:dyDescent="0.2">
      <c r="A1517" s="56">
        <v>13</v>
      </c>
      <c r="B1517" s="57">
        <f>IF(O$1529&gt;0,SUM($O1517:O1517),"")</f>
        <v>15</v>
      </c>
      <c r="C1517" s="57">
        <f>IF(P$1529&gt;0,SUM($O1517:P1517),"")</f>
        <v>30</v>
      </c>
      <c r="D1517" s="57">
        <f>IF(Q$1529&gt;0,SUM($O1517:Q1517),"")</f>
        <v>50</v>
      </c>
      <c r="E1517" s="57" t="str">
        <f>IF(R$1529&gt;0,SUM($O1517:R1517),"")</f>
        <v/>
      </c>
      <c r="F1517" s="57" t="str">
        <f>IF(S$1529&gt;0,SUM($O1517:S1517),"")</f>
        <v/>
      </c>
      <c r="G1517" s="57" t="str">
        <f>IF(T$1529&gt;0,SUM($O1517:T1517),"")</f>
        <v/>
      </c>
      <c r="H1517" s="57" t="str">
        <f>IF(U$1529&gt;0,SUM($O1517:U1517),"")</f>
        <v/>
      </c>
      <c r="I1517" s="57" t="str">
        <f>IF(V$1529&gt;0,SUM($O1517:V1517),"")</f>
        <v/>
      </c>
      <c r="J1517" s="57" t="str">
        <f>IF(W$1529&gt;0,SUM($O1517:W1517),"")</f>
        <v/>
      </c>
      <c r="K1517" s="57" t="str">
        <f>IF(X$1529&gt;0,SUM($O1517:X1517),"")</f>
        <v/>
      </c>
      <c r="L1517" s="57" t="str">
        <f>IF(Y$1529&gt;0,SUM($O1517:Y1517),"")</f>
        <v/>
      </c>
      <c r="M1517" s="57" t="str">
        <f>IF(Z$1529&gt;0,SUM($O1517:Z1517),"")</f>
        <v/>
      </c>
      <c r="N1517" s="56">
        <v>13</v>
      </c>
      <c r="O1517" s="71">
        <v>15</v>
      </c>
      <c r="P1517" s="294">
        <v>15</v>
      </c>
      <c r="Q1517" s="294">
        <v>20</v>
      </c>
      <c r="R1517" s="71"/>
      <c r="S1517" s="95"/>
      <c r="T1517" s="71"/>
      <c r="U1517" s="112"/>
      <c r="V1517" s="71"/>
      <c r="W1517" s="112"/>
      <c r="X1517" s="71"/>
      <c r="Y1517" s="58"/>
      <c r="Z1517" s="58"/>
      <c r="AA1517" s="56">
        <v>13</v>
      </c>
      <c r="AD1517" s="15">
        <v>12</v>
      </c>
      <c r="AE1517" s="15">
        <v>25</v>
      </c>
      <c r="AF1517" s="15">
        <v>79</v>
      </c>
      <c r="AG1517" s="15">
        <v>31.6</v>
      </c>
    </row>
    <row r="1518" spans="1:33" x14ac:dyDescent="0.2">
      <c r="A1518" s="56">
        <v>14</v>
      </c>
      <c r="B1518" s="57">
        <f>IF(O$1529&gt;0,SUM($O1518:O1518),"")</f>
        <v>16</v>
      </c>
      <c r="C1518" s="57">
        <f>IF(P$1529&gt;0,SUM($O1518:P1518),"")</f>
        <v>36</v>
      </c>
      <c r="D1518" s="57">
        <f>IF(Q$1529&gt;0,SUM($O1518:Q1518),"")</f>
        <v>64</v>
      </c>
      <c r="E1518" s="57" t="str">
        <f>IF(R$1529&gt;0,SUM($O1518:R1518),"")</f>
        <v/>
      </c>
      <c r="F1518" s="57" t="str">
        <f>IF(S$1529&gt;0,SUM($O1518:S1518),"")</f>
        <v/>
      </c>
      <c r="G1518" s="57" t="str">
        <f>IF(T$1529&gt;0,SUM($O1518:T1518),"")</f>
        <v/>
      </c>
      <c r="H1518" s="57" t="str">
        <f>IF(U$1529&gt;0,SUM($O1518:U1518),"")</f>
        <v/>
      </c>
      <c r="I1518" s="57" t="str">
        <f>IF(V$1529&gt;0,SUM($O1518:V1518),"")</f>
        <v/>
      </c>
      <c r="J1518" s="57" t="str">
        <f>IF(W$1529&gt;0,SUM($O1518:W1518),"")</f>
        <v/>
      </c>
      <c r="K1518" s="57" t="str">
        <f>IF(X$1529&gt;0,SUM($O1518:X1518),"")</f>
        <v/>
      </c>
      <c r="L1518" s="57" t="str">
        <f>IF(Y$1529&gt;0,SUM($O1518:Y1518),"")</f>
        <v/>
      </c>
      <c r="M1518" s="57" t="str">
        <f>IF(Z$1529&gt;0,SUM($O1518:Z1518),"")</f>
        <v/>
      </c>
      <c r="N1518" s="56">
        <v>14</v>
      </c>
      <c r="O1518" s="71">
        <v>16</v>
      </c>
      <c r="P1518" s="294">
        <v>20</v>
      </c>
      <c r="Q1518" s="294">
        <v>28</v>
      </c>
      <c r="R1518" s="71"/>
      <c r="S1518" s="95"/>
      <c r="T1518" s="71"/>
      <c r="U1518" s="112"/>
      <c r="V1518" s="71"/>
      <c r="W1518" s="112"/>
      <c r="X1518" s="71"/>
      <c r="Y1518" s="58"/>
      <c r="Z1518" s="58"/>
      <c r="AA1518" s="56">
        <v>14</v>
      </c>
      <c r="AD1518" s="15">
        <v>13</v>
      </c>
      <c r="AE1518" s="15">
        <v>33</v>
      </c>
      <c r="AF1518" s="15">
        <v>87</v>
      </c>
      <c r="AG1518" s="15">
        <v>37.9</v>
      </c>
    </row>
    <row r="1519" spans="1:33" x14ac:dyDescent="0.2">
      <c r="A1519" s="56">
        <v>15</v>
      </c>
      <c r="B1519" s="57">
        <f>IF(O$1529&gt;0,SUM($O1519:O1519),"")</f>
        <v>19</v>
      </c>
      <c r="C1519" s="57">
        <f>IF(P$1529&gt;0,SUM($O1519:P1519),"")</f>
        <v>48</v>
      </c>
      <c r="D1519" s="57">
        <f>IF(Q$1529&gt;0,SUM($O1519:Q1519),"")</f>
        <v>90</v>
      </c>
      <c r="E1519" s="57" t="str">
        <f>IF(R$1529&gt;0,SUM($O1519:R1519),"")</f>
        <v/>
      </c>
      <c r="F1519" s="57" t="str">
        <f>IF(S$1529&gt;0,SUM($O1519:S1519),"")</f>
        <v/>
      </c>
      <c r="G1519" s="57" t="str">
        <f>IF(T$1529&gt;0,SUM($O1519:T1519),"")</f>
        <v/>
      </c>
      <c r="H1519" s="57" t="str">
        <f>IF(U$1529&gt;0,SUM($O1519:U1519),"")</f>
        <v/>
      </c>
      <c r="I1519" s="57" t="str">
        <f>IF(V$1529&gt;0,SUM($O1519:V1519),"")</f>
        <v/>
      </c>
      <c r="J1519" s="57" t="str">
        <f>IF(W$1529&gt;0,SUM($O1519:W1519),"")</f>
        <v/>
      </c>
      <c r="K1519" s="57" t="str">
        <f>IF(X$1529&gt;0,SUM($O1519:X1519),"")</f>
        <v/>
      </c>
      <c r="L1519" s="57" t="str">
        <f>IF(Y$1529&gt;0,SUM($O1519:Y1519),"")</f>
        <v/>
      </c>
      <c r="M1519" s="57" t="str">
        <f>IF(Z$1529&gt;0,SUM($O1519:Z1519),"")</f>
        <v/>
      </c>
      <c r="N1519" s="56">
        <v>15</v>
      </c>
      <c r="O1519" s="71">
        <v>19</v>
      </c>
      <c r="P1519" s="294">
        <v>29</v>
      </c>
      <c r="Q1519" s="294">
        <v>42</v>
      </c>
      <c r="R1519" s="71"/>
      <c r="S1519" s="95"/>
      <c r="T1519" s="71"/>
      <c r="U1519" s="112"/>
      <c r="V1519" s="71"/>
      <c r="W1519" s="112"/>
      <c r="X1519" s="71"/>
      <c r="Y1519" s="58"/>
      <c r="Z1519" s="58"/>
      <c r="AA1519" s="56">
        <v>15</v>
      </c>
      <c r="AD1519" s="15">
        <v>14</v>
      </c>
      <c r="AE1519" s="15">
        <v>17</v>
      </c>
      <c r="AF1519" s="15">
        <v>50</v>
      </c>
      <c r="AG1519" s="15">
        <v>34</v>
      </c>
    </row>
    <row r="1520" spans="1:33" x14ac:dyDescent="0.2">
      <c r="A1520" s="56">
        <v>16</v>
      </c>
      <c r="B1520" s="57">
        <f>IF(O$1529&gt;0,SUM($O1520:O1520),"")</f>
        <v>6</v>
      </c>
      <c r="C1520" s="57">
        <f>IF(P$1529&gt;0,SUM($O1520:P1520),"")</f>
        <v>15</v>
      </c>
      <c r="D1520" s="57">
        <f>IF(Q$1529&gt;0,SUM($O1520:Q1520),"")</f>
        <v>25</v>
      </c>
      <c r="E1520" s="57" t="str">
        <f>IF(R$1529&gt;0,SUM($O1520:R1520),"")</f>
        <v/>
      </c>
      <c r="F1520" s="57" t="str">
        <f>IF(S$1529&gt;0,SUM($O1520:S1520),"")</f>
        <v/>
      </c>
      <c r="G1520" s="57" t="str">
        <f>IF(T$1529&gt;0,SUM($O1520:T1520),"")</f>
        <v/>
      </c>
      <c r="H1520" s="57" t="str">
        <f>IF(U$1529&gt;0,SUM($O1520:U1520),"")</f>
        <v/>
      </c>
      <c r="I1520" s="57" t="str">
        <f>IF(V$1529&gt;0,SUM($O1520:V1520),"")</f>
        <v/>
      </c>
      <c r="J1520" s="57" t="str">
        <f>IF(W$1529&gt;0,SUM($O1520:W1520),"")</f>
        <v/>
      </c>
      <c r="K1520" s="57" t="str">
        <f>IF(X$1529&gt;0,SUM($O1520:X1520),"")</f>
        <v/>
      </c>
      <c r="L1520" s="57" t="str">
        <f>IF(Y$1529&gt;0,SUM($O1520:Y1520),"")</f>
        <v/>
      </c>
      <c r="M1520" s="57" t="str">
        <f>IF(Z$1529&gt;0,SUM($O1520:Z1520),"")</f>
        <v/>
      </c>
      <c r="N1520" s="56">
        <v>16</v>
      </c>
      <c r="O1520" s="71">
        <v>6</v>
      </c>
      <c r="P1520" s="294">
        <v>9</v>
      </c>
      <c r="Q1520" s="294">
        <v>10</v>
      </c>
      <c r="R1520" s="71"/>
      <c r="S1520" s="95"/>
      <c r="T1520" s="71"/>
      <c r="U1520" s="112"/>
      <c r="V1520" s="71"/>
      <c r="W1520" s="112"/>
      <c r="X1520" s="71"/>
      <c r="Y1520" s="58"/>
      <c r="Z1520" s="58"/>
      <c r="AA1520" s="56">
        <v>16</v>
      </c>
      <c r="AC1520" s="83"/>
      <c r="AD1520" s="15">
        <v>15</v>
      </c>
      <c r="AE1520" s="15">
        <v>24</v>
      </c>
      <c r="AF1520" s="15">
        <v>28</v>
      </c>
      <c r="AG1520" s="15">
        <v>85.7</v>
      </c>
    </row>
    <row r="1521" spans="1:33" x14ac:dyDescent="0.2">
      <c r="A1521" s="56">
        <v>17</v>
      </c>
      <c r="B1521" s="57">
        <f>IF(O$1529&gt;0,SUM($O1521:O1521),"")</f>
        <v>8</v>
      </c>
      <c r="C1521" s="57">
        <f>IF(P$1529&gt;0,SUM($O1521:P1521),"")</f>
        <v>18</v>
      </c>
      <c r="D1521" s="57">
        <f>IF(Q$1529&gt;0,SUM($O1521:Q1521),"")</f>
        <v>33</v>
      </c>
      <c r="E1521" s="57" t="str">
        <f>IF(R$1529&gt;0,SUM($O1521:R1521),"")</f>
        <v/>
      </c>
      <c r="F1521" s="57" t="str">
        <f>IF(S$1529&gt;0,SUM($O1521:S1521),"")</f>
        <v/>
      </c>
      <c r="G1521" s="57" t="str">
        <f>IF(T$1529&gt;0,SUM($O1521:T1521),"")</f>
        <v/>
      </c>
      <c r="H1521" s="57" t="str">
        <f>IF(U$1529&gt;0,SUM($O1521:U1521),"")</f>
        <v/>
      </c>
      <c r="I1521" s="57" t="str">
        <f>IF(V$1529&gt;0,SUM($O1521:V1521),"")</f>
        <v/>
      </c>
      <c r="J1521" s="57" t="str">
        <f>IF(W$1529&gt;0,SUM($O1521:W1521),"")</f>
        <v/>
      </c>
      <c r="K1521" s="57" t="str">
        <f>IF(X$1529&gt;0,SUM($O1521:X1521),"")</f>
        <v/>
      </c>
      <c r="L1521" s="57" t="str">
        <f>IF(Y$1529&gt;0,SUM($O1521:Y1521),"")</f>
        <v/>
      </c>
      <c r="M1521" s="57" t="str">
        <f>IF(Z$1529&gt;0,SUM($O1521:Z1521),"")</f>
        <v/>
      </c>
      <c r="N1521" s="56">
        <v>17</v>
      </c>
      <c r="O1521" s="71">
        <v>8</v>
      </c>
      <c r="P1521" s="294">
        <v>10</v>
      </c>
      <c r="Q1521" s="294">
        <v>15</v>
      </c>
      <c r="R1521" s="71"/>
      <c r="S1521" s="95"/>
      <c r="T1521" s="71"/>
      <c r="U1521" s="112"/>
      <c r="V1521" s="71"/>
      <c r="W1521" s="112"/>
      <c r="X1521" s="71"/>
      <c r="Y1521" s="58"/>
      <c r="Z1521" s="58"/>
      <c r="AA1521" s="56">
        <v>17</v>
      </c>
      <c r="AC1521" s="83"/>
      <c r="AD1521" s="15">
        <v>16</v>
      </c>
      <c r="AE1521" s="15">
        <v>10</v>
      </c>
      <c r="AF1521" s="15">
        <v>14</v>
      </c>
      <c r="AG1521" s="15">
        <v>71.400000000000006</v>
      </c>
    </row>
    <row r="1522" spans="1:33" x14ac:dyDescent="0.2">
      <c r="A1522" s="56">
        <v>18</v>
      </c>
      <c r="B1522" s="57">
        <f>IF(O$1529&gt;0,SUM($O1522:O1522),"")</f>
        <v>5</v>
      </c>
      <c r="C1522" s="57">
        <f>IF(P$1529&gt;0,SUM($O1522:P1522),"")</f>
        <v>12</v>
      </c>
      <c r="D1522" s="57">
        <f>IF(Q$1529&gt;0,SUM($O1522:Q1522),"")</f>
        <v>18</v>
      </c>
      <c r="E1522" s="57" t="str">
        <f>IF(R$1529&gt;0,SUM($O1522:R1522),"")</f>
        <v/>
      </c>
      <c r="F1522" s="57" t="str">
        <f>IF(S$1529&gt;0,SUM($O1522:S1522),"")</f>
        <v/>
      </c>
      <c r="G1522" s="57" t="str">
        <f>IF(T$1529&gt;0,SUM($O1522:T1522),"")</f>
        <v/>
      </c>
      <c r="H1522" s="57" t="str">
        <f>IF(U$1529&gt;0,SUM($O1522:U1522),"")</f>
        <v/>
      </c>
      <c r="I1522" s="57" t="str">
        <f>IF(V$1529&gt;0,SUM($O1522:V1522),"")</f>
        <v/>
      </c>
      <c r="J1522" s="57" t="str">
        <f>IF(W$1529&gt;0,SUM($O1522:W1522),"")</f>
        <v/>
      </c>
      <c r="K1522" s="57" t="str">
        <f>IF(X$1529&gt;0,SUM($O1522:X1522),"")</f>
        <v/>
      </c>
      <c r="L1522" s="57" t="str">
        <f>IF(Y$1529&gt;0,SUM($O1522:Y1522),"")</f>
        <v/>
      </c>
      <c r="M1522" s="57" t="str">
        <f>IF(Z$1529&gt;0,SUM($O1522:Z1522),"")</f>
        <v/>
      </c>
      <c r="N1522" s="56">
        <v>18</v>
      </c>
      <c r="O1522" s="71">
        <v>5</v>
      </c>
      <c r="P1522" s="294">
        <v>7</v>
      </c>
      <c r="Q1522" s="294">
        <v>6</v>
      </c>
      <c r="R1522" s="71"/>
      <c r="S1522" s="95"/>
      <c r="T1522" s="71"/>
      <c r="U1522" s="112"/>
      <c r="V1522" s="71"/>
      <c r="W1522" s="112"/>
      <c r="X1522" s="71"/>
      <c r="Y1522" s="58"/>
      <c r="Z1522" s="58"/>
      <c r="AA1522" s="56">
        <v>18</v>
      </c>
      <c r="AC1522" s="83"/>
      <c r="AD1522" s="15">
        <v>17</v>
      </c>
      <c r="AE1522" s="15">
        <v>9</v>
      </c>
      <c r="AF1522" s="15">
        <v>30</v>
      </c>
      <c r="AG1522" s="15">
        <v>30</v>
      </c>
    </row>
    <row r="1523" spans="1:33" x14ac:dyDescent="0.2">
      <c r="A1523" s="56">
        <v>19</v>
      </c>
      <c r="B1523" s="57">
        <f>IF(O$1529&gt;0,SUM($O1523:O1523),"")</f>
        <v>2</v>
      </c>
      <c r="C1523" s="57">
        <f>IF(P$1529&gt;0,SUM($O1523:P1523),"")</f>
        <v>4</v>
      </c>
      <c r="D1523" s="57">
        <f>IF(Q$1529&gt;0,SUM($O1523:Q1523),"")</f>
        <v>4</v>
      </c>
      <c r="E1523" s="57" t="str">
        <f>IF(R$1529&gt;0,SUM($O1523:R1523),"")</f>
        <v/>
      </c>
      <c r="F1523" s="57" t="str">
        <f>IF(S$1529&gt;0,SUM($O1523:S1523),"")</f>
        <v/>
      </c>
      <c r="G1523" s="57" t="str">
        <f>IF(T$1529&gt;0,SUM($O1523:T1523),"")</f>
        <v/>
      </c>
      <c r="H1523" s="57" t="str">
        <f>IF(U$1529&gt;0,SUM($O1523:U1523),"")</f>
        <v/>
      </c>
      <c r="I1523" s="57" t="str">
        <f>IF(V$1529&gt;0,SUM($O1523:V1523),"")</f>
        <v/>
      </c>
      <c r="J1523" s="57" t="str">
        <f>IF(W$1529&gt;0,SUM($O1523:W1523),"")</f>
        <v/>
      </c>
      <c r="K1523" s="57" t="str">
        <f>IF(X$1529&gt;0,SUM($O1523:X1523),"")</f>
        <v/>
      </c>
      <c r="L1523" s="57" t="str">
        <f>IF(Y$1529&gt;0,SUM($O1523:Y1523),"")</f>
        <v/>
      </c>
      <c r="M1523" s="57" t="str">
        <f>IF(Z$1529&gt;0,SUM($O1523:Z1523),"")</f>
        <v/>
      </c>
      <c r="N1523" s="56">
        <v>19</v>
      </c>
      <c r="O1523" s="71">
        <v>2</v>
      </c>
      <c r="P1523" s="294">
        <v>2</v>
      </c>
      <c r="Q1523" s="294">
        <v>0</v>
      </c>
      <c r="R1523" s="71"/>
      <c r="S1523" s="95"/>
      <c r="T1523" s="71"/>
      <c r="U1523" s="112"/>
      <c r="V1523" s="71"/>
      <c r="W1523" s="112"/>
      <c r="X1523" s="71"/>
      <c r="Y1523" s="58"/>
      <c r="Z1523" s="58"/>
      <c r="AA1523" s="56">
        <v>19</v>
      </c>
      <c r="AC1523" s="299"/>
      <c r="AD1523" s="15">
        <v>18</v>
      </c>
      <c r="AE1523" s="15">
        <v>13</v>
      </c>
      <c r="AF1523" s="15">
        <v>35</v>
      </c>
      <c r="AG1523" s="15">
        <v>37.1</v>
      </c>
    </row>
    <row r="1524" spans="1:33" x14ac:dyDescent="0.2">
      <c r="A1524" s="56">
        <v>20</v>
      </c>
      <c r="B1524" s="57">
        <f>IF(O$1529&gt;0,SUM($O1524:O1524),"")</f>
        <v>11</v>
      </c>
      <c r="C1524" s="57">
        <f>IF(P$1529&gt;0,SUM($O1524:P1524),"")</f>
        <v>18</v>
      </c>
      <c r="D1524" s="57">
        <f>IF(Q$1529&gt;0,SUM($O1524:Q1524),"")</f>
        <v>24</v>
      </c>
      <c r="E1524" s="57" t="str">
        <f>IF(R$1529&gt;0,SUM($O1524:R1524),"")</f>
        <v/>
      </c>
      <c r="F1524" s="57" t="str">
        <f>IF(S$1529&gt;0,SUM($O1524:S1524),"")</f>
        <v/>
      </c>
      <c r="G1524" s="57" t="str">
        <f>IF(T$1529&gt;0,SUM($O1524:T1524),"")</f>
        <v/>
      </c>
      <c r="H1524" s="57" t="str">
        <f>IF(U$1529&gt;0,SUM($O1524:U1524),"")</f>
        <v/>
      </c>
      <c r="I1524" s="57" t="str">
        <f>IF(V$1529&gt;0,SUM($O1524:V1524),"")</f>
        <v/>
      </c>
      <c r="J1524" s="57" t="str">
        <f>IF(W$1529&gt;0,SUM($O1524:W1524),"")</f>
        <v/>
      </c>
      <c r="K1524" s="57" t="str">
        <f>IF(X$1529&gt;0,SUM($O1524:X1524),"")</f>
        <v/>
      </c>
      <c r="L1524" s="57" t="str">
        <f>IF(Y$1529&gt;0,SUM($O1524:Y1524),"")</f>
        <v/>
      </c>
      <c r="M1524" s="57" t="str">
        <f>IF(Z$1529&gt;0,SUM($O1524:Z1524),"")</f>
        <v/>
      </c>
      <c r="N1524" s="56">
        <v>20</v>
      </c>
      <c r="O1524" s="71">
        <v>11</v>
      </c>
      <c r="P1524" s="294">
        <v>7</v>
      </c>
      <c r="Q1524" s="294">
        <v>6</v>
      </c>
      <c r="R1524" s="71"/>
      <c r="S1524" s="95"/>
      <c r="T1524" s="71"/>
      <c r="U1524" s="112"/>
      <c r="V1524" s="71"/>
      <c r="W1524" s="112"/>
      <c r="X1524" s="71"/>
      <c r="Y1524" s="58"/>
      <c r="Z1524" s="58"/>
      <c r="AA1524" s="56">
        <v>20</v>
      </c>
      <c r="AC1524" s="83"/>
      <c r="AD1524" s="83">
        <v>19</v>
      </c>
      <c r="AE1524" s="83">
        <v>6</v>
      </c>
      <c r="AF1524" s="83">
        <v>15</v>
      </c>
      <c r="AG1524" s="15">
        <v>40</v>
      </c>
    </row>
    <row r="1525" spans="1:33" x14ac:dyDescent="0.2">
      <c r="A1525" s="56">
        <v>21</v>
      </c>
      <c r="B1525" s="57">
        <f>IF(O$1529&gt;0,SUM($O1525:O1525),"")</f>
        <v>8</v>
      </c>
      <c r="C1525" s="57">
        <f>IF(P$1529&gt;0,SUM($O1525:P1525),"")</f>
        <v>14</v>
      </c>
      <c r="D1525" s="57">
        <f>IF(Q$1529&gt;0,SUM($O1525:Q1525),"")</f>
        <v>24</v>
      </c>
      <c r="E1525" s="57" t="str">
        <f>IF(R$1529&gt;0,SUM($O1525:R1525),"")</f>
        <v/>
      </c>
      <c r="F1525" s="57" t="str">
        <f>IF(S$1529&gt;0,SUM($O1525:S1525),"")</f>
        <v/>
      </c>
      <c r="G1525" s="57" t="str">
        <f>IF(T$1529&gt;0,SUM($O1525:T1525),"")</f>
        <v/>
      </c>
      <c r="H1525" s="57" t="str">
        <f>IF(U$1529&gt;0,SUM($O1525:U1525),"")</f>
        <v/>
      </c>
      <c r="I1525" s="57" t="str">
        <f>IF(V$1529&gt;0,SUM($O1525:V1525),"")</f>
        <v/>
      </c>
      <c r="J1525" s="57" t="str">
        <f>IF(W$1529&gt;0,SUM($O1525:W1525),"")</f>
        <v/>
      </c>
      <c r="K1525" s="57" t="str">
        <f>IF(X$1529&gt;0,SUM($O1525:X1525),"")</f>
        <v/>
      </c>
      <c r="L1525" s="57" t="str">
        <f>IF(Y$1529&gt;0,SUM($O1525:Y1525),"")</f>
        <v/>
      </c>
      <c r="M1525" s="57" t="str">
        <f>IF(Z$1529&gt;0,SUM($O1525:Z1525),"")</f>
        <v/>
      </c>
      <c r="N1525" s="56">
        <v>21</v>
      </c>
      <c r="O1525" s="71">
        <v>8</v>
      </c>
      <c r="P1525" s="294">
        <v>6</v>
      </c>
      <c r="Q1525" s="294">
        <v>10</v>
      </c>
      <c r="R1525" s="71"/>
      <c r="S1525" s="95"/>
      <c r="T1525" s="71"/>
      <c r="U1525" s="112"/>
      <c r="V1525" s="71"/>
      <c r="W1525" s="112"/>
      <c r="X1525" s="71"/>
      <c r="Y1525" s="58"/>
      <c r="Z1525" s="58"/>
      <c r="AA1525" s="56">
        <v>21</v>
      </c>
      <c r="AC1525" s="83"/>
      <c r="AD1525" s="83">
        <v>20</v>
      </c>
      <c r="AE1525" s="83">
        <v>18</v>
      </c>
      <c r="AF1525" s="83">
        <v>62</v>
      </c>
      <c r="AG1525" s="15">
        <v>29</v>
      </c>
    </row>
    <row r="1526" spans="1:33" x14ac:dyDescent="0.2">
      <c r="A1526" s="56">
        <v>22</v>
      </c>
      <c r="B1526" s="57">
        <f>IF(O$1529&gt;0,SUM($O1526:O1526),"")</f>
        <v>11</v>
      </c>
      <c r="C1526" s="57">
        <f>IF(P$1529&gt;0,SUM($O1526:P1526),"")</f>
        <v>23</v>
      </c>
      <c r="D1526" s="57">
        <f>IF(Q$1529&gt;0,SUM($O1526:Q1526),"")</f>
        <v>36</v>
      </c>
      <c r="E1526" s="57" t="str">
        <f>IF(R$1529&gt;0,SUM($O1526:R1526),"")</f>
        <v/>
      </c>
      <c r="F1526" s="57" t="str">
        <f>IF(S$1529&gt;0,SUM($O1526:S1526),"")</f>
        <v/>
      </c>
      <c r="G1526" s="57" t="str">
        <f>IF(T$1529&gt;0,SUM($O1526:T1526),"")</f>
        <v/>
      </c>
      <c r="H1526" s="57" t="str">
        <f>IF(U$1529&gt;0,SUM($O1526:U1526),"")</f>
        <v/>
      </c>
      <c r="I1526" s="57" t="str">
        <f>IF(V$1529&gt;0,SUM($O1526:V1526),"")</f>
        <v/>
      </c>
      <c r="J1526" s="57" t="str">
        <f>IF(W$1529&gt;0,SUM($O1526:W1526),"")</f>
        <v/>
      </c>
      <c r="K1526" s="57" t="str">
        <f>IF(X$1529&gt;0,SUM($O1526:X1526),"")</f>
        <v/>
      </c>
      <c r="L1526" s="57" t="str">
        <f>IF(Y$1529&gt;0,SUM($O1526:Y1526),"")</f>
        <v/>
      </c>
      <c r="M1526" s="57" t="str">
        <f>IF(Z$1529&gt;0,SUM($O1526:Z1526),"")</f>
        <v/>
      </c>
      <c r="N1526" s="56">
        <v>22</v>
      </c>
      <c r="O1526" s="71">
        <v>11</v>
      </c>
      <c r="P1526" s="294">
        <v>12</v>
      </c>
      <c r="Q1526" s="294">
        <v>13</v>
      </c>
      <c r="R1526" s="71"/>
      <c r="S1526" s="95"/>
      <c r="T1526" s="71"/>
      <c r="U1526" s="112"/>
      <c r="V1526" s="71"/>
      <c r="W1526" s="112"/>
      <c r="X1526" s="71"/>
      <c r="Y1526" s="58"/>
      <c r="Z1526" s="58"/>
      <c r="AA1526" s="56">
        <v>22</v>
      </c>
      <c r="AC1526" s="83"/>
      <c r="AD1526" s="83">
        <v>21</v>
      </c>
      <c r="AE1526" s="83">
        <v>12</v>
      </c>
      <c r="AF1526" s="83">
        <v>31</v>
      </c>
      <c r="AG1526" s="15">
        <v>38.700000000000003</v>
      </c>
    </row>
    <row r="1527" spans="1:33" x14ac:dyDescent="0.2">
      <c r="A1527" s="56">
        <v>23</v>
      </c>
      <c r="B1527" s="57">
        <f>IF(O$1529&gt;0,SUM($O1527:O1527),"")</f>
        <v>11</v>
      </c>
      <c r="C1527" s="57">
        <f>IF(P$1529&gt;0,SUM($O1527:P1527),"")</f>
        <v>24</v>
      </c>
      <c r="D1527" s="57">
        <f>IF(Q$1529&gt;0,SUM($O1527:Q1527),"")</f>
        <v>36</v>
      </c>
      <c r="E1527" s="57" t="str">
        <f>IF(R$1529&gt;0,SUM($O1527:R1527),"")</f>
        <v/>
      </c>
      <c r="F1527" s="57" t="str">
        <f>IF(S$1529&gt;0,SUM($O1527:S1527),"")</f>
        <v/>
      </c>
      <c r="G1527" s="57" t="str">
        <f>IF(T$1529&gt;0,SUM($O1527:T1527),"")</f>
        <v/>
      </c>
      <c r="H1527" s="57" t="str">
        <f>IF(U$1529&gt;0,SUM($O1527:U1527),"")</f>
        <v/>
      </c>
      <c r="I1527" s="57" t="str">
        <f>IF(V$1529&gt;0,SUM($O1527:V1527),"")</f>
        <v/>
      </c>
      <c r="J1527" s="57" t="str">
        <f>IF(W$1529&gt;0,SUM($O1527:W1527),"")</f>
        <v/>
      </c>
      <c r="K1527" s="57" t="str">
        <f>IF(X$1529&gt;0,SUM($O1527:X1527),"")</f>
        <v/>
      </c>
      <c r="L1527" s="57" t="str">
        <f>IF(Y$1529&gt;0,SUM($O1527:Y1527),"")</f>
        <v/>
      </c>
      <c r="M1527" s="57" t="str">
        <f>IF(Z$1529&gt;0,SUM($O1527:Z1527),"")</f>
        <v/>
      </c>
      <c r="N1527" s="56">
        <v>23</v>
      </c>
      <c r="O1527" s="71">
        <v>11</v>
      </c>
      <c r="P1527" s="294">
        <v>13</v>
      </c>
      <c r="Q1527" s="294">
        <v>12</v>
      </c>
      <c r="R1527" s="71"/>
      <c r="S1527" s="95"/>
      <c r="T1527" s="71"/>
      <c r="U1527" s="112"/>
      <c r="V1527" s="71"/>
      <c r="W1527" s="112"/>
      <c r="X1527" s="71"/>
      <c r="Y1527" s="58"/>
      <c r="Z1527" s="58"/>
      <c r="AA1527" s="56">
        <v>23</v>
      </c>
      <c r="AC1527" s="83"/>
      <c r="AD1527" s="299">
        <v>22</v>
      </c>
      <c r="AE1527" s="299">
        <v>16</v>
      </c>
      <c r="AF1527" s="299">
        <v>18</v>
      </c>
      <c r="AG1527" s="15">
        <v>88.9</v>
      </c>
    </row>
    <row r="1528" spans="1:33" x14ac:dyDescent="0.2">
      <c r="A1528" s="56">
        <v>24</v>
      </c>
      <c r="B1528" s="57">
        <f>IF(O$1529&gt;0,SUM($O1528:O1528),"")</f>
        <v>5</v>
      </c>
      <c r="C1528" s="57">
        <f>IF(P$1529&gt;0,SUM($O1528:P1528),"")</f>
        <v>14</v>
      </c>
      <c r="D1528" s="57">
        <f>IF(Q$1529&gt;0,SUM($O1528:Q1528),"")</f>
        <v>19</v>
      </c>
      <c r="E1528" s="57" t="str">
        <f>IF(R$1529&gt;0,SUM($O1528:R1528),"")</f>
        <v/>
      </c>
      <c r="F1528" s="57" t="str">
        <f>IF(S$1529&gt;0,SUM($O1528:S1528),"")</f>
        <v/>
      </c>
      <c r="G1528" s="57" t="str">
        <f>IF(T$1529&gt;0,SUM($O1528:T1528),"")</f>
        <v/>
      </c>
      <c r="H1528" s="57" t="str">
        <f>IF(U$1529&gt;0,SUM($O1528:U1528),"")</f>
        <v/>
      </c>
      <c r="I1528" s="57" t="str">
        <f>IF(V$1529&gt;0,SUM($O1528:V1528),"")</f>
        <v/>
      </c>
      <c r="J1528" s="57" t="str">
        <f>IF(W$1529&gt;0,SUM($O1528:W1528),"")</f>
        <v/>
      </c>
      <c r="K1528" s="57" t="str">
        <f>IF(X$1529&gt;0,SUM($O1528:X1528),"")</f>
        <v/>
      </c>
      <c r="L1528" s="57" t="str">
        <f>IF(Y$1529&gt;0,SUM($O1528:Y1528),"")</f>
        <v/>
      </c>
      <c r="M1528" s="57" t="str">
        <f>IF(Z$1529&gt;0,SUM($O1528:Z1528),"")</f>
        <v/>
      </c>
      <c r="N1528" s="56">
        <v>24</v>
      </c>
      <c r="O1528" s="71">
        <v>5</v>
      </c>
      <c r="P1528" s="294">
        <v>9</v>
      </c>
      <c r="Q1528" s="294">
        <v>5</v>
      </c>
      <c r="R1528" s="71"/>
      <c r="S1528" s="95"/>
      <c r="T1528" s="71"/>
      <c r="U1528" s="112"/>
      <c r="V1528" s="71"/>
      <c r="W1528" s="112"/>
      <c r="X1528" s="71"/>
      <c r="Y1528" s="58"/>
      <c r="Z1528" s="58"/>
      <c r="AA1528" s="56">
        <v>24</v>
      </c>
      <c r="AC1528" s="83"/>
      <c r="AD1528" s="83">
        <v>23</v>
      </c>
      <c r="AE1528" s="83">
        <v>16</v>
      </c>
      <c r="AF1528" s="83">
        <v>30</v>
      </c>
      <c r="AG1528" s="15">
        <v>53.3</v>
      </c>
    </row>
    <row r="1529" spans="1:33" x14ac:dyDescent="0.2">
      <c r="A1529" s="72" t="s">
        <v>4</v>
      </c>
      <c r="B1529" s="62">
        <f>SUM(B1505:B1528)</f>
        <v>239</v>
      </c>
      <c r="C1529" s="62">
        <f t="shared" ref="C1529:M1529" si="92">SUM(C1505:C1528)</f>
        <v>528</v>
      </c>
      <c r="D1529" s="62">
        <f t="shared" si="92"/>
        <v>843</v>
      </c>
      <c r="E1529" s="62">
        <f t="shared" si="92"/>
        <v>0</v>
      </c>
      <c r="F1529" s="62">
        <f t="shared" si="92"/>
        <v>0</v>
      </c>
      <c r="G1529" s="62">
        <f>SUM(G1505:G1528)</f>
        <v>0</v>
      </c>
      <c r="H1529" s="62">
        <f t="shared" si="92"/>
        <v>0</v>
      </c>
      <c r="I1529" s="62">
        <f t="shared" si="92"/>
        <v>0</v>
      </c>
      <c r="J1529" s="62">
        <f t="shared" si="92"/>
        <v>0</v>
      </c>
      <c r="K1529" s="62">
        <f t="shared" si="92"/>
        <v>0</v>
      </c>
      <c r="L1529" s="62">
        <f t="shared" si="92"/>
        <v>0</v>
      </c>
      <c r="M1529" s="62">
        <f t="shared" si="92"/>
        <v>0</v>
      </c>
      <c r="N1529" s="72" t="s">
        <v>4</v>
      </c>
      <c r="O1529" s="62">
        <f>SUM(O1505:O1528)</f>
        <v>239</v>
      </c>
      <c r="P1529" s="62">
        <f>SUM(P1505:P1528)</f>
        <v>289</v>
      </c>
      <c r="Q1529" s="62">
        <f>SUM(Q1505:Q1528)</f>
        <v>315</v>
      </c>
      <c r="R1529" s="62"/>
      <c r="S1529" s="62">
        <f t="shared" ref="S1529:X1529" si="93">SUM(S1505:S1528)</f>
        <v>0</v>
      </c>
      <c r="T1529" s="62">
        <f t="shared" si="93"/>
        <v>0</v>
      </c>
      <c r="U1529" s="62">
        <f t="shared" si="93"/>
        <v>0</v>
      </c>
      <c r="V1529" s="62">
        <f t="shared" si="93"/>
        <v>0</v>
      </c>
      <c r="W1529" s="62">
        <f t="shared" si="93"/>
        <v>0</v>
      </c>
      <c r="X1529" s="62">
        <f t="shared" si="93"/>
        <v>0</v>
      </c>
      <c r="Y1529" s="62">
        <f>SUM(Y1505:Y1528)</f>
        <v>0</v>
      </c>
      <c r="Z1529" s="62">
        <f>SUM(Z1505:Z1528)</f>
        <v>0</v>
      </c>
      <c r="AA1529" s="72" t="s">
        <v>4</v>
      </c>
      <c r="AC1529" s="83"/>
      <c r="AD1529" s="83">
        <v>24</v>
      </c>
      <c r="AE1529" s="83">
        <v>9</v>
      </c>
      <c r="AF1529" s="83">
        <v>25</v>
      </c>
      <c r="AG1529" s="15">
        <v>36</v>
      </c>
    </row>
    <row r="1530" spans="1:33" x14ac:dyDescent="0.2">
      <c r="C1530" s="63"/>
      <c r="D1530" s="63"/>
      <c r="E1530" s="63"/>
      <c r="F1530" s="63"/>
      <c r="G1530" s="63"/>
      <c r="H1530" s="63"/>
      <c r="I1530" s="63"/>
      <c r="J1530" s="63"/>
      <c r="K1530" s="63"/>
      <c r="L1530" s="63">
        <f>L1529-K1529</f>
        <v>0</v>
      </c>
      <c r="M1530" s="63"/>
      <c r="O1530" s="380"/>
      <c r="P1530" s="380"/>
      <c r="Q1530" s="380"/>
      <c r="R1530" s="380"/>
      <c r="S1530" s="380"/>
      <c r="T1530" s="380"/>
      <c r="U1530" s="380"/>
      <c r="V1530" s="380"/>
      <c r="W1530" s="380"/>
      <c r="X1530" s="380"/>
      <c r="AA1530" s="45"/>
      <c r="AC1530" s="83"/>
      <c r="AD1530" s="83"/>
      <c r="AE1530" s="83"/>
      <c r="AF1530" s="83"/>
    </row>
    <row r="1531" spans="1:33" x14ac:dyDescent="0.2">
      <c r="B1531" s="63"/>
      <c r="C1531" s="63"/>
      <c r="D1531" s="63"/>
      <c r="E1531" s="63"/>
      <c r="F1531" s="63"/>
      <c r="G1531" s="63"/>
      <c r="H1531" s="63"/>
      <c r="I1531" s="63"/>
      <c r="J1531" s="63"/>
      <c r="K1531" s="63"/>
      <c r="L1531" s="63"/>
      <c r="M1531" s="63"/>
      <c r="O1531" s="105"/>
      <c r="P1531" s="105"/>
      <c r="Q1531" s="105"/>
      <c r="AC1531" s="83"/>
      <c r="AD1531" s="83"/>
      <c r="AE1531" s="83"/>
      <c r="AF1531" s="83"/>
    </row>
    <row r="1532" spans="1:33" x14ac:dyDescent="0.2">
      <c r="B1532" s="63"/>
      <c r="C1532" s="63"/>
      <c r="D1532" s="63"/>
      <c r="E1532" s="63"/>
      <c r="F1532" s="63"/>
      <c r="G1532" s="63"/>
      <c r="H1532" s="63"/>
      <c r="I1532" s="63"/>
      <c r="J1532" s="63"/>
      <c r="K1532" s="63"/>
      <c r="L1532" s="63"/>
      <c r="M1532" s="63"/>
      <c r="AC1532" s="83"/>
      <c r="AD1532" s="83"/>
      <c r="AE1532" s="83"/>
      <c r="AF1532" s="83"/>
    </row>
    <row r="1533" spans="1:33" x14ac:dyDescent="0.2">
      <c r="B1533" s="86"/>
      <c r="O1533" s="86"/>
      <c r="AC1533" s="83"/>
      <c r="AD1533" s="83"/>
      <c r="AE1533" s="83"/>
      <c r="AF1533" s="83"/>
    </row>
    <row r="1534" spans="1:33" x14ac:dyDescent="0.2">
      <c r="A1534" s="64" t="s">
        <v>204</v>
      </c>
      <c r="B1534" s="115" t="s">
        <v>217</v>
      </c>
      <c r="C1534" s="116"/>
      <c r="D1534" s="116"/>
      <c r="E1534" s="116"/>
      <c r="F1534" s="116"/>
      <c r="G1534" s="116"/>
      <c r="H1534" s="116"/>
      <c r="I1534" s="116"/>
      <c r="J1534" s="116"/>
      <c r="K1534" s="116"/>
      <c r="L1534" s="116"/>
      <c r="M1534" s="116"/>
      <c r="N1534" s="64" t="s">
        <v>204</v>
      </c>
      <c r="O1534" s="326" t="str">
        <f>B1534</f>
        <v>Short-Term Veterans Entered Employment Rate for those Employed at Participation</v>
      </c>
      <c r="P1534" s="327"/>
      <c r="Q1534" s="327"/>
      <c r="R1534" s="327"/>
      <c r="S1534" s="327"/>
      <c r="T1534" s="327"/>
      <c r="U1534" s="327"/>
      <c r="V1534" s="327"/>
      <c r="W1534" s="327"/>
      <c r="X1534" s="327" t="s">
        <v>117</v>
      </c>
      <c r="Y1534" s="327"/>
      <c r="Z1534" s="327"/>
      <c r="AA1534" s="114" t="s">
        <v>204</v>
      </c>
      <c r="AC1534" s="83"/>
      <c r="AD1534" s="83"/>
      <c r="AE1534" s="83"/>
      <c r="AF1534" s="83"/>
    </row>
    <row r="1535" spans="1:33" x14ac:dyDescent="0.2">
      <c r="A1535" s="65">
        <v>1</v>
      </c>
      <c r="B1535" s="57">
        <f>IF(O$1559&gt;0,SUM($O1535:O1535),"")</f>
        <v>68</v>
      </c>
      <c r="C1535" s="57">
        <f>IF(P$1559&gt;0,SUM($O1535:P1535),"")</f>
        <v>124</v>
      </c>
      <c r="D1535" s="57">
        <f>IF(Q$1559&gt;0,SUM($O1535:Q1535),"")</f>
        <v>185</v>
      </c>
      <c r="E1535" s="57" t="str">
        <f>IF(R$1559&gt;0,SUM($O1535:R1535),"")</f>
        <v/>
      </c>
      <c r="F1535" s="57" t="str">
        <f>IF(S$1559&gt;0,SUM($O1535:S1535),"")</f>
        <v/>
      </c>
      <c r="G1535" s="57" t="str">
        <f>IF(T$1559&gt;0,SUM($O1535:T1535),"")</f>
        <v/>
      </c>
      <c r="H1535" s="57" t="str">
        <f>IF(U$1559&gt;0,SUM($O1535:U1535),"")</f>
        <v/>
      </c>
      <c r="I1535" s="57" t="str">
        <f>IF(V$1559&gt;0,SUM($O1535:V1535),"")</f>
        <v/>
      </c>
      <c r="J1535" s="57" t="str">
        <f>IF(W$1559&gt;0,SUM($O1535:W1535),"")</f>
        <v/>
      </c>
      <c r="K1535" s="57" t="str">
        <f>IF(X$1559&gt;0,SUM($O1535:X1535),"")</f>
        <v/>
      </c>
      <c r="L1535" s="57" t="str">
        <f>IF(Y$1559&gt;0,SUM($O1535:Y1535),"")</f>
        <v/>
      </c>
      <c r="M1535" s="57" t="str">
        <f>IF(Z$1559&gt;0,SUM($O1535:Z1535),"")</f>
        <v/>
      </c>
      <c r="N1535" s="65">
        <v>1</v>
      </c>
      <c r="O1535" s="297">
        <v>68</v>
      </c>
      <c r="P1535" s="294">
        <v>56</v>
      </c>
      <c r="Q1535" s="294">
        <v>61</v>
      </c>
      <c r="R1535" s="297"/>
      <c r="S1535" s="70"/>
      <c r="T1535" s="297"/>
      <c r="U1535" s="295"/>
      <c r="V1535" s="71"/>
      <c r="W1535" s="295"/>
      <c r="X1535" s="297"/>
      <c r="Y1535" s="58"/>
      <c r="Z1535" s="58"/>
      <c r="AA1535" s="65">
        <v>1</v>
      </c>
      <c r="AC1535" s="83"/>
      <c r="AD1535" s="83"/>
      <c r="AE1535" s="83"/>
      <c r="AF1535" s="83"/>
    </row>
    <row r="1536" spans="1:33" x14ac:dyDescent="0.2">
      <c r="A1536" s="65">
        <v>2</v>
      </c>
      <c r="B1536" s="57">
        <f>IF(O$1559&gt;0,SUM($O1536:O1536),"")</f>
        <v>88</v>
      </c>
      <c r="C1536" s="57">
        <f>IF(P$1559&gt;0,SUM($O1536:P1536),"")</f>
        <v>162</v>
      </c>
      <c r="D1536" s="57">
        <f>IF(Q$1559&gt;0,SUM($O1536:Q1536),"")</f>
        <v>233</v>
      </c>
      <c r="E1536" s="57" t="str">
        <f>IF(R$1559&gt;0,SUM($O1536:R1536),"")</f>
        <v/>
      </c>
      <c r="F1536" s="57" t="str">
        <f>IF(S$1559&gt;0,SUM($O1536:S1536),"")</f>
        <v/>
      </c>
      <c r="G1536" s="57" t="str">
        <f>IF(T$1559&gt;0,SUM($O1536:T1536),"")</f>
        <v/>
      </c>
      <c r="H1536" s="57" t="str">
        <f>IF(U$1559&gt;0,SUM($O1536:U1536),"")</f>
        <v/>
      </c>
      <c r="I1536" s="57" t="str">
        <f>IF(V$1559&gt;0,SUM($O1536:V1536),"")</f>
        <v/>
      </c>
      <c r="J1536" s="57" t="str">
        <f>IF(W$1559&gt;0,SUM($O1536:W1536),"")</f>
        <v/>
      </c>
      <c r="K1536" s="57" t="str">
        <f>IF(X$1559&gt;0,SUM($O1536:X1536),"")</f>
        <v/>
      </c>
      <c r="L1536" s="57" t="str">
        <f>IF(Y$1559&gt;0,SUM($O1536:Y1536),"")</f>
        <v/>
      </c>
      <c r="M1536" s="57" t="str">
        <f>IF(Z$1559&gt;0,SUM($O1536:Z1536),"")</f>
        <v/>
      </c>
      <c r="N1536" s="65">
        <v>2</v>
      </c>
      <c r="O1536" s="71">
        <v>88</v>
      </c>
      <c r="P1536" s="294">
        <v>74</v>
      </c>
      <c r="Q1536" s="294">
        <v>71</v>
      </c>
      <c r="R1536" s="71"/>
      <c r="S1536" s="95"/>
      <c r="T1536" s="71"/>
      <c r="U1536" s="112"/>
      <c r="V1536" s="297"/>
      <c r="W1536" s="112"/>
      <c r="X1536" s="71"/>
      <c r="Y1536" s="58"/>
      <c r="Z1536" s="58"/>
      <c r="AA1536" s="65">
        <v>2</v>
      </c>
      <c r="AC1536" s="83"/>
      <c r="AD1536" s="83"/>
      <c r="AE1536" s="83"/>
      <c r="AF1536" s="83"/>
    </row>
    <row r="1537" spans="1:33" s="296" customFormat="1" x14ac:dyDescent="0.2">
      <c r="A1537" s="65">
        <v>3</v>
      </c>
      <c r="B1537" s="57">
        <f>IF(O$1559&gt;0,SUM($O1537:O1537),"")</f>
        <v>17</v>
      </c>
      <c r="C1537" s="57">
        <f>IF(P$1559&gt;0,SUM($O1537:P1537),"")</f>
        <v>41</v>
      </c>
      <c r="D1537" s="57">
        <f>IF(Q$1559&gt;0,SUM($O1537:Q1537),"")</f>
        <v>47</v>
      </c>
      <c r="E1537" s="57" t="str">
        <f>IF(R$1559&gt;0,SUM($O1537:R1537),"")</f>
        <v/>
      </c>
      <c r="F1537" s="57" t="str">
        <f>IF(S$1559&gt;0,SUM($O1537:S1537),"")</f>
        <v/>
      </c>
      <c r="G1537" s="57" t="str">
        <f>IF(T$1559&gt;0,SUM($O1537:T1537),"")</f>
        <v/>
      </c>
      <c r="H1537" s="57" t="str">
        <f>IF(U$1559&gt;0,SUM($O1537:U1537),"")</f>
        <v/>
      </c>
      <c r="I1537" s="57" t="str">
        <f>IF(V$1559&gt;0,SUM($O1537:V1537),"")</f>
        <v/>
      </c>
      <c r="J1537" s="57" t="str">
        <f>IF(W$1559&gt;0,SUM($O1537:W1537),"")</f>
        <v/>
      </c>
      <c r="K1537" s="57" t="str">
        <f>IF(X$1559&gt;0,SUM($O1537:X1537),"")</f>
        <v/>
      </c>
      <c r="L1537" s="57" t="str">
        <f>IF(Y$1559&gt;0,SUM($O1537:Y1537),"")</f>
        <v/>
      </c>
      <c r="M1537" s="57" t="str">
        <f>IF(Z$1559&gt;0,SUM($O1537:Z1537),"")</f>
        <v/>
      </c>
      <c r="N1537" s="65">
        <v>3</v>
      </c>
      <c r="O1537" s="71">
        <v>17</v>
      </c>
      <c r="P1537" s="294">
        <v>24</v>
      </c>
      <c r="Q1537" s="294">
        <v>6</v>
      </c>
      <c r="R1537" s="71"/>
      <c r="S1537" s="95"/>
      <c r="T1537" s="71"/>
      <c r="U1537" s="112"/>
      <c r="V1537" s="71"/>
      <c r="W1537" s="112"/>
      <c r="X1537" s="71"/>
      <c r="Y1537" s="58"/>
      <c r="Z1537" s="58"/>
      <c r="AA1537" s="65">
        <v>3</v>
      </c>
      <c r="AC1537" s="83"/>
      <c r="AD1537" s="83"/>
      <c r="AE1537" s="83"/>
      <c r="AF1537" s="83"/>
      <c r="AG1537" s="15"/>
    </row>
    <row r="1538" spans="1:33" x14ac:dyDescent="0.2">
      <c r="A1538" s="65">
        <v>4</v>
      </c>
      <c r="B1538" s="57">
        <f>IF(O$1559&gt;0,SUM($O1538:O1538),"")</f>
        <v>21</v>
      </c>
      <c r="C1538" s="57">
        <f>IF(P$1559&gt;0,SUM($O1538:P1538),"")</f>
        <v>65</v>
      </c>
      <c r="D1538" s="57">
        <f>IF(Q$1559&gt;0,SUM($O1538:Q1538),"")</f>
        <v>107</v>
      </c>
      <c r="E1538" s="57" t="str">
        <f>IF(R$1559&gt;0,SUM($O1538:R1538),"")</f>
        <v/>
      </c>
      <c r="F1538" s="57" t="str">
        <f>IF(S$1559&gt;0,SUM($O1538:S1538),"")</f>
        <v/>
      </c>
      <c r="G1538" s="57" t="str">
        <f>IF(T$1559&gt;0,SUM($O1538:T1538),"")</f>
        <v/>
      </c>
      <c r="H1538" s="57" t="str">
        <f>IF(U$1559&gt;0,SUM($O1538:U1538),"")</f>
        <v/>
      </c>
      <c r="I1538" s="57" t="str">
        <f>IF(V$1559&gt;0,SUM($O1538:V1538),"")</f>
        <v/>
      </c>
      <c r="J1538" s="57" t="str">
        <f>IF(W$1559&gt;0,SUM($O1538:W1538),"")</f>
        <v/>
      </c>
      <c r="K1538" s="57" t="str">
        <f>IF(X$1559&gt;0,SUM($O1538:X1538),"")</f>
        <v/>
      </c>
      <c r="L1538" s="57" t="str">
        <f>IF(Y$1559&gt;0,SUM($O1538:Y1538),"")</f>
        <v/>
      </c>
      <c r="M1538" s="57" t="str">
        <f>IF(Z$1559&gt;0,SUM($O1538:Z1538),"")</f>
        <v/>
      </c>
      <c r="N1538" s="65">
        <v>4</v>
      </c>
      <c r="O1538" s="71">
        <v>21</v>
      </c>
      <c r="P1538" s="294">
        <v>44</v>
      </c>
      <c r="Q1538" s="294">
        <v>42</v>
      </c>
      <c r="R1538" s="71"/>
      <c r="S1538" s="95"/>
      <c r="T1538" s="71"/>
      <c r="U1538" s="112"/>
      <c r="V1538" s="71"/>
      <c r="W1538" s="112"/>
      <c r="X1538" s="71"/>
      <c r="Y1538" s="58"/>
      <c r="Z1538" s="58"/>
      <c r="AA1538" s="65">
        <v>4</v>
      </c>
      <c r="AC1538" s="83"/>
      <c r="AD1538" s="83"/>
      <c r="AE1538" s="83"/>
      <c r="AF1538" s="83"/>
    </row>
    <row r="1539" spans="1:33" x14ac:dyDescent="0.2">
      <c r="A1539" s="65">
        <v>5</v>
      </c>
      <c r="B1539" s="57">
        <f>IF(O$1559&gt;0,SUM($O1539:O1539),"")</f>
        <v>15</v>
      </c>
      <c r="C1539" s="57">
        <f>IF(P$1559&gt;0,SUM($O1539:P1539),"")</f>
        <v>37</v>
      </c>
      <c r="D1539" s="57">
        <f>IF(Q$1559&gt;0,SUM($O1539:Q1539),"")</f>
        <v>54</v>
      </c>
      <c r="E1539" s="57" t="str">
        <f>IF(R$1559&gt;0,SUM($O1539:R1539),"")</f>
        <v/>
      </c>
      <c r="F1539" s="57" t="str">
        <f>IF(S$1559&gt;0,SUM($O1539:S1539),"")</f>
        <v/>
      </c>
      <c r="G1539" s="57" t="str">
        <f>IF(T$1559&gt;0,SUM($O1539:T1539),"")</f>
        <v/>
      </c>
      <c r="H1539" s="57" t="str">
        <f>IF(U$1559&gt;0,SUM($O1539:U1539),"")</f>
        <v/>
      </c>
      <c r="I1539" s="57" t="str">
        <f>IF(V$1559&gt;0,SUM($O1539:V1539),"")</f>
        <v/>
      </c>
      <c r="J1539" s="57" t="str">
        <f>IF(W$1559&gt;0,SUM($O1539:W1539),"")</f>
        <v/>
      </c>
      <c r="K1539" s="57" t="str">
        <f>IF(X$1559&gt;0,SUM($O1539:X1539),"")</f>
        <v/>
      </c>
      <c r="L1539" s="57" t="str">
        <f>IF(Y$1559&gt;0,SUM($O1539:Y1539),"")</f>
        <v/>
      </c>
      <c r="M1539" s="57" t="str">
        <f>IF(Z$1559&gt;0,SUM($O1539:Z1539),"")</f>
        <v/>
      </c>
      <c r="N1539" s="65">
        <v>5</v>
      </c>
      <c r="O1539" s="71">
        <v>15</v>
      </c>
      <c r="P1539" s="294">
        <v>22</v>
      </c>
      <c r="Q1539" s="294">
        <v>17</v>
      </c>
      <c r="R1539" s="71"/>
      <c r="S1539" s="95"/>
      <c r="T1539" s="71"/>
      <c r="U1539" s="112"/>
      <c r="V1539" s="71"/>
      <c r="W1539" s="112"/>
      <c r="X1539" s="71"/>
      <c r="Y1539" s="58"/>
      <c r="Z1539" s="58"/>
      <c r="AA1539" s="65">
        <v>5</v>
      </c>
      <c r="AC1539" s="83"/>
      <c r="AD1539" s="83"/>
      <c r="AE1539" s="83"/>
      <c r="AF1539" s="83"/>
    </row>
    <row r="1540" spans="1:33" x14ac:dyDescent="0.2">
      <c r="A1540" s="65">
        <v>6</v>
      </c>
      <c r="B1540" s="57">
        <f>IF(O$1559&gt;0,SUM($O1540:O1540),"")</f>
        <v>13</v>
      </c>
      <c r="C1540" s="57">
        <f>IF(P$1559&gt;0,SUM($O1540:P1540),"")</f>
        <v>27</v>
      </c>
      <c r="D1540" s="57">
        <f>IF(Q$1559&gt;0,SUM($O1540:Q1540),"")</f>
        <v>39</v>
      </c>
      <c r="E1540" s="57" t="str">
        <f>IF(R$1559&gt;0,SUM($O1540:R1540),"")</f>
        <v/>
      </c>
      <c r="F1540" s="57" t="str">
        <f>IF(S$1559&gt;0,SUM($O1540:S1540),"")</f>
        <v/>
      </c>
      <c r="G1540" s="57" t="str">
        <f>IF(T$1559&gt;0,SUM($O1540:T1540),"")</f>
        <v/>
      </c>
      <c r="H1540" s="57" t="str">
        <f>IF(U$1559&gt;0,SUM($O1540:U1540),"")</f>
        <v/>
      </c>
      <c r="I1540" s="57" t="str">
        <f>IF(V$1559&gt;0,SUM($O1540:V1540),"")</f>
        <v/>
      </c>
      <c r="J1540" s="57" t="str">
        <f>IF(W$1559&gt;0,SUM($O1540:W1540),"")</f>
        <v/>
      </c>
      <c r="K1540" s="57" t="str">
        <f>IF(X$1559&gt;0,SUM($O1540:X1540),"")</f>
        <v/>
      </c>
      <c r="L1540" s="57" t="str">
        <f>IF(Y$1559&gt;0,SUM($O1540:Y1540),"")</f>
        <v/>
      </c>
      <c r="M1540" s="57" t="str">
        <f>IF(Z$1559&gt;0,SUM($O1540:Z1540),"")</f>
        <v/>
      </c>
      <c r="N1540" s="65">
        <v>6</v>
      </c>
      <c r="O1540" s="71">
        <v>13</v>
      </c>
      <c r="P1540" s="294">
        <v>14</v>
      </c>
      <c r="Q1540" s="294">
        <v>12</v>
      </c>
      <c r="R1540" s="71"/>
      <c r="S1540" s="95"/>
      <c r="T1540" s="71"/>
      <c r="U1540" s="112"/>
      <c r="V1540" s="71"/>
      <c r="W1540" s="112"/>
      <c r="X1540" s="71"/>
      <c r="Y1540" s="58"/>
      <c r="Z1540" s="58"/>
      <c r="AA1540" s="65">
        <v>6</v>
      </c>
      <c r="AC1540" s="83"/>
      <c r="AD1540" s="83"/>
      <c r="AE1540" s="83"/>
      <c r="AF1540" s="83"/>
    </row>
    <row r="1541" spans="1:33" x14ac:dyDescent="0.2">
      <c r="A1541" s="65">
        <v>7</v>
      </c>
      <c r="B1541" s="57">
        <f>IF(O$1559&gt;0,SUM($O1541:O1541),"")</f>
        <v>7</v>
      </c>
      <c r="C1541" s="57">
        <f>IF(P$1559&gt;0,SUM($O1541:P1541),"")</f>
        <v>16</v>
      </c>
      <c r="D1541" s="57">
        <f>IF(Q$1559&gt;0,SUM($O1541:Q1541),"")</f>
        <v>23</v>
      </c>
      <c r="E1541" s="57" t="str">
        <f>IF(R$1559&gt;0,SUM($O1541:R1541),"")</f>
        <v/>
      </c>
      <c r="F1541" s="57" t="str">
        <f>IF(S$1559&gt;0,SUM($O1541:S1541),"")</f>
        <v/>
      </c>
      <c r="G1541" s="57" t="str">
        <f>IF(T$1559&gt;0,SUM($O1541:T1541),"")</f>
        <v/>
      </c>
      <c r="H1541" s="57" t="str">
        <f>IF(U$1559&gt;0,SUM($O1541:U1541),"")</f>
        <v/>
      </c>
      <c r="I1541" s="57" t="str">
        <f>IF(V$1559&gt;0,SUM($O1541:V1541),"")</f>
        <v/>
      </c>
      <c r="J1541" s="57" t="str">
        <f>IF(W$1559&gt;0,SUM($O1541:W1541),"")</f>
        <v/>
      </c>
      <c r="K1541" s="57" t="str">
        <f>IF(X$1559&gt;0,SUM($O1541:X1541),"")</f>
        <v/>
      </c>
      <c r="L1541" s="57" t="str">
        <f>IF(Y$1559&gt;0,SUM($O1541:Y1541),"")</f>
        <v/>
      </c>
      <c r="M1541" s="57" t="str">
        <f>IF(Z$1559&gt;0,SUM($O1541:Z1541),"")</f>
        <v/>
      </c>
      <c r="N1541" s="65">
        <v>7</v>
      </c>
      <c r="O1541" s="71">
        <v>7</v>
      </c>
      <c r="P1541" s="294">
        <v>9</v>
      </c>
      <c r="Q1541" s="294">
        <v>7</v>
      </c>
      <c r="R1541" s="71"/>
      <c r="S1541" s="95"/>
      <c r="T1541" s="71"/>
      <c r="U1541" s="112"/>
      <c r="V1541" s="71"/>
      <c r="W1541" s="112"/>
      <c r="X1541" s="71"/>
      <c r="Y1541" s="58"/>
      <c r="Z1541" s="58"/>
      <c r="AA1541" s="65">
        <v>7</v>
      </c>
      <c r="AC1541" s="83"/>
      <c r="AD1541" s="83"/>
      <c r="AE1541" s="83"/>
      <c r="AF1541" s="83"/>
      <c r="AG1541" s="298"/>
    </row>
    <row r="1542" spans="1:33" x14ac:dyDescent="0.2">
      <c r="A1542" s="65">
        <v>8</v>
      </c>
      <c r="B1542" s="57">
        <f>IF(O$1559&gt;0,SUM($O1542:O1542),"")</f>
        <v>118</v>
      </c>
      <c r="C1542" s="57">
        <f>IF(P$1559&gt;0,SUM($O1542:P1542),"")</f>
        <v>204</v>
      </c>
      <c r="D1542" s="57">
        <f>IF(Q$1559&gt;0,SUM($O1542:Q1542),"")</f>
        <v>328</v>
      </c>
      <c r="E1542" s="57" t="str">
        <f>IF(R$1559&gt;0,SUM($O1542:R1542),"")</f>
        <v/>
      </c>
      <c r="F1542" s="57" t="str">
        <f>IF(S$1559&gt;0,SUM($O1542:S1542),"")</f>
        <v/>
      </c>
      <c r="G1542" s="57" t="str">
        <f>IF(T$1559&gt;0,SUM($O1542:T1542),"")</f>
        <v/>
      </c>
      <c r="H1542" s="57" t="str">
        <f>IF(U$1559&gt;0,SUM($O1542:U1542),"")</f>
        <v/>
      </c>
      <c r="I1542" s="57" t="str">
        <f>IF(V$1559&gt;0,SUM($O1542:V1542),"")</f>
        <v/>
      </c>
      <c r="J1542" s="57" t="str">
        <f>IF(W$1559&gt;0,SUM($O1542:W1542),"")</f>
        <v/>
      </c>
      <c r="K1542" s="57" t="str">
        <f>IF(X$1559&gt;0,SUM($O1542:X1542),"")</f>
        <v/>
      </c>
      <c r="L1542" s="57" t="str">
        <f>IF(Y$1559&gt;0,SUM($O1542:Y1542),"")</f>
        <v/>
      </c>
      <c r="M1542" s="57" t="str">
        <f>IF(Z$1559&gt;0,SUM($O1542:Z1542),"")</f>
        <v/>
      </c>
      <c r="N1542" s="65">
        <v>8</v>
      </c>
      <c r="O1542" s="71">
        <v>118</v>
      </c>
      <c r="P1542" s="294">
        <v>86</v>
      </c>
      <c r="Q1542" s="294">
        <v>124</v>
      </c>
      <c r="R1542" s="71"/>
      <c r="S1542" s="95"/>
      <c r="T1542" s="71"/>
      <c r="U1542" s="112"/>
      <c r="V1542" s="71"/>
      <c r="W1542" s="112"/>
      <c r="X1542" s="71"/>
      <c r="Y1542" s="58"/>
      <c r="Z1542" s="58"/>
      <c r="AA1542" s="65">
        <v>8</v>
      </c>
      <c r="AC1542" s="83"/>
      <c r="AD1542" s="83"/>
      <c r="AE1542" s="83"/>
      <c r="AF1542" s="83"/>
    </row>
    <row r="1543" spans="1:33" x14ac:dyDescent="0.2">
      <c r="A1543" s="65">
        <v>9</v>
      </c>
      <c r="B1543" s="57">
        <f>IF(O$1559&gt;0,SUM($O1543:O1543),"")</f>
        <v>5</v>
      </c>
      <c r="C1543" s="57">
        <f>IF(P$1559&gt;0,SUM($O1543:P1543),"")</f>
        <v>11</v>
      </c>
      <c r="D1543" s="57">
        <f>IF(Q$1559&gt;0,SUM($O1543:Q1543),"")</f>
        <v>19</v>
      </c>
      <c r="E1543" s="57" t="str">
        <f>IF(R$1559&gt;0,SUM($O1543:R1543),"")</f>
        <v/>
      </c>
      <c r="F1543" s="57" t="str">
        <f>IF(S$1559&gt;0,SUM($O1543:S1543),"")</f>
        <v/>
      </c>
      <c r="G1543" s="57" t="str">
        <f>IF(T$1559&gt;0,SUM($O1543:T1543),"")</f>
        <v/>
      </c>
      <c r="H1543" s="57" t="str">
        <f>IF(U$1559&gt;0,SUM($O1543:U1543),"")</f>
        <v/>
      </c>
      <c r="I1543" s="57" t="str">
        <f>IF(V$1559&gt;0,SUM($O1543:V1543),"")</f>
        <v/>
      </c>
      <c r="J1543" s="57" t="str">
        <f>IF(W$1559&gt;0,SUM($O1543:W1543),"")</f>
        <v/>
      </c>
      <c r="K1543" s="57" t="str">
        <f>IF(X$1559&gt;0,SUM($O1543:X1543),"")</f>
        <v/>
      </c>
      <c r="L1543" s="57" t="str">
        <f>IF(Y$1559&gt;0,SUM($O1543:Y1543),"")</f>
        <v/>
      </c>
      <c r="M1543" s="57" t="str">
        <f>IF(Z$1559&gt;0,SUM($O1543:Z1543),"")</f>
        <v/>
      </c>
      <c r="N1543" s="65">
        <v>9</v>
      </c>
      <c r="O1543" s="71">
        <v>5</v>
      </c>
      <c r="P1543" s="294">
        <v>6</v>
      </c>
      <c r="Q1543" s="294">
        <v>8</v>
      </c>
      <c r="R1543" s="71"/>
      <c r="S1543" s="95"/>
      <c r="T1543" s="71"/>
      <c r="U1543" s="112"/>
      <c r="V1543" s="71"/>
      <c r="W1543" s="112"/>
      <c r="X1543" s="71"/>
      <c r="Y1543" s="58"/>
      <c r="Z1543" s="58"/>
      <c r="AA1543" s="65">
        <v>9</v>
      </c>
      <c r="AC1543" s="83"/>
      <c r="AD1543" s="83"/>
      <c r="AE1543" s="83"/>
      <c r="AF1543" s="83"/>
    </row>
    <row r="1544" spans="1:33" x14ac:dyDescent="0.2">
      <c r="A1544" s="65">
        <v>10</v>
      </c>
      <c r="B1544" s="57">
        <f>IF(O$1559&gt;0,SUM($O1544:O1544),"")</f>
        <v>32</v>
      </c>
      <c r="C1544" s="57">
        <f>IF(P$1559&gt;0,SUM($O1544:P1544),"")</f>
        <v>78</v>
      </c>
      <c r="D1544" s="57">
        <f>IF(Q$1559&gt;0,SUM($O1544:Q1544),"")</f>
        <v>101</v>
      </c>
      <c r="E1544" s="57" t="str">
        <f>IF(R$1559&gt;0,SUM($O1544:R1544),"")</f>
        <v/>
      </c>
      <c r="F1544" s="57" t="str">
        <f>IF(S$1559&gt;0,SUM($O1544:S1544),"")</f>
        <v/>
      </c>
      <c r="G1544" s="57" t="str">
        <f>IF(T$1559&gt;0,SUM($O1544:T1544),"")</f>
        <v/>
      </c>
      <c r="H1544" s="57" t="str">
        <f>IF(U$1559&gt;0,SUM($O1544:U1544),"")</f>
        <v/>
      </c>
      <c r="I1544" s="57" t="str">
        <f>IF(V$1559&gt;0,SUM($O1544:V1544),"")</f>
        <v/>
      </c>
      <c r="J1544" s="57" t="str">
        <f>IF(W$1559&gt;0,SUM($O1544:W1544),"")</f>
        <v/>
      </c>
      <c r="K1544" s="57" t="str">
        <f>IF(X$1559&gt;0,SUM($O1544:X1544),"")</f>
        <v/>
      </c>
      <c r="L1544" s="57" t="str">
        <f>IF(Y$1559&gt;0,SUM($O1544:Y1544),"")</f>
        <v/>
      </c>
      <c r="M1544" s="57" t="str">
        <f>IF(Z$1559&gt;0,SUM($O1544:Z1544),"")</f>
        <v/>
      </c>
      <c r="N1544" s="65">
        <v>10</v>
      </c>
      <c r="O1544" s="71">
        <v>32</v>
      </c>
      <c r="P1544" s="294">
        <v>46</v>
      </c>
      <c r="Q1544" s="294">
        <v>23</v>
      </c>
      <c r="R1544" s="71"/>
      <c r="S1544" s="95"/>
      <c r="T1544" s="71"/>
      <c r="U1544" s="112"/>
      <c r="V1544" s="71"/>
      <c r="W1544" s="112"/>
      <c r="X1544" s="71"/>
      <c r="Y1544" s="58"/>
      <c r="Z1544" s="58"/>
      <c r="AA1544" s="65">
        <v>10</v>
      </c>
      <c r="AC1544" s="83"/>
      <c r="AD1544" s="83"/>
      <c r="AE1544" s="83"/>
      <c r="AF1544" s="83"/>
    </row>
    <row r="1545" spans="1:33" x14ac:dyDescent="0.2">
      <c r="A1545" s="65">
        <v>11</v>
      </c>
      <c r="B1545" s="57">
        <f>IF(O$1559&gt;0,SUM($O1545:O1545),"")</f>
        <v>57</v>
      </c>
      <c r="C1545" s="57">
        <f>IF(P$1559&gt;0,SUM($O1545:P1545),"")</f>
        <v>78</v>
      </c>
      <c r="D1545" s="57">
        <f>IF(Q$1559&gt;0,SUM($O1545:Q1545),"")</f>
        <v>123</v>
      </c>
      <c r="E1545" s="57" t="str">
        <f>IF(R$1559&gt;0,SUM($O1545:R1545),"")</f>
        <v/>
      </c>
      <c r="F1545" s="57" t="str">
        <f>IF(S$1559&gt;0,SUM($O1545:S1545),"")</f>
        <v/>
      </c>
      <c r="G1545" s="57" t="str">
        <f>IF(T$1559&gt;0,SUM($O1545:T1545),"")</f>
        <v/>
      </c>
      <c r="H1545" s="57" t="str">
        <f>IF(U$1559&gt;0,SUM($O1545:U1545),"")</f>
        <v/>
      </c>
      <c r="I1545" s="57" t="str">
        <f>IF(V$1559&gt;0,SUM($O1545:V1545),"")</f>
        <v/>
      </c>
      <c r="J1545" s="57" t="str">
        <f>IF(W$1559&gt;0,SUM($O1545:W1545),"")</f>
        <v/>
      </c>
      <c r="K1545" s="57" t="str">
        <f>IF(X$1559&gt;0,SUM($O1545:X1545),"")</f>
        <v/>
      </c>
      <c r="L1545" s="57" t="str">
        <f>IF(Y$1559&gt;0,SUM($O1545:Y1545),"")</f>
        <v/>
      </c>
      <c r="M1545" s="57" t="str">
        <f>IF(Z$1559&gt;0,SUM($O1545:Z1545),"")</f>
        <v/>
      </c>
      <c r="N1545" s="65">
        <v>11</v>
      </c>
      <c r="O1545" s="71">
        <v>57</v>
      </c>
      <c r="P1545" s="294">
        <v>21</v>
      </c>
      <c r="Q1545" s="294">
        <v>45</v>
      </c>
      <c r="R1545" s="71"/>
      <c r="S1545" s="95"/>
      <c r="T1545" s="71"/>
      <c r="U1545" s="112"/>
      <c r="V1545" s="71"/>
      <c r="W1545" s="112"/>
      <c r="X1545" s="71"/>
      <c r="Y1545" s="58"/>
      <c r="Z1545" s="58"/>
      <c r="AA1545" s="65">
        <v>11</v>
      </c>
      <c r="AC1545" s="83"/>
      <c r="AD1545" s="83"/>
      <c r="AE1545" s="83"/>
      <c r="AF1545" s="83"/>
    </row>
    <row r="1546" spans="1:33" x14ac:dyDescent="0.2">
      <c r="A1546" s="65">
        <v>12</v>
      </c>
      <c r="B1546" s="57">
        <f>IF(O$1559&gt;0,SUM($O1546:O1546),"")</f>
        <v>79</v>
      </c>
      <c r="C1546" s="57">
        <f>IF(P$1559&gt;0,SUM($O1546:P1546),"")</f>
        <v>147</v>
      </c>
      <c r="D1546" s="57">
        <f>IF(Q$1559&gt;0,SUM($O1546:Q1546),"")</f>
        <v>207</v>
      </c>
      <c r="E1546" s="57" t="str">
        <f>IF(R$1559&gt;0,SUM($O1546:R1546),"")</f>
        <v/>
      </c>
      <c r="F1546" s="57" t="str">
        <f>IF(S$1559&gt;0,SUM($O1546:S1546),"")</f>
        <v/>
      </c>
      <c r="G1546" s="57" t="str">
        <f>IF(T$1559&gt;0,SUM($O1546:T1546),"")</f>
        <v/>
      </c>
      <c r="H1546" s="57" t="str">
        <f>IF(U$1559&gt;0,SUM($O1546:U1546),"")</f>
        <v/>
      </c>
      <c r="I1546" s="57" t="str">
        <f>IF(V$1559&gt;0,SUM($O1546:V1546),"")</f>
        <v/>
      </c>
      <c r="J1546" s="57" t="str">
        <f>IF(W$1559&gt;0,SUM($O1546:W1546),"")</f>
        <v/>
      </c>
      <c r="K1546" s="57" t="str">
        <f>IF(X$1559&gt;0,SUM($O1546:X1546),"")</f>
        <v/>
      </c>
      <c r="L1546" s="57" t="str">
        <f>IF(Y$1559&gt;0,SUM($O1546:Y1546),"")</f>
        <v/>
      </c>
      <c r="M1546" s="57" t="str">
        <f>IF(Z$1559&gt;0,SUM($O1546:Z1546),"")</f>
        <v/>
      </c>
      <c r="N1546" s="65">
        <v>12</v>
      </c>
      <c r="O1546" s="71">
        <v>79</v>
      </c>
      <c r="P1546" s="294">
        <v>68</v>
      </c>
      <c r="Q1546" s="294">
        <v>60</v>
      </c>
      <c r="R1546" s="71"/>
      <c r="S1546" s="95"/>
      <c r="T1546" s="71"/>
      <c r="U1546" s="112"/>
      <c r="V1546" s="71"/>
      <c r="W1546" s="112"/>
      <c r="X1546" s="71"/>
      <c r="Y1546" s="58"/>
      <c r="Z1546" s="58"/>
      <c r="AA1546" s="65">
        <v>12</v>
      </c>
      <c r="AD1546" s="83"/>
      <c r="AE1546" s="83"/>
      <c r="AF1546" s="83"/>
    </row>
    <row r="1547" spans="1:33" x14ac:dyDescent="0.2">
      <c r="A1547" s="65">
        <v>13</v>
      </c>
      <c r="B1547" s="57">
        <f>IF(O$1559&gt;0,SUM($O1547:O1547),"")</f>
        <v>29</v>
      </c>
      <c r="C1547" s="57">
        <f>IF(P$1559&gt;0,SUM($O1547:P1547),"")</f>
        <v>98</v>
      </c>
      <c r="D1547" s="57">
        <f>IF(Q$1559&gt;0,SUM($O1547:Q1547),"")</f>
        <v>164</v>
      </c>
      <c r="E1547" s="57" t="str">
        <f>IF(R$1559&gt;0,SUM($O1547:R1547),"")</f>
        <v/>
      </c>
      <c r="F1547" s="57" t="str">
        <f>IF(S$1559&gt;0,SUM($O1547:S1547),"")</f>
        <v/>
      </c>
      <c r="G1547" s="57" t="str">
        <f>IF(T$1559&gt;0,SUM($O1547:T1547),"")</f>
        <v/>
      </c>
      <c r="H1547" s="57" t="str">
        <f>IF(U$1559&gt;0,SUM($O1547:U1547),"")</f>
        <v/>
      </c>
      <c r="I1547" s="57" t="str">
        <f>IF(V$1559&gt;0,SUM($O1547:V1547),"")</f>
        <v/>
      </c>
      <c r="J1547" s="57" t="str">
        <f>IF(W$1559&gt;0,SUM($O1547:W1547),"")</f>
        <v/>
      </c>
      <c r="K1547" s="57" t="str">
        <f>IF(X$1559&gt;0,SUM($O1547:X1547),"")</f>
        <v/>
      </c>
      <c r="L1547" s="57" t="str">
        <f>IF(Y$1559&gt;0,SUM($O1547:Y1547),"")</f>
        <v/>
      </c>
      <c r="M1547" s="57" t="str">
        <f>IF(Z$1559&gt;0,SUM($O1547:Z1547),"")</f>
        <v/>
      </c>
      <c r="N1547" s="65">
        <v>13</v>
      </c>
      <c r="O1547" s="71">
        <v>29</v>
      </c>
      <c r="P1547" s="294">
        <v>69</v>
      </c>
      <c r="Q1547" s="294">
        <v>66</v>
      </c>
      <c r="R1547" s="71"/>
      <c r="S1547" s="95"/>
      <c r="T1547" s="71"/>
      <c r="U1547" s="112"/>
      <c r="V1547" s="71"/>
      <c r="W1547" s="112"/>
      <c r="X1547" s="71"/>
      <c r="Y1547" s="58"/>
      <c r="Z1547" s="58"/>
      <c r="AA1547" s="65">
        <v>13</v>
      </c>
      <c r="AD1547" s="83"/>
      <c r="AE1547" s="83"/>
      <c r="AF1547" s="83"/>
    </row>
    <row r="1548" spans="1:33" x14ac:dyDescent="0.2">
      <c r="A1548" s="65">
        <v>14</v>
      </c>
      <c r="B1548" s="57">
        <f>IF(O$1559&gt;0,SUM($O1548:O1548),"")</f>
        <v>61</v>
      </c>
      <c r="C1548" s="57">
        <f>IF(P$1559&gt;0,SUM($O1548:P1548),"")</f>
        <v>91</v>
      </c>
      <c r="D1548" s="57">
        <f>IF(Q$1559&gt;0,SUM($O1548:Q1548),"")</f>
        <v>120</v>
      </c>
      <c r="E1548" s="57" t="str">
        <f>IF(R$1559&gt;0,SUM($O1548:R1548),"")</f>
        <v/>
      </c>
      <c r="F1548" s="57" t="str">
        <f>IF(S$1559&gt;0,SUM($O1548:S1548),"")</f>
        <v/>
      </c>
      <c r="G1548" s="57" t="str">
        <f>IF(T$1559&gt;0,SUM($O1548:T1548),"")</f>
        <v/>
      </c>
      <c r="H1548" s="57" t="str">
        <f>IF(U$1559&gt;0,SUM($O1548:U1548),"")</f>
        <v/>
      </c>
      <c r="I1548" s="57" t="str">
        <f>IF(V$1559&gt;0,SUM($O1548:V1548),"")</f>
        <v/>
      </c>
      <c r="J1548" s="57" t="str">
        <f>IF(W$1559&gt;0,SUM($O1548:W1548),"")</f>
        <v/>
      </c>
      <c r="K1548" s="57" t="str">
        <f>IF(X$1559&gt;0,SUM($O1548:X1548),"")</f>
        <v/>
      </c>
      <c r="L1548" s="57" t="str">
        <f>IF(Y$1559&gt;0,SUM($O1548:Y1548),"")</f>
        <v/>
      </c>
      <c r="M1548" s="57" t="str">
        <f>IF(Z$1559&gt;0,SUM($O1548:Z1548),"")</f>
        <v/>
      </c>
      <c r="N1548" s="65">
        <v>14</v>
      </c>
      <c r="O1548" s="71">
        <v>61</v>
      </c>
      <c r="P1548" s="294">
        <v>30</v>
      </c>
      <c r="Q1548" s="294">
        <v>29</v>
      </c>
      <c r="R1548" s="71"/>
      <c r="S1548" s="95"/>
      <c r="T1548" s="71"/>
      <c r="U1548" s="112"/>
      <c r="V1548" s="71"/>
      <c r="W1548" s="112"/>
      <c r="X1548" s="71"/>
      <c r="Y1548" s="58"/>
      <c r="Z1548" s="58"/>
      <c r="AA1548" s="65">
        <v>14</v>
      </c>
      <c r="AD1548" s="83"/>
      <c r="AE1548" s="83"/>
      <c r="AF1548" s="83"/>
    </row>
    <row r="1549" spans="1:33" x14ac:dyDescent="0.2">
      <c r="A1549" s="65">
        <v>15</v>
      </c>
      <c r="B1549" s="57">
        <f>IF(O$1559&gt;0,SUM($O1549:O1549),"")</f>
        <v>20</v>
      </c>
      <c r="C1549" s="57">
        <f>IF(P$1559&gt;0,SUM($O1549:P1549),"")</f>
        <v>80</v>
      </c>
      <c r="D1549" s="57">
        <f>IF(Q$1559&gt;0,SUM($O1549:Q1549),"")</f>
        <v>163</v>
      </c>
      <c r="E1549" s="57" t="str">
        <f>IF(R$1559&gt;0,SUM($O1549:R1549),"")</f>
        <v/>
      </c>
      <c r="F1549" s="57" t="str">
        <f>IF(S$1559&gt;0,SUM($O1549:S1549),"")</f>
        <v/>
      </c>
      <c r="G1549" s="57" t="str">
        <f>IF(T$1559&gt;0,SUM($O1549:T1549),"")</f>
        <v/>
      </c>
      <c r="H1549" s="57" t="str">
        <f>IF(U$1559&gt;0,SUM($O1549:U1549),"")</f>
        <v/>
      </c>
      <c r="I1549" s="57" t="str">
        <f>IF(V$1559&gt;0,SUM($O1549:V1549),"")</f>
        <v/>
      </c>
      <c r="J1549" s="57" t="str">
        <f>IF(W$1559&gt;0,SUM($O1549:W1549),"")</f>
        <v/>
      </c>
      <c r="K1549" s="57" t="str">
        <f>IF(X$1559&gt;0,SUM($O1549:X1549),"")</f>
        <v/>
      </c>
      <c r="L1549" s="57" t="str">
        <f>IF(Y$1559&gt;0,SUM($O1549:Y1549),"")</f>
        <v/>
      </c>
      <c r="M1549" s="57" t="str">
        <f>IF(Z$1559&gt;0,SUM($O1549:Z1549),"")</f>
        <v/>
      </c>
      <c r="N1549" s="65">
        <v>15</v>
      </c>
      <c r="O1549" s="71">
        <v>20</v>
      </c>
      <c r="P1549" s="294">
        <v>60</v>
      </c>
      <c r="Q1549" s="294">
        <v>83</v>
      </c>
      <c r="R1549" s="71"/>
      <c r="S1549" s="95"/>
      <c r="T1549" s="71"/>
      <c r="U1549" s="112"/>
      <c r="V1549" s="71"/>
      <c r="W1549" s="112"/>
      <c r="X1549" s="71"/>
      <c r="Y1549" s="58"/>
      <c r="Z1549" s="58"/>
      <c r="AA1549" s="65">
        <v>15</v>
      </c>
      <c r="AD1549" s="83"/>
      <c r="AE1549" s="83"/>
      <c r="AF1549" s="83"/>
    </row>
    <row r="1550" spans="1:33" x14ac:dyDescent="0.2">
      <c r="A1550" s="65">
        <v>16</v>
      </c>
      <c r="B1550" s="57">
        <f>IF(O$1559&gt;0,SUM($O1550:O1550),"")</f>
        <v>7</v>
      </c>
      <c r="C1550" s="57">
        <f>IF(P$1559&gt;0,SUM($O1550:P1550),"")</f>
        <v>18</v>
      </c>
      <c r="D1550" s="57">
        <f>IF(Q$1559&gt;0,SUM($O1550:Q1550),"")</f>
        <v>31</v>
      </c>
      <c r="E1550" s="57" t="str">
        <f>IF(R$1559&gt;0,SUM($O1550:R1550),"")</f>
        <v/>
      </c>
      <c r="F1550" s="57" t="str">
        <f>IF(S$1559&gt;0,SUM($O1550:S1550),"")</f>
        <v/>
      </c>
      <c r="G1550" s="57" t="str">
        <f>IF(T$1559&gt;0,SUM($O1550:T1550),"")</f>
        <v/>
      </c>
      <c r="H1550" s="57" t="str">
        <f>IF(U$1559&gt;0,SUM($O1550:U1550),"")</f>
        <v/>
      </c>
      <c r="I1550" s="57" t="str">
        <f>IF(V$1559&gt;0,SUM($O1550:V1550),"")</f>
        <v/>
      </c>
      <c r="J1550" s="57" t="str">
        <f>IF(W$1559&gt;0,SUM($O1550:W1550),"")</f>
        <v/>
      </c>
      <c r="K1550" s="57" t="str">
        <f>IF(X$1559&gt;0,SUM($O1550:X1550),"")</f>
        <v/>
      </c>
      <c r="L1550" s="57" t="str">
        <f>IF(Y$1559&gt;0,SUM($O1550:Y1550),"")</f>
        <v/>
      </c>
      <c r="M1550" s="57" t="str">
        <f>IF(Z$1559&gt;0,SUM($O1550:Z1550),"")</f>
        <v/>
      </c>
      <c r="N1550" s="65">
        <v>16</v>
      </c>
      <c r="O1550" s="71">
        <v>7</v>
      </c>
      <c r="P1550" s="294">
        <v>11</v>
      </c>
      <c r="Q1550" s="294">
        <v>13</v>
      </c>
      <c r="R1550" s="71"/>
      <c r="S1550" s="95"/>
      <c r="T1550" s="71"/>
      <c r="U1550" s="112"/>
      <c r="V1550" s="71"/>
      <c r="W1550" s="112"/>
      <c r="X1550" s="71"/>
      <c r="Y1550" s="58"/>
      <c r="Z1550" s="58"/>
      <c r="AA1550" s="65">
        <v>16</v>
      </c>
    </row>
    <row r="1551" spans="1:33" x14ac:dyDescent="0.2">
      <c r="A1551" s="65">
        <v>17</v>
      </c>
      <c r="B1551" s="57">
        <f>IF(O$1559&gt;0,SUM($O1551:O1551),"")</f>
        <v>40</v>
      </c>
      <c r="C1551" s="57">
        <f>IF(P$1559&gt;0,SUM($O1551:P1551),"")</f>
        <v>66</v>
      </c>
      <c r="D1551" s="57">
        <f>IF(Q$1559&gt;0,SUM($O1551:Q1551),"")</f>
        <v>106</v>
      </c>
      <c r="E1551" s="57" t="str">
        <f>IF(R$1559&gt;0,SUM($O1551:R1551),"")</f>
        <v/>
      </c>
      <c r="F1551" s="57" t="str">
        <f>IF(S$1559&gt;0,SUM($O1551:S1551),"")</f>
        <v/>
      </c>
      <c r="G1551" s="57" t="str">
        <f>IF(T$1559&gt;0,SUM($O1551:T1551),"")</f>
        <v/>
      </c>
      <c r="H1551" s="57" t="str">
        <f>IF(U$1559&gt;0,SUM($O1551:U1551),"")</f>
        <v/>
      </c>
      <c r="I1551" s="57" t="str">
        <f>IF(V$1559&gt;0,SUM($O1551:V1551),"")</f>
        <v/>
      </c>
      <c r="J1551" s="57" t="str">
        <f>IF(W$1559&gt;0,SUM($O1551:W1551),"")</f>
        <v/>
      </c>
      <c r="K1551" s="57" t="str">
        <f>IF(X$1559&gt;0,SUM($O1551:X1551),"")</f>
        <v/>
      </c>
      <c r="L1551" s="57" t="str">
        <f>IF(Y$1559&gt;0,SUM($O1551:Y1551),"")</f>
        <v/>
      </c>
      <c r="M1551" s="57" t="str">
        <f>IF(Z$1559&gt;0,SUM($O1551:Z1551),"")</f>
        <v/>
      </c>
      <c r="N1551" s="65">
        <v>17</v>
      </c>
      <c r="O1551" s="71">
        <v>40</v>
      </c>
      <c r="P1551" s="294">
        <v>26</v>
      </c>
      <c r="Q1551" s="294">
        <v>40</v>
      </c>
      <c r="R1551" s="71"/>
      <c r="S1551" s="95"/>
      <c r="T1551" s="71"/>
      <c r="U1551" s="112"/>
      <c r="V1551" s="71"/>
      <c r="W1551" s="112"/>
      <c r="X1551" s="71"/>
      <c r="Y1551" s="58"/>
      <c r="Z1551" s="58"/>
      <c r="AA1551" s="65">
        <v>17</v>
      </c>
    </row>
    <row r="1552" spans="1:33" x14ac:dyDescent="0.2">
      <c r="A1552" s="65">
        <v>18</v>
      </c>
      <c r="B1552" s="57">
        <f>IF(O$1559&gt;0,SUM($O1552:O1552),"")</f>
        <v>24</v>
      </c>
      <c r="C1552" s="57">
        <f>IF(P$1559&gt;0,SUM($O1552:P1552),"")</f>
        <v>47</v>
      </c>
      <c r="D1552" s="57">
        <f>IF(Q$1559&gt;0,SUM($O1552:Q1552),"")</f>
        <v>72</v>
      </c>
      <c r="E1552" s="57" t="str">
        <f>IF(R$1559&gt;0,SUM($O1552:R1552),"")</f>
        <v/>
      </c>
      <c r="F1552" s="57" t="str">
        <f>IF(S$1559&gt;0,SUM($O1552:S1552),"")</f>
        <v/>
      </c>
      <c r="G1552" s="57" t="str">
        <f>IF(T$1559&gt;0,SUM($O1552:T1552),"")</f>
        <v/>
      </c>
      <c r="H1552" s="57" t="str">
        <f>IF(U$1559&gt;0,SUM($O1552:U1552),"")</f>
        <v/>
      </c>
      <c r="I1552" s="57" t="str">
        <f>IF(V$1559&gt;0,SUM($O1552:V1552),"")</f>
        <v/>
      </c>
      <c r="J1552" s="57" t="str">
        <f>IF(W$1559&gt;0,SUM($O1552:W1552),"")</f>
        <v/>
      </c>
      <c r="K1552" s="57" t="str">
        <f>IF(X$1559&gt;0,SUM($O1552:X1552),"")</f>
        <v/>
      </c>
      <c r="L1552" s="57" t="str">
        <f>IF(Y$1559&gt;0,SUM($O1552:Y1552),"")</f>
        <v/>
      </c>
      <c r="M1552" s="57" t="str">
        <f>IF(Z$1559&gt;0,SUM($O1552:Z1552),"")</f>
        <v/>
      </c>
      <c r="N1552" s="65">
        <v>18</v>
      </c>
      <c r="O1552" s="71">
        <v>24</v>
      </c>
      <c r="P1552" s="294">
        <v>23</v>
      </c>
      <c r="Q1552" s="294">
        <v>25</v>
      </c>
      <c r="R1552" s="71"/>
      <c r="S1552" s="95"/>
      <c r="T1552" s="71"/>
      <c r="U1552" s="112"/>
      <c r="V1552" s="71"/>
      <c r="W1552" s="112"/>
      <c r="X1552" s="71"/>
      <c r="Y1552" s="58"/>
      <c r="Z1552" s="58"/>
      <c r="AA1552" s="65">
        <v>18</v>
      </c>
    </row>
    <row r="1553" spans="1:256" x14ac:dyDescent="0.2">
      <c r="A1553" s="65">
        <v>19</v>
      </c>
      <c r="B1553" s="57">
        <f>IF(O$1559&gt;0,SUM($O1553:O1553),"")</f>
        <v>5</v>
      </c>
      <c r="C1553" s="57">
        <f>IF(P$1559&gt;0,SUM($O1553:P1553),"")</f>
        <v>10</v>
      </c>
      <c r="D1553" s="57">
        <f>IF(Q$1559&gt;0,SUM($O1553:Q1553),"")</f>
        <v>15</v>
      </c>
      <c r="E1553" s="57" t="str">
        <f>IF(R$1559&gt;0,SUM($O1553:R1553),"")</f>
        <v/>
      </c>
      <c r="F1553" s="57" t="str">
        <f>IF(S$1559&gt;0,SUM($O1553:S1553),"")</f>
        <v/>
      </c>
      <c r="G1553" s="57" t="str">
        <f>IF(T$1559&gt;0,SUM($O1553:T1553),"")</f>
        <v/>
      </c>
      <c r="H1553" s="57" t="str">
        <f>IF(U$1559&gt;0,SUM($O1553:U1553),"")</f>
        <v/>
      </c>
      <c r="I1553" s="57" t="str">
        <f>IF(V$1559&gt;0,SUM($O1553:V1553),"")</f>
        <v/>
      </c>
      <c r="J1553" s="57" t="str">
        <f>IF(W$1559&gt;0,SUM($O1553:W1553),"")</f>
        <v/>
      </c>
      <c r="K1553" s="57" t="str">
        <f>IF(X$1559&gt;0,SUM($O1553:X1553),"")</f>
        <v/>
      </c>
      <c r="L1553" s="57" t="str">
        <f>IF(Y$1559&gt;0,SUM($O1553:Y1553),"")</f>
        <v/>
      </c>
      <c r="M1553" s="57" t="str">
        <f>IF(Z$1559&gt;0,SUM($O1553:Z1553),"")</f>
        <v/>
      </c>
      <c r="N1553" s="65">
        <v>19</v>
      </c>
      <c r="O1553" s="71">
        <v>5</v>
      </c>
      <c r="P1553" s="294">
        <v>5</v>
      </c>
      <c r="Q1553" s="294">
        <v>5</v>
      </c>
      <c r="R1553" s="71"/>
      <c r="S1553" s="95"/>
      <c r="T1553" s="71"/>
      <c r="U1553" s="112"/>
      <c r="V1553" s="71"/>
      <c r="W1553" s="112"/>
      <c r="X1553" s="71"/>
      <c r="Y1553" s="58"/>
      <c r="Z1553" s="58"/>
      <c r="AA1553" s="65">
        <v>19</v>
      </c>
      <c r="AC1553" s="296"/>
    </row>
    <row r="1554" spans="1:256" x14ac:dyDescent="0.2">
      <c r="A1554" s="65">
        <v>20</v>
      </c>
      <c r="B1554" s="57">
        <f>IF(O$1559&gt;0,SUM($O1554:O1554),"")</f>
        <v>24</v>
      </c>
      <c r="C1554" s="57">
        <f>IF(P$1559&gt;0,SUM($O1554:P1554),"")</f>
        <v>41</v>
      </c>
      <c r="D1554" s="57">
        <f>IF(Q$1559&gt;0,SUM($O1554:Q1554),"")</f>
        <v>62</v>
      </c>
      <c r="E1554" s="57" t="str">
        <f>IF(R$1559&gt;0,SUM($O1554:R1554),"")</f>
        <v/>
      </c>
      <c r="F1554" s="57" t="str">
        <f>IF(S$1559&gt;0,SUM($O1554:S1554),"")</f>
        <v/>
      </c>
      <c r="G1554" s="57" t="str">
        <f>IF(T$1559&gt;0,SUM($O1554:T1554),"")</f>
        <v/>
      </c>
      <c r="H1554" s="57" t="str">
        <f>IF(U$1559&gt;0,SUM($O1554:U1554),"")</f>
        <v/>
      </c>
      <c r="I1554" s="57" t="str">
        <f>IF(V$1559&gt;0,SUM($O1554:V1554),"")</f>
        <v/>
      </c>
      <c r="J1554" s="57" t="str">
        <f>IF(W$1559&gt;0,SUM($O1554:W1554),"")</f>
        <v/>
      </c>
      <c r="K1554" s="57" t="str">
        <f>IF(X$1559&gt;0,SUM($O1554:X1554),"")</f>
        <v/>
      </c>
      <c r="L1554" s="57" t="str">
        <f>IF(Y$1559&gt;0,SUM($O1554:Y1554),"")</f>
        <v/>
      </c>
      <c r="M1554" s="57" t="str">
        <f>IF(Z$1559&gt;0,SUM($O1554:Z1554),"")</f>
        <v/>
      </c>
      <c r="N1554" s="65">
        <v>20</v>
      </c>
      <c r="O1554" s="71">
        <v>24</v>
      </c>
      <c r="P1554" s="294">
        <v>17</v>
      </c>
      <c r="Q1554" s="294">
        <v>21</v>
      </c>
      <c r="R1554" s="71"/>
      <c r="S1554" s="95"/>
      <c r="T1554" s="71"/>
      <c r="U1554" s="112"/>
      <c r="V1554" s="71"/>
      <c r="W1554" s="112"/>
      <c r="X1554" s="71"/>
      <c r="Y1554" s="58"/>
      <c r="Z1554" s="58"/>
      <c r="AA1554" s="65">
        <v>20</v>
      </c>
    </row>
    <row r="1555" spans="1:256" x14ac:dyDescent="0.2">
      <c r="A1555" s="65">
        <v>21</v>
      </c>
      <c r="B1555" s="57">
        <f>IF(O$1559&gt;0,SUM($O1555:O1555),"")</f>
        <v>26</v>
      </c>
      <c r="C1555" s="57">
        <f>IF(P$1559&gt;0,SUM($O1555:P1555),"")</f>
        <v>49</v>
      </c>
      <c r="D1555" s="57">
        <f>IF(Q$1559&gt;0,SUM($O1555:Q1555),"")</f>
        <v>77</v>
      </c>
      <c r="E1555" s="57" t="str">
        <f>IF(R$1559&gt;0,SUM($O1555:R1555),"")</f>
        <v/>
      </c>
      <c r="F1555" s="57" t="str">
        <f>IF(S$1559&gt;0,SUM($O1555:S1555),"")</f>
        <v/>
      </c>
      <c r="G1555" s="57" t="str">
        <f>IF(T$1559&gt;0,SUM($O1555:T1555),"")</f>
        <v/>
      </c>
      <c r="H1555" s="57" t="str">
        <f>IF(U$1559&gt;0,SUM($O1555:U1555),"")</f>
        <v/>
      </c>
      <c r="I1555" s="57" t="str">
        <f>IF(V$1559&gt;0,SUM($O1555:V1555),"")</f>
        <v/>
      </c>
      <c r="J1555" s="57" t="str">
        <f>IF(W$1559&gt;0,SUM($O1555:W1555),"")</f>
        <v/>
      </c>
      <c r="K1555" s="57" t="str">
        <f>IF(X$1559&gt;0,SUM($O1555:X1555),"")</f>
        <v/>
      </c>
      <c r="L1555" s="57" t="str">
        <f>IF(Y$1559&gt;0,SUM($O1555:Y1555),"")</f>
        <v/>
      </c>
      <c r="M1555" s="57" t="str">
        <f>IF(Z$1559&gt;0,SUM($O1555:Z1555),"")</f>
        <v/>
      </c>
      <c r="N1555" s="65">
        <v>21</v>
      </c>
      <c r="O1555" s="71">
        <v>26</v>
      </c>
      <c r="P1555" s="294">
        <v>23</v>
      </c>
      <c r="Q1555" s="294">
        <v>28</v>
      </c>
      <c r="R1555" s="71"/>
      <c r="S1555" s="95"/>
      <c r="T1555" s="71"/>
      <c r="U1555" s="112"/>
      <c r="V1555" s="71"/>
      <c r="W1555" s="112"/>
      <c r="X1555" s="71"/>
      <c r="Y1555" s="58"/>
      <c r="Z1555" s="58"/>
      <c r="AA1555" s="65">
        <v>21</v>
      </c>
    </row>
    <row r="1556" spans="1:256" x14ac:dyDescent="0.2">
      <c r="A1556" s="65">
        <v>22</v>
      </c>
      <c r="B1556" s="57">
        <f>IF(O$1559&gt;0,SUM($O1556:O1556),"")</f>
        <v>13</v>
      </c>
      <c r="C1556" s="57">
        <f>IF(P$1559&gt;0,SUM($O1556:P1556),"")</f>
        <v>26</v>
      </c>
      <c r="D1556" s="57">
        <f>IF(Q$1559&gt;0,SUM($O1556:Q1556),"")</f>
        <v>42</v>
      </c>
      <c r="E1556" s="57" t="str">
        <f>IF(R$1559&gt;0,SUM($O1556:R1556),"")</f>
        <v/>
      </c>
      <c r="F1556" s="57" t="str">
        <f>IF(S$1559&gt;0,SUM($O1556:S1556),"")</f>
        <v/>
      </c>
      <c r="G1556" s="57" t="str">
        <f>IF(T$1559&gt;0,SUM($O1556:T1556),"")</f>
        <v/>
      </c>
      <c r="H1556" s="57" t="str">
        <f>IF(U$1559&gt;0,SUM($O1556:U1556),"")</f>
        <v/>
      </c>
      <c r="I1556" s="57" t="str">
        <f>IF(V$1559&gt;0,SUM($O1556:V1556),"")</f>
        <v/>
      </c>
      <c r="J1556" s="57" t="str">
        <f>IF(W$1559&gt;0,SUM($O1556:W1556),"")</f>
        <v/>
      </c>
      <c r="K1556" s="57" t="str">
        <f>IF(X$1559&gt;0,SUM($O1556:X1556),"")</f>
        <v/>
      </c>
      <c r="L1556" s="57" t="str">
        <f>IF(Y$1559&gt;0,SUM($O1556:Y1556),"")</f>
        <v/>
      </c>
      <c r="M1556" s="57" t="str">
        <f>IF(Z$1559&gt;0,SUM($O1556:Z1556),"")</f>
        <v/>
      </c>
      <c r="N1556" s="65">
        <v>22</v>
      </c>
      <c r="O1556" s="71">
        <v>13</v>
      </c>
      <c r="P1556" s="294">
        <v>13</v>
      </c>
      <c r="Q1556" s="294">
        <v>16</v>
      </c>
      <c r="R1556" s="71"/>
      <c r="S1556" s="95"/>
      <c r="T1556" s="71"/>
      <c r="U1556" s="112"/>
      <c r="V1556" s="71"/>
      <c r="W1556" s="112"/>
      <c r="X1556" s="71"/>
      <c r="Y1556" s="58"/>
      <c r="Z1556" s="58"/>
      <c r="AA1556" s="65">
        <v>22</v>
      </c>
    </row>
    <row r="1557" spans="1:256" x14ac:dyDescent="0.2">
      <c r="A1557" s="65">
        <v>23</v>
      </c>
      <c r="B1557" s="57">
        <f>IF(O$1559&gt;0,SUM($O1557:O1557),"")</f>
        <v>31</v>
      </c>
      <c r="C1557" s="57">
        <f>IF(P$1559&gt;0,SUM($O1557:P1557),"")</f>
        <v>82</v>
      </c>
      <c r="D1557" s="57">
        <f>IF(Q$1559&gt;0,SUM($O1557:Q1557),"")</f>
        <v>109</v>
      </c>
      <c r="E1557" s="57" t="str">
        <f>IF(R$1559&gt;0,SUM($O1557:R1557),"")</f>
        <v/>
      </c>
      <c r="F1557" s="57" t="str">
        <f>IF(S$1559&gt;0,SUM($O1557:S1557),"")</f>
        <v/>
      </c>
      <c r="G1557" s="57" t="str">
        <f>IF(T$1559&gt;0,SUM($O1557:T1557),"")</f>
        <v/>
      </c>
      <c r="H1557" s="57" t="str">
        <f>IF(U$1559&gt;0,SUM($O1557:U1557),"")</f>
        <v/>
      </c>
      <c r="I1557" s="57" t="str">
        <f>IF(V$1559&gt;0,SUM($O1557:V1557),"")</f>
        <v/>
      </c>
      <c r="J1557" s="57" t="str">
        <f>IF(W$1559&gt;0,SUM($O1557:W1557),"")</f>
        <v/>
      </c>
      <c r="K1557" s="57" t="str">
        <f>IF(X$1559&gt;0,SUM($O1557:X1557),"")</f>
        <v/>
      </c>
      <c r="L1557" s="57" t="str">
        <f>IF(Y$1559&gt;0,SUM($O1557:Y1557),"")</f>
        <v/>
      </c>
      <c r="M1557" s="57" t="str">
        <f>IF(Z$1559&gt;0,SUM($O1557:Z1557),"")</f>
        <v/>
      </c>
      <c r="N1557" s="65">
        <v>23</v>
      </c>
      <c r="O1557" s="71">
        <v>31</v>
      </c>
      <c r="P1557" s="294">
        <v>51</v>
      </c>
      <c r="Q1557" s="294">
        <v>27</v>
      </c>
      <c r="R1557" s="71"/>
      <c r="S1557" s="95"/>
      <c r="T1557" s="71"/>
      <c r="U1557" s="112"/>
      <c r="V1557" s="71"/>
      <c r="W1557" s="112"/>
      <c r="X1557" s="71"/>
      <c r="Y1557" s="58"/>
      <c r="Z1557" s="58"/>
      <c r="AA1557" s="65">
        <v>23</v>
      </c>
      <c r="AD1557" s="298"/>
      <c r="AE1557" s="298"/>
      <c r="AF1557" s="298"/>
    </row>
    <row r="1558" spans="1:256" x14ac:dyDescent="0.2">
      <c r="A1558" s="65">
        <v>24</v>
      </c>
      <c r="B1558" s="57">
        <f>IF(O$1559&gt;0,SUM($O1558:O1558),"")</f>
        <v>25</v>
      </c>
      <c r="C1558" s="57">
        <f>IF(P$1559&gt;0,SUM($O1558:P1558),"")</f>
        <v>59</v>
      </c>
      <c r="D1558" s="57">
        <f>IF(Q$1559&gt;0,SUM($O1558:Q1558),"")</f>
        <v>77</v>
      </c>
      <c r="E1558" s="57" t="str">
        <f>IF(R$1559&gt;0,SUM($O1558:R1558),"")</f>
        <v/>
      </c>
      <c r="F1558" s="57" t="str">
        <f>IF(S$1559&gt;0,SUM($O1558:S1558),"")</f>
        <v/>
      </c>
      <c r="G1558" s="57" t="str">
        <f>IF(T$1559&gt;0,SUM($O1558:T1558),"")</f>
        <v/>
      </c>
      <c r="H1558" s="57" t="str">
        <f>IF(U$1559&gt;0,SUM($O1558:U1558),"")</f>
        <v/>
      </c>
      <c r="I1558" s="57" t="str">
        <f>IF(V$1559&gt;0,SUM($O1558:V1558),"")</f>
        <v/>
      </c>
      <c r="J1558" s="57" t="str">
        <f>IF(W$1559&gt;0,SUM($O1558:W1558),"")</f>
        <v/>
      </c>
      <c r="K1558" s="57" t="str">
        <f>IF(X$1559&gt;0,SUM($O1558:X1558),"")</f>
        <v/>
      </c>
      <c r="L1558" s="57" t="str">
        <f>IF(Y$1559&gt;0,SUM($O1558:Y1558),"")</f>
        <v/>
      </c>
      <c r="M1558" s="57" t="str">
        <f>IF(Z$1559&gt;0,SUM($O1558:Z1558),"")</f>
        <v/>
      </c>
      <c r="N1558" s="65">
        <v>24</v>
      </c>
      <c r="O1558" s="71">
        <v>25</v>
      </c>
      <c r="P1558" s="294">
        <v>34</v>
      </c>
      <c r="Q1558" s="294">
        <v>18</v>
      </c>
      <c r="R1558" s="71"/>
      <c r="S1558" s="95"/>
      <c r="T1558" s="71"/>
      <c r="U1558" s="112"/>
      <c r="V1558" s="71"/>
      <c r="W1558" s="112"/>
      <c r="X1558" s="71"/>
      <c r="Y1558" s="58"/>
      <c r="Z1558" s="58"/>
      <c r="AA1558" s="65">
        <v>24</v>
      </c>
    </row>
    <row r="1559" spans="1:256" x14ac:dyDescent="0.2">
      <c r="A1559" s="72" t="s">
        <v>4</v>
      </c>
      <c r="B1559" s="62">
        <f>SUM(B1535:B1558)</f>
        <v>825</v>
      </c>
      <c r="C1559" s="62">
        <f t="shared" ref="C1559:M1559" si="94">SUM(C1535:C1558)</f>
        <v>1657</v>
      </c>
      <c r="D1559" s="62">
        <f t="shared" si="94"/>
        <v>2504</v>
      </c>
      <c r="E1559" s="62">
        <f t="shared" si="94"/>
        <v>0</v>
      </c>
      <c r="F1559" s="62">
        <f t="shared" si="94"/>
        <v>0</v>
      </c>
      <c r="G1559" s="62">
        <f>SUM(G1535:G1558)</f>
        <v>0</v>
      </c>
      <c r="H1559" s="62">
        <f t="shared" si="94"/>
        <v>0</v>
      </c>
      <c r="I1559" s="62">
        <f t="shared" si="94"/>
        <v>0</v>
      </c>
      <c r="J1559" s="62">
        <f t="shared" si="94"/>
        <v>0</v>
      </c>
      <c r="K1559" s="62">
        <f t="shared" si="94"/>
        <v>0</v>
      </c>
      <c r="L1559" s="62">
        <f t="shared" si="94"/>
        <v>0</v>
      </c>
      <c r="M1559" s="62">
        <f t="shared" si="94"/>
        <v>0</v>
      </c>
      <c r="N1559" s="72" t="s">
        <v>4</v>
      </c>
      <c r="O1559" s="62">
        <f>SUM(O1535:O1558)</f>
        <v>825</v>
      </c>
      <c r="P1559" s="62">
        <f>SUM(P1535:P1558)</f>
        <v>832</v>
      </c>
      <c r="Q1559" s="62">
        <f t="shared" ref="Q1559" si="95">SUM(Q1535:Q1558)</f>
        <v>847</v>
      </c>
      <c r="R1559" s="62"/>
      <c r="S1559" s="62">
        <f t="shared" ref="S1559:X1559" si="96">SUM(S1535:S1558)</f>
        <v>0</v>
      </c>
      <c r="T1559" s="62">
        <f t="shared" si="96"/>
        <v>0</v>
      </c>
      <c r="U1559" s="62">
        <f t="shared" si="96"/>
        <v>0</v>
      </c>
      <c r="V1559" s="62">
        <f t="shared" si="96"/>
        <v>0</v>
      </c>
      <c r="W1559" s="62">
        <f t="shared" si="96"/>
        <v>0</v>
      </c>
      <c r="X1559" s="62">
        <f t="shared" si="96"/>
        <v>0</v>
      </c>
      <c r="Y1559" s="62">
        <f>SUM(Y1535:Y1558)</f>
        <v>0</v>
      </c>
      <c r="Z1559" s="62">
        <f>SUM(Z1535:Z1558)</f>
        <v>0</v>
      </c>
      <c r="AA1559" s="72" t="s">
        <v>4</v>
      </c>
    </row>
    <row r="1560" spans="1:256" x14ac:dyDescent="0.2">
      <c r="C1560" s="63"/>
      <c r="D1560" s="63"/>
      <c r="E1560" s="63"/>
      <c r="F1560" s="63"/>
      <c r="G1560" s="63"/>
      <c r="H1560" s="63"/>
      <c r="I1560" s="63"/>
      <c r="J1560" s="63"/>
      <c r="K1560" s="63"/>
      <c r="L1560" s="63"/>
      <c r="M1560" s="63"/>
      <c r="O1560" s="380"/>
      <c r="P1560" s="380"/>
      <c r="Q1560" s="380"/>
      <c r="R1560" s="380"/>
      <c r="S1560" s="380"/>
      <c r="T1560" s="380"/>
      <c r="U1560" s="380"/>
      <c r="V1560" s="380"/>
      <c r="W1560" s="380"/>
      <c r="X1560" s="380"/>
      <c r="AA1560" s="45"/>
    </row>
    <row r="1561" spans="1:256" x14ac:dyDescent="0.2">
      <c r="B1561" s="63"/>
      <c r="C1561" s="63"/>
      <c r="D1561" s="63"/>
      <c r="E1561" s="63"/>
      <c r="F1561" s="63"/>
      <c r="G1561" s="63"/>
      <c r="H1561" s="63"/>
      <c r="I1561" s="63"/>
      <c r="J1561" s="63"/>
      <c r="K1561" s="63"/>
      <c r="L1561" s="63"/>
      <c r="M1561" s="63"/>
      <c r="O1561" s="105"/>
      <c r="P1561" s="105"/>
      <c r="Q1561" s="105"/>
    </row>
    <row r="1562" spans="1:256" x14ac:dyDescent="0.2">
      <c r="A1562" s="83"/>
      <c r="B1562" s="63"/>
      <c r="C1562" s="63"/>
      <c r="D1562" s="63"/>
      <c r="E1562" s="63"/>
      <c r="F1562" s="63"/>
      <c r="G1562" s="63"/>
      <c r="H1562" s="63"/>
      <c r="I1562" s="63"/>
      <c r="J1562" s="63"/>
      <c r="K1562" s="63"/>
      <c r="L1562" s="63"/>
      <c r="M1562" s="63"/>
      <c r="N1562" s="83"/>
      <c r="AB1562" s="68"/>
    </row>
    <row r="1563" spans="1:256" x14ac:dyDescent="0.2">
      <c r="B1563" s="86"/>
      <c r="O1563" s="86"/>
    </row>
    <row r="1564" spans="1:256" x14ac:dyDescent="0.2">
      <c r="A1564" s="41" t="s">
        <v>315</v>
      </c>
      <c r="B1564" s="115" t="s">
        <v>257</v>
      </c>
      <c r="C1564" s="116"/>
      <c r="D1564" s="116"/>
      <c r="E1564" s="116"/>
      <c r="F1564" s="116"/>
      <c r="G1564" s="116"/>
      <c r="H1564" s="116"/>
      <c r="I1564" s="116"/>
      <c r="J1564" s="116"/>
      <c r="K1564" s="116"/>
      <c r="L1564" s="116"/>
      <c r="M1564" s="116"/>
      <c r="N1564" s="41" t="s">
        <v>315</v>
      </c>
      <c r="O1564" s="326" t="str">
        <f>B1564</f>
        <v>REA Entered Employment Rate</v>
      </c>
      <c r="P1564" s="327"/>
      <c r="Q1564" s="327"/>
      <c r="R1564" s="327"/>
      <c r="S1564" s="327"/>
      <c r="T1564" s="327"/>
      <c r="U1564" s="327"/>
      <c r="V1564" s="327"/>
      <c r="W1564" s="327"/>
      <c r="X1564" s="327" t="s">
        <v>117</v>
      </c>
      <c r="Y1564" s="327"/>
      <c r="Z1564" s="327"/>
      <c r="AA1564" s="114" t="s">
        <v>315</v>
      </c>
    </row>
    <row r="1565" spans="1:256" x14ac:dyDescent="0.2">
      <c r="A1565" s="56">
        <v>1</v>
      </c>
      <c r="B1565" s="297" t="s">
        <v>117</v>
      </c>
      <c r="C1565" s="294" t="s">
        <v>117</v>
      </c>
      <c r="D1565" s="294" t="s">
        <v>117</v>
      </c>
      <c r="E1565" s="297"/>
      <c r="F1565" s="70"/>
      <c r="G1565" s="297"/>
      <c r="H1565" s="295"/>
      <c r="I1565" s="295"/>
      <c r="J1565" s="295"/>
      <c r="K1565" s="297"/>
      <c r="L1565" s="71"/>
      <c r="M1565" s="58"/>
      <c r="N1565" s="56">
        <v>1</v>
      </c>
      <c r="O1565" s="297" t="s">
        <v>117</v>
      </c>
      <c r="P1565" s="294" t="s">
        <v>117</v>
      </c>
      <c r="Q1565" s="294" t="s">
        <v>117</v>
      </c>
      <c r="R1565" s="297"/>
      <c r="S1565" s="70"/>
      <c r="T1565" s="297"/>
      <c r="U1565" s="295"/>
      <c r="V1565" s="295"/>
      <c r="W1565" s="295"/>
      <c r="X1565" s="297"/>
      <c r="Y1565" s="71"/>
      <c r="Z1565" s="58"/>
      <c r="AA1565" s="56">
        <v>1</v>
      </c>
    </row>
    <row r="1566" spans="1:256" x14ac:dyDescent="0.2">
      <c r="A1566" s="56">
        <v>2</v>
      </c>
      <c r="B1566" s="71">
        <v>40</v>
      </c>
      <c r="C1566" s="294">
        <v>86</v>
      </c>
      <c r="D1566" s="294">
        <v>126</v>
      </c>
      <c r="E1566" s="71"/>
      <c r="F1566" s="95"/>
      <c r="G1566" s="71"/>
      <c r="H1566" s="112"/>
      <c r="I1566" s="112"/>
      <c r="J1566" s="112"/>
      <c r="K1566" s="71"/>
      <c r="L1566" s="297"/>
      <c r="M1566" s="58"/>
      <c r="N1566" s="56">
        <v>2</v>
      </c>
      <c r="O1566" s="71">
        <v>40</v>
      </c>
      <c r="P1566" s="294">
        <v>39</v>
      </c>
      <c r="Q1566" s="294">
        <v>35</v>
      </c>
      <c r="R1566" s="71"/>
      <c r="S1566" s="95"/>
      <c r="T1566" s="71"/>
      <c r="U1566" s="112"/>
      <c r="V1566" s="297"/>
      <c r="W1566" s="112"/>
      <c r="X1566" s="71"/>
      <c r="Y1566" s="297"/>
      <c r="Z1566" s="58"/>
      <c r="AA1566" s="56">
        <v>2</v>
      </c>
      <c r="AH1566" s="299"/>
      <c r="AI1566" s="299"/>
      <c r="AJ1566" s="299"/>
      <c r="AK1566" s="299"/>
      <c r="AL1566" s="299"/>
      <c r="AM1566" s="299"/>
      <c r="AN1566" s="299"/>
      <c r="AO1566" s="299"/>
      <c r="AP1566" s="299"/>
      <c r="AQ1566" s="299"/>
      <c r="AR1566" s="299"/>
      <c r="AS1566" s="299"/>
      <c r="AT1566" s="299"/>
      <c r="AU1566" s="299"/>
      <c r="AV1566" s="299"/>
      <c r="AW1566" s="299"/>
      <c r="AX1566" s="299"/>
      <c r="AY1566" s="299"/>
      <c r="AZ1566" s="299"/>
      <c r="BA1566" s="299"/>
      <c r="BB1566" s="299"/>
      <c r="BC1566" s="299"/>
      <c r="BD1566" s="299"/>
      <c r="BE1566" s="299"/>
    </row>
    <row r="1567" spans="1:256" s="299" customFormat="1" x14ac:dyDescent="0.2">
      <c r="A1567" s="56">
        <v>3</v>
      </c>
      <c r="B1567" s="71">
        <v>15</v>
      </c>
      <c r="C1567" s="294">
        <v>29</v>
      </c>
      <c r="D1567" s="294">
        <v>44</v>
      </c>
      <c r="E1567" s="71"/>
      <c r="F1567" s="95"/>
      <c r="G1567" s="71"/>
      <c r="H1567" s="112"/>
      <c r="I1567" s="112"/>
      <c r="J1567" s="112"/>
      <c r="K1567" s="71"/>
      <c r="L1567" s="297"/>
      <c r="M1567" s="58"/>
      <c r="N1567" s="56">
        <v>3</v>
      </c>
      <c r="O1567" s="71">
        <v>15</v>
      </c>
      <c r="P1567" s="294">
        <v>11</v>
      </c>
      <c r="Q1567" s="294">
        <v>13</v>
      </c>
      <c r="R1567" s="71"/>
      <c r="S1567" s="95"/>
      <c r="T1567" s="71"/>
      <c r="U1567" s="112"/>
      <c r="V1567" s="297"/>
      <c r="W1567" s="112"/>
      <c r="X1567" s="71"/>
      <c r="Y1567" s="297"/>
      <c r="Z1567" s="58"/>
      <c r="AA1567" s="56">
        <v>3</v>
      </c>
      <c r="AC1567" s="15"/>
      <c r="AD1567" s="15"/>
      <c r="AE1567" s="15"/>
      <c r="AF1567" s="15"/>
      <c r="AG1567" s="15"/>
      <c r="AH1567" s="125"/>
      <c r="AI1567" s="125"/>
      <c r="AJ1567" s="125"/>
      <c r="AK1567" s="125"/>
      <c r="AL1567" s="125"/>
      <c r="AM1567" s="125"/>
      <c r="AN1567" s="125"/>
      <c r="AO1567" s="125"/>
      <c r="AP1567" s="125"/>
      <c r="AQ1567" s="87"/>
      <c r="AR1567" s="126"/>
      <c r="AS1567" s="126"/>
      <c r="AT1567" s="126"/>
      <c r="AU1567" s="126"/>
      <c r="AV1567" s="126"/>
      <c r="AW1567" s="126"/>
      <c r="AX1567" s="126"/>
      <c r="AY1567" s="126"/>
      <c r="AZ1567" s="126"/>
      <c r="BA1567" s="126"/>
      <c r="BB1567" s="126"/>
      <c r="BC1567" s="126"/>
      <c r="BD1567" s="87"/>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c r="ID1567" s="15"/>
      <c r="IE1567" s="15"/>
      <c r="IF1567" s="15"/>
      <c r="IG1567" s="15"/>
      <c r="IH1567" s="15"/>
      <c r="II1567" s="15"/>
      <c r="IJ1567" s="15"/>
      <c r="IK1567" s="15"/>
      <c r="IL1567" s="15"/>
      <c r="IM1567" s="15"/>
      <c r="IN1567" s="15"/>
      <c r="IO1567" s="15"/>
      <c r="IP1567" s="15"/>
      <c r="IQ1567" s="15"/>
      <c r="IR1567" s="15"/>
      <c r="IS1567" s="15"/>
      <c r="IT1567" s="15"/>
      <c r="IU1567" s="15"/>
      <c r="IV1567" s="15"/>
    </row>
    <row r="1568" spans="1:256" s="299" customFormat="1" x14ac:dyDescent="0.2">
      <c r="A1568" s="56">
        <v>4</v>
      </c>
      <c r="B1568" s="71">
        <v>46</v>
      </c>
      <c r="C1568" s="294">
        <v>97</v>
      </c>
      <c r="D1568" s="294">
        <v>143</v>
      </c>
      <c r="E1568" s="71"/>
      <c r="F1568" s="95"/>
      <c r="G1568" s="71"/>
      <c r="H1568" s="112"/>
      <c r="I1568" s="112"/>
      <c r="J1568" s="112"/>
      <c r="K1568" s="71"/>
      <c r="L1568" s="445"/>
      <c r="M1568" s="58"/>
      <c r="N1568" s="56">
        <v>4</v>
      </c>
      <c r="O1568" s="71">
        <v>46</v>
      </c>
      <c r="P1568" s="294">
        <v>46</v>
      </c>
      <c r="Q1568" s="294">
        <v>42</v>
      </c>
      <c r="R1568" s="71"/>
      <c r="S1568" s="95"/>
      <c r="T1568" s="71"/>
      <c r="U1568" s="112"/>
      <c r="V1568" s="297"/>
      <c r="W1568" s="112"/>
      <c r="X1568" s="71"/>
      <c r="Y1568" s="445"/>
      <c r="Z1568" s="58"/>
      <c r="AA1568" s="56">
        <v>4</v>
      </c>
      <c r="AC1568" s="15"/>
      <c r="AD1568" s="15"/>
      <c r="AE1568" s="15"/>
      <c r="AF1568" s="15"/>
      <c r="AG1568" s="15"/>
      <c r="AH1568" s="122"/>
      <c r="AI1568" s="122"/>
      <c r="AJ1568" s="122"/>
      <c r="AK1568" s="122"/>
      <c r="AL1568" s="122"/>
      <c r="AM1568" s="128"/>
      <c r="AN1568" s="80"/>
      <c r="AO1568" s="80"/>
      <c r="AP1568" s="80"/>
      <c r="AQ1568" s="88"/>
      <c r="AR1568" s="122"/>
      <c r="AS1568" s="122"/>
      <c r="AT1568" s="122"/>
      <c r="AU1568" s="122"/>
      <c r="AV1568" s="122"/>
      <c r="AW1568" s="122"/>
      <c r="AX1568" s="122"/>
      <c r="AY1568" s="122"/>
      <c r="AZ1568" s="129"/>
      <c r="BA1568" s="80"/>
      <c r="BB1568" s="80"/>
      <c r="BC1568" s="80"/>
      <c r="BD1568" s="88"/>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c r="ID1568" s="15"/>
      <c r="IE1568" s="15"/>
      <c r="IF1568" s="15"/>
      <c r="IG1568" s="15"/>
      <c r="IH1568" s="15"/>
      <c r="II1568" s="15"/>
      <c r="IJ1568" s="15"/>
      <c r="IK1568" s="15"/>
      <c r="IL1568" s="15"/>
      <c r="IM1568" s="15"/>
      <c r="IN1568" s="15"/>
      <c r="IO1568" s="15"/>
      <c r="IP1568" s="15"/>
      <c r="IQ1568" s="15"/>
      <c r="IR1568" s="15"/>
      <c r="IS1568" s="15"/>
      <c r="IT1568" s="15"/>
      <c r="IU1568" s="15"/>
      <c r="IV1568" s="15"/>
    </row>
    <row r="1569" spans="1:256" s="299" customFormat="1" x14ac:dyDescent="0.2">
      <c r="A1569" s="56">
        <v>5</v>
      </c>
      <c r="B1569" s="71">
        <v>9</v>
      </c>
      <c r="C1569" s="294">
        <v>17</v>
      </c>
      <c r="D1569" s="294">
        <v>27</v>
      </c>
      <c r="E1569" s="71"/>
      <c r="F1569" s="95"/>
      <c r="G1569" s="71"/>
      <c r="H1569" s="112"/>
      <c r="I1569" s="112"/>
      <c r="J1569" s="112"/>
      <c r="K1569" s="71"/>
      <c r="L1569" s="445"/>
      <c r="M1569" s="58"/>
      <c r="N1569" s="56">
        <v>5</v>
      </c>
      <c r="O1569" s="71">
        <v>9</v>
      </c>
      <c r="P1569" s="294">
        <v>8</v>
      </c>
      <c r="Q1569" s="294">
        <v>10</v>
      </c>
      <c r="R1569" s="71"/>
      <c r="S1569" s="95"/>
      <c r="T1569" s="71"/>
      <c r="U1569" s="112"/>
      <c r="V1569" s="297"/>
      <c r="W1569" s="112"/>
      <c r="X1569" s="71"/>
      <c r="Y1569" s="445"/>
      <c r="Z1569" s="58"/>
      <c r="AA1569" s="56">
        <v>5</v>
      </c>
      <c r="AC1569" s="15"/>
      <c r="AD1569" s="15"/>
      <c r="AE1569" s="15"/>
      <c r="AF1569" s="15"/>
      <c r="AG1569" s="15"/>
      <c r="AH1569" s="122"/>
      <c r="AI1569" s="122"/>
      <c r="AJ1569" s="122"/>
      <c r="AK1569" s="122"/>
      <c r="AL1569" s="122"/>
      <c r="AM1569" s="128"/>
      <c r="AN1569" s="80"/>
      <c r="AO1569" s="80"/>
      <c r="AP1569" s="80"/>
      <c r="AQ1569" s="88"/>
      <c r="AR1569" s="122"/>
      <c r="AS1569" s="122"/>
      <c r="AT1569" s="122"/>
      <c r="AU1569" s="122"/>
      <c r="AV1569" s="122"/>
      <c r="AW1569" s="122"/>
      <c r="AX1569" s="122"/>
      <c r="AY1569" s="122"/>
      <c r="AZ1569" s="129"/>
      <c r="BA1569" s="80"/>
      <c r="BB1569" s="80"/>
      <c r="BC1569" s="80"/>
      <c r="BD1569" s="88"/>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c r="ID1569" s="15"/>
      <c r="IE1569" s="15"/>
      <c r="IF1569" s="15"/>
      <c r="IG1569" s="15"/>
      <c r="IH1569" s="15"/>
      <c r="II1569" s="15"/>
      <c r="IJ1569" s="15"/>
      <c r="IK1569" s="15"/>
      <c r="IL1569" s="15"/>
      <c r="IM1569" s="15"/>
      <c r="IN1569" s="15"/>
      <c r="IO1569" s="15"/>
      <c r="IP1569" s="15"/>
      <c r="IQ1569" s="15"/>
      <c r="IR1569" s="15"/>
      <c r="IS1569" s="15"/>
      <c r="IT1569" s="15"/>
      <c r="IU1569" s="15"/>
      <c r="IV1569" s="15"/>
    </row>
    <row r="1570" spans="1:256" s="299" customFormat="1" x14ac:dyDescent="0.2">
      <c r="A1570" s="56">
        <v>6</v>
      </c>
      <c r="B1570" s="71">
        <v>18</v>
      </c>
      <c r="C1570" s="294">
        <v>38</v>
      </c>
      <c r="D1570" s="294">
        <v>48</v>
      </c>
      <c r="E1570" s="71"/>
      <c r="F1570" s="95"/>
      <c r="G1570" s="71"/>
      <c r="H1570" s="112"/>
      <c r="I1570" s="112"/>
      <c r="J1570" s="112"/>
      <c r="K1570" s="71"/>
      <c r="L1570" s="445"/>
      <c r="M1570" s="58"/>
      <c r="N1570" s="56">
        <v>6</v>
      </c>
      <c r="O1570" s="71">
        <v>18</v>
      </c>
      <c r="P1570" s="294">
        <v>19</v>
      </c>
      <c r="Q1570" s="294">
        <v>8</v>
      </c>
      <c r="R1570" s="71"/>
      <c r="S1570" s="95"/>
      <c r="T1570" s="71"/>
      <c r="U1570" s="112"/>
      <c r="V1570" s="297"/>
      <c r="W1570" s="112"/>
      <c r="X1570" s="71"/>
      <c r="Y1570" s="445"/>
      <c r="Z1570" s="58"/>
      <c r="AA1570" s="56">
        <v>6</v>
      </c>
      <c r="AC1570" s="15"/>
      <c r="AD1570" s="15"/>
      <c r="AE1570" s="15"/>
      <c r="AF1570" s="15"/>
      <c r="AH1570" s="122"/>
      <c r="AI1570" s="122"/>
      <c r="AJ1570" s="122"/>
      <c r="AK1570" s="122"/>
      <c r="AL1570" s="122"/>
      <c r="AM1570" s="128"/>
      <c r="AN1570" s="80"/>
      <c r="AO1570" s="80"/>
      <c r="AP1570" s="80"/>
      <c r="AQ1570" s="88"/>
      <c r="AR1570" s="122"/>
      <c r="AS1570" s="122"/>
      <c r="AT1570" s="122"/>
      <c r="AU1570" s="122"/>
      <c r="AV1570" s="122"/>
      <c r="AW1570" s="122"/>
      <c r="AX1570" s="122"/>
      <c r="AY1570" s="122"/>
      <c r="AZ1570" s="129"/>
      <c r="BA1570" s="80"/>
      <c r="BB1570" s="80"/>
      <c r="BC1570" s="80"/>
      <c r="BD1570" s="88"/>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c r="ID1570" s="15"/>
      <c r="IE1570" s="15"/>
      <c r="IF1570" s="15"/>
      <c r="IG1570" s="15"/>
      <c r="IH1570" s="15"/>
      <c r="II1570" s="15"/>
      <c r="IJ1570" s="15"/>
      <c r="IK1570" s="15"/>
      <c r="IL1570" s="15"/>
      <c r="IM1570" s="15"/>
      <c r="IN1570" s="15"/>
      <c r="IO1570" s="15"/>
      <c r="IP1570" s="15"/>
      <c r="IQ1570" s="15"/>
      <c r="IR1570" s="15"/>
      <c r="IS1570" s="15"/>
      <c r="IT1570" s="15"/>
      <c r="IU1570" s="15"/>
      <c r="IV1570" s="15"/>
    </row>
    <row r="1571" spans="1:256" s="299" customFormat="1" x14ac:dyDescent="0.2">
      <c r="A1571" s="56">
        <v>7</v>
      </c>
      <c r="B1571" s="71">
        <v>19</v>
      </c>
      <c r="C1571" s="294">
        <v>44</v>
      </c>
      <c r="D1571" s="294">
        <v>69</v>
      </c>
      <c r="E1571" s="71"/>
      <c r="F1571" s="95"/>
      <c r="G1571" s="71"/>
      <c r="H1571" s="112"/>
      <c r="I1571" s="112"/>
      <c r="J1571" s="112"/>
      <c r="K1571" s="71"/>
      <c r="L1571" s="445"/>
      <c r="M1571" s="58"/>
      <c r="N1571" s="56">
        <v>7</v>
      </c>
      <c r="O1571" s="71">
        <v>19</v>
      </c>
      <c r="P1571" s="294">
        <v>24</v>
      </c>
      <c r="Q1571" s="294">
        <v>21</v>
      </c>
      <c r="R1571" s="71"/>
      <c r="S1571" s="95"/>
      <c r="T1571" s="71"/>
      <c r="U1571" s="112"/>
      <c r="V1571" s="297"/>
      <c r="W1571" s="112"/>
      <c r="X1571" s="71"/>
      <c r="Y1571" s="445"/>
      <c r="Z1571" s="58"/>
      <c r="AA1571" s="56">
        <v>7</v>
      </c>
      <c r="AC1571" s="15"/>
      <c r="AD1571" s="15"/>
      <c r="AE1571" s="15"/>
      <c r="AF1571" s="15"/>
      <c r="AH1571" s="122"/>
      <c r="AI1571" s="122"/>
      <c r="AJ1571" s="122"/>
      <c r="AK1571" s="122"/>
      <c r="AL1571" s="122"/>
      <c r="AM1571" s="128"/>
      <c r="AN1571" s="80"/>
      <c r="AO1571" s="80"/>
      <c r="AP1571" s="80"/>
      <c r="AQ1571" s="88"/>
      <c r="AR1571" s="122"/>
      <c r="AS1571" s="122"/>
      <c r="AT1571" s="122"/>
      <c r="AU1571" s="122"/>
      <c r="AV1571" s="122"/>
      <c r="AW1571" s="122"/>
      <c r="AX1571" s="122"/>
      <c r="AY1571" s="122"/>
      <c r="AZ1571" s="129"/>
      <c r="BA1571" s="80"/>
      <c r="BB1571" s="80"/>
      <c r="BC1571" s="80"/>
      <c r="BD1571" s="88"/>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c r="ID1571" s="15"/>
      <c r="IE1571" s="15"/>
      <c r="IF1571" s="15"/>
      <c r="IG1571" s="15"/>
      <c r="IH1571" s="15"/>
      <c r="II1571" s="15"/>
      <c r="IJ1571" s="15"/>
      <c r="IK1571" s="15"/>
      <c r="IL1571" s="15"/>
      <c r="IM1571" s="15"/>
      <c r="IN1571" s="15"/>
      <c r="IO1571" s="15"/>
      <c r="IP1571" s="15"/>
      <c r="IQ1571" s="15"/>
      <c r="IR1571" s="15"/>
      <c r="IS1571" s="15"/>
      <c r="IT1571" s="15"/>
      <c r="IU1571" s="15"/>
      <c r="IV1571" s="15"/>
    </row>
    <row r="1572" spans="1:256" s="299" customFormat="1" x14ac:dyDescent="0.2">
      <c r="A1572" s="56">
        <v>8</v>
      </c>
      <c r="B1572" s="71">
        <v>223</v>
      </c>
      <c r="C1572" s="294">
        <v>483</v>
      </c>
      <c r="D1572" s="294">
        <v>799</v>
      </c>
      <c r="E1572" s="71"/>
      <c r="F1572" s="95"/>
      <c r="G1572" s="71"/>
      <c r="H1572" s="112"/>
      <c r="I1572" s="112"/>
      <c r="J1572" s="112"/>
      <c r="K1572" s="71"/>
      <c r="L1572" s="445"/>
      <c r="M1572" s="58"/>
      <c r="N1572" s="56">
        <v>8</v>
      </c>
      <c r="O1572" s="71">
        <v>223</v>
      </c>
      <c r="P1572" s="294">
        <v>230</v>
      </c>
      <c r="Q1572" s="294">
        <v>281</v>
      </c>
      <c r="R1572" s="71"/>
      <c r="S1572" s="95"/>
      <c r="T1572" s="71"/>
      <c r="U1572" s="112"/>
      <c r="V1572" s="297"/>
      <c r="W1572" s="112"/>
      <c r="X1572" s="71"/>
      <c r="Y1572" s="445"/>
      <c r="Z1572" s="58"/>
      <c r="AA1572" s="56">
        <v>8</v>
      </c>
      <c r="AC1572" s="15"/>
      <c r="AD1572" s="15"/>
      <c r="AE1572" s="15"/>
      <c r="AF1572" s="15"/>
      <c r="AG1572" s="127"/>
      <c r="AH1572" s="122"/>
      <c r="AI1572" s="122"/>
      <c r="AJ1572" s="122"/>
      <c r="AK1572" s="122"/>
      <c r="AL1572" s="122"/>
      <c r="AM1572" s="128"/>
      <c r="AN1572" s="80"/>
      <c r="AO1572" s="80"/>
      <c r="AP1572" s="80"/>
      <c r="AQ1572" s="88"/>
      <c r="AR1572" s="122"/>
      <c r="AS1572" s="122"/>
      <c r="AT1572" s="122"/>
      <c r="AU1572" s="122"/>
      <c r="AV1572" s="122"/>
      <c r="AW1572" s="122"/>
      <c r="AX1572" s="122"/>
      <c r="AY1572" s="122"/>
      <c r="AZ1572" s="129"/>
      <c r="BA1572" s="80"/>
      <c r="BB1572" s="80"/>
      <c r="BC1572" s="80"/>
      <c r="BD1572" s="88"/>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c r="ID1572" s="15"/>
      <c r="IE1572" s="15"/>
      <c r="IF1572" s="15"/>
      <c r="IG1572" s="15"/>
      <c r="IH1572" s="15"/>
      <c r="II1572" s="15"/>
      <c r="IJ1572" s="15"/>
      <c r="IK1572" s="15"/>
      <c r="IL1572" s="15"/>
      <c r="IM1572" s="15"/>
      <c r="IN1572" s="15"/>
      <c r="IO1572" s="15"/>
      <c r="IP1572" s="15"/>
      <c r="IQ1572" s="15"/>
      <c r="IR1572" s="15"/>
      <c r="IS1572" s="15"/>
      <c r="IT1572" s="15"/>
      <c r="IU1572" s="15"/>
      <c r="IV1572" s="15"/>
    </row>
    <row r="1573" spans="1:256" s="299" customFormat="1" x14ac:dyDescent="0.2">
      <c r="A1573" s="56">
        <v>9</v>
      </c>
      <c r="B1573" s="71">
        <v>15</v>
      </c>
      <c r="C1573" s="294">
        <v>30</v>
      </c>
      <c r="D1573" s="294">
        <v>49</v>
      </c>
      <c r="E1573" s="71"/>
      <c r="F1573" s="95"/>
      <c r="G1573" s="71"/>
      <c r="H1573" s="112"/>
      <c r="I1573" s="112"/>
      <c r="J1573" s="112"/>
      <c r="K1573" s="71"/>
      <c r="L1573" s="445"/>
      <c r="M1573" s="58"/>
      <c r="N1573" s="56">
        <v>9</v>
      </c>
      <c r="O1573" s="71">
        <v>15</v>
      </c>
      <c r="P1573" s="294">
        <v>15</v>
      </c>
      <c r="Q1573" s="294">
        <v>19</v>
      </c>
      <c r="R1573" s="71"/>
      <c r="S1573" s="95"/>
      <c r="T1573" s="71"/>
      <c r="U1573" s="112"/>
      <c r="V1573" s="297"/>
      <c r="W1573" s="112"/>
      <c r="X1573" s="71"/>
      <c r="Y1573" s="445"/>
      <c r="Z1573" s="58"/>
      <c r="AA1573" s="56">
        <v>9</v>
      </c>
      <c r="AC1573" s="15"/>
      <c r="AD1573" s="15"/>
      <c r="AE1573" s="15"/>
      <c r="AF1573" s="15"/>
      <c r="AG1573" s="127"/>
      <c r="AH1573" s="122"/>
      <c r="AI1573" s="122"/>
      <c r="AJ1573" s="122"/>
      <c r="AK1573" s="122"/>
      <c r="AL1573" s="122"/>
      <c r="AM1573" s="128"/>
      <c r="AN1573" s="80"/>
      <c r="AO1573" s="80"/>
      <c r="AP1573" s="80"/>
      <c r="AQ1573" s="88"/>
      <c r="AR1573" s="122"/>
      <c r="AS1573" s="122"/>
      <c r="AT1573" s="122"/>
      <c r="AU1573" s="122"/>
      <c r="AV1573" s="122"/>
      <c r="AW1573" s="122"/>
      <c r="AX1573" s="122"/>
      <c r="AY1573" s="122"/>
      <c r="AZ1573" s="129"/>
      <c r="BA1573" s="80"/>
      <c r="BB1573" s="80"/>
      <c r="BC1573" s="80"/>
      <c r="BD1573" s="88"/>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c r="ID1573" s="15"/>
      <c r="IE1573" s="15"/>
      <c r="IF1573" s="15"/>
      <c r="IG1573" s="15"/>
      <c r="IH1573" s="15"/>
      <c r="II1573" s="15"/>
      <c r="IJ1573" s="15"/>
      <c r="IK1573" s="15"/>
      <c r="IL1573" s="15"/>
      <c r="IM1573" s="15"/>
      <c r="IN1573" s="15"/>
      <c r="IO1573" s="15"/>
      <c r="IP1573" s="15"/>
      <c r="IQ1573" s="15"/>
      <c r="IR1573" s="15"/>
      <c r="IS1573" s="15"/>
      <c r="IT1573" s="15"/>
      <c r="IU1573" s="15"/>
      <c r="IV1573" s="15"/>
    </row>
    <row r="1574" spans="1:256" s="299" customFormat="1" x14ac:dyDescent="0.2">
      <c r="A1574" s="56">
        <v>10</v>
      </c>
      <c r="B1574" s="71">
        <v>99</v>
      </c>
      <c r="C1574" s="294">
        <v>180</v>
      </c>
      <c r="D1574" s="294">
        <v>268</v>
      </c>
      <c r="E1574" s="71"/>
      <c r="F1574" s="95"/>
      <c r="G1574" s="71"/>
      <c r="H1574" s="112"/>
      <c r="I1574" s="112"/>
      <c r="J1574" s="112"/>
      <c r="K1574" s="71"/>
      <c r="L1574" s="445"/>
      <c r="M1574" s="58"/>
      <c r="N1574" s="56">
        <v>10</v>
      </c>
      <c r="O1574" s="71">
        <v>99</v>
      </c>
      <c r="P1574" s="294">
        <v>76</v>
      </c>
      <c r="Q1574" s="294">
        <v>79</v>
      </c>
      <c r="R1574" s="71"/>
      <c r="S1574" s="95"/>
      <c r="T1574" s="71"/>
      <c r="U1574" s="112"/>
      <c r="V1574" s="297"/>
      <c r="W1574" s="112"/>
      <c r="X1574" s="71"/>
      <c r="Y1574" s="445"/>
      <c r="Z1574" s="58"/>
      <c r="AA1574" s="56">
        <v>10</v>
      </c>
      <c r="AC1574" s="15"/>
      <c r="AD1574" s="15"/>
      <c r="AE1574" s="15"/>
      <c r="AF1574" s="15"/>
      <c r="AG1574" s="127"/>
      <c r="AH1574" s="122"/>
      <c r="AI1574" s="122"/>
      <c r="AJ1574" s="122"/>
      <c r="AK1574" s="122"/>
      <c r="AL1574" s="122"/>
      <c r="AM1574" s="128"/>
      <c r="AN1574" s="80"/>
      <c r="AO1574" s="80"/>
      <c r="AP1574" s="80"/>
      <c r="AQ1574" s="88"/>
      <c r="AR1574" s="122"/>
      <c r="AS1574" s="122"/>
      <c r="AT1574" s="122"/>
      <c r="AU1574" s="122"/>
      <c r="AV1574" s="122"/>
      <c r="AW1574" s="122"/>
      <c r="AX1574" s="122"/>
      <c r="AY1574" s="122"/>
      <c r="AZ1574" s="129"/>
      <c r="BA1574" s="80"/>
      <c r="BB1574" s="80"/>
      <c r="BC1574" s="80"/>
      <c r="BD1574" s="88"/>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c r="ID1574" s="15"/>
      <c r="IE1574" s="15"/>
      <c r="IF1574" s="15"/>
      <c r="IG1574" s="15"/>
      <c r="IH1574" s="15"/>
      <c r="II1574" s="15"/>
      <c r="IJ1574" s="15"/>
      <c r="IK1574" s="15"/>
      <c r="IL1574" s="15"/>
      <c r="IM1574" s="15"/>
      <c r="IN1574" s="15"/>
      <c r="IO1574" s="15"/>
      <c r="IP1574" s="15"/>
      <c r="IQ1574" s="15"/>
      <c r="IR1574" s="15"/>
      <c r="IS1574" s="15"/>
      <c r="IT1574" s="15"/>
      <c r="IU1574" s="15"/>
      <c r="IV1574" s="15"/>
    </row>
    <row r="1575" spans="1:256" s="299" customFormat="1" x14ac:dyDescent="0.2">
      <c r="A1575" s="56">
        <v>11</v>
      </c>
      <c r="B1575" s="71">
        <v>122</v>
      </c>
      <c r="C1575" s="294">
        <v>252</v>
      </c>
      <c r="D1575" s="294">
        <v>431</v>
      </c>
      <c r="E1575" s="71"/>
      <c r="F1575" s="95"/>
      <c r="G1575" s="71"/>
      <c r="H1575" s="112"/>
      <c r="I1575" s="112"/>
      <c r="J1575" s="112"/>
      <c r="K1575" s="71"/>
      <c r="L1575" s="445"/>
      <c r="M1575" s="58"/>
      <c r="N1575" s="56">
        <v>11</v>
      </c>
      <c r="O1575" s="71">
        <v>122</v>
      </c>
      <c r="P1575" s="294">
        <v>97</v>
      </c>
      <c r="Q1575" s="294">
        <v>153</v>
      </c>
      <c r="R1575" s="71"/>
      <c r="S1575" s="95"/>
      <c r="T1575" s="71"/>
      <c r="U1575" s="112"/>
      <c r="V1575" s="297"/>
      <c r="W1575" s="112"/>
      <c r="X1575" s="71"/>
      <c r="Y1575" s="445"/>
      <c r="Z1575" s="58"/>
      <c r="AA1575" s="56">
        <v>11</v>
      </c>
      <c r="AC1575" s="15"/>
      <c r="AD1575" s="15"/>
      <c r="AE1575" s="15"/>
      <c r="AF1575" s="15"/>
      <c r="AG1575" s="127"/>
      <c r="AH1575" s="122"/>
      <c r="AI1575" s="122"/>
      <c r="AJ1575" s="122"/>
      <c r="AK1575" s="122"/>
      <c r="AL1575" s="122"/>
      <c r="AM1575" s="128"/>
      <c r="AN1575" s="81"/>
      <c r="AO1575" s="80"/>
      <c r="AP1575" s="80"/>
      <c r="AQ1575" s="88"/>
      <c r="AR1575" s="122"/>
      <c r="AS1575" s="122"/>
      <c r="AT1575" s="122"/>
      <c r="AU1575" s="122"/>
      <c r="AV1575" s="122"/>
      <c r="AW1575" s="122"/>
      <c r="AX1575" s="122"/>
      <c r="AY1575" s="122"/>
      <c r="AZ1575" s="129"/>
      <c r="BA1575" s="80"/>
      <c r="BB1575" s="80"/>
      <c r="BC1575" s="80"/>
      <c r="BD1575" s="88"/>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c r="ID1575" s="15"/>
      <c r="IE1575" s="15"/>
      <c r="IF1575" s="15"/>
      <c r="IG1575" s="15"/>
      <c r="IH1575" s="15"/>
      <c r="II1575" s="15"/>
      <c r="IJ1575" s="15"/>
      <c r="IK1575" s="15"/>
      <c r="IL1575" s="15"/>
      <c r="IM1575" s="15"/>
      <c r="IN1575" s="15"/>
      <c r="IO1575" s="15"/>
      <c r="IP1575" s="15"/>
      <c r="IQ1575" s="15"/>
      <c r="IR1575" s="15"/>
      <c r="IS1575" s="15"/>
      <c r="IT1575" s="15"/>
      <c r="IU1575" s="15"/>
      <c r="IV1575" s="15"/>
    </row>
    <row r="1576" spans="1:256" s="299" customFormat="1" x14ac:dyDescent="0.2">
      <c r="A1576" s="56">
        <v>12</v>
      </c>
      <c r="B1576" s="71">
        <v>262</v>
      </c>
      <c r="C1576" s="294">
        <v>504</v>
      </c>
      <c r="D1576" s="294">
        <v>814</v>
      </c>
      <c r="E1576" s="71"/>
      <c r="F1576" s="95"/>
      <c r="G1576" s="71"/>
      <c r="H1576" s="112"/>
      <c r="I1576" s="112"/>
      <c r="J1576" s="112"/>
      <c r="K1576" s="71"/>
      <c r="L1576" s="445"/>
      <c r="M1576" s="58"/>
      <c r="N1576" s="56">
        <v>12</v>
      </c>
      <c r="O1576" s="71">
        <v>262</v>
      </c>
      <c r="P1576" s="294">
        <v>217</v>
      </c>
      <c r="Q1576" s="294">
        <v>277</v>
      </c>
      <c r="R1576" s="71"/>
      <c r="S1576" s="95"/>
      <c r="T1576" s="71"/>
      <c r="U1576" s="112"/>
      <c r="V1576" s="297"/>
      <c r="W1576" s="112"/>
      <c r="X1576" s="71"/>
      <c r="Y1576" s="445"/>
      <c r="Z1576" s="58"/>
      <c r="AA1576" s="56">
        <v>12</v>
      </c>
      <c r="AC1576" s="15"/>
      <c r="AD1576" s="15"/>
      <c r="AE1576" s="15"/>
      <c r="AF1576" s="15"/>
      <c r="AG1576" s="127"/>
      <c r="AH1576" s="122"/>
      <c r="AI1576" s="122"/>
      <c r="AJ1576" s="122"/>
      <c r="AK1576" s="122"/>
      <c r="AL1576" s="122"/>
      <c r="AM1576" s="128"/>
      <c r="AN1576" s="80"/>
      <c r="AO1576" s="80"/>
      <c r="AP1576" s="80"/>
      <c r="AQ1576" s="88"/>
      <c r="AR1576" s="122"/>
      <c r="AS1576" s="122"/>
      <c r="AT1576" s="122"/>
      <c r="AU1576" s="122"/>
      <c r="AV1576" s="122"/>
      <c r="AW1576" s="122"/>
      <c r="AX1576" s="122"/>
      <c r="AY1576" s="122"/>
      <c r="AZ1576" s="129"/>
      <c r="BA1576" s="80"/>
      <c r="BB1576" s="80"/>
      <c r="BC1576" s="80"/>
      <c r="BD1576" s="88"/>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c r="ID1576" s="15"/>
      <c r="IE1576" s="15"/>
      <c r="IF1576" s="15"/>
      <c r="IG1576" s="15"/>
      <c r="IH1576" s="15"/>
      <c r="II1576" s="15"/>
      <c r="IJ1576" s="15"/>
      <c r="IK1576" s="15"/>
      <c r="IL1576" s="15"/>
      <c r="IM1576" s="15"/>
      <c r="IN1576" s="15"/>
      <c r="IO1576" s="15"/>
      <c r="IP1576" s="15"/>
      <c r="IQ1576" s="15"/>
      <c r="IR1576" s="15"/>
      <c r="IS1576" s="15"/>
      <c r="IT1576" s="15"/>
      <c r="IU1576" s="15"/>
      <c r="IV1576" s="15"/>
    </row>
    <row r="1577" spans="1:256" s="299" customFormat="1" x14ac:dyDescent="0.2">
      <c r="A1577" s="56">
        <v>13</v>
      </c>
      <c r="B1577" s="71">
        <v>149</v>
      </c>
      <c r="C1577" s="294">
        <v>285</v>
      </c>
      <c r="D1577" s="294">
        <v>427</v>
      </c>
      <c r="E1577" s="71"/>
      <c r="F1577" s="95"/>
      <c r="G1577" s="71"/>
      <c r="H1577" s="112"/>
      <c r="I1577" s="112"/>
      <c r="J1577" s="112"/>
      <c r="K1577" s="71"/>
      <c r="L1577" s="445"/>
      <c r="M1577" s="58"/>
      <c r="N1577" s="56">
        <v>13</v>
      </c>
      <c r="O1577" s="71">
        <v>149</v>
      </c>
      <c r="P1577" s="294">
        <v>134</v>
      </c>
      <c r="Q1577" s="294">
        <v>134</v>
      </c>
      <c r="R1577" s="71"/>
      <c r="S1577" s="95"/>
      <c r="T1577" s="71"/>
      <c r="U1577" s="112"/>
      <c r="V1577" s="297"/>
      <c r="W1577" s="112"/>
      <c r="X1577" s="71"/>
      <c r="Y1577" s="445"/>
      <c r="Z1577" s="58"/>
      <c r="AA1577" s="56">
        <v>13</v>
      </c>
      <c r="AC1577" s="15"/>
      <c r="AD1577" s="15"/>
      <c r="AE1577" s="15"/>
      <c r="AF1577" s="15"/>
      <c r="AG1577" s="127"/>
      <c r="AH1577" s="122"/>
      <c r="AI1577" s="122"/>
      <c r="AJ1577" s="122"/>
      <c r="AK1577" s="122"/>
      <c r="AL1577" s="122"/>
      <c r="AM1577" s="128"/>
      <c r="AN1577" s="80"/>
      <c r="AO1577" s="80"/>
      <c r="AP1577" s="80"/>
      <c r="AQ1577" s="88"/>
      <c r="AR1577" s="122"/>
      <c r="AS1577" s="122"/>
      <c r="AT1577" s="122"/>
      <c r="AU1577" s="122"/>
      <c r="AV1577" s="122"/>
      <c r="AW1577" s="122"/>
      <c r="AX1577" s="122"/>
      <c r="AY1577" s="122"/>
      <c r="AZ1577" s="129"/>
      <c r="BA1577" s="80"/>
      <c r="BB1577" s="80"/>
      <c r="BC1577" s="80"/>
      <c r="BD1577" s="88"/>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c r="ID1577" s="15"/>
      <c r="IE1577" s="15"/>
      <c r="IF1577" s="15"/>
      <c r="IG1577" s="15"/>
      <c r="IH1577" s="15"/>
      <c r="II1577" s="15"/>
      <c r="IJ1577" s="15"/>
      <c r="IK1577" s="15"/>
      <c r="IL1577" s="15"/>
      <c r="IM1577" s="15"/>
      <c r="IN1577" s="15"/>
      <c r="IO1577" s="15"/>
      <c r="IP1577" s="15"/>
      <c r="IQ1577" s="15"/>
      <c r="IR1577" s="15"/>
      <c r="IS1577" s="15"/>
      <c r="IT1577" s="15"/>
      <c r="IU1577" s="15"/>
      <c r="IV1577" s="15"/>
    </row>
    <row r="1578" spans="1:256" s="299" customFormat="1" x14ac:dyDescent="0.2">
      <c r="A1578" s="56">
        <v>14</v>
      </c>
      <c r="B1578" s="71">
        <v>299</v>
      </c>
      <c r="C1578" s="294">
        <v>537</v>
      </c>
      <c r="D1578" s="294">
        <v>831</v>
      </c>
      <c r="E1578" s="71"/>
      <c r="F1578" s="95"/>
      <c r="G1578" s="71"/>
      <c r="H1578" s="112"/>
      <c r="I1578" s="112"/>
      <c r="J1578" s="112"/>
      <c r="K1578" s="71"/>
      <c r="L1578" s="445"/>
      <c r="M1578" s="58"/>
      <c r="N1578" s="56">
        <v>14</v>
      </c>
      <c r="O1578" s="71">
        <v>299</v>
      </c>
      <c r="P1578" s="294">
        <v>237</v>
      </c>
      <c r="Q1578" s="294">
        <v>291</v>
      </c>
      <c r="R1578" s="71"/>
      <c r="S1578" s="95"/>
      <c r="T1578" s="71"/>
      <c r="U1578" s="112"/>
      <c r="V1578" s="297"/>
      <c r="W1578" s="112"/>
      <c r="X1578" s="71"/>
      <c r="Y1578" s="445"/>
      <c r="Z1578" s="58"/>
      <c r="AA1578" s="56">
        <v>14</v>
      </c>
      <c r="AC1578" s="15"/>
      <c r="AD1578" s="15"/>
      <c r="AE1578" s="15"/>
      <c r="AF1578" s="15"/>
      <c r="AG1578" s="127"/>
      <c r="AH1578" s="122"/>
      <c r="AI1578" s="122"/>
      <c r="AJ1578" s="122"/>
      <c r="AK1578" s="122"/>
      <c r="AL1578" s="122"/>
      <c r="AM1578" s="128"/>
      <c r="AN1578" s="80"/>
      <c r="AO1578" s="80"/>
      <c r="AP1578" s="80"/>
      <c r="AQ1578" s="88"/>
      <c r="AR1578" s="122"/>
      <c r="AS1578" s="122"/>
      <c r="AT1578" s="122"/>
      <c r="AU1578" s="122"/>
      <c r="AV1578" s="122"/>
      <c r="AW1578" s="122"/>
      <c r="AX1578" s="122"/>
      <c r="AY1578" s="122"/>
      <c r="AZ1578" s="129"/>
      <c r="BA1578" s="80"/>
      <c r="BB1578" s="80"/>
      <c r="BC1578" s="80"/>
      <c r="BD1578" s="88"/>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c r="ID1578" s="15"/>
      <c r="IE1578" s="15"/>
      <c r="IF1578" s="15"/>
      <c r="IG1578" s="15"/>
      <c r="IH1578" s="15"/>
      <c r="II1578" s="15"/>
      <c r="IJ1578" s="15"/>
      <c r="IK1578" s="15"/>
      <c r="IL1578" s="15"/>
      <c r="IM1578" s="15"/>
      <c r="IN1578" s="15"/>
      <c r="IO1578" s="15"/>
      <c r="IP1578" s="15"/>
      <c r="IQ1578" s="15"/>
      <c r="IR1578" s="15"/>
      <c r="IS1578" s="15"/>
      <c r="IT1578" s="15"/>
      <c r="IU1578" s="15"/>
      <c r="IV1578" s="15"/>
    </row>
    <row r="1579" spans="1:256" s="299" customFormat="1" x14ac:dyDescent="0.2">
      <c r="A1579" s="56">
        <v>15</v>
      </c>
      <c r="B1579" s="71">
        <v>338</v>
      </c>
      <c r="C1579" s="294">
        <v>686</v>
      </c>
      <c r="D1579" s="294">
        <v>1263</v>
      </c>
      <c r="E1579" s="71"/>
      <c r="F1579" s="95"/>
      <c r="G1579" s="71"/>
      <c r="H1579" s="112"/>
      <c r="I1579" s="112"/>
      <c r="J1579" s="112"/>
      <c r="K1579" s="71"/>
      <c r="L1579" s="445"/>
      <c r="M1579" s="58"/>
      <c r="N1579" s="56">
        <v>15</v>
      </c>
      <c r="O1579" s="71">
        <v>338</v>
      </c>
      <c r="P1579" s="294">
        <v>343</v>
      </c>
      <c r="Q1579" s="294">
        <v>563</v>
      </c>
      <c r="R1579" s="71"/>
      <c r="S1579" s="95"/>
      <c r="T1579" s="71"/>
      <c r="U1579" s="112"/>
      <c r="V1579" s="297"/>
      <c r="W1579" s="112"/>
      <c r="X1579" s="71"/>
      <c r="Y1579" s="445"/>
      <c r="Z1579" s="58"/>
      <c r="AA1579" s="56">
        <v>15</v>
      </c>
      <c r="AC1579" s="15"/>
      <c r="AD1579" s="15"/>
      <c r="AE1579" s="15"/>
      <c r="AF1579" s="15"/>
      <c r="AG1579" s="127"/>
      <c r="AH1579" s="122"/>
      <c r="AI1579" s="122"/>
      <c r="AJ1579" s="122"/>
      <c r="AK1579" s="122"/>
      <c r="AL1579" s="122"/>
      <c r="AM1579" s="128"/>
      <c r="AN1579" s="80"/>
      <c r="AO1579" s="80"/>
      <c r="AP1579" s="80"/>
      <c r="AQ1579" s="88"/>
      <c r="AR1579" s="122"/>
      <c r="AS1579" s="122"/>
      <c r="AT1579" s="122"/>
      <c r="AU1579" s="122"/>
      <c r="AV1579" s="122"/>
      <c r="AW1579" s="122"/>
      <c r="AX1579" s="122"/>
      <c r="AY1579" s="122"/>
      <c r="AZ1579" s="129"/>
      <c r="BA1579" s="80"/>
      <c r="BB1579" s="80"/>
      <c r="BC1579" s="80"/>
      <c r="BD1579" s="88"/>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c r="ID1579" s="15"/>
      <c r="IE1579" s="15"/>
      <c r="IF1579" s="15"/>
      <c r="IG1579" s="15"/>
      <c r="IH1579" s="15"/>
      <c r="II1579" s="15"/>
      <c r="IJ1579" s="15"/>
      <c r="IK1579" s="15"/>
      <c r="IL1579" s="15"/>
      <c r="IM1579" s="15"/>
      <c r="IN1579" s="15"/>
      <c r="IO1579" s="15"/>
      <c r="IP1579" s="15"/>
      <c r="IQ1579" s="15"/>
      <c r="IR1579" s="15"/>
      <c r="IS1579" s="15"/>
      <c r="IT1579" s="15"/>
      <c r="IU1579" s="15"/>
      <c r="IV1579" s="15"/>
    </row>
    <row r="1580" spans="1:256" s="299" customFormat="1" x14ac:dyDescent="0.2">
      <c r="A1580" s="56">
        <v>16</v>
      </c>
      <c r="B1580" s="71">
        <v>168</v>
      </c>
      <c r="C1580" s="294">
        <v>326</v>
      </c>
      <c r="D1580" s="294">
        <v>486</v>
      </c>
      <c r="E1580" s="71"/>
      <c r="F1580" s="95"/>
      <c r="G1580" s="71"/>
      <c r="H1580" s="112"/>
      <c r="I1580" s="112"/>
      <c r="J1580" s="112"/>
      <c r="K1580" s="71"/>
      <c r="L1580" s="445"/>
      <c r="M1580" s="58"/>
      <c r="N1580" s="56">
        <v>16</v>
      </c>
      <c r="O1580" s="71">
        <v>168</v>
      </c>
      <c r="P1580" s="294">
        <v>154</v>
      </c>
      <c r="Q1580" s="294">
        <v>157</v>
      </c>
      <c r="R1580" s="71"/>
      <c r="S1580" s="95"/>
      <c r="T1580" s="71"/>
      <c r="U1580" s="112"/>
      <c r="V1580" s="297"/>
      <c r="W1580" s="112"/>
      <c r="X1580" s="71"/>
      <c r="Y1580" s="445"/>
      <c r="Z1580" s="58"/>
      <c r="AA1580" s="56">
        <v>16</v>
      </c>
      <c r="AC1580" s="15"/>
      <c r="AD1580" s="15"/>
      <c r="AE1580" s="15"/>
      <c r="AF1580" s="15"/>
      <c r="AG1580" s="127"/>
      <c r="AH1580" s="122"/>
      <c r="AI1580" s="122"/>
      <c r="AJ1580" s="122"/>
      <c r="AK1580" s="122"/>
      <c r="AL1580" s="122"/>
      <c r="AM1580" s="128"/>
      <c r="AN1580" s="80"/>
      <c r="AO1580" s="80"/>
      <c r="AP1580" s="80"/>
      <c r="AQ1580" s="88"/>
      <c r="AR1580" s="122"/>
      <c r="AS1580" s="122"/>
      <c r="AT1580" s="122"/>
      <c r="AU1580" s="122"/>
      <c r="AV1580" s="122"/>
      <c r="AW1580" s="122"/>
      <c r="AX1580" s="122"/>
      <c r="AY1580" s="122"/>
      <c r="AZ1580" s="129"/>
      <c r="BA1580" s="80"/>
      <c r="BB1580" s="80"/>
      <c r="BC1580" s="80"/>
      <c r="BD1580" s="88"/>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c r="ID1580" s="15"/>
      <c r="IE1580" s="15"/>
      <c r="IF1580" s="15"/>
      <c r="IG1580" s="15"/>
      <c r="IH1580" s="15"/>
      <c r="II1580" s="15"/>
      <c r="IJ1580" s="15"/>
      <c r="IK1580" s="15"/>
      <c r="IL1580" s="15"/>
      <c r="IM1580" s="15"/>
      <c r="IN1580" s="15"/>
      <c r="IO1580" s="15"/>
      <c r="IP1580" s="15"/>
      <c r="IQ1580" s="15"/>
      <c r="IR1580" s="15"/>
      <c r="IS1580" s="15"/>
      <c r="IT1580" s="15"/>
      <c r="IU1580" s="15"/>
      <c r="IV1580" s="15"/>
    </row>
    <row r="1581" spans="1:256" s="299" customFormat="1" x14ac:dyDescent="0.2">
      <c r="A1581" s="56">
        <v>17</v>
      </c>
      <c r="B1581" s="71">
        <v>129</v>
      </c>
      <c r="C1581" s="294">
        <v>255</v>
      </c>
      <c r="D1581" s="294">
        <v>400</v>
      </c>
      <c r="E1581" s="71"/>
      <c r="F1581" s="95"/>
      <c r="G1581" s="71"/>
      <c r="H1581" s="112"/>
      <c r="I1581" s="112"/>
      <c r="J1581" s="112"/>
      <c r="K1581" s="71"/>
      <c r="L1581" s="445"/>
      <c r="M1581" s="58"/>
      <c r="N1581" s="56">
        <v>17</v>
      </c>
      <c r="O1581" s="71">
        <v>129</v>
      </c>
      <c r="P1581" s="294">
        <v>114</v>
      </c>
      <c r="Q1581" s="294">
        <v>122</v>
      </c>
      <c r="R1581" s="71"/>
      <c r="S1581" s="95"/>
      <c r="T1581" s="71"/>
      <c r="U1581" s="112"/>
      <c r="V1581" s="297"/>
      <c r="W1581" s="112"/>
      <c r="X1581" s="71"/>
      <c r="Y1581" s="445"/>
      <c r="Z1581" s="58"/>
      <c r="AA1581" s="56">
        <v>17</v>
      </c>
      <c r="AC1581" s="15"/>
      <c r="AD1581" s="15"/>
      <c r="AE1581" s="15"/>
      <c r="AF1581" s="15"/>
      <c r="AG1581" s="127"/>
      <c r="AH1581" s="122"/>
      <c r="AI1581" s="122"/>
      <c r="AJ1581" s="122"/>
      <c r="AK1581" s="122"/>
      <c r="AL1581" s="122"/>
      <c r="AM1581" s="128"/>
      <c r="AN1581" s="80"/>
      <c r="AO1581" s="80"/>
      <c r="AP1581" s="80"/>
      <c r="AQ1581" s="88"/>
      <c r="AR1581" s="122"/>
      <c r="AS1581" s="122"/>
      <c r="AT1581" s="122"/>
      <c r="AU1581" s="122"/>
      <c r="AV1581" s="122"/>
      <c r="AW1581" s="122"/>
      <c r="AX1581" s="122"/>
      <c r="AY1581" s="122"/>
      <c r="AZ1581" s="129"/>
      <c r="BA1581" s="80"/>
      <c r="BB1581" s="80"/>
      <c r="BC1581" s="80"/>
      <c r="BD1581" s="88"/>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c r="ID1581" s="15"/>
      <c r="IE1581" s="15"/>
      <c r="IF1581" s="15"/>
      <c r="IG1581" s="15"/>
      <c r="IH1581" s="15"/>
      <c r="II1581" s="15"/>
      <c r="IJ1581" s="15"/>
      <c r="IK1581" s="15"/>
      <c r="IL1581" s="15"/>
      <c r="IM1581" s="15"/>
      <c r="IN1581" s="15"/>
      <c r="IO1581" s="15"/>
      <c r="IP1581" s="15"/>
      <c r="IQ1581" s="15"/>
      <c r="IR1581" s="15"/>
      <c r="IS1581" s="15"/>
      <c r="IT1581" s="15"/>
      <c r="IU1581" s="15"/>
      <c r="IV1581" s="15"/>
    </row>
    <row r="1582" spans="1:256" s="299" customFormat="1" x14ac:dyDescent="0.2">
      <c r="A1582" s="56">
        <v>18</v>
      </c>
      <c r="B1582" s="71">
        <v>81</v>
      </c>
      <c r="C1582" s="294">
        <v>183</v>
      </c>
      <c r="D1582" s="294">
        <v>306</v>
      </c>
      <c r="E1582" s="71"/>
      <c r="F1582" s="95"/>
      <c r="G1582" s="71"/>
      <c r="H1582" s="112"/>
      <c r="I1582" s="112"/>
      <c r="J1582" s="112"/>
      <c r="K1582" s="71"/>
      <c r="L1582" s="445"/>
      <c r="M1582" s="58"/>
      <c r="N1582" s="56">
        <v>18</v>
      </c>
      <c r="O1582" s="71">
        <v>81</v>
      </c>
      <c r="P1582" s="294">
        <v>90</v>
      </c>
      <c r="Q1582" s="294">
        <v>111</v>
      </c>
      <c r="R1582" s="71"/>
      <c r="S1582" s="95"/>
      <c r="T1582" s="71"/>
      <c r="U1582" s="112"/>
      <c r="V1582" s="297"/>
      <c r="W1582" s="112"/>
      <c r="X1582" s="71"/>
      <c r="Y1582" s="445"/>
      <c r="Z1582" s="58"/>
      <c r="AA1582" s="56">
        <v>18</v>
      </c>
      <c r="AC1582" s="336"/>
      <c r="AD1582" s="15"/>
      <c r="AE1582" s="15"/>
      <c r="AF1582" s="15"/>
      <c r="AG1582" s="127"/>
      <c r="AH1582" s="122"/>
      <c r="AI1582" s="122"/>
      <c r="AJ1582" s="122"/>
      <c r="AK1582" s="122"/>
      <c r="AL1582" s="122"/>
      <c r="AM1582" s="128"/>
      <c r="AN1582" s="80"/>
      <c r="AO1582" s="80"/>
      <c r="AP1582" s="80"/>
      <c r="AQ1582" s="88"/>
      <c r="AR1582" s="122"/>
      <c r="AS1582" s="122"/>
      <c r="AT1582" s="122"/>
      <c r="AU1582" s="122"/>
      <c r="AV1582" s="122"/>
      <c r="AW1582" s="122"/>
      <c r="AX1582" s="122"/>
      <c r="AY1582" s="122"/>
      <c r="AZ1582" s="129"/>
      <c r="BA1582" s="80"/>
      <c r="BB1582" s="80"/>
      <c r="BC1582" s="80"/>
      <c r="BD1582" s="88"/>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c r="ID1582" s="15"/>
      <c r="IE1582" s="15"/>
      <c r="IF1582" s="15"/>
      <c r="IG1582" s="15"/>
      <c r="IH1582" s="15"/>
      <c r="II1582" s="15"/>
      <c r="IJ1582" s="15"/>
      <c r="IK1582" s="15"/>
      <c r="IL1582" s="15"/>
      <c r="IM1582" s="15"/>
      <c r="IN1582" s="15"/>
      <c r="IO1582" s="15"/>
      <c r="IP1582" s="15"/>
      <c r="IQ1582" s="15"/>
      <c r="IR1582" s="15"/>
      <c r="IS1582" s="15"/>
      <c r="IT1582" s="15"/>
      <c r="IU1582" s="15"/>
      <c r="IV1582" s="15"/>
    </row>
    <row r="1583" spans="1:256" s="299" customFormat="1" x14ac:dyDescent="0.2">
      <c r="A1583" s="56">
        <v>19</v>
      </c>
      <c r="B1583" s="71">
        <v>9</v>
      </c>
      <c r="C1583" s="294">
        <v>11</v>
      </c>
      <c r="D1583" s="294">
        <v>18</v>
      </c>
      <c r="E1583" s="71"/>
      <c r="F1583" s="95"/>
      <c r="G1583" s="71"/>
      <c r="H1583" s="112"/>
      <c r="I1583" s="112"/>
      <c r="J1583" s="112"/>
      <c r="K1583" s="71"/>
      <c r="L1583" s="445"/>
      <c r="M1583" s="58"/>
      <c r="N1583" s="56">
        <v>19</v>
      </c>
      <c r="O1583" s="71">
        <v>9</v>
      </c>
      <c r="P1583" s="294">
        <v>1</v>
      </c>
      <c r="Q1583" s="294">
        <v>7</v>
      </c>
      <c r="R1583" s="71"/>
      <c r="S1583" s="95"/>
      <c r="T1583" s="71"/>
      <c r="U1583" s="112"/>
      <c r="V1583" s="297"/>
      <c r="W1583" s="112"/>
      <c r="X1583" s="71"/>
      <c r="Y1583" s="445"/>
      <c r="Z1583" s="58"/>
      <c r="AA1583" s="56">
        <v>19</v>
      </c>
      <c r="AC1583" s="337"/>
      <c r="AD1583" s="15"/>
      <c r="AE1583" s="15"/>
      <c r="AF1583" s="15"/>
      <c r="AG1583" s="127"/>
      <c r="AH1583" s="122"/>
      <c r="AI1583" s="122"/>
      <c r="AJ1583" s="122"/>
      <c r="AK1583" s="122"/>
      <c r="AL1583" s="122"/>
      <c r="AM1583" s="128"/>
      <c r="AN1583" s="80"/>
      <c r="AO1583" s="80"/>
      <c r="AP1583" s="80"/>
      <c r="AQ1583" s="88"/>
      <c r="AR1583" s="122"/>
      <c r="AS1583" s="122"/>
      <c r="AT1583" s="122"/>
      <c r="AU1583" s="122"/>
      <c r="AV1583" s="122"/>
      <c r="AW1583" s="122"/>
      <c r="AX1583" s="122"/>
      <c r="AY1583" s="122"/>
      <c r="AZ1583" s="129"/>
      <c r="BA1583" s="80"/>
      <c r="BB1583" s="80"/>
      <c r="BC1583" s="80"/>
      <c r="BD1583" s="88"/>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c r="ID1583" s="15"/>
      <c r="IE1583" s="15"/>
      <c r="IF1583" s="15"/>
      <c r="IG1583" s="15"/>
      <c r="IH1583" s="15"/>
      <c r="II1583" s="15"/>
      <c r="IJ1583" s="15"/>
      <c r="IK1583" s="15"/>
      <c r="IL1583" s="15"/>
      <c r="IM1583" s="15"/>
      <c r="IN1583" s="15"/>
      <c r="IO1583" s="15"/>
      <c r="IP1583" s="15"/>
      <c r="IQ1583" s="15"/>
      <c r="IR1583" s="15"/>
      <c r="IS1583" s="15"/>
      <c r="IT1583" s="15"/>
      <c r="IU1583" s="15"/>
      <c r="IV1583" s="15"/>
    </row>
    <row r="1584" spans="1:256" s="299" customFormat="1" x14ac:dyDescent="0.2">
      <c r="A1584" s="56">
        <v>20</v>
      </c>
      <c r="B1584" s="71">
        <v>82</v>
      </c>
      <c r="C1584" s="294">
        <v>173</v>
      </c>
      <c r="D1584" s="294">
        <v>318</v>
      </c>
      <c r="E1584" s="71"/>
      <c r="F1584" s="95"/>
      <c r="G1584" s="71"/>
      <c r="H1584" s="112"/>
      <c r="I1584" s="112"/>
      <c r="J1584" s="112"/>
      <c r="K1584" s="71"/>
      <c r="L1584" s="445"/>
      <c r="M1584" s="58"/>
      <c r="N1584" s="56">
        <v>20</v>
      </c>
      <c r="O1584" s="71">
        <v>82</v>
      </c>
      <c r="P1584" s="294">
        <v>79</v>
      </c>
      <c r="Q1584" s="294">
        <v>117</v>
      </c>
      <c r="R1584" s="71"/>
      <c r="S1584" s="95"/>
      <c r="T1584" s="71"/>
      <c r="U1584" s="112"/>
      <c r="V1584" s="297"/>
      <c r="W1584" s="112"/>
      <c r="X1584" s="71"/>
      <c r="Y1584" s="445"/>
      <c r="Z1584" s="58"/>
      <c r="AA1584" s="56">
        <v>20</v>
      </c>
      <c r="AC1584" s="337"/>
      <c r="AD1584" s="15"/>
      <c r="AE1584" s="15"/>
      <c r="AF1584" s="15"/>
      <c r="AG1584" s="127"/>
      <c r="AH1584" s="122"/>
      <c r="AI1584" s="122"/>
      <c r="AJ1584" s="122"/>
      <c r="AK1584" s="122"/>
      <c r="AL1584" s="122"/>
      <c r="AM1584" s="128"/>
      <c r="AN1584" s="80"/>
      <c r="AO1584" s="80"/>
      <c r="AP1584" s="80"/>
      <c r="AQ1584" s="88"/>
      <c r="AR1584" s="122"/>
      <c r="AS1584" s="122"/>
      <c r="AT1584" s="122"/>
      <c r="AU1584" s="122"/>
      <c r="AV1584" s="122"/>
      <c r="AW1584" s="122"/>
      <c r="AX1584" s="122"/>
      <c r="AY1584" s="122"/>
      <c r="AZ1584" s="129"/>
      <c r="BA1584" s="80"/>
      <c r="BB1584" s="80"/>
      <c r="BC1584" s="80"/>
      <c r="BD1584" s="88"/>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c r="ID1584" s="15"/>
      <c r="IE1584" s="15"/>
      <c r="IF1584" s="15"/>
      <c r="IG1584" s="15"/>
      <c r="IH1584" s="15"/>
      <c r="II1584" s="15"/>
      <c r="IJ1584" s="15"/>
      <c r="IK1584" s="15"/>
      <c r="IL1584" s="15"/>
      <c r="IM1584" s="15"/>
      <c r="IN1584" s="15"/>
      <c r="IO1584" s="15"/>
      <c r="IP1584" s="15"/>
      <c r="IQ1584" s="15"/>
      <c r="IR1584" s="15"/>
      <c r="IS1584" s="15"/>
      <c r="IT1584" s="15"/>
      <c r="IU1584" s="15"/>
      <c r="IV1584" s="15"/>
    </row>
    <row r="1585" spans="1:256" s="299" customFormat="1" x14ac:dyDescent="0.2">
      <c r="A1585" s="56">
        <v>21</v>
      </c>
      <c r="B1585" s="71">
        <v>220</v>
      </c>
      <c r="C1585" s="294">
        <v>420</v>
      </c>
      <c r="D1585" s="294">
        <v>651</v>
      </c>
      <c r="E1585" s="71"/>
      <c r="F1585" s="95"/>
      <c r="G1585" s="71"/>
      <c r="H1585" s="112"/>
      <c r="I1585" s="112"/>
      <c r="J1585" s="112"/>
      <c r="K1585" s="71"/>
      <c r="L1585" s="445"/>
      <c r="M1585" s="58"/>
      <c r="N1585" s="56">
        <v>21</v>
      </c>
      <c r="O1585" s="71">
        <v>220</v>
      </c>
      <c r="P1585" s="294">
        <v>179</v>
      </c>
      <c r="Q1585" s="294">
        <v>196</v>
      </c>
      <c r="R1585" s="71"/>
      <c r="S1585" s="95"/>
      <c r="T1585" s="71"/>
      <c r="U1585" s="112"/>
      <c r="V1585" s="297"/>
      <c r="W1585" s="112"/>
      <c r="X1585" s="71"/>
      <c r="Y1585" s="445"/>
      <c r="Z1585" s="58"/>
      <c r="AA1585" s="56">
        <v>21</v>
      </c>
      <c r="AC1585" s="337"/>
      <c r="AD1585" s="15"/>
      <c r="AE1585" s="15"/>
      <c r="AF1585" s="15"/>
      <c r="AG1585" s="127"/>
      <c r="AH1585" s="122"/>
      <c r="AI1585" s="122"/>
      <c r="AJ1585" s="122"/>
      <c r="AK1585" s="122"/>
      <c r="AL1585" s="122"/>
      <c r="AM1585" s="128"/>
      <c r="AN1585" s="80"/>
      <c r="AO1585" s="80"/>
      <c r="AP1585" s="80"/>
      <c r="AQ1585" s="88"/>
      <c r="AR1585" s="122"/>
      <c r="AS1585" s="122"/>
      <c r="AT1585" s="122"/>
      <c r="AU1585" s="122"/>
      <c r="AV1585" s="122"/>
      <c r="AW1585" s="122"/>
      <c r="AX1585" s="122"/>
      <c r="AY1585" s="122"/>
      <c r="AZ1585" s="129"/>
      <c r="BA1585" s="80"/>
      <c r="BB1585" s="80"/>
      <c r="BC1585" s="80"/>
      <c r="BD1585" s="88"/>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c r="ID1585" s="15"/>
      <c r="IE1585" s="15"/>
      <c r="IF1585" s="15"/>
      <c r="IG1585" s="15"/>
      <c r="IH1585" s="15"/>
      <c r="II1585" s="15"/>
      <c r="IJ1585" s="15"/>
      <c r="IK1585" s="15"/>
      <c r="IL1585" s="15"/>
      <c r="IM1585" s="15"/>
      <c r="IN1585" s="15"/>
      <c r="IO1585" s="15"/>
      <c r="IP1585" s="15"/>
      <c r="IQ1585" s="15"/>
      <c r="IR1585" s="15"/>
      <c r="IS1585" s="15"/>
      <c r="IT1585" s="15"/>
      <c r="IU1585" s="15"/>
      <c r="IV1585" s="15"/>
    </row>
    <row r="1586" spans="1:256" s="299" customFormat="1" x14ac:dyDescent="0.2">
      <c r="A1586" s="56">
        <v>22</v>
      </c>
      <c r="B1586" s="71">
        <v>518</v>
      </c>
      <c r="C1586" s="294">
        <v>906</v>
      </c>
      <c r="D1586" s="294">
        <v>1445</v>
      </c>
      <c r="E1586" s="71"/>
      <c r="F1586" s="95"/>
      <c r="G1586" s="71"/>
      <c r="H1586" s="112"/>
      <c r="I1586" s="112"/>
      <c r="J1586" s="112"/>
      <c r="K1586" s="71"/>
      <c r="L1586" s="445"/>
      <c r="M1586" s="58"/>
      <c r="N1586" s="56">
        <v>22</v>
      </c>
      <c r="O1586" s="71">
        <v>518</v>
      </c>
      <c r="P1586" s="294">
        <v>387</v>
      </c>
      <c r="Q1586" s="294">
        <v>533</v>
      </c>
      <c r="R1586" s="71"/>
      <c r="S1586" s="95"/>
      <c r="T1586" s="71"/>
      <c r="U1586" s="112"/>
      <c r="V1586" s="297"/>
      <c r="W1586" s="112"/>
      <c r="X1586" s="71"/>
      <c r="Y1586" s="445"/>
      <c r="Z1586" s="58"/>
      <c r="AA1586" s="56">
        <v>22</v>
      </c>
      <c r="AC1586" s="337"/>
      <c r="AE1586" s="15"/>
      <c r="AG1586" s="127"/>
      <c r="AH1586" s="122"/>
      <c r="AI1586" s="122"/>
      <c r="AJ1586" s="122"/>
      <c r="AK1586" s="122"/>
      <c r="AL1586" s="122"/>
      <c r="AM1586" s="128"/>
      <c r="AN1586" s="80"/>
      <c r="AO1586" s="80"/>
      <c r="AP1586" s="80"/>
      <c r="AQ1586" s="88"/>
      <c r="AR1586" s="122"/>
      <c r="AS1586" s="122"/>
      <c r="AT1586" s="122"/>
      <c r="AU1586" s="122"/>
      <c r="AV1586" s="122"/>
      <c r="AW1586" s="122"/>
      <c r="AX1586" s="122"/>
      <c r="AY1586" s="122"/>
      <c r="AZ1586" s="129"/>
      <c r="BA1586" s="80"/>
      <c r="BB1586" s="80"/>
      <c r="BC1586" s="80"/>
      <c r="BD1586" s="88"/>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c r="ID1586" s="15"/>
      <c r="IE1586" s="15"/>
      <c r="IF1586" s="15"/>
      <c r="IG1586" s="15"/>
      <c r="IH1586" s="15"/>
      <c r="II1586" s="15"/>
      <c r="IJ1586" s="15"/>
      <c r="IK1586" s="15"/>
      <c r="IL1586" s="15"/>
      <c r="IM1586" s="15"/>
      <c r="IN1586" s="15"/>
      <c r="IO1586" s="15"/>
      <c r="IP1586" s="15"/>
      <c r="IQ1586" s="15"/>
      <c r="IR1586" s="15"/>
      <c r="IS1586" s="15"/>
      <c r="IT1586" s="15"/>
      <c r="IU1586" s="15"/>
      <c r="IV1586" s="15"/>
    </row>
    <row r="1587" spans="1:256" s="299" customFormat="1" x14ac:dyDescent="0.2">
      <c r="A1587" s="56">
        <v>23</v>
      </c>
      <c r="B1587" s="71">
        <v>1045</v>
      </c>
      <c r="C1587" s="294">
        <v>2041</v>
      </c>
      <c r="D1587" s="294">
        <v>3101</v>
      </c>
      <c r="E1587" s="71"/>
      <c r="F1587" s="95"/>
      <c r="G1587" s="71"/>
      <c r="H1587" s="112"/>
      <c r="I1587" s="112"/>
      <c r="J1587" s="112"/>
      <c r="K1587" s="71"/>
      <c r="L1587" s="445"/>
      <c r="M1587" s="58"/>
      <c r="N1587" s="56">
        <v>23</v>
      </c>
      <c r="O1587" s="71">
        <v>1045</v>
      </c>
      <c r="P1587" s="294">
        <v>980</v>
      </c>
      <c r="Q1587" s="294">
        <v>1039</v>
      </c>
      <c r="R1587" s="71"/>
      <c r="S1587" s="95"/>
      <c r="T1587" s="71"/>
      <c r="U1587" s="112"/>
      <c r="V1587" s="297"/>
      <c r="W1587" s="112"/>
      <c r="X1587" s="71"/>
      <c r="Y1587" s="445"/>
      <c r="Z1587" s="58"/>
      <c r="AA1587" s="56">
        <v>23</v>
      </c>
      <c r="AC1587" s="337"/>
      <c r="AG1587" s="127"/>
      <c r="AH1587" s="122"/>
      <c r="AI1587" s="122"/>
      <c r="AJ1587" s="122"/>
      <c r="AK1587" s="122"/>
      <c r="AL1587" s="122"/>
      <c r="AM1587" s="128"/>
      <c r="AN1587" s="80"/>
      <c r="AO1587" s="80"/>
      <c r="AP1587" s="80"/>
      <c r="AQ1587" s="88"/>
      <c r="AR1587" s="122"/>
      <c r="AS1587" s="122"/>
      <c r="AT1587" s="122"/>
      <c r="AU1587" s="122"/>
      <c r="AV1587" s="122"/>
      <c r="AW1587" s="122"/>
      <c r="AX1587" s="122"/>
      <c r="AY1587" s="122"/>
      <c r="AZ1587" s="129"/>
      <c r="BA1587" s="80"/>
      <c r="BB1587" s="80"/>
      <c r="BC1587" s="80"/>
      <c r="BD1587" s="88"/>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c r="ID1587" s="15"/>
      <c r="IE1587" s="15"/>
      <c r="IF1587" s="15"/>
      <c r="IG1587" s="15"/>
      <c r="IH1587" s="15"/>
      <c r="II1587" s="15"/>
      <c r="IJ1587" s="15"/>
      <c r="IK1587" s="15"/>
      <c r="IL1587" s="15"/>
      <c r="IM1587" s="15"/>
      <c r="IN1587" s="15"/>
      <c r="IO1587" s="15"/>
      <c r="IP1587" s="15"/>
      <c r="IQ1587" s="15"/>
      <c r="IR1587" s="15"/>
      <c r="IS1587" s="15"/>
      <c r="IT1587" s="15"/>
      <c r="IU1587" s="15"/>
      <c r="IV1587" s="15"/>
    </row>
    <row r="1588" spans="1:256" s="299" customFormat="1" x14ac:dyDescent="0.2">
      <c r="A1588" s="56">
        <v>24</v>
      </c>
      <c r="B1588" s="71">
        <v>2</v>
      </c>
      <c r="C1588" s="294">
        <v>3</v>
      </c>
      <c r="D1588" s="294">
        <v>4</v>
      </c>
      <c r="E1588" s="354"/>
      <c r="F1588" s="95"/>
      <c r="G1588" s="71"/>
      <c r="H1588" s="112"/>
      <c r="I1588" s="112"/>
      <c r="J1588" s="112"/>
      <c r="K1588" s="71"/>
      <c r="L1588" s="445"/>
      <c r="M1588" s="58"/>
      <c r="N1588" s="56">
        <v>24</v>
      </c>
      <c r="O1588" s="71">
        <v>2</v>
      </c>
      <c r="P1588" s="294">
        <v>1</v>
      </c>
      <c r="Q1588" s="294">
        <v>1</v>
      </c>
      <c r="R1588" s="71"/>
      <c r="S1588" s="95"/>
      <c r="T1588" s="71"/>
      <c r="U1588" s="112"/>
      <c r="V1588" s="437"/>
      <c r="W1588" s="112"/>
      <c r="X1588" s="71"/>
      <c r="Y1588" s="445"/>
      <c r="Z1588" s="58"/>
      <c r="AA1588" s="56">
        <v>24</v>
      </c>
      <c r="AC1588" s="337"/>
      <c r="AD1588" s="122"/>
      <c r="AF1588" s="122"/>
      <c r="AG1588" s="127"/>
      <c r="AH1588" s="122"/>
      <c r="AI1588" s="122"/>
      <c r="AJ1588" s="122"/>
      <c r="AK1588" s="122"/>
      <c r="AL1588" s="122"/>
      <c r="AM1588" s="128"/>
      <c r="AN1588" s="80"/>
      <c r="AO1588" s="80"/>
      <c r="AP1588" s="80"/>
      <c r="AQ1588" s="88"/>
      <c r="AR1588" s="122"/>
      <c r="AS1588" s="122"/>
      <c r="AT1588" s="122"/>
      <c r="AU1588" s="122"/>
      <c r="AV1588" s="122"/>
      <c r="AW1588" s="122"/>
      <c r="AX1588" s="122"/>
      <c r="AY1588" s="122"/>
      <c r="AZ1588" s="129"/>
      <c r="BA1588" s="80"/>
      <c r="BB1588" s="80"/>
      <c r="BC1588" s="80"/>
      <c r="BD1588" s="88"/>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c r="ID1588" s="15"/>
      <c r="IE1588" s="15"/>
      <c r="IF1588" s="15"/>
      <c r="IG1588" s="15"/>
      <c r="IH1588" s="15"/>
      <c r="II1588" s="15"/>
      <c r="IJ1588" s="15"/>
      <c r="IK1588" s="15"/>
      <c r="IL1588" s="15"/>
      <c r="IM1588" s="15"/>
      <c r="IN1588" s="15"/>
      <c r="IO1588" s="15"/>
      <c r="IP1588" s="15"/>
      <c r="IQ1588" s="15"/>
      <c r="IR1588" s="15"/>
      <c r="IS1588" s="15"/>
      <c r="IT1588" s="15"/>
      <c r="IU1588" s="15"/>
      <c r="IV1588" s="15"/>
    </row>
    <row r="1589" spans="1:256" s="299" customFormat="1" x14ac:dyDescent="0.2">
      <c r="A1589" s="72" t="s">
        <v>4</v>
      </c>
      <c r="B1589" s="62">
        <v>4297</v>
      </c>
      <c r="C1589" s="62">
        <f>SUM(C1566:C1588)</f>
        <v>7586</v>
      </c>
      <c r="D1589" s="62">
        <f>SUM(D1566:D1588)</f>
        <v>12068</v>
      </c>
      <c r="E1589" s="62">
        <f>SUM(E1566:E1588)</f>
        <v>0</v>
      </c>
      <c r="F1589" s="62">
        <f>SUM(F1566:F1588)</f>
        <v>0</v>
      </c>
      <c r="G1589" s="62">
        <f>SUM(G1566:G1588)</f>
        <v>0</v>
      </c>
      <c r="H1589" s="62">
        <f>SUM(H1565:H1588)</f>
        <v>0</v>
      </c>
      <c r="I1589" s="62">
        <f>SUM(I1565:I1588)</f>
        <v>0</v>
      </c>
      <c r="J1589" s="62">
        <f>SUM(J1565:J1588)</f>
        <v>0</v>
      </c>
      <c r="K1589" s="62">
        <f>SUM(K1565:K1588)</f>
        <v>0</v>
      </c>
      <c r="L1589" s="62">
        <f>SUM(L1566:L1588)</f>
        <v>0</v>
      </c>
      <c r="M1589" s="62">
        <f>SUM(M1565:M1588)</f>
        <v>0</v>
      </c>
      <c r="N1589" s="72" t="s">
        <v>4</v>
      </c>
      <c r="O1589" s="62">
        <f>SUM(O1565:O1588)</f>
        <v>3908</v>
      </c>
      <c r="P1589" s="62">
        <f t="shared" ref="P1589" si="97">SUM(P1566:P1588)</f>
        <v>3481</v>
      </c>
      <c r="Q1589" s="62">
        <f t="shared" ref="Q1589:T1589" si="98">SUM(Q1566:Q1588)</f>
        <v>4209</v>
      </c>
      <c r="R1589" s="62">
        <f t="shared" si="98"/>
        <v>0</v>
      </c>
      <c r="S1589" s="62">
        <f t="shared" si="98"/>
        <v>0</v>
      </c>
      <c r="T1589" s="62">
        <f t="shared" si="98"/>
        <v>0</v>
      </c>
      <c r="U1589" s="62">
        <f>SUM(U1565:U1588)</f>
        <v>0</v>
      </c>
      <c r="V1589" s="62">
        <f>SUM(V1565:V1588)</f>
        <v>0</v>
      </c>
      <c r="W1589" s="62">
        <f>SUM(W1566:W1588)</f>
        <v>0</v>
      </c>
      <c r="X1589" s="62">
        <f>SUM(X1566:X1588)</f>
        <v>0</v>
      </c>
      <c r="Y1589" s="62">
        <f>SUM(Y1566:Y1588)</f>
        <v>0</v>
      </c>
      <c r="Z1589" s="62">
        <f>SUM(Z1566:Z1588)</f>
        <v>0</v>
      </c>
      <c r="AA1589" s="61" t="s">
        <v>4</v>
      </c>
      <c r="AB1589" s="15"/>
      <c r="AC1589" s="337"/>
      <c r="AD1589" s="122"/>
      <c r="AF1589" s="122"/>
      <c r="AG1589" s="127"/>
      <c r="AH1589" s="122"/>
      <c r="AI1589" s="122"/>
      <c r="AJ1589" s="122"/>
      <c r="AK1589" s="122"/>
      <c r="AL1589" s="122"/>
      <c r="AM1589" s="128"/>
      <c r="AN1589" s="80"/>
      <c r="AO1589" s="80"/>
      <c r="AP1589" s="80"/>
      <c r="AQ1589" s="88"/>
      <c r="AR1589" s="122"/>
      <c r="AS1589" s="122"/>
      <c r="AT1589" s="122"/>
      <c r="AU1589" s="122"/>
      <c r="AV1589" s="122"/>
      <c r="AW1589" s="122"/>
      <c r="AX1589" s="122"/>
      <c r="AY1589" s="122"/>
      <c r="AZ1589" s="129"/>
      <c r="BA1589" s="80"/>
      <c r="BB1589" s="80"/>
      <c r="BC1589" s="80"/>
      <c r="BD1589" s="88"/>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c r="ID1589" s="15"/>
      <c r="IE1589" s="15"/>
      <c r="IF1589" s="15"/>
      <c r="IG1589" s="15"/>
      <c r="IH1589" s="15"/>
      <c r="II1589" s="15"/>
      <c r="IJ1589" s="15"/>
      <c r="IK1589" s="15"/>
      <c r="IL1589" s="15"/>
      <c r="IM1589" s="15"/>
      <c r="IN1589" s="15"/>
      <c r="IO1589" s="15"/>
      <c r="IP1589" s="15"/>
      <c r="IQ1589" s="15"/>
      <c r="IR1589" s="15"/>
      <c r="IS1589" s="15"/>
      <c r="IT1589" s="15"/>
      <c r="IU1589" s="15"/>
      <c r="IV1589" s="15"/>
    </row>
    <row r="1590" spans="1:256" s="299" customFormat="1" x14ac:dyDescent="0.2">
      <c r="A1590" s="45"/>
      <c r="C1590" s="15"/>
      <c r="D1590" s="15"/>
      <c r="E1590" s="15"/>
      <c r="F1590" s="15"/>
      <c r="G1590" s="15"/>
      <c r="H1590" s="15"/>
      <c r="I1590" s="15"/>
      <c r="J1590" s="15"/>
      <c r="K1590" s="63"/>
      <c r="L1590" s="63"/>
      <c r="M1590" s="15"/>
      <c r="N1590" s="45"/>
      <c r="O1590" s="380"/>
      <c r="P1590" s="380"/>
      <c r="Q1590" s="380"/>
      <c r="R1590" s="380"/>
      <c r="S1590" s="380"/>
      <c r="T1590" s="380"/>
      <c r="U1590" s="380"/>
      <c r="V1590" s="380"/>
      <c r="W1590" s="380"/>
      <c r="X1590" s="380"/>
      <c r="Y1590" s="75"/>
      <c r="Z1590" s="15"/>
      <c r="AA1590" s="45"/>
      <c r="AC1590" s="337"/>
      <c r="AD1590" s="122"/>
      <c r="AF1590" s="122"/>
      <c r="AG1590" s="127"/>
      <c r="AH1590" s="109"/>
      <c r="AI1590" s="109"/>
      <c r="AJ1590" s="109"/>
      <c r="AK1590" s="109"/>
      <c r="AL1590" s="109"/>
      <c r="AM1590" s="128"/>
      <c r="AN1590" s="80"/>
      <c r="AO1590" s="80"/>
      <c r="AP1590" s="80"/>
      <c r="AQ1590" s="88"/>
      <c r="AR1590" s="109"/>
      <c r="AS1590" s="109"/>
      <c r="AT1590" s="109"/>
      <c r="AU1590" s="109"/>
      <c r="AV1590" s="109"/>
      <c r="AW1590" s="109"/>
      <c r="AX1590" s="109"/>
      <c r="AY1590" s="109"/>
      <c r="AZ1590" s="129"/>
      <c r="BA1590" s="80"/>
      <c r="BB1590" s="80"/>
      <c r="BC1590" s="80"/>
      <c r="BD1590" s="88"/>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c r="ID1590" s="15"/>
      <c r="IE1590" s="15"/>
      <c r="IF1590" s="15"/>
      <c r="IG1590" s="15"/>
      <c r="IH1590" s="15"/>
      <c r="II1590" s="15"/>
      <c r="IJ1590" s="15"/>
      <c r="IK1590" s="15"/>
      <c r="IL1590" s="15"/>
      <c r="IM1590" s="15"/>
      <c r="IN1590" s="15"/>
      <c r="IO1590" s="15"/>
      <c r="IP1590" s="15"/>
      <c r="IQ1590" s="15"/>
      <c r="IR1590" s="15"/>
      <c r="IS1590" s="15"/>
      <c r="IT1590" s="15"/>
      <c r="IU1590" s="15"/>
      <c r="IV1590" s="15"/>
    </row>
    <row r="1591" spans="1:256" s="299" customFormat="1" x14ac:dyDescent="0.2">
      <c r="A1591" s="15"/>
      <c r="B1591" s="383"/>
      <c r="C1591" s="63"/>
      <c r="D1591" s="63"/>
      <c r="E1591" s="63"/>
      <c r="F1591" s="63"/>
      <c r="G1591" s="63"/>
      <c r="H1591" s="63"/>
      <c r="I1591" s="63"/>
      <c r="J1591" s="63"/>
      <c r="K1591" s="63"/>
      <c r="L1591" s="63"/>
      <c r="M1591" s="63"/>
      <c r="N1591" s="15"/>
      <c r="O1591" s="383"/>
      <c r="P1591" s="105"/>
      <c r="Q1591" s="105"/>
      <c r="R1591" s="15"/>
      <c r="S1591" s="15"/>
      <c r="T1591" s="15"/>
      <c r="U1591" s="15"/>
      <c r="V1591" s="15"/>
      <c r="W1591" s="15"/>
      <c r="X1591" s="15"/>
      <c r="Y1591" s="15"/>
      <c r="Z1591" s="15"/>
      <c r="AA1591" s="15"/>
      <c r="AB1591" s="15"/>
      <c r="AC1591" s="337"/>
      <c r="AD1591" s="122"/>
      <c r="AF1591" s="122"/>
      <c r="AG1591" s="127"/>
      <c r="AM1591" s="128"/>
      <c r="AN1591" s="80"/>
      <c r="AO1591" s="80"/>
      <c r="AP1591" s="80"/>
      <c r="AQ1591" s="88"/>
      <c r="AZ1591" s="129"/>
      <c r="BA1591" s="80"/>
      <c r="BB1591" s="80"/>
      <c r="BC1591" s="80"/>
      <c r="BD1591" s="88"/>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c r="ID1591" s="15"/>
      <c r="IE1591" s="15"/>
      <c r="IF1591" s="15"/>
      <c r="IG1591" s="15"/>
      <c r="IH1591" s="15"/>
      <c r="II1591" s="15"/>
      <c r="IJ1591" s="15"/>
      <c r="IK1591" s="15"/>
      <c r="IL1591" s="15"/>
      <c r="IM1591" s="15"/>
      <c r="IN1591" s="15"/>
      <c r="IO1591" s="15"/>
      <c r="IP1591" s="15"/>
      <c r="IQ1591" s="15"/>
      <c r="IR1591" s="15"/>
      <c r="IS1591" s="15"/>
      <c r="IT1591" s="15"/>
      <c r="IU1591" s="15"/>
      <c r="IV1591" s="15"/>
    </row>
    <row r="1592" spans="1:256" s="299" customFormat="1" x14ac:dyDescent="0.2">
      <c r="A1592" s="15"/>
      <c r="B1592" s="15"/>
      <c r="C1592" s="63"/>
      <c r="D1592" s="63"/>
      <c r="E1592" s="63"/>
      <c r="F1592" s="63"/>
      <c r="G1592" s="63"/>
      <c r="H1592" s="63"/>
      <c r="I1592" s="63"/>
      <c r="J1592" s="63"/>
      <c r="K1592" s="63"/>
      <c r="L1592" s="63"/>
      <c r="M1592" s="63"/>
      <c r="N1592" s="15"/>
      <c r="O1592" s="15"/>
      <c r="P1592" s="15"/>
      <c r="Q1592" s="15"/>
      <c r="R1592" s="15"/>
      <c r="S1592" s="15"/>
      <c r="T1592" s="15"/>
      <c r="U1592" s="15"/>
      <c r="V1592" s="15"/>
      <c r="W1592" s="15"/>
      <c r="X1592" s="15"/>
      <c r="Y1592" s="15"/>
      <c r="Z1592" s="15"/>
      <c r="AA1592" s="15"/>
      <c r="AC1592" s="337"/>
      <c r="AD1592" s="122"/>
      <c r="AF1592" s="122"/>
      <c r="AG1592" s="127"/>
      <c r="AH1592" s="81"/>
      <c r="AI1592" s="81"/>
      <c r="AJ1592" s="81"/>
      <c r="AK1592" s="81"/>
      <c r="AL1592" s="81"/>
      <c r="AM1592" s="131"/>
      <c r="AN1592" s="81"/>
      <c r="AO1592" s="81"/>
      <c r="AP1592" s="81"/>
      <c r="AQ1592" s="87"/>
      <c r="AR1592" s="81"/>
      <c r="AS1592" s="81"/>
      <c r="AT1592" s="81"/>
      <c r="AU1592" s="81"/>
      <c r="AV1592" s="81"/>
      <c r="AW1592" s="81"/>
      <c r="AX1592" s="81"/>
      <c r="AY1592" s="81"/>
      <c r="AZ1592" s="131"/>
      <c r="BA1592" s="81"/>
      <c r="BB1592" s="81"/>
      <c r="BC1592" s="81"/>
      <c r="BD1592" s="87"/>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c r="ID1592" s="15"/>
      <c r="IE1592" s="15"/>
      <c r="IF1592" s="15"/>
      <c r="IG1592" s="15"/>
      <c r="IH1592" s="15"/>
      <c r="II1592" s="15"/>
      <c r="IJ1592" s="15"/>
      <c r="IK1592" s="15"/>
      <c r="IL1592" s="15"/>
      <c r="IM1592" s="15"/>
      <c r="IN1592" s="15"/>
      <c r="IO1592" s="15"/>
      <c r="IP1592" s="15"/>
      <c r="IQ1592" s="15"/>
      <c r="IR1592" s="15"/>
      <c r="IS1592" s="15"/>
      <c r="IT1592" s="15"/>
      <c r="IU1592" s="15"/>
      <c r="IV1592" s="15"/>
    </row>
    <row r="1593" spans="1:256" s="299" customFormat="1" x14ac:dyDescent="0.2">
      <c r="A1593" s="15"/>
      <c r="B1593" s="86"/>
      <c r="C1593" s="15"/>
      <c r="D1593" s="15"/>
      <c r="E1593" s="15"/>
      <c r="F1593" s="15"/>
      <c r="G1593" s="15"/>
      <c r="H1593" s="15"/>
      <c r="I1593" s="15"/>
      <c r="J1593" s="15"/>
      <c r="K1593" s="15"/>
      <c r="L1593" s="15"/>
      <c r="M1593" s="15"/>
      <c r="N1593" s="15"/>
      <c r="O1593" s="86"/>
      <c r="P1593" s="15"/>
      <c r="Q1593" s="15"/>
      <c r="R1593" s="15"/>
      <c r="S1593" s="15"/>
      <c r="T1593" s="15"/>
      <c r="U1593" s="15"/>
      <c r="V1593" s="15"/>
      <c r="W1593" s="15"/>
      <c r="X1593" s="15"/>
      <c r="Y1593" s="15"/>
      <c r="Z1593" s="15"/>
      <c r="AA1593" s="15"/>
      <c r="AC1593" s="337"/>
      <c r="AD1593" s="122"/>
      <c r="AF1593" s="122"/>
      <c r="AG1593" s="127"/>
      <c r="AH1593" s="81"/>
      <c r="AI1593" s="81"/>
      <c r="AJ1593" s="81"/>
      <c r="AK1593" s="81"/>
      <c r="AL1593" s="81"/>
      <c r="AM1593" s="81"/>
      <c r="AN1593" s="81"/>
      <c r="AO1593" s="81"/>
      <c r="AP1593" s="81"/>
      <c r="AQ1593" s="87"/>
      <c r="AR1593" s="81"/>
      <c r="AS1593" s="81"/>
      <c r="AT1593" s="81"/>
      <c r="AU1593" s="81"/>
      <c r="AV1593" s="81"/>
      <c r="AW1593" s="81"/>
      <c r="AX1593" s="81"/>
      <c r="AY1593" s="81"/>
      <c r="AZ1593" s="81"/>
      <c r="BA1593" s="81"/>
      <c r="BB1593" s="81"/>
      <c r="BC1593" s="81"/>
      <c r="BD1593" s="87"/>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c r="ID1593" s="15"/>
      <c r="IE1593" s="15"/>
      <c r="IF1593" s="15"/>
      <c r="IG1593" s="15"/>
      <c r="IH1593" s="15"/>
      <c r="II1593" s="15"/>
      <c r="IJ1593" s="15"/>
      <c r="IK1593" s="15"/>
      <c r="IL1593" s="15"/>
      <c r="IM1593" s="15"/>
      <c r="IN1593" s="15"/>
      <c r="IO1593" s="15"/>
      <c r="IP1593" s="15"/>
      <c r="IQ1593" s="15"/>
      <c r="IR1593" s="15"/>
      <c r="IS1593" s="15"/>
      <c r="IT1593" s="15"/>
      <c r="IU1593" s="15"/>
      <c r="IV1593" s="15"/>
    </row>
    <row r="1594" spans="1:256" s="299" customFormat="1" x14ac:dyDescent="0.2">
      <c r="A1594" s="64" t="s">
        <v>316</v>
      </c>
      <c r="B1594" s="115" t="s">
        <v>257</v>
      </c>
      <c r="C1594" s="116"/>
      <c r="D1594" s="116"/>
      <c r="E1594" s="116"/>
      <c r="F1594" s="116"/>
      <c r="G1594" s="116"/>
      <c r="H1594" s="116"/>
      <c r="I1594" s="116"/>
      <c r="J1594" s="116"/>
      <c r="K1594" s="116"/>
      <c r="L1594" s="116"/>
      <c r="M1594" s="116"/>
      <c r="N1594" s="64" t="s">
        <v>316</v>
      </c>
      <c r="O1594" s="326" t="str">
        <f>B1594</f>
        <v>REA Entered Employment Rate</v>
      </c>
      <c r="P1594" s="327"/>
      <c r="Q1594" s="327"/>
      <c r="R1594" s="327"/>
      <c r="S1594" s="327"/>
      <c r="T1594" s="327"/>
      <c r="U1594" s="327"/>
      <c r="V1594" s="327"/>
      <c r="W1594" s="327"/>
      <c r="X1594" s="327" t="s">
        <v>117</v>
      </c>
      <c r="Y1594" s="327"/>
      <c r="Z1594" s="327"/>
      <c r="AA1594" s="114" t="s">
        <v>316</v>
      </c>
      <c r="AC1594" s="337"/>
      <c r="AD1594" s="122"/>
      <c r="AF1594" s="122"/>
      <c r="AG1594" s="130"/>
      <c r="AH1594" s="109"/>
      <c r="AK1594" s="384"/>
      <c r="AL1594" s="384"/>
      <c r="AM1594" s="384"/>
      <c r="AN1594" s="384"/>
      <c r="AO1594" s="384"/>
      <c r="AP1594" s="384"/>
      <c r="AR1594" s="132"/>
      <c r="AS1594" s="132"/>
      <c r="AT1594" s="132"/>
      <c r="AX1594" s="384"/>
      <c r="AY1594" s="384"/>
      <c r="AZ1594" s="384"/>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c r="ID1594" s="15"/>
      <c r="IE1594" s="15"/>
      <c r="IF1594" s="15"/>
      <c r="IG1594" s="15"/>
      <c r="IH1594" s="15"/>
      <c r="II1594" s="15"/>
      <c r="IJ1594" s="15"/>
      <c r="IK1594" s="15"/>
      <c r="IL1594" s="15"/>
      <c r="IM1594" s="15"/>
      <c r="IN1594" s="15"/>
      <c r="IO1594" s="15"/>
      <c r="IP1594" s="15"/>
      <c r="IQ1594" s="15"/>
      <c r="IR1594" s="15"/>
      <c r="IS1594" s="15"/>
      <c r="IT1594" s="15"/>
      <c r="IU1594" s="15"/>
      <c r="IV1594" s="15"/>
    </row>
    <row r="1595" spans="1:256" s="299" customFormat="1" x14ac:dyDescent="0.2">
      <c r="A1595" s="65">
        <v>1</v>
      </c>
      <c r="B1595" s="297" t="s">
        <v>117</v>
      </c>
      <c r="C1595" s="294" t="s">
        <v>117</v>
      </c>
      <c r="D1595" s="294" t="s">
        <v>117</v>
      </c>
      <c r="E1595" s="297"/>
      <c r="F1595" s="70"/>
      <c r="G1595" s="297"/>
      <c r="H1595" s="295"/>
      <c r="I1595" s="295"/>
      <c r="J1595" s="295"/>
      <c r="K1595" s="297"/>
      <c r="L1595" s="15"/>
      <c r="M1595" s="58"/>
      <c r="N1595" s="65">
        <v>1</v>
      </c>
      <c r="O1595" s="297" t="s">
        <v>117</v>
      </c>
      <c r="P1595" s="294" t="s">
        <v>117</v>
      </c>
      <c r="Q1595" s="294" t="s">
        <v>117</v>
      </c>
      <c r="R1595" s="297"/>
      <c r="S1595" s="70"/>
      <c r="T1595" s="297"/>
      <c r="U1595" s="295"/>
      <c r="V1595" s="295"/>
      <c r="W1595" s="295"/>
      <c r="X1595" s="297"/>
      <c r="Y1595" s="71"/>
      <c r="Z1595" s="58"/>
      <c r="AA1595" s="65">
        <v>1</v>
      </c>
      <c r="AC1595" s="337"/>
      <c r="AD1595" s="122"/>
      <c r="AF1595" s="122"/>
      <c r="AG1595" s="130"/>
      <c r="AH1595" s="384"/>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c r="ID1595" s="15"/>
      <c r="IE1595" s="15"/>
      <c r="IF1595" s="15"/>
      <c r="IG1595" s="15"/>
      <c r="IH1595" s="15"/>
      <c r="II1595" s="15"/>
      <c r="IJ1595" s="15"/>
      <c r="IK1595" s="15"/>
      <c r="IL1595" s="15"/>
      <c r="IM1595" s="15"/>
      <c r="IN1595" s="15"/>
      <c r="IO1595" s="15"/>
      <c r="IP1595" s="15"/>
      <c r="IQ1595" s="15"/>
      <c r="IR1595" s="15"/>
      <c r="IS1595" s="15"/>
      <c r="IT1595" s="15"/>
      <c r="IU1595" s="15"/>
      <c r="IV1595" s="15"/>
    </row>
    <row r="1596" spans="1:256" s="299" customFormat="1" x14ac:dyDescent="0.2">
      <c r="A1596" s="65">
        <v>2</v>
      </c>
      <c r="B1596" s="71">
        <v>107</v>
      </c>
      <c r="C1596" s="294">
        <v>196</v>
      </c>
      <c r="D1596" s="294">
        <v>276</v>
      </c>
      <c r="E1596" s="71"/>
      <c r="F1596" s="95"/>
      <c r="G1596" s="71"/>
      <c r="H1596" s="112"/>
      <c r="I1596" s="112"/>
      <c r="J1596" s="112"/>
      <c r="K1596" s="71"/>
      <c r="L1596" s="297"/>
      <c r="M1596" s="58"/>
      <c r="N1596" s="65">
        <v>2</v>
      </c>
      <c r="O1596" s="71">
        <v>107</v>
      </c>
      <c r="P1596" s="294">
        <v>89</v>
      </c>
      <c r="Q1596" s="294">
        <v>79</v>
      </c>
      <c r="R1596" s="71"/>
      <c r="S1596" s="95"/>
      <c r="T1596" s="71"/>
      <c r="U1596" s="112"/>
      <c r="V1596" s="297"/>
      <c r="W1596" s="112"/>
      <c r="X1596" s="71"/>
      <c r="Y1596" s="297"/>
      <c r="Z1596" s="58"/>
      <c r="AA1596" s="65">
        <v>2</v>
      </c>
      <c r="AC1596" s="337"/>
      <c r="AD1596" s="122"/>
      <c r="AF1596" s="122"/>
      <c r="AG1596" s="81"/>
      <c r="AR1596" s="124"/>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c r="ID1596" s="15"/>
      <c r="IE1596" s="15"/>
      <c r="IF1596" s="15"/>
      <c r="IG1596" s="15"/>
      <c r="IH1596" s="15"/>
      <c r="II1596" s="15"/>
      <c r="IJ1596" s="15"/>
      <c r="IK1596" s="15"/>
      <c r="IL1596" s="15"/>
      <c r="IM1596" s="15"/>
      <c r="IN1596" s="15"/>
      <c r="IO1596" s="15"/>
      <c r="IP1596" s="15"/>
      <c r="IQ1596" s="15"/>
      <c r="IR1596" s="15"/>
      <c r="IS1596" s="15"/>
      <c r="IT1596" s="15"/>
      <c r="IU1596" s="15"/>
      <c r="IV1596" s="15"/>
    </row>
    <row r="1597" spans="1:256" s="299" customFormat="1" x14ac:dyDescent="0.2">
      <c r="A1597" s="65">
        <v>3</v>
      </c>
      <c r="B1597" s="71">
        <v>54</v>
      </c>
      <c r="C1597" s="294">
        <v>84</v>
      </c>
      <c r="D1597" s="294">
        <v>125</v>
      </c>
      <c r="E1597" s="71"/>
      <c r="F1597" s="95"/>
      <c r="G1597" s="71"/>
      <c r="H1597" s="112"/>
      <c r="I1597" s="112"/>
      <c r="J1597" s="112"/>
      <c r="K1597" s="71"/>
      <c r="L1597" s="297"/>
      <c r="M1597" s="58"/>
      <c r="N1597" s="65">
        <v>3</v>
      </c>
      <c r="O1597" s="71">
        <v>54</v>
      </c>
      <c r="P1597" s="294">
        <v>30</v>
      </c>
      <c r="Q1597" s="294">
        <v>40</v>
      </c>
      <c r="R1597" s="71"/>
      <c r="S1597" s="95"/>
      <c r="T1597" s="71"/>
      <c r="U1597" s="112"/>
      <c r="V1597" s="437"/>
      <c r="W1597" s="112"/>
      <c r="X1597" s="71"/>
      <c r="Y1597" s="444"/>
      <c r="Z1597" s="58"/>
      <c r="AA1597" s="65">
        <v>3</v>
      </c>
      <c r="AC1597" s="337"/>
      <c r="AD1597" s="122"/>
      <c r="AF1597" s="122"/>
      <c r="AG1597" s="81"/>
      <c r="AH1597" s="125"/>
      <c r="AI1597" s="125"/>
      <c r="AJ1597" s="125"/>
      <c r="AK1597" s="125"/>
      <c r="AL1597" s="125"/>
      <c r="AM1597" s="125"/>
      <c r="AN1597" s="125"/>
      <c r="AO1597" s="125"/>
      <c r="AP1597" s="125"/>
      <c r="AQ1597" s="87"/>
      <c r="AR1597" s="126"/>
      <c r="AS1597" s="126"/>
      <c r="AT1597" s="126"/>
      <c r="AU1597" s="126"/>
      <c r="AV1597" s="126"/>
      <c r="AW1597" s="126"/>
      <c r="AX1597" s="126"/>
      <c r="AY1597" s="126"/>
      <c r="AZ1597" s="126"/>
      <c r="BA1597" s="126"/>
      <c r="BB1597" s="126"/>
      <c r="BC1597" s="126"/>
      <c r="BD1597" s="87"/>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c r="ID1597" s="15"/>
      <c r="IE1597" s="15"/>
      <c r="IF1597" s="15"/>
      <c r="IG1597" s="15"/>
      <c r="IH1597" s="15"/>
      <c r="II1597" s="15"/>
      <c r="IJ1597" s="15"/>
      <c r="IK1597" s="15"/>
      <c r="IL1597" s="15"/>
      <c r="IM1597" s="15"/>
      <c r="IN1597" s="15"/>
      <c r="IO1597" s="15"/>
      <c r="IP1597" s="15"/>
      <c r="IQ1597" s="15"/>
      <c r="IR1597" s="15"/>
      <c r="IS1597" s="15"/>
      <c r="IT1597" s="15"/>
      <c r="IU1597" s="15"/>
      <c r="IV1597" s="15"/>
    </row>
    <row r="1598" spans="1:256" s="299" customFormat="1" x14ac:dyDescent="0.2">
      <c r="A1598" s="65">
        <v>4</v>
      </c>
      <c r="B1598" s="71">
        <v>121</v>
      </c>
      <c r="C1598" s="294">
        <v>258</v>
      </c>
      <c r="D1598" s="294">
        <v>398</v>
      </c>
      <c r="E1598" s="71"/>
      <c r="F1598" s="95"/>
      <c r="G1598" s="71"/>
      <c r="H1598" s="112"/>
      <c r="I1598" s="112"/>
      <c r="J1598" s="112"/>
      <c r="K1598" s="71"/>
      <c r="L1598" s="437"/>
      <c r="M1598" s="58"/>
      <c r="N1598" s="65">
        <v>4</v>
      </c>
      <c r="O1598" s="71">
        <v>121</v>
      </c>
      <c r="P1598" s="294">
        <v>137</v>
      </c>
      <c r="Q1598" s="294">
        <v>139</v>
      </c>
      <c r="R1598" s="71"/>
      <c r="S1598" s="95"/>
      <c r="T1598" s="71"/>
      <c r="U1598" s="112"/>
      <c r="V1598" s="437"/>
      <c r="W1598" s="112"/>
      <c r="X1598" s="71"/>
      <c r="Y1598" s="437"/>
      <c r="Z1598" s="58"/>
      <c r="AA1598" s="65">
        <v>4</v>
      </c>
      <c r="AC1598" s="337"/>
      <c r="AD1598" s="122"/>
      <c r="AF1598" s="122"/>
      <c r="AG1598" s="109"/>
      <c r="AM1598" s="128"/>
      <c r="AN1598" s="80"/>
      <c r="AO1598" s="80"/>
      <c r="AP1598" s="80"/>
      <c r="AQ1598" s="88"/>
      <c r="AZ1598" s="129"/>
      <c r="BA1598" s="129"/>
      <c r="BB1598" s="80"/>
      <c r="BC1598" s="80"/>
      <c r="BD1598" s="88"/>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c r="ID1598" s="15"/>
      <c r="IE1598" s="15"/>
      <c r="IF1598" s="15"/>
      <c r="IG1598" s="15"/>
      <c r="IH1598" s="15"/>
      <c r="II1598" s="15"/>
      <c r="IJ1598" s="15"/>
      <c r="IK1598" s="15"/>
      <c r="IL1598" s="15"/>
      <c r="IM1598" s="15"/>
      <c r="IN1598" s="15"/>
      <c r="IO1598" s="15"/>
      <c r="IP1598" s="15"/>
      <c r="IQ1598" s="15"/>
      <c r="IR1598" s="15"/>
      <c r="IS1598" s="15"/>
      <c r="IT1598" s="15"/>
      <c r="IU1598" s="15"/>
      <c r="IV1598" s="15"/>
    </row>
    <row r="1599" spans="1:256" s="299" customFormat="1" x14ac:dyDescent="0.2">
      <c r="A1599" s="65">
        <v>5</v>
      </c>
      <c r="B1599" s="71">
        <v>16</v>
      </c>
      <c r="C1599" s="294">
        <v>31</v>
      </c>
      <c r="D1599" s="294">
        <v>54</v>
      </c>
      <c r="E1599" s="71"/>
      <c r="F1599" s="95"/>
      <c r="G1599" s="71"/>
      <c r="H1599" s="112"/>
      <c r="I1599" s="112"/>
      <c r="J1599" s="112"/>
      <c r="K1599" s="71"/>
      <c r="L1599" s="437"/>
      <c r="M1599" s="58"/>
      <c r="N1599" s="65">
        <v>5</v>
      </c>
      <c r="O1599" s="71">
        <v>16</v>
      </c>
      <c r="P1599" s="294">
        <v>15</v>
      </c>
      <c r="Q1599" s="294">
        <v>23</v>
      </c>
      <c r="R1599" s="71"/>
      <c r="S1599" s="95"/>
      <c r="T1599" s="71"/>
      <c r="U1599" s="112"/>
      <c r="V1599" s="437"/>
      <c r="W1599" s="112"/>
      <c r="X1599" s="71"/>
      <c r="Y1599" s="437"/>
      <c r="Z1599" s="58"/>
      <c r="AA1599" s="65">
        <v>5</v>
      </c>
      <c r="AC1599" s="337"/>
      <c r="AD1599" s="122"/>
      <c r="AF1599" s="122"/>
      <c r="AG1599" s="384"/>
      <c r="AM1599" s="128"/>
      <c r="AN1599" s="80"/>
      <c r="AO1599" s="80"/>
      <c r="AP1599" s="80"/>
      <c r="AQ1599" s="88"/>
      <c r="AZ1599" s="129"/>
      <c r="BA1599" s="129"/>
      <c r="BB1599" s="80"/>
      <c r="BC1599" s="80"/>
      <c r="BD1599" s="88"/>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c r="ID1599" s="15"/>
      <c r="IE1599" s="15"/>
      <c r="IF1599" s="15"/>
      <c r="IG1599" s="15"/>
      <c r="IH1599" s="15"/>
      <c r="II1599" s="15"/>
      <c r="IJ1599" s="15"/>
      <c r="IK1599" s="15"/>
      <c r="IL1599" s="15"/>
      <c r="IM1599" s="15"/>
      <c r="IN1599" s="15"/>
      <c r="IO1599" s="15"/>
      <c r="IP1599" s="15"/>
      <c r="IQ1599" s="15"/>
      <c r="IR1599" s="15"/>
      <c r="IS1599" s="15"/>
      <c r="IT1599" s="15"/>
      <c r="IU1599" s="15"/>
      <c r="IV1599" s="15"/>
    </row>
    <row r="1600" spans="1:256" s="299" customFormat="1" x14ac:dyDescent="0.2">
      <c r="A1600" s="65">
        <v>6</v>
      </c>
      <c r="B1600" s="71">
        <v>50</v>
      </c>
      <c r="C1600" s="294">
        <v>104</v>
      </c>
      <c r="D1600" s="294">
        <v>140</v>
      </c>
      <c r="E1600" s="71"/>
      <c r="F1600" s="95"/>
      <c r="G1600" s="71"/>
      <c r="H1600" s="112"/>
      <c r="I1600" s="112"/>
      <c r="J1600" s="112"/>
      <c r="K1600" s="71"/>
      <c r="L1600" s="437"/>
      <c r="M1600" s="58"/>
      <c r="N1600" s="65">
        <v>6</v>
      </c>
      <c r="O1600" s="71">
        <v>50</v>
      </c>
      <c r="P1600" s="294">
        <v>54</v>
      </c>
      <c r="Q1600" s="294">
        <v>36</v>
      </c>
      <c r="R1600" s="71"/>
      <c r="S1600" s="95"/>
      <c r="T1600" s="71"/>
      <c r="U1600" s="112"/>
      <c r="V1600" s="437"/>
      <c r="W1600" s="112"/>
      <c r="X1600" s="71"/>
      <c r="Y1600" s="437"/>
      <c r="Z1600" s="58"/>
      <c r="AA1600" s="65">
        <v>6</v>
      </c>
      <c r="AC1600" s="337"/>
      <c r="AD1600" s="122"/>
      <c r="AF1600" s="122"/>
      <c r="AM1600" s="128"/>
      <c r="AN1600" s="80"/>
      <c r="AO1600" s="80"/>
      <c r="AP1600" s="80"/>
      <c r="AQ1600" s="88"/>
      <c r="AZ1600" s="129"/>
      <c r="BA1600" s="129"/>
      <c r="BB1600" s="80"/>
      <c r="BC1600" s="80"/>
      <c r="BD1600" s="88"/>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c r="ID1600" s="15"/>
      <c r="IE1600" s="15"/>
      <c r="IF1600" s="15"/>
      <c r="IG1600" s="15"/>
      <c r="IH1600" s="15"/>
      <c r="II1600" s="15"/>
      <c r="IJ1600" s="15"/>
      <c r="IK1600" s="15"/>
      <c r="IL1600" s="15"/>
      <c r="IM1600" s="15"/>
      <c r="IN1600" s="15"/>
      <c r="IO1600" s="15"/>
      <c r="IP1600" s="15"/>
      <c r="IQ1600" s="15"/>
      <c r="IR1600" s="15"/>
      <c r="IS1600" s="15"/>
      <c r="IT1600" s="15"/>
      <c r="IU1600" s="15"/>
      <c r="IV1600" s="15"/>
    </row>
    <row r="1601" spans="1:256" s="299" customFormat="1" x14ac:dyDescent="0.2">
      <c r="A1601" s="65">
        <v>7</v>
      </c>
      <c r="B1601" s="71">
        <v>49</v>
      </c>
      <c r="C1601" s="294">
        <v>83</v>
      </c>
      <c r="D1601" s="294">
        <v>123</v>
      </c>
      <c r="E1601" s="71"/>
      <c r="F1601" s="95"/>
      <c r="G1601" s="71"/>
      <c r="H1601" s="112"/>
      <c r="I1601" s="112"/>
      <c r="J1601" s="112"/>
      <c r="K1601" s="71"/>
      <c r="L1601" s="437"/>
      <c r="M1601" s="58"/>
      <c r="N1601" s="65">
        <v>7</v>
      </c>
      <c r="O1601" s="71">
        <v>49</v>
      </c>
      <c r="P1601" s="294">
        <v>34</v>
      </c>
      <c r="Q1601" s="294">
        <v>40</v>
      </c>
      <c r="R1601" s="71"/>
      <c r="S1601" s="95"/>
      <c r="T1601" s="71"/>
      <c r="U1601" s="112"/>
      <c r="V1601" s="437"/>
      <c r="W1601" s="112"/>
      <c r="X1601" s="71"/>
      <c r="Y1601" s="437"/>
      <c r="Z1601" s="58"/>
      <c r="AA1601" s="65">
        <v>7</v>
      </c>
      <c r="AC1601" s="337"/>
      <c r="AD1601" s="122"/>
      <c r="AF1601" s="122"/>
      <c r="AG1601" s="125"/>
      <c r="AM1601" s="128"/>
      <c r="AN1601" s="80"/>
      <c r="AO1601" s="80"/>
      <c r="AP1601" s="80"/>
      <c r="AQ1601" s="88"/>
      <c r="AZ1601" s="129"/>
      <c r="BA1601" s="129"/>
      <c r="BB1601" s="80"/>
      <c r="BC1601" s="80"/>
      <c r="BD1601" s="88"/>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c r="ID1601" s="15"/>
      <c r="IE1601" s="15"/>
      <c r="IF1601" s="15"/>
      <c r="IG1601" s="15"/>
      <c r="IH1601" s="15"/>
      <c r="II1601" s="15"/>
      <c r="IJ1601" s="15"/>
      <c r="IK1601" s="15"/>
      <c r="IL1601" s="15"/>
      <c r="IM1601" s="15"/>
      <c r="IN1601" s="15"/>
      <c r="IO1601" s="15"/>
      <c r="IP1601" s="15"/>
      <c r="IQ1601" s="15"/>
      <c r="IR1601" s="15"/>
      <c r="IS1601" s="15"/>
      <c r="IT1601" s="15"/>
      <c r="IU1601" s="15"/>
      <c r="IV1601" s="15"/>
    </row>
    <row r="1602" spans="1:256" s="299" customFormat="1" x14ac:dyDescent="0.2">
      <c r="A1602" s="65">
        <v>8</v>
      </c>
      <c r="B1602" s="71">
        <v>704</v>
      </c>
      <c r="C1602" s="294">
        <v>1311</v>
      </c>
      <c r="D1602" s="294">
        <v>2164</v>
      </c>
      <c r="E1602" s="71"/>
      <c r="F1602" s="95"/>
      <c r="G1602" s="71"/>
      <c r="H1602" s="112"/>
      <c r="I1602" s="112"/>
      <c r="J1602" s="112"/>
      <c r="K1602" s="71"/>
      <c r="L1602" s="437"/>
      <c r="M1602" s="58"/>
      <c r="N1602" s="65">
        <v>8</v>
      </c>
      <c r="O1602" s="71">
        <v>704</v>
      </c>
      <c r="P1602" s="294">
        <v>606</v>
      </c>
      <c r="Q1602" s="294">
        <v>849</v>
      </c>
      <c r="R1602" s="71"/>
      <c r="S1602" s="95"/>
      <c r="T1602" s="71"/>
      <c r="U1602" s="112"/>
      <c r="V1602" s="437"/>
      <c r="W1602" s="112"/>
      <c r="X1602" s="71"/>
      <c r="Y1602" s="437"/>
      <c r="Z1602" s="58"/>
      <c r="AA1602" s="65">
        <v>8</v>
      </c>
      <c r="AC1602" s="337"/>
      <c r="AD1602" s="122"/>
      <c r="AF1602" s="122"/>
      <c r="AM1602" s="128"/>
      <c r="AN1602" s="80"/>
      <c r="AO1602" s="80"/>
      <c r="AP1602" s="80"/>
      <c r="AQ1602" s="88"/>
      <c r="AZ1602" s="129"/>
      <c r="BA1602" s="129"/>
      <c r="BB1602" s="80"/>
      <c r="BC1602" s="80"/>
      <c r="BD1602" s="88"/>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c r="ID1602" s="15"/>
      <c r="IE1602" s="15"/>
      <c r="IF1602" s="15"/>
      <c r="IG1602" s="15"/>
      <c r="IH1602" s="15"/>
      <c r="II1602" s="15"/>
      <c r="IJ1602" s="15"/>
      <c r="IK1602" s="15"/>
      <c r="IL1602" s="15"/>
      <c r="IM1602" s="15"/>
      <c r="IN1602" s="15"/>
      <c r="IO1602" s="15"/>
      <c r="IP1602" s="15"/>
      <c r="IQ1602" s="15"/>
      <c r="IR1602" s="15"/>
      <c r="IS1602" s="15"/>
      <c r="IT1602" s="15"/>
      <c r="IU1602" s="15"/>
      <c r="IV1602" s="15"/>
    </row>
    <row r="1603" spans="1:256" s="299" customFormat="1" x14ac:dyDescent="0.2">
      <c r="A1603" s="65">
        <v>9</v>
      </c>
      <c r="B1603" s="71">
        <v>20</v>
      </c>
      <c r="C1603" s="294">
        <v>38</v>
      </c>
      <c r="D1603" s="294">
        <v>63</v>
      </c>
      <c r="E1603" s="71"/>
      <c r="F1603" s="95"/>
      <c r="G1603" s="71"/>
      <c r="H1603" s="112"/>
      <c r="I1603" s="112"/>
      <c r="J1603" s="112"/>
      <c r="K1603" s="71"/>
      <c r="L1603" s="437"/>
      <c r="M1603" s="58"/>
      <c r="N1603" s="65">
        <v>9</v>
      </c>
      <c r="O1603" s="71">
        <v>20</v>
      </c>
      <c r="P1603" s="294">
        <v>18</v>
      </c>
      <c r="Q1603" s="294">
        <v>25</v>
      </c>
      <c r="R1603" s="71"/>
      <c r="S1603" s="95"/>
      <c r="T1603" s="71"/>
      <c r="U1603" s="112"/>
      <c r="V1603" s="437"/>
      <c r="W1603" s="112"/>
      <c r="X1603" s="71"/>
      <c r="Y1603" s="437"/>
      <c r="Z1603" s="58"/>
      <c r="AA1603" s="65">
        <v>9</v>
      </c>
      <c r="AC1603" s="337"/>
      <c r="AD1603" s="122"/>
      <c r="AF1603" s="122"/>
      <c r="AM1603" s="128"/>
      <c r="AN1603" s="80"/>
      <c r="AO1603" s="80"/>
      <c r="AP1603" s="80"/>
      <c r="AQ1603" s="88"/>
      <c r="AZ1603" s="129"/>
      <c r="BA1603" s="129"/>
      <c r="BB1603" s="80"/>
      <c r="BC1603" s="80"/>
      <c r="BD1603" s="88"/>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c r="ID1603" s="15"/>
      <c r="IE1603" s="15"/>
      <c r="IF1603" s="15"/>
      <c r="IG1603" s="15"/>
      <c r="IH1603" s="15"/>
      <c r="II1603" s="15"/>
      <c r="IJ1603" s="15"/>
      <c r="IK1603" s="15"/>
      <c r="IL1603" s="15"/>
      <c r="IM1603" s="15"/>
      <c r="IN1603" s="15"/>
      <c r="IO1603" s="15"/>
      <c r="IP1603" s="15"/>
      <c r="IQ1603" s="15"/>
      <c r="IR1603" s="15"/>
      <c r="IS1603" s="15"/>
      <c r="IT1603" s="15"/>
      <c r="IU1603" s="15"/>
      <c r="IV1603" s="15"/>
    </row>
    <row r="1604" spans="1:256" s="299" customFormat="1" x14ac:dyDescent="0.2">
      <c r="A1604" s="65">
        <v>10</v>
      </c>
      <c r="B1604" s="71">
        <v>228</v>
      </c>
      <c r="C1604" s="294">
        <v>448</v>
      </c>
      <c r="D1604" s="294">
        <v>627</v>
      </c>
      <c r="E1604" s="71"/>
      <c r="F1604" s="95"/>
      <c r="G1604" s="71"/>
      <c r="H1604" s="112"/>
      <c r="I1604" s="112"/>
      <c r="J1604" s="112"/>
      <c r="K1604" s="71"/>
      <c r="L1604" s="437"/>
      <c r="M1604" s="58"/>
      <c r="N1604" s="65">
        <v>10</v>
      </c>
      <c r="O1604" s="71">
        <v>228</v>
      </c>
      <c r="P1604" s="294">
        <v>220</v>
      </c>
      <c r="Q1604" s="294">
        <v>179</v>
      </c>
      <c r="R1604" s="71"/>
      <c r="S1604" s="95"/>
      <c r="T1604" s="71"/>
      <c r="U1604" s="112"/>
      <c r="V1604" s="437"/>
      <c r="W1604" s="112"/>
      <c r="X1604" s="71"/>
      <c r="Y1604" s="437"/>
      <c r="Z1604" s="58"/>
      <c r="AA1604" s="65">
        <v>10</v>
      </c>
      <c r="AC1604" s="337"/>
      <c r="AD1604" s="122"/>
      <c r="AF1604" s="122"/>
      <c r="AM1604" s="128"/>
      <c r="AN1604" s="80"/>
      <c r="AO1604" s="80"/>
      <c r="AP1604" s="80"/>
      <c r="AQ1604" s="88"/>
      <c r="AZ1604" s="129"/>
      <c r="BA1604" s="129"/>
      <c r="BB1604" s="80"/>
      <c r="BC1604" s="80"/>
      <c r="BD1604" s="88"/>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c r="ID1604" s="15"/>
      <c r="IE1604" s="15"/>
      <c r="IF1604" s="15"/>
      <c r="IG1604" s="15"/>
      <c r="IH1604" s="15"/>
      <c r="II1604" s="15"/>
      <c r="IJ1604" s="15"/>
      <c r="IK1604" s="15"/>
      <c r="IL1604" s="15"/>
      <c r="IM1604" s="15"/>
      <c r="IN1604" s="15"/>
      <c r="IO1604" s="15"/>
      <c r="IP1604" s="15"/>
      <c r="IQ1604" s="15"/>
      <c r="IR1604" s="15"/>
      <c r="IS1604" s="15"/>
      <c r="IT1604" s="15"/>
      <c r="IU1604" s="15"/>
      <c r="IV1604" s="15"/>
    </row>
    <row r="1605" spans="1:256" s="299" customFormat="1" x14ac:dyDescent="0.2">
      <c r="A1605" s="65">
        <v>11</v>
      </c>
      <c r="B1605" s="71">
        <v>247</v>
      </c>
      <c r="C1605" s="294">
        <v>456</v>
      </c>
      <c r="D1605" s="294">
        <v>782</v>
      </c>
      <c r="E1605" s="71"/>
      <c r="F1605" s="95"/>
      <c r="G1605" s="71"/>
      <c r="H1605" s="112"/>
      <c r="I1605" s="112"/>
      <c r="J1605" s="112"/>
      <c r="K1605" s="71"/>
      <c r="L1605" s="437"/>
      <c r="M1605" s="58"/>
      <c r="N1605" s="65">
        <v>11</v>
      </c>
      <c r="O1605" s="71">
        <v>247</v>
      </c>
      <c r="P1605" s="294">
        <v>207</v>
      </c>
      <c r="Q1605" s="294">
        <v>325</v>
      </c>
      <c r="R1605" s="71"/>
      <c r="S1605" s="95"/>
      <c r="T1605" s="71"/>
      <c r="U1605" s="112"/>
      <c r="V1605" s="437"/>
      <c r="W1605" s="112"/>
      <c r="X1605" s="71"/>
      <c r="Y1605" s="437"/>
      <c r="Z1605" s="58"/>
      <c r="AA1605" s="65">
        <v>11</v>
      </c>
      <c r="AD1605" s="122"/>
      <c r="AF1605" s="122"/>
      <c r="AM1605" s="128"/>
      <c r="AN1605" s="81"/>
      <c r="AO1605" s="80"/>
      <c r="AP1605" s="80"/>
      <c r="AQ1605" s="88"/>
      <c r="AZ1605" s="129"/>
      <c r="BA1605" s="129"/>
      <c r="BB1605" s="80"/>
      <c r="BC1605" s="80"/>
      <c r="BD1605" s="88"/>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c r="ID1605" s="15"/>
      <c r="IE1605" s="15"/>
      <c r="IF1605" s="15"/>
      <c r="IG1605" s="15"/>
      <c r="IH1605" s="15"/>
      <c r="II1605" s="15"/>
      <c r="IJ1605" s="15"/>
      <c r="IK1605" s="15"/>
      <c r="IL1605" s="15"/>
      <c r="IM1605" s="15"/>
      <c r="IN1605" s="15"/>
      <c r="IO1605" s="15"/>
      <c r="IP1605" s="15"/>
      <c r="IQ1605" s="15"/>
      <c r="IR1605" s="15"/>
      <c r="IS1605" s="15"/>
      <c r="IT1605" s="15"/>
      <c r="IU1605" s="15"/>
      <c r="IV1605" s="15"/>
    </row>
    <row r="1606" spans="1:256" s="299" customFormat="1" x14ac:dyDescent="0.2">
      <c r="A1606" s="65">
        <v>12</v>
      </c>
      <c r="B1606" s="71">
        <v>729</v>
      </c>
      <c r="C1606" s="294">
        <v>1272</v>
      </c>
      <c r="D1606" s="294">
        <v>2035</v>
      </c>
      <c r="E1606" s="71"/>
      <c r="F1606" s="95"/>
      <c r="G1606" s="71"/>
      <c r="H1606" s="112"/>
      <c r="I1606" s="112"/>
      <c r="J1606" s="112"/>
      <c r="K1606" s="71"/>
      <c r="L1606" s="437"/>
      <c r="M1606" s="58"/>
      <c r="N1606" s="65">
        <v>12</v>
      </c>
      <c r="O1606" s="71">
        <v>729</v>
      </c>
      <c r="P1606" s="294">
        <v>542</v>
      </c>
      <c r="Q1606" s="294">
        <v>758</v>
      </c>
      <c r="R1606" s="71"/>
      <c r="S1606" s="95"/>
      <c r="T1606" s="71"/>
      <c r="U1606" s="112"/>
      <c r="V1606" s="437"/>
      <c r="W1606" s="112"/>
      <c r="X1606" s="71"/>
      <c r="Y1606" s="437"/>
      <c r="Z1606" s="58"/>
      <c r="AA1606" s="65">
        <v>12</v>
      </c>
      <c r="AC1606" s="80"/>
      <c r="AD1606" s="122"/>
      <c r="AF1606" s="122"/>
      <c r="AM1606" s="128"/>
      <c r="AN1606" s="80"/>
      <c r="AO1606" s="80"/>
      <c r="AP1606" s="80"/>
      <c r="AQ1606" s="88"/>
      <c r="AZ1606" s="129"/>
      <c r="BA1606" s="129"/>
      <c r="BB1606" s="80"/>
      <c r="BC1606" s="80"/>
      <c r="BD1606" s="88"/>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c r="ID1606" s="15"/>
      <c r="IE1606" s="15"/>
      <c r="IF1606" s="15"/>
      <c r="IG1606" s="15"/>
      <c r="IH1606" s="15"/>
      <c r="II1606" s="15"/>
      <c r="IJ1606" s="15"/>
      <c r="IK1606" s="15"/>
      <c r="IL1606" s="15"/>
      <c r="IM1606" s="15"/>
      <c r="IN1606" s="15"/>
      <c r="IO1606" s="15"/>
      <c r="IP1606" s="15"/>
      <c r="IQ1606" s="15"/>
      <c r="IR1606" s="15"/>
      <c r="IS1606" s="15"/>
      <c r="IT1606" s="15"/>
      <c r="IU1606" s="15"/>
      <c r="IV1606" s="15"/>
    </row>
    <row r="1607" spans="1:256" s="299" customFormat="1" x14ac:dyDescent="0.2">
      <c r="A1607" s="65">
        <v>13</v>
      </c>
      <c r="B1607" s="71">
        <v>239</v>
      </c>
      <c r="C1607" s="294">
        <v>499</v>
      </c>
      <c r="D1607" s="294">
        <v>894</v>
      </c>
      <c r="E1607" s="71"/>
      <c r="F1607" s="95"/>
      <c r="G1607" s="71"/>
      <c r="H1607" s="112"/>
      <c r="I1607" s="112"/>
      <c r="J1607" s="112"/>
      <c r="K1607" s="71"/>
      <c r="L1607" s="437"/>
      <c r="M1607" s="58"/>
      <c r="N1607" s="65">
        <v>13</v>
      </c>
      <c r="O1607" s="71">
        <v>239</v>
      </c>
      <c r="P1607" s="294">
        <v>260</v>
      </c>
      <c r="Q1607" s="294">
        <v>392</v>
      </c>
      <c r="R1607" s="71"/>
      <c r="S1607" s="95"/>
      <c r="T1607" s="71"/>
      <c r="U1607" s="112"/>
      <c r="V1607" s="437"/>
      <c r="W1607" s="112"/>
      <c r="X1607" s="71"/>
      <c r="Y1607" s="437"/>
      <c r="Z1607" s="58"/>
      <c r="AA1607" s="65">
        <v>13</v>
      </c>
      <c r="AC1607" s="80"/>
      <c r="AD1607" s="122"/>
      <c r="AF1607" s="122"/>
      <c r="AM1607" s="128"/>
      <c r="AN1607" s="80"/>
      <c r="AO1607" s="80"/>
      <c r="AP1607" s="80"/>
      <c r="AQ1607" s="88"/>
      <c r="AZ1607" s="129"/>
      <c r="BA1607" s="129"/>
      <c r="BB1607" s="80"/>
      <c r="BC1607" s="80"/>
      <c r="BD1607" s="88"/>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c r="ID1607" s="15"/>
      <c r="IE1607" s="15"/>
      <c r="IF1607" s="15"/>
      <c r="IG1607" s="15"/>
      <c r="IH1607" s="15"/>
      <c r="II1607" s="15"/>
      <c r="IJ1607" s="15"/>
      <c r="IK1607" s="15"/>
      <c r="IL1607" s="15"/>
      <c r="IM1607" s="15"/>
      <c r="IN1607" s="15"/>
      <c r="IO1607" s="15"/>
      <c r="IP1607" s="15"/>
      <c r="IQ1607" s="15"/>
      <c r="IR1607" s="15"/>
      <c r="IS1607" s="15"/>
      <c r="IT1607" s="15"/>
      <c r="IU1607" s="15"/>
      <c r="IV1607" s="15"/>
    </row>
    <row r="1608" spans="1:256" s="299" customFormat="1" x14ac:dyDescent="0.2">
      <c r="A1608" s="65">
        <v>14</v>
      </c>
      <c r="B1608" s="71">
        <v>394</v>
      </c>
      <c r="C1608" s="294">
        <v>674</v>
      </c>
      <c r="D1608" s="294">
        <v>1004</v>
      </c>
      <c r="E1608" s="71"/>
      <c r="F1608" s="95"/>
      <c r="G1608" s="71"/>
      <c r="H1608" s="112"/>
      <c r="I1608" s="112"/>
      <c r="J1608" s="112"/>
      <c r="K1608" s="71"/>
      <c r="L1608" s="437"/>
      <c r="M1608" s="58"/>
      <c r="N1608" s="65">
        <v>14</v>
      </c>
      <c r="O1608" s="71">
        <v>394</v>
      </c>
      <c r="P1608" s="294">
        <v>279</v>
      </c>
      <c r="Q1608" s="294">
        <v>327</v>
      </c>
      <c r="R1608" s="71"/>
      <c r="S1608" s="95"/>
      <c r="T1608" s="71"/>
      <c r="U1608" s="112"/>
      <c r="V1608" s="437"/>
      <c r="W1608" s="112"/>
      <c r="X1608" s="71"/>
      <c r="Y1608" s="437"/>
      <c r="Z1608" s="58"/>
      <c r="AA1608" s="65">
        <v>14</v>
      </c>
      <c r="AC1608" s="80"/>
      <c r="AD1608" s="122"/>
      <c r="AF1608" s="122"/>
      <c r="AM1608" s="128"/>
      <c r="AN1608" s="80"/>
      <c r="AO1608" s="80"/>
      <c r="AP1608" s="80"/>
      <c r="AQ1608" s="88"/>
      <c r="AZ1608" s="129"/>
      <c r="BA1608" s="129"/>
      <c r="BB1608" s="80"/>
      <c r="BC1608" s="80"/>
      <c r="BD1608" s="88"/>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c r="ID1608" s="15"/>
      <c r="IE1608" s="15"/>
      <c r="IF1608" s="15"/>
      <c r="IG1608" s="15"/>
      <c r="IH1608" s="15"/>
      <c r="II1608" s="15"/>
      <c r="IJ1608" s="15"/>
      <c r="IK1608" s="15"/>
      <c r="IL1608" s="15"/>
      <c r="IM1608" s="15"/>
      <c r="IN1608" s="15"/>
      <c r="IO1608" s="15"/>
      <c r="IP1608" s="15"/>
      <c r="IQ1608" s="15"/>
      <c r="IR1608" s="15"/>
      <c r="IS1608" s="15"/>
      <c r="IT1608" s="15"/>
      <c r="IU1608" s="15"/>
      <c r="IV1608" s="15"/>
    </row>
    <row r="1609" spans="1:256" s="299" customFormat="1" x14ac:dyDescent="0.2">
      <c r="A1609" s="65">
        <v>15</v>
      </c>
      <c r="B1609" s="71">
        <v>380</v>
      </c>
      <c r="C1609" s="294">
        <v>979</v>
      </c>
      <c r="D1609" s="294">
        <v>2424</v>
      </c>
      <c r="E1609" s="71"/>
      <c r="F1609" s="95"/>
      <c r="G1609" s="71"/>
      <c r="H1609" s="112"/>
      <c r="I1609" s="112"/>
      <c r="J1609" s="112"/>
      <c r="K1609" s="71"/>
      <c r="L1609" s="437"/>
      <c r="M1609" s="58"/>
      <c r="N1609" s="65">
        <v>15</v>
      </c>
      <c r="O1609" s="71">
        <v>380</v>
      </c>
      <c r="P1609" s="294">
        <v>597</v>
      </c>
      <c r="Q1609" s="294">
        <v>1441</v>
      </c>
      <c r="R1609" s="71"/>
      <c r="S1609" s="95"/>
      <c r="T1609" s="71"/>
      <c r="U1609" s="112"/>
      <c r="V1609" s="437"/>
      <c r="W1609" s="112"/>
      <c r="X1609" s="71"/>
      <c r="Y1609" s="437"/>
      <c r="Z1609" s="58"/>
      <c r="AA1609" s="65">
        <v>15</v>
      </c>
      <c r="AC1609" s="80"/>
      <c r="AD1609" s="88"/>
      <c r="AE1609" s="122"/>
      <c r="AF1609" s="122"/>
      <c r="AM1609" s="128"/>
      <c r="AN1609" s="80"/>
      <c r="AO1609" s="80"/>
      <c r="AP1609" s="80"/>
      <c r="AQ1609" s="88"/>
      <c r="AZ1609" s="129"/>
      <c r="BA1609" s="129"/>
      <c r="BB1609" s="80"/>
      <c r="BC1609" s="80"/>
      <c r="BD1609" s="88"/>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c r="ID1609" s="15"/>
      <c r="IE1609" s="15"/>
      <c r="IF1609" s="15"/>
      <c r="IG1609" s="15"/>
      <c r="IH1609" s="15"/>
      <c r="II1609" s="15"/>
      <c r="IJ1609" s="15"/>
      <c r="IK1609" s="15"/>
      <c r="IL1609" s="15"/>
      <c r="IM1609" s="15"/>
      <c r="IN1609" s="15"/>
      <c r="IO1609" s="15"/>
      <c r="IP1609" s="15"/>
      <c r="IQ1609" s="15"/>
      <c r="IR1609" s="15"/>
      <c r="IS1609" s="15"/>
      <c r="IT1609" s="15"/>
      <c r="IU1609" s="15"/>
      <c r="IV1609" s="15"/>
    </row>
    <row r="1610" spans="1:256" s="299" customFormat="1" x14ac:dyDescent="0.2">
      <c r="A1610" s="65">
        <v>16</v>
      </c>
      <c r="B1610" s="71">
        <v>289</v>
      </c>
      <c r="C1610" s="294">
        <v>536</v>
      </c>
      <c r="D1610" s="294">
        <v>810</v>
      </c>
      <c r="E1610" s="71"/>
      <c r="F1610" s="95"/>
      <c r="G1610" s="71"/>
      <c r="H1610" s="112"/>
      <c r="I1610" s="112"/>
      <c r="J1610" s="112"/>
      <c r="K1610" s="71"/>
      <c r="L1610" s="437"/>
      <c r="M1610" s="58"/>
      <c r="N1610" s="65">
        <v>16</v>
      </c>
      <c r="O1610" s="71">
        <v>289</v>
      </c>
      <c r="P1610" s="294">
        <v>246</v>
      </c>
      <c r="Q1610" s="294">
        <v>274</v>
      </c>
      <c r="R1610" s="71"/>
      <c r="S1610" s="95"/>
      <c r="T1610" s="71"/>
      <c r="U1610" s="112"/>
      <c r="V1610" s="437"/>
      <c r="W1610" s="112"/>
      <c r="X1610" s="71"/>
      <c r="Y1610" s="437"/>
      <c r="Z1610" s="58"/>
      <c r="AA1610" s="65">
        <v>16</v>
      </c>
      <c r="AC1610" s="80"/>
      <c r="AD1610" s="80"/>
      <c r="AE1610" s="109"/>
      <c r="AF1610" s="109"/>
      <c r="AM1610" s="128"/>
      <c r="AN1610" s="80"/>
      <c r="AO1610" s="80"/>
      <c r="AP1610" s="80"/>
      <c r="AQ1610" s="88"/>
      <c r="AZ1610" s="129"/>
      <c r="BA1610" s="129"/>
      <c r="BB1610" s="80"/>
      <c r="BC1610" s="80"/>
      <c r="BD1610" s="88"/>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c r="ID1610" s="15"/>
      <c r="IE1610" s="15"/>
      <c r="IF1610" s="15"/>
      <c r="IG1610" s="15"/>
      <c r="IH1610" s="15"/>
      <c r="II1610" s="15"/>
      <c r="IJ1610" s="15"/>
      <c r="IK1610" s="15"/>
      <c r="IL1610" s="15"/>
      <c r="IM1610" s="15"/>
      <c r="IN1610" s="15"/>
      <c r="IO1610" s="15"/>
      <c r="IP1610" s="15"/>
      <c r="IQ1610" s="15"/>
      <c r="IR1610" s="15"/>
      <c r="IS1610" s="15"/>
      <c r="IT1610" s="15"/>
      <c r="IU1610" s="15"/>
      <c r="IV1610" s="15"/>
    </row>
    <row r="1611" spans="1:256" s="299" customFormat="1" x14ac:dyDescent="0.2">
      <c r="A1611" s="65">
        <v>17</v>
      </c>
      <c r="B1611" s="71">
        <v>361</v>
      </c>
      <c r="C1611" s="294">
        <v>661</v>
      </c>
      <c r="D1611" s="294">
        <v>1048</v>
      </c>
      <c r="E1611" s="71"/>
      <c r="F1611" s="95"/>
      <c r="G1611" s="71"/>
      <c r="H1611" s="112"/>
      <c r="I1611" s="112"/>
      <c r="J1611" s="112"/>
      <c r="K1611" s="71"/>
      <c r="L1611" s="437"/>
      <c r="M1611" s="58"/>
      <c r="N1611" s="65">
        <v>17</v>
      </c>
      <c r="O1611" s="71">
        <v>361</v>
      </c>
      <c r="P1611" s="294">
        <v>300</v>
      </c>
      <c r="Q1611" s="294">
        <v>387</v>
      </c>
      <c r="R1611" s="71"/>
      <c r="S1611" s="95"/>
      <c r="T1611" s="71"/>
      <c r="U1611" s="112"/>
      <c r="V1611" s="437"/>
      <c r="W1611" s="112"/>
      <c r="X1611" s="71"/>
      <c r="Y1611" s="437"/>
      <c r="Z1611" s="58"/>
      <c r="AA1611" s="65">
        <v>17</v>
      </c>
      <c r="AC1611" s="80"/>
      <c r="AD1611" s="80"/>
      <c r="AM1611" s="128"/>
      <c r="AN1611" s="80"/>
      <c r="AO1611" s="80"/>
      <c r="AP1611" s="80"/>
      <c r="AQ1611" s="88"/>
      <c r="AZ1611" s="129"/>
      <c r="BA1611" s="129"/>
      <c r="BB1611" s="80"/>
      <c r="BC1611" s="80"/>
      <c r="BD1611" s="88"/>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c r="ID1611" s="15"/>
      <c r="IE1611" s="15"/>
      <c r="IF1611" s="15"/>
      <c r="IG1611" s="15"/>
      <c r="IH1611" s="15"/>
      <c r="II1611" s="15"/>
      <c r="IJ1611" s="15"/>
      <c r="IK1611" s="15"/>
      <c r="IL1611" s="15"/>
      <c r="IM1611" s="15"/>
      <c r="IN1611" s="15"/>
      <c r="IO1611" s="15"/>
      <c r="IP1611" s="15"/>
      <c r="IQ1611" s="15"/>
      <c r="IR1611" s="15"/>
      <c r="IS1611" s="15"/>
      <c r="IT1611" s="15"/>
      <c r="IU1611" s="15"/>
      <c r="IV1611" s="15"/>
    </row>
    <row r="1612" spans="1:256" s="299" customFormat="1" x14ac:dyDescent="0.2">
      <c r="A1612" s="65">
        <v>18</v>
      </c>
      <c r="B1612" s="71">
        <v>242</v>
      </c>
      <c r="C1612" s="294">
        <v>495</v>
      </c>
      <c r="D1612" s="294">
        <v>806</v>
      </c>
      <c r="E1612" s="71"/>
      <c r="F1612" s="95"/>
      <c r="G1612" s="71"/>
      <c r="H1612" s="112"/>
      <c r="I1612" s="112"/>
      <c r="J1612" s="112"/>
      <c r="K1612" s="71"/>
      <c r="L1612" s="437"/>
      <c r="M1612" s="58"/>
      <c r="N1612" s="65">
        <v>18</v>
      </c>
      <c r="O1612" s="71">
        <v>242</v>
      </c>
      <c r="P1612" s="294">
        <v>252</v>
      </c>
      <c r="Q1612" s="294">
        <v>311</v>
      </c>
      <c r="R1612" s="71"/>
      <c r="S1612" s="95"/>
      <c r="T1612" s="71"/>
      <c r="U1612" s="112"/>
      <c r="V1612" s="437"/>
      <c r="W1612" s="112"/>
      <c r="X1612" s="71"/>
      <c r="Y1612" s="437"/>
      <c r="Z1612" s="58"/>
      <c r="AA1612" s="65">
        <v>18</v>
      </c>
      <c r="AC1612" s="337"/>
      <c r="AD1612" s="80"/>
      <c r="AE1612" s="81"/>
      <c r="AF1612" s="81"/>
      <c r="AM1612" s="128"/>
      <c r="AN1612" s="80"/>
      <c r="AO1612" s="80"/>
      <c r="AP1612" s="80"/>
      <c r="AQ1612" s="88"/>
      <c r="AZ1612" s="129"/>
      <c r="BA1612" s="129"/>
      <c r="BB1612" s="80"/>
      <c r="BC1612" s="80"/>
      <c r="BD1612" s="88"/>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c r="ID1612" s="15"/>
      <c r="IE1612" s="15"/>
      <c r="IF1612" s="15"/>
      <c r="IG1612" s="15"/>
      <c r="IH1612" s="15"/>
      <c r="II1612" s="15"/>
      <c r="IJ1612" s="15"/>
      <c r="IK1612" s="15"/>
      <c r="IL1612" s="15"/>
      <c r="IM1612" s="15"/>
      <c r="IN1612" s="15"/>
      <c r="IO1612" s="15"/>
      <c r="IP1612" s="15"/>
      <c r="IQ1612" s="15"/>
      <c r="IR1612" s="15"/>
      <c r="IS1612" s="15"/>
      <c r="IT1612" s="15"/>
      <c r="IU1612" s="15"/>
      <c r="IV1612" s="15"/>
    </row>
    <row r="1613" spans="1:256" s="299" customFormat="1" x14ac:dyDescent="0.2">
      <c r="A1613" s="65">
        <v>19</v>
      </c>
      <c r="B1613" s="71">
        <v>20</v>
      </c>
      <c r="C1613" s="294">
        <v>35</v>
      </c>
      <c r="D1613" s="294">
        <v>65</v>
      </c>
      <c r="E1613" s="71"/>
      <c r="F1613" s="95"/>
      <c r="G1613" s="71"/>
      <c r="H1613" s="112"/>
      <c r="I1613" s="112"/>
      <c r="J1613" s="112"/>
      <c r="K1613" s="71"/>
      <c r="L1613" s="437"/>
      <c r="M1613" s="58"/>
      <c r="N1613" s="65">
        <v>19</v>
      </c>
      <c r="O1613" s="71">
        <v>20</v>
      </c>
      <c r="P1613" s="294">
        <v>15</v>
      </c>
      <c r="Q1613" s="294">
        <v>30</v>
      </c>
      <c r="R1613" s="71"/>
      <c r="S1613" s="95"/>
      <c r="T1613" s="71"/>
      <c r="U1613" s="112"/>
      <c r="V1613" s="437"/>
      <c r="W1613" s="112"/>
      <c r="X1613" s="71"/>
      <c r="Y1613" s="437"/>
      <c r="Z1613" s="58"/>
      <c r="AA1613" s="65">
        <v>19</v>
      </c>
      <c r="AC1613" s="337"/>
      <c r="AD1613" s="80"/>
      <c r="AE1613" s="81"/>
      <c r="AF1613" s="81"/>
      <c r="AM1613" s="128"/>
      <c r="AN1613" s="80"/>
      <c r="AO1613" s="80"/>
      <c r="AP1613" s="80"/>
      <c r="AQ1613" s="88"/>
      <c r="AZ1613" s="129"/>
      <c r="BA1613" s="129"/>
      <c r="BB1613" s="80"/>
      <c r="BC1613" s="80"/>
      <c r="BD1613" s="88"/>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c r="ID1613" s="15"/>
      <c r="IE1613" s="15"/>
      <c r="IF1613" s="15"/>
      <c r="IG1613" s="15"/>
      <c r="IH1613" s="15"/>
      <c r="II1613" s="15"/>
      <c r="IJ1613" s="15"/>
      <c r="IK1613" s="15"/>
      <c r="IL1613" s="15"/>
      <c r="IM1613" s="15"/>
      <c r="IN1613" s="15"/>
      <c r="IO1613" s="15"/>
      <c r="IP1613" s="15"/>
      <c r="IQ1613" s="15"/>
      <c r="IR1613" s="15"/>
      <c r="IS1613" s="15"/>
      <c r="IT1613" s="15"/>
      <c r="IU1613" s="15"/>
      <c r="IV1613" s="15"/>
    </row>
    <row r="1614" spans="1:256" s="299" customFormat="1" x14ac:dyDescent="0.2">
      <c r="A1614" s="65">
        <v>20</v>
      </c>
      <c r="B1614" s="71">
        <v>263</v>
      </c>
      <c r="C1614" s="294">
        <v>518</v>
      </c>
      <c r="D1614" s="294">
        <v>876</v>
      </c>
      <c r="E1614" s="71"/>
      <c r="F1614" s="95"/>
      <c r="G1614" s="71"/>
      <c r="H1614" s="112"/>
      <c r="I1614" s="112"/>
      <c r="J1614" s="112"/>
      <c r="K1614" s="71"/>
      <c r="L1614" s="437"/>
      <c r="M1614" s="58"/>
      <c r="N1614" s="65">
        <v>20</v>
      </c>
      <c r="O1614" s="71">
        <v>263</v>
      </c>
      <c r="P1614" s="294">
        <v>253</v>
      </c>
      <c r="Q1614" s="294">
        <v>356</v>
      </c>
      <c r="R1614" s="71"/>
      <c r="S1614" s="95"/>
      <c r="T1614" s="71"/>
      <c r="U1614" s="112"/>
      <c r="V1614" s="437"/>
      <c r="W1614" s="112"/>
      <c r="X1614" s="71"/>
      <c r="Y1614" s="437"/>
      <c r="Z1614" s="58"/>
      <c r="AA1614" s="65">
        <v>20</v>
      </c>
      <c r="AB1614" s="15"/>
      <c r="AC1614" s="337"/>
      <c r="AD1614" s="80"/>
      <c r="AE1614" s="132"/>
      <c r="AF1614" s="132"/>
      <c r="AM1614" s="128"/>
      <c r="AN1614" s="80"/>
      <c r="AO1614" s="80"/>
      <c r="AP1614" s="80"/>
      <c r="AQ1614" s="88"/>
      <c r="AZ1614" s="129"/>
      <c r="BA1614" s="129"/>
      <c r="BB1614" s="80"/>
      <c r="BC1614" s="80"/>
      <c r="BD1614" s="88"/>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c r="ID1614" s="15"/>
      <c r="IE1614" s="15"/>
      <c r="IF1614" s="15"/>
      <c r="IG1614" s="15"/>
      <c r="IH1614" s="15"/>
      <c r="II1614" s="15"/>
      <c r="IJ1614" s="15"/>
      <c r="IK1614" s="15"/>
      <c r="IL1614" s="15"/>
      <c r="IM1614" s="15"/>
      <c r="IN1614" s="15"/>
      <c r="IO1614" s="15"/>
      <c r="IP1614" s="15"/>
      <c r="IQ1614" s="15"/>
      <c r="IR1614" s="15"/>
      <c r="IS1614" s="15"/>
      <c r="IT1614" s="15"/>
      <c r="IU1614" s="15"/>
      <c r="IV1614" s="15"/>
    </row>
    <row r="1615" spans="1:256" s="299" customFormat="1" x14ac:dyDescent="0.2">
      <c r="A1615" s="65">
        <v>21</v>
      </c>
      <c r="B1615" s="71">
        <v>581</v>
      </c>
      <c r="C1615" s="294">
        <v>1121</v>
      </c>
      <c r="D1615" s="294">
        <v>1751</v>
      </c>
      <c r="E1615" s="71"/>
      <c r="F1615" s="95"/>
      <c r="G1615" s="71"/>
      <c r="H1615" s="112"/>
      <c r="I1615" s="112"/>
      <c r="J1615" s="112"/>
      <c r="K1615" s="71"/>
      <c r="L1615" s="437"/>
      <c r="M1615" s="58"/>
      <c r="N1615" s="65">
        <v>21</v>
      </c>
      <c r="O1615" s="71">
        <v>581</v>
      </c>
      <c r="P1615" s="294">
        <v>536</v>
      </c>
      <c r="Q1615" s="294">
        <v>620</v>
      </c>
      <c r="R1615" s="71"/>
      <c r="S1615" s="95"/>
      <c r="T1615" s="71"/>
      <c r="U1615" s="112"/>
      <c r="V1615" s="437"/>
      <c r="W1615" s="112"/>
      <c r="X1615" s="71"/>
      <c r="Y1615" s="437"/>
      <c r="Z1615" s="58"/>
      <c r="AA1615" s="65">
        <v>21</v>
      </c>
      <c r="AB1615" s="15"/>
      <c r="AC1615" s="80"/>
      <c r="AD1615" s="80"/>
      <c r="AM1615" s="128"/>
      <c r="AN1615" s="80"/>
      <c r="AO1615" s="80"/>
      <c r="AP1615" s="80"/>
      <c r="AQ1615" s="88"/>
      <c r="AZ1615" s="129"/>
      <c r="BA1615" s="129"/>
      <c r="BB1615" s="80"/>
      <c r="BC1615" s="80"/>
      <c r="BD1615" s="88"/>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c r="ID1615" s="15"/>
      <c r="IE1615" s="15"/>
      <c r="IF1615" s="15"/>
      <c r="IG1615" s="15"/>
      <c r="IH1615" s="15"/>
      <c r="II1615" s="15"/>
      <c r="IJ1615" s="15"/>
      <c r="IK1615" s="15"/>
      <c r="IL1615" s="15"/>
      <c r="IM1615" s="15"/>
      <c r="IN1615" s="15"/>
      <c r="IO1615" s="15"/>
      <c r="IP1615" s="15"/>
      <c r="IQ1615" s="15"/>
      <c r="IR1615" s="15"/>
      <c r="IS1615" s="15"/>
      <c r="IT1615" s="15"/>
      <c r="IU1615" s="15"/>
      <c r="IV1615" s="15"/>
    </row>
    <row r="1616" spans="1:256" s="299" customFormat="1" x14ac:dyDescent="0.2">
      <c r="A1616" s="65">
        <v>22</v>
      </c>
      <c r="B1616" s="71">
        <v>543</v>
      </c>
      <c r="C1616" s="294">
        <v>1023</v>
      </c>
      <c r="D1616" s="294">
        <v>1637</v>
      </c>
      <c r="E1616" s="71"/>
      <c r="F1616" s="95"/>
      <c r="G1616" s="71"/>
      <c r="H1616" s="112"/>
      <c r="I1616" s="112"/>
      <c r="J1616" s="112"/>
      <c r="K1616" s="71"/>
      <c r="L1616" s="437"/>
      <c r="M1616" s="58"/>
      <c r="N1616" s="65">
        <v>22</v>
      </c>
      <c r="O1616" s="71">
        <v>543</v>
      </c>
      <c r="P1616" s="294">
        <v>479</v>
      </c>
      <c r="Q1616" s="294">
        <v>610</v>
      </c>
      <c r="R1616" s="71"/>
      <c r="S1616" s="95"/>
      <c r="T1616" s="71"/>
      <c r="U1616" s="112"/>
      <c r="V1616" s="437"/>
      <c r="W1616" s="112"/>
      <c r="X1616" s="71"/>
      <c r="Y1616" s="437"/>
      <c r="Z1616" s="58"/>
      <c r="AA1616" s="65">
        <v>22</v>
      </c>
      <c r="AB1616" s="15"/>
      <c r="AC1616" s="80"/>
      <c r="AD1616" s="122"/>
      <c r="AE1616" s="124"/>
      <c r="AM1616" s="128"/>
      <c r="AN1616" s="80"/>
      <c r="AO1616" s="80"/>
      <c r="AP1616" s="80"/>
      <c r="AQ1616" s="88"/>
      <c r="AZ1616" s="129"/>
      <c r="BA1616" s="129"/>
      <c r="BB1616" s="80"/>
      <c r="BC1616" s="80"/>
      <c r="BD1616" s="88"/>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c r="ID1616" s="15"/>
      <c r="IE1616" s="15"/>
      <c r="IF1616" s="15"/>
      <c r="IG1616" s="15"/>
      <c r="IH1616" s="15"/>
      <c r="II1616" s="15"/>
      <c r="IJ1616" s="15"/>
      <c r="IK1616" s="15"/>
      <c r="IL1616" s="15"/>
      <c r="IM1616" s="15"/>
      <c r="IN1616" s="15"/>
      <c r="IO1616" s="15"/>
      <c r="IP1616" s="15"/>
      <c r="IQ1616" s="15"/>
      <c r="IR1616" s="15"/>
      <c r="IS1616" s="15"/>
      <c r="IT1616" s="15"/>
      <c r="IU1616" s="15"/>
      <c r="IV1616" s="15"/>
    </row>
    <row r="1617" spans="1:256" s="299" customFormat="1" x14ac:dyDescent="0.2">
      <c r="A1617" s="65">
        <v>23</v>
      </c>
      <c r="B1617" s="71">
        <v>1394</v>
      </c>
      <c r="C1617" s="294">
        <v>2830</v>
      </c>
      <c r="D1617" s="294">
        <v>4551</v>
      </c>
      <c r="E1617" s="71"/>
      <c r="F1617" s="95"/>
      <c r="G1617" s="71"/>
      <c r="H1617" s="112"/>
      <c r="I1617" s="112"/>
      <c r="J1617" s="112"/>
      <c r="K1617" s="71"/>
      <c r="L1617" s="437"/>
      <c r="M1617" s="58"/>
      <c r="N1617" s="65">
        <v>23</v>
      </c>
      <c r="O1617" s="71">
        <v>1394</v>
      </c>
      <c r="P1617" s="294">
        <v>1435</v>
      </c>
      <c r="Q1617" s="294">
        <v>1717</v>
      </c>
      <c r="R1617" s="71"/>
      <c r="S1617" s="95"/>
      <c r="T1617" s="71"/>
      <c r="U1617" s="112"/>
      <c r="V1617" s="437"/>
      <c r="W1617" s="112"/>
      <c r="X1617" s="71"/>
      <c r="Y1617" s="437"/>
      <c r="Z1617" s="58"/>
      <c r="AA1617" s="65">
        <v>23</v>
      </c>
      <c r="AB1617" s="15"/>
      <c r="AC1617" s="80"/>
      <c r="AD1617" s="122"/>
      <c r="AE1617" s="124"/>
      <c r="AF1617" s="125"/>
      <c r="AM1617" s="128"/>
      <c r="AN1617" s="80"/>
      <c r="AO1617" s="80"/>
      <c r="AP1617" s="80"/>
      <c r="AQ1617" s="88"/>
      <c r="AZ1617" s="129"/>
      <c r="BA1617" s="129"/>
      <c r="BB1617" s="80"/>
      <c r="BC1617" s="80"/>
      <c r="BD1617" s="88"/>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c r="ID1617" s="15"/>
      <c r="IE1617" s="15"/>
      <c r="IF1617" s="15"/>
      <c r="IG1617" s="15"/>
      <c r="IH1617" s="15"/>
      <c r="II1617" s="15"/>
      <c r="IJ1617" s="15"/>
      <c r="IK1617" s="15"/>
      <c r="IL1617" s="15"/>
      <c r="IM1617" s="15"/>
      <c r="IN1617" s="15"/>
      <c r="IO1617" s="15"/>
      <c r="IP1617" s="15"/>
      <c r="IQ1617" s="15"/>
      <c r="IR1617" s="15"/>
      <c r="IS1617" s="15"/>
      <c r="IT1617" s="15"/>
      <c r="IU1617" s="15"/>
      <c r="IV1617" s="15"/>
    </row>
    <row r="1618" spans="1:256" s="299" customFormat="1" x14ac:dyDescent="0.2">
      <c r="A1618" s="65">
        <v>24</v>
      </c>
      <c r="B1618" s="71">
        <v>7</v>
      </c>
      <c r="C1618" s="294">
        <v>9</v>
      </c>
      <c r="D1618" s="294">
        <v>11</v>
      </c>
      <c r="E1618" s="71"/>
      <c r="F1618" s="95"/>
      <c r="G1618" s="71"/>
      <c r="H1618" s="112"/>
      <c r="I1618" s="112"/>
      <c r="J1618" s="112"/>
      <c r="K1618" s="71"/>
      <c r="L1618" s="437"/>
      <c r="M1618" s="58"/>
      <c r="N1618" s="65">
        <v>24</v>
      </c>
      <c r="O1618" s="71">
        <v>7</v>
      </c>
      <c r="P1618" s="294">
        <v>2</v>
      </c>
      <c r="Q1618" s="294">
        <v>2</v>
      </c>
      <c r="R1618" s="71"/>
      <c r="S1618" s="95"/>
      <c r="T1618" s="71"/>
      <c r="U1618" s="112"/>
      <c r="V1618" s="437"/>
      <c r="W1618" s="112"/>
      <c r="X1618" s="71"/>
      <c r="Y1618" s="437"/>
      <c r="Z1618" s="58"/>
      <c r="AA1618" s="65">
        <v>24</v>
      </c>
      <c r="AB1618" s="15"/>
      <c r="AC1618" s="80"/>
      <c r="AD1618" s="122"/>
      <c r="AM1618" s="128"/>
      <c r="AN1618" s="80"/>
      <c r="AO1618" s="80"/>
      <c r="AP1618" s="80"/>
      <c r="AQ1618" s="88"/>
      <c r="AZ1618" s="129"/>
      <c r="BA1618" s="129"/>
      <c r="BB1618" s="80"/>
      <c r="BC1618" s="80"/>
      <c r="BD1618" s="88"/>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c r="ID1618" s="15"/>
      <c r="IE1618" s="15"/>
      <c r="IF1618" s="15"/>
      <c r="IG1618" s="15"/>
      <c r="IH1618" s="15"/>
      <c r="II1618" s="15"/>
      <c r="IJ1618" s="15"/>
      <c r="IK1618" s="15"/>
      <c r="IL1618" s="15"/>
      <c r="IM1618" s="15"/>
      <c r="IN1618" s="15"/>
      <c r="IO1618" s="15"/>
      <c r="IP1618" s="15"/>
      <c r="IQ1618" s="15"/>
      <c r="IR1618" s="15"/>
      <c r="IS1618" s="15"/>
      <c r="IT1618" s="15"/>
      <c r="IU1618" s="15"/>
      <c r="IV1618" s="15"/>
    </row>
    <row r="1619" spans="1:256" s="299" customFormat="1" x14ac:dyDescent="0.2">
      <c r="A1619" s="72" t="s">
        <v>4</v>
      </c>
      <c r="B1619" s="62">
        <f>SUM(B1595:B1618)</f>
        <v>7038</v>
      </c>
      <c r="C1619" s="62">
        <f>SUM(C1596:C1618)</f>
        <v>13661</v>
      </c>
      <c r="D1619" s="62">
        <f>SUM(D1596:D1618)</f>
        <v>22664</v>
      </c>
      <c r="E1619" s="62">
        <f>SUM(E1596:E1618)</f>
        <v>0</v>
      </c>
      <c r="F1619" s="62">
        <f>SUM(F1596:F1618)</f>
        <v>0</v>
      </c>
      <c r="G1619" s="62">
        <f>SUM(G1596:G1618)</f>
        <v>0</v>
      </c>
      <c r="H1619" s="62">
        <f t="shared" ref="H1619:M1619" si="99">SUM(H1595:H1618)</f>
        <v>0</v>
      </c>
      <c r="I1619" s="62">
        <f t="shared" si="99"/>
        <v>0</v>
      </c>
      <c r="J1619" s="62">
        <f t="shared" si="99"/>
        <v>0</v>
      </c>
      <c r="K1619" s="62">
        <f t="shared" si="99"/>
        <v>0</v>
      </c>
      <c r="L1619" s="62">
        <f t="shared" si="99"/>
        <v>0</v>
      </c>
      <c r="M1619" s="62">
        <f t="shared" si="99"/>
        <v>0</v>
      </c>
      <c r="N1619" s="72" t="s">
        <v>4</v>
      </c>
      <c r="O1619" s="62">
        <f t="shared" ref="O1619:P1619" si="100">SUM(O1596:O1618)</f>
        <v>7038</v>
      </c>
      <c r="P1619" s="62">
        <f t="shared" si="100"/>
        <v>6606</v>
      </c>
      <c r="Q1619" s="62">
        <f t="shared" ref="Q1619:T1619" si="101">SUM(Q1596:Q1618)</f>
        <v>8960</v>
      </c>
      <c r="R1619" s="62">
        <f t="shared" si="101"/>
        <v>0</v>
      </c>
      <c r="S1619" s="62">
        <f t="shared" si="101"/>
        <v>0</v>
      </c>
      <c r="T1619" s="62">
        <f t="shared" si="101"/>
        <v>0</v>
      </c>
      <c r="U1619" s="62">
        <f>SUM(U1595:U1618)</f>
        <v>0</v>
      </c>
      <c r="V1619" s="62">
        <f>SUM(V1596:V1618)</f>
        <v>0</v>
      </c>
      <c r="W1619" s="62">
        <f>SUM(W1596:W1618)</f>
        <v>0</v>
      </c>
      <c r="X1619" s="62">
        <f>SUM(X1596:X1618)</f>
        <v>0</v>
      </c>
      <c r="Y1619" s="62">
        <f>SUM(Y1596:Y1618)</f>
        <v>0</v>
      </c>
      <c r="Z1619" s="62">
        <f>SUM(Z1596:Z1618)</f>
        <v>0</v>
      </c>
      <c r="AA1619" s="61" t="s">
        <v>4</v>
      </c>
      <c r="AB1619" s="15"/>
      <c r="AC1619" s="80"/>
      <c r="AD1619" s="80"/>
      <c r="AM1619" s="128"/>
      <c r="AN1619" s="80"/>
      <c r="AO1619" s="80"/>
      <c r="AP1619" s="80"/>
      <c r="AQ1619" s="88"/>
      <c r="AZ1619" s="129"/>
      <c r="BA1619" s="129"/>
      <c r="BB1619" s="80"/>
      <c r="BC1619" s="80"/>
      <c r="BD1619" s="88"/>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c r="ID1619" s="15"/>
      <c r="IE1619" s="15"/>
      <c r="IF1619" s="15"/>
      <c r="IG1619" s="15"/>
      <c r="IH1619" s="15"/>
      <c r="II1619" s="15"/>
      <c r="IJ1619" s="15"/>
      <c r="IK1619" s="15"/>
      <c r="IL1619" s="15"/>
      <c r="IM1619" s="15"/>
      <c r="IN1619" s="15"/>
      <c r="IO1619" s="15"/>
      <c r="IP1619" s="15"/>
      <c r="IQ1619" s="15"/>
      <c r="IR1619" s="15"/>
      <c r="IS1619" s="15"/>
      <c r="IT1619" s="15"/>
      <c r="IU1619" s="15"/>
      <c r="IV1619" s="15"/>
    </row>
    <row r="1620" spans="1:256" s="299" customFormat="1" x14ac:dyDescent="0.2">
      <c r="A1620" s="45"/>
      <c r="C1620" s="63"/>
      <c r="D1620" s="63"/>
      <c r="E1620" s="63"/>
      <c r="F1620" s="63"/>
      <c r="G1620" s="63"/>
      <c r="H1620" s="63"/>
      <c r="I1620" s="63"/>
      <c r="J1620" s="63"/>
      <c r="K1620" s="63"/>
      <c r="L1620" s="63">
        <f>L1619-K1619</f>
        <v>0</v>
      </c>
      <c r="M1620" s="63"/>
      <c r="N1620" s="45"/>
      <c r="O1620" s="380"/>
      <c r="P1620" s="380"/>
      <c r="Q1620" s="380"/>
      <c r="R1620" s="380"/>
      <c r="S1620" s="380"/>
      <c r="T1620" s="380"/>
      <c r="U1620" s="380"/>
      <c r="V1620" s="385"/>
      <c r="W1620" s="380"/>
      <c r="X1620" s="380"/>
      <c r="Y1620" s="15"/>
      <c r="Z1620" s="15"/>
      <c r="AA1620" s="45"/>
      <c r="AB1620" s="15"/>
      <c r="AC1620" s="80"/>
      <c r="AD1620" s="80"/>
      <c r="AM1620" s="128"/>
      <c r="AN1620" s="80"/>
      <c r="AO1620" s="80"/>
      <c r="AP1620" s="80"/>
      <c r="AQ1620" s="88"/>
      <c r="AZ1620" s="129"/>
      <c r="BA1620" s="129"/>
      <c r="BB1620" s="80"/>
      <c r="BC1620" s="80"/>
      <c r="BD1620" s="88"/>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c r="ID1620" s="15"/>
      <c r="IE1620" s="15"/>
      <c r="IF1620" s="15"/>
      <c r="IG1620" s="15"/>
      <c r="IH1620" s="15"/>
      <c r="II1620" s="15"/>
      <c r="IJ1620" s="15"/>
      <c r="IK1620" s="15"/>
      <c r="IL1620" s="15"/>
      <c r="IM1620" s="15"/>
      <c r="IN1620" s="15"/>
      <c r="IO1620" s="15"/>
      <c r="IP1620" s="15"/>
      <c r="IQ1620" s="15"/>
      <c r="IR1620" s="15"/>
      <c r="IS1620" s="15"/>
      <c r="IT1620" s="15"/>
      <c r="IU1620" s="15"/>
      <c r="IV1620" s="15"/>
    </row>
    <row r="1621" spans="1:256" s="299" customFormat="1" x14ac:dyDescent="0.2">
      <c r="A1621" s="15"/>
      <c r="B1621" s="63"/>
      <c r="C1621" s="63"/>
      <c r="D1621" s="63"/>
      <c r="E1621" s="63"/>
      <c r="F1621" s="63"/>
      <c r="G1621" s="63"/>
      <c r="H1621" s="63"/>
      <c r="I1621" s="63"/>
      <c r="J1621" s="63"/>
      <c r="K1621" s="63"/>
      <c r="L1621" s="63"/>
      <c r="M1621" s="63"/>
      <c r="N1621" s="15"/>
      <c r="O1621" s="105"/>
      <c r="P1621" s="105"/>
      <c r="Q1621" s="105"/>
      <c r="R1621" s="15"/>
      <c r="S1621" s="15"/>
      <c r="T1621" s="15"/>
      <c r="U1621" s="15"/>
      <c r="V1621" s="15"/>
      <c r="W1621" s="15"/>
      <c r="X1621" s="15"/>
      <c r="Y1621" s="15"/>
      <c r="Z1621" s="15"/>
      <c r="AA1621" s="15"/>
      <c r="AB1621" s="15"/>
      <c r="AC1621" s="80"/>
      <c r="AD1621" s="80"/>
      <c r="AM1621" s="128"/>
      <c r="AN1621" s="80"/>
      <c r="AO1621" s="80"/>
      <c r="AP1621" s="80"/>
      <c r="AQ1621" s="88"/>
      <c r="AZ1621" s="129"/>
      <c r="BA1621" s="129"/>
      <c r="BB1621" s="80"/>
      <c r="BC1621" s="80"/>
      <c r="BD1621" s="88"/>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c r="ID1621" s="15"/>
      <c r="IE1621" s="15"/>
      <c r="IF1621" s="15"/>
      <c r="IG1621" s="15"/>
      <c r="IH1621" s="15"/>
      <c r="II1621" s="15"/>
      <c r="IJ1621" s="15"/>
      <c r="IK1621" s="15"/>
      <c r="IL1621" s="15"/>
      <c r="IM1621" s="15"/>
      <c r="IN1621" s="15"/>
      <c r="IO1621" s="15"/>
      <c r="IP1621" s="15"/>
      <c r="IQ1621" s="15"/>
      <c r="IR1621" s="15"/>
      <c r="IS1621" s="15"/>
      <c r="IT1621" s="15"/>
      <c r="IU1621" s="15"/>
      <c r="IV1621" s="15"/>
    </row>
    <row r="1622" spans="1:256" s="299" customFormat="1" x14ac:dyDescent="0.2">
      <c r="A1622" s="15"/>
      <c r="B1622" s="63"/>
      <c r="C1622" s="63"/>
      <c r="D1622" s="63"/>
      <c r="E1622" s="63"/>
      <c r="F1622" s="63"/>
      <c r="G1622" s="63"/>
      <c r="H1622" s="63"/>
      <c r="I1622" s="63"/>
      <c r="J1622" s="63"/>
      <c r="K1622" s="63"/>
      <c r="L1622" s="63"/>
      <c r="M1622" s="63"/>
      <c r="N1622" s="15"/>
      <c r="O1622" s="15"/>
      <c r="P1622" s="15"/>
      <c r="Q1622" s="15"/>
      <c r="R1622" s="15"/>
      <c r="S1622" s="15"/>
      <c r="T1622" s="15"/>
      <c r="U1622" s="15"/>
      <c r="V1622" s="15"/>
      <c r="W1622" s="15"/>
      <c r="X1622" s="15"/>
      <c r="Y1622" s="15"/>
      <c r="Z1622" s="15"/>
      <c r="AA1622" s="15"/>
      <c r="AB1622" s="15"/>
      <c r="AC1622" s="80"/>
      <c r="AD1622" s="80"/>
      <c r="AH1622" s="81"/>
      <c r="AI1622" s="81"/>
      <c r="AJ1622" s="81"/>
      <c r="AK1622" s="81"/>
      <c r="AL1622" s="81"/>
      <c r="AM1622" s="131"/>
      <c r="AN1622" s="81"/>
      <c r="AO1622" s="81"/>
      <c r="AP1622" s="81"/>
      <c r="AQ1622" s="87"/>
      <c r="AR1622" s="81"/>
      <c r="AS1622" s="81"/>
      <c r="AT1622" s="81"/>
      <c r="AU1622" s="81"/>
      <c r="AV1622" s="81"/>
      <c r="AW1622" s="81"/>
      <c r="AX1622" s="81"/>
      <c r="AY1622" s="81"/>
      <c r="AZ1622" s="131"/>
      <c r="BA1622" s="131"/>
      <c r="BB1622" s="81"/>
      <c r="BC1622" s="81"/>
      <c r="BD1622" s="87"/>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c r="ID1622" s="15"/>
      <c r="IE1622" s="15"/>
      <c r="IF1622" s="15"/>
      <c r="IG1622" s="15"/>
      <c r="IH1622" s="15"/>
      <c r="II1622" s="15"/>
      <c r="IJ1622" s="15"/>
      <c r="IK1622" s="15"/>
      <c r="IL1622" s="15"/>
      <c r="IM1622" s="15"/>
      <c r="IN1622" s="15"/>
      <c r="IO1622" s="15"/>
      <c r="IP1622" s="15"/>
      <c r="IQ1622" s="15"/>
      <c r="IR1622" s="15"/>
      <c r="IS1622" s="15"/>
      <c r="IT1622" s="15"/>
      <c r="IU1622" s="15"/>
      <c r="IV1622" s="15"/>
    </row>
    <row r="1623" spans="1:256" s="299" customFormat="1" x14ac:dyDescent="0.2">
      <c r="A1623" s="15"/>
      <c r="B1623" s="86"/>
      <c r="C1623" s="15"/>
      <c r="D1623" s="15"/>
      <c r="E1623" s="15"/>
      <c r="F1623" s="15"/>
      <c r="G1623" s="15"/>
      <c r="H1623" s="15"/>
      <c r="I1623" s="15"/>
      <c r="J1623" s="15"/>
      <c r="K1623" s="15"/>
      <c r="L1623" s="15"/>
      <c r="M1623" s="15"/>
      <c r="N1623" s="15"/>
      <c r="O1623" s="86"/>
      <c r="P1623" s="15"/>
      <c r="Q1623" s="15"/>
      <c r="R1623" s="15"/>
      <c r="S1623" s="15"/>
      <c r="T1623" s="15"/>
      <c r="U1623" s="15"/>
      <c r="V1623" s="15"/>
      <c r="W1623" s="15"/>
      <c r="X1623" s="15"/>
      <c r="Y1623" s="15"/>
      <c r="Z1623" s="15"/>
      <c r="AA1623" s="15"/>
      <c r="AB1623" s="15"/>
      <c r="AC1623" s="80"/>
      <c r="AD1623" s="80"/>
      <c r="AH1623" s="81"/>
      <c r="AI1623" s="81"/>
      <c r="AJ1623" s="81"/>
      <c r="AK1623" s="81"/>
      <c r="AL1623" s="81"/>
      <c r="AM1623" s="81"/>
      <c r="AN1623" s="81"/>
      <c r="AO1623" s="81"/>
      <c r="AP1623" s="81"/>
      <c r="AQ1623" s="87"/>
      <c r="AR1623" s="81"/>
      <c r="AS1623" s="81"/>
      <c r="AT1623" s="81"/>
      <c r="AU1623" s="81"/>
      <c r="AV1623" s="81"/>
      <c r="AW1623" s="81"/>
      <c r="AX1623" s="81"/>
      <c r="AY1623" s="81"/>
      <c r="AZ1623" s="81"/>
      <c r="BA1623" s="81"/>
      <c r="BB1623" s="81"/>
      <c r="BC1623" s="81"/>
      <c r="BD1623" s="87"/>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c r="ID1623" s="15"/>
      <c r="IE1623" s="15"/>
      <c r="IF1623" s="15"/>
      <c r="IG1623" s="15"/>
      <c r="IH1623" s="15"/>
      <c r="II1623" s="15"/>
      <c r="IJ1623" s="15"/>
      <c r="IK1623" s="15"/>
      <c r="IL1623" s="15"/>
      <c r="IM1623" s="15"/>
      <c r="IN1623" s="15"/>
      <c r="IO1623" s="15"/>
      <c r="IP1623" s="15"/>
      <c r="IQ1623" s="15"/>
      <c r="IR1623" s="15"/>
      <c r="IS1623" s="15"/>
      <c r="IT1623" s="15"/>
      <c r="IU1623" s="15"/>
      <c r="IV1623" s="15"/>
    </row>
    <row r="1624" spans="1:256" s="299" customFormat="1" x14ac:dyDescent="0.2">
      <c r="A1624" s="56" t="s">
        <v>317</v>
      </c>
      <c r="B1624" s="115" t="s">
        <v>258</v>
      </c>
      <c r="C1624" s="116"/>
      <c r="D1624" s="116"/>
      <c r="E1624" s="116"/>
      <c r="F1624" s="116"/>
      <c r="G1624" s="116"/>
      <c r="H1624" s="116"/>
      <c r="I1624" s="116"/>
      <c r="J1624" s="116"/>
      <c r="K1624" s="116"/>
      <c r="L1624" s="116"/>
      <c r="M1624" s="116"/>
      <c r="N1624" s="56" t="s">
        <v>317</v>
      </c>
      <c r="O1624" s="326" t="str">
        <f>B1624</f>
        <v>REA Job Placement Wage Rate</v>
      </c>
      <c r="P1624" s="327"/>
      <c r="Q1624" s="327"/>
      <c r="R1624" s="327"/>
      <c r="S1624" s="327"/>
      <c r="T1624" s="327"/>
      <c r="U1624" s="327"/>
      <c r="V1624" s="327"/>
      <c r="W1624" s="327"/>
      <c r="X1624" s="327" t="s">
        <v>117</v>
      </c>
      <c r="Y1624" s="327"/>
      <c r="Z1624" s="327"/>
      <c r="AA1624" s="114" t="s">
        <v>317</v>
      </c>
      <c r="AB1624" s="15"/>
      <c r="AC1624" s="80"/>
      <c r="AD1624" s="80"/>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c r="ID1624" s="15"/>
      <c r="IE1624" s="15"/>
      <c r="IF1624" s="15"/>
      <c r="IG1624" s="15"/>
      <c r="IH1624" s="15"/>
      <c r="II1624" s="15"/>
      <c r="IJ1624" s="15"/>
      <c r="IK1624" s="15"/>
      <c r="IL1624" s="15"/>
      <c r="IM1624" s="15"/>
      <c r="IN1624" s="15"/>
      <c r="IO1624" s="15"/>
      <c r="IP1624" s="15"/>
      <c r="IQ1624" s="15"/>
      <c r="IR1624" s="15"/>
      <c r="IS1624" s="15"/>
      <c r="IT1624" s="15"/>
      <c r="IU1624" s="15"/>
      <c r="IV1624" s="15"/>
    </row>
    <row r="1625" spans="1:256" s="299" customFormat="1" x14ac:dyDescent="0.2">
      <c r="A1625" s="56">
        <v>1</v>
      </c>
      <c r="B1625" s="297" t="s">
        <v>117</v>
      </c>
      <c r="C1625" s="294" t="s">
        <v>117</v>
      </c>
      <c r="D1625" s="294" t="s">
        <v>117</v>
      </c>
      <c r="E1625" s="297"/>
      <c r="F1625" s="357"/>
      <c r="G1625" s="297"/>
      <c r="H1625" s="295"/>
      <c r="I1625" s="295"/>
      <c r="J1625" s="295"/>
      <c r="K1625" s="297"/>
      <c r="L1625" s="338"/>
      <c r="M1625" s="338"/>
      <c r="N1625" s="56">
        <v>1</v>
      </c>
      <c r="O1625" s="297" t="s">
        <v>117</v>
      </c>
      <c r="P1625" s="294" t="s">
        <v>117</v>
      </c>
      <c r="Q1625" s="294" t="s">
        <v>117</v>
      </c>
      <c r="R1625" s="297"/>
      <c r="S1625" s="70"/>
      <c r="T1625" s="297"/>
      <c r="U1625" s="295"/>
      <c r="V1625" s="295"/>
      <c r="W1625" s="295"/>
      <c r="X1625" s="297"/>
      <c r="Y1625" s="338"/>
      <c r="Z1625" s="338"/>
      <c r="AA1625" s="56">
        <v>1</v>
      </c>
      <c r="AB1625" s="15"/>
      <c r="AC1625" s="80"/>
      <c r="AD1625" s="80"/>
      <c r="AH1625" s="15"/>
      <c r="AI1625" s="15"/>
      <c r="AJ1625" s="15"/>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c r="ID1625" s="15"/>
      <c r="IE1625" s="15"/>
      <c r="IF1625" s="15"/>
      <c r="IG1625" s="15"/>
      <c r="IH1625" s="15"/>
      <c r="II1625" s="15"/>
      <c r="IJ1625" s="15"/>
      <c r="IK1625" s="15"/>
      <c r="IL1625" s="15"/>
      <c r="IM1625" s="15"/>
      <c r="IN1625" s="15"/>
      <c r="IO1625" s="15"/>
      <c r="IP1625" s="15"/>
      <c r="IQ1625" s="15"/>
      <c r="IR1625" s="15"/>
      <c r="IS1625" s="15"/>
      <c r="IT1625" s="15"/>
      <c r="IU1625" s="15"/>
      <c r="IV1625" s="15"/>
    </row>
    <row r="1626" spans="1:256" s="299" customFormat="1" x14ac:dyDescent="0.2">
      <c r="A1626" s="56">
        <v>2</v>
      </c>
      <c r="B1626" s="71">
        <v>9.2899999999999991</v>
      </c>
      <c r="C1626" s="294">
        <v>10.33</v>
      </c>
      <c r="D1626" s="294">
        <v>10.74</v>
      </c>
      <c r="E1626" s="71"/>
      <c r="F1626" s="358"/>
      <c r="G1626" s="71"/>
      <c r="H1626" s="112"/>
      <c r="I1626" s="112"/>
      <c r="J1626" s="112"/>
      <c r="K1626" s="71"/>
      <c r="L1626" s="338"/>
      <c r="M1626" s="338"/>
      <c r="N1626" s="56">
        <v>2</v>
      </c>
      <c r="O1626" s="71">
        <v>9.2899999999999991</v>
      </c>
      <c r="P1626" s="294">
        <v>11.19</v>
      </c>
      <c r="Q1626" s="294">
        <v>11.86</v>
      </c>
      <c r="R1626" s="71"/>
      <c r="S1626" s="358"/>
      <c r="T1626" s="71"/>
      <c r="U1626" s="112"/>
      <c r="V1626" s="112"/>
      <c r="W1626" s="112"/>
      <c r="X1626" s="71"/>
      <c r="Y1626" s="338"/>
      <c r="Z1626" s="338"/>
      <c r="AA1626" s="56">
        <v>2</v>
      </c>
      <c r="AB1626" s="15"/>
      <c r="AC1626" s="80"/>
      <c r="AD1626" s="80"/>
      <c r="AG1626" s="81"/>
      <c r="AH1626" s="15"/>
      <c r="AI1626" s="15"/>
      <c r="AJ1626" s="15"/>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c r="ID1626" s="15"/>
      <c r="IE1626" s="15"/>
      <c r="IF1626" s="15"/>
      <c r="IG1626" s="15"/>
      <c r="IH1626" s="15"/>
      <c r="II1626" s="15"/>
      <c r="IJ1626" s="15"/>
      <c r="IK1626" s="15"/>
      <c r="IL1626" s="15"/>
      <c r="IM1626" s="15"/>
      <c r="IN1626" s="15"/>
      <c r="IO1626" s="15"/>
      <c r="IP1626" s="15"/>
      <c r="IQ1626" s="15"/>
      <c r="IR1626" s="15"/>
      <c r="IS1626" s="15"/>
      <c r="IT1626" s="15"/>
      <c r="IU1626" s="15"/>
      <c r="IV1626" s="15"/>
    </row>
    <row r="1627" spans="1:256" s="299" customFormat="1" x14ac:dyDescent="0.2">
      <c r="A1627" s="56">
        <v>3</v>
      </c>
      <c r="B1627" s="71">
        <v>10.35</v>
      </c>
      <c r="C1627" s="294">
        <v>10.69</v>
      </c>
      <c r="D1627" s="294">
        <v>10.8</v>
      </c>
      <c r="E1627" s="71"/>
      <c r="F1627" s="358"/>
      <c r="G1627" s="71"/>
      <c r="H1627" s="112"/>
      <c r="I1627" s="112"/>
      <c r="J1627" s="112"/>
      <c r="K1627" s="71"/>
      <c r="L1627" s="338"/>
      <c r="M1627" s="338"/>
      <c r="N1627" s="56">
        <v>3</v>
      </c>
      <c r="O1627" s="71">
        <v>10.35</v>
      </c>
      <c r="P1627" s="294">
        <v>10.83</v>
      </c>
      <c r="Q1627" s="294">
        <v>11.75</v>
      </c>
      <c r="R1627" s="71"/>
      <c r="S1627" s="358"/>
      <c r="T1627" s="71"/>
      <c r="U1627" s="112"/>
      <c r="V1627" s="112"/>
      <c r="W1627" s="112"/>
      <c r="X1627" s="71"/>
      <c r="Y1627" s="338"/>
      <c r="Z1627" s="338"/>
      <c r="AA1627" s="56">
        <v>3</v>
      </c>
      <c r="AB1627" s="15"/>
      <c r="AC1627" s="80"/>
      <c r="AD1627" s="80"/>
      <c r="AG1627" s="81"/>
      <c r="AH1627" s="298"/>
      <c r="AI1627" s="298"/>
      <c r="AJ1627" s="298"/>
      <c r="AK1627" s="298"/>
      <c r="AL1627" s="298"/>
      <c r="AM1627" s="298"/>
      <c r="AN1627" s="298"/>
      <c r="AO1627" s="298"/>
      <c r="AP1627" s="298"/>
      <c r="AQ1627" s="298"/>
      <c r="AR1627" s="298"/>
      <c r="AS1627" s="298"/>
      <c r="AT1627" s="298"/>
      <c r="AU1627" s="298"/>
      <c r="AV1627" s="298"/>
      <c r="AW1627" s="298"/>
      <c r="AX1627" s="298"/>
      <c r="AY1627" s="298"/>
      <c r="AZ1627" s="298"/>
      <c r="BA1627" s="298"/>
      <c r="BB1627" s="298"/>
      <c r="BC1627" s="298"/>
      <c r="BD1627" s="298"/>
      <c r="BE1627" s="298"/>
      <c r="BF1627" s="298"/>
      <c r="BG1627" s="298"/>
      <c r="BH1627" s="298"/>
      <c r="BI1627" s="298"/>
      <c r="BJ1627" s="298"/>
      <c r="BK1627" s="298"/>
      <c r="BL1627" s="298"/>
      <c r="BM1627" s="298"/>
      <c r="BN1627" s="298"/>
      <c r="BO1627" s="298"/>
      <c r="BP1627" s="298"/>
      <c r="BQ1627" s="298"/>
      <c r="BR1627" s="298"/>
      <c r="BS1627" s="298"/>
      <c r="BT1627" s="298"/>
      <c r="BU1627" s="298"/>
      <c r="BV1627" s="298"/>
      <c r="BW1627" s="298"/>
      <c r="BX1627" s="298"/>
      <c r="BY1627" s="298"/>
      <c r="BZ1627" s="298"/>
      <c r="CA1627" s="298"/>
      <c r="CB1627" s="298"/>
      <c r="CC1627" s="298"/>
      <c r="CD1627" s="298"/>
      <c r="CE1627" s="298"/>
      <c r="CF1627" s="298"/>
      <c r="CG1627" s="298"/>
      <c r="CH1627" s="298"/>
      <c r="CI1627" s="298"/>
      <c r="CJ1627" s="298"/>
      <c r="CK1627" s="298"/>
      <c r="CL1627" s="298"/>
      <c r="CM1627" s="298"/>
      <c r="CN1627" s="298"/>
      <c r="CO1627" s="298"/>
      <c r="CP1627" s="298"/>
      <c r="CQ1627" s="298"/>
      <c r="CR1627" s="298"/>
      <c r="CS1627" s="298"/>
      <c r="CT1627" s="298"/>
      <c r="CU1627" s="298"/>
      <c r="CV1627" s="298"/>
      <c r="CW1627" s="298"/>
      <c r="CX1627" s="298"/>
      <c r="CY1627" s="298"/>
      <c r="CZ1627" s="298"/>
      <c r="DA1627" s="298"/>
      <c r="DB1627" s="298"/>
      <c r="DC1627" s="298"/>
      <c r="DD1627" s="298"/>
      <c r="DE1627" s="298"/>
      <c r="DF1627" s="298"/>
      <c r="DG1627" s="298"/>
      <c r="DH1627" s="298"/>
      <c r="DI1627" s="298"/>
      <c r="DJ1627" s="298"/>
      <c r="DK1627" s="298"/>
      <c r="DL1627" s="298"/>
      <c r="DM1627" s="298"/>
      <c r="DN1627" s="298"/>
      <c r="DO1627" s="298"/>
      <c r="DP1627" s="298"/>
      <c r="DQ1627" s="298"/>
      <c r="DR1627" s="298"/>
      <c r="DS1627" s="298"/>
      <c r="DT1627" s="298"/>
      <c r="DU1627" s="298"/>
      <c r="DV1627" s="298"/>
      <c r="DW1627" s="298"/>
      <c r="DX1627" s="298"/>
      <c r="DY1627" s="298"/>
      <c r="DZ1627" s="298"/>
      <c r="EA1627" s="298"/>
      <c r="EB1627" s="298"/>
      <c r="EC1627" s="298"/>
      <c r="ED1627" s="298"/>
      <c r="EE1627" s="298"/>
      <c r="EF1627" s="298"/>
      <c r="EG1627" s="298"/>
      <c r="EH1627" s="298"/>
      <c r="EI1627" s="298"/>
      <c r="EJ1627" s="298"/>
      <c r="EK1627" s="298"/>
      <c r="EL1627" s="298"/>
      <c r="EM1627" s="298"/>
      <c r="EN1627" s="298"/>
      <c r="EO1627" s="298"/>
      <c r="EP1627" s="298"/>
      <c r="EQ1627" s="298"/>
      <c r="ER1627" s="298"/>
      <c r="ES1627" s="298"/>
      <c r="ET1627" s="298"/>
      <c r="EU1627" s="298"/>
      <c r="EV1627" s="298"/>
      <c r="EW1627" s="298"/>
      <c r="EX1627" s="298"/>
      <c r="EY1627" s="298"/>
      <c r="EZ1627" s="298"/>
      <c r="FA1627" s="298"/>
      <c r="FB1627" s="298"/>
      <c r="FC1627" s="298"/>
      <c r="FD1627" s="298"/>
      <c r="FE1627" s="298"/>
      <c r="FF1627" s="298"/>
      <c r="FG1627" s="298"/>
      <c r="FH1627" s="298"/>
      <c r="FI1627" s="298"/>
      <c r="FJ1627" s="298"/>
      <c r="FK1627" s="298"/>
      <c r="FL1627" s="298"/>
      <c r="FM1627" s="298"/>
      <c r="FN1627" s="298"/>
      <c r="FO1627" s="298"/>
      <c r="FP1627" s="298"/>
      <c r="FQ1627" s="298"/>
      <c r="FR1627" s="298"/>
      <c r="FS1627" s="298"/>
      <c r="FT1627" s="298"/>
      <c r="FU1627" s="298"/>
      <c r="FV1627" s="298"/>
      <c r="FW1627" s="298"/>
      <c r="FX1627" s="298"/>
      <c r="FY1627" s="298"/>
      <c r="FZ1627" s="298"/>
      <c r="GA1627" s="298"/>
      <c r="GB1627" s="298"/>
      <c r="GC1627" s="298"/>
      <c r="GD1627" s="298"/>
      <c r="GE1627" s="298"/>
      <c r="GF1627" s="298"/>
      <c r="GG1627" s="298"/>
      <c r="GH1627" s="298"/>
      <c r="GI1627" s="298"/>
      <c r="GJ1627" s="298"/>
      <c r="GK1627" s="298"/>
      <c r="GL1627" s="298"/>
      <c r="GM1627" s="298"/>
      <c r="GN1627" s="298"/>
      <c r="GO1627" s="298"/>
      <c r="GP1627" s="298"/>
      <c r="GQ1627" s="298"/>
      <c r="GR1627" s="298"/>
      <c r="GS1627" s="298"/>
      <c r="GT1627" s="298"/>
      <c r="GU1627" s="298"/>
      <c r="GV1627" s="298"/>
      <c r="GW1627" s="298"/>
      <c r="GX1627" s="298"/>
      <c r="GY1627" s="298"/>
      <c r="GZ1627" s="298"/>
      <c r="HA1627" s="298"/>
      <c r="HB1627" s="298"/>
      <c r="HC1627" s="298"/>
      <c r="HD1627" s="298"/>
      <c r="HE1627" s="298"/>
      <c r="HF1627" s="298"/>
      <c r="HG1627" s="298"/>
      <c r="HH1627" s="298"/>
      <c r="HI1627" s="298"/>
      <c r="HJ1627" s="298"/>
      <c r="HK1627" s="298"/>
      <c r="HL1627" s="298"/>
      <c r="HM1627" s="298"/>
      <c r="HN1627" s="298"/>
      <c r="HO1627" s="298"/>
      <c r="HP1627" s="298"/>
      <c r="HQ1627" s="298"/>
      <c r="HR1627" s="298"/>
      <c r="HS1627" s="298"/>
      <c r="HT1627" s="298"/>
      <c r="HU1627" s="298"/>
      <c r="HV1627" s="298"/>
      <c r="HW1627" s="298"/>
      <c r="HX1627" s="298"/>
      <c r="HY1627" s="298"/>
      <c r="HZ1627" s="298"/>
      <c r="IA1627" s="298"/>
      <c r="IB1627" s="298"/>
      <c r="IC1627" s="298"/>
      <c r="ID1627" s="298"/>
      <c r="IE1627" s="298"/>
      <c r="IF1627" s="298"/>
      <c r="IG1627" s="298"/>
      <c r="IH1627" s="298"/>
      <c r="II1627" s="298"/>
      <c r="IJ1627" s="298"/>
      <c r="IK1627" s="298"/>
      <c r="IL1627" s="298"/>
      <c r="IM1627" s="298"/>
      <c r="IN1627" s="298"/>
      <c r="IO1627" s="298"/>
      <c r="IP1627" s="298"/>
      <c r="IQ1627" s="298"/>
      <c r="IR1627" s="298"/>
      <c r="IS1627" s="298"/>
      <c r="IT1627" s="298"/>
      <c r="IU1627" s="298"/>
      <c r="IV1627" s="298"/>
    </row>
    <row r="1628" spans="1:256" s="299" customFormat="1" x14ac:dyDescent="0.2">
      <c r="A1628" s="56">
        <v>4</v>
      </c>
      <c r="B1628" s="71">
        <v>14.19</v>
      </c>
      <c r="C1628" s="294">
        <v>13.88</v>
      </c>
      <c r="D1628" s="294">
        <v>12.7</v>
      </c>
      <c r="E1628" s="71"/>
      <c r="F1628" s="358"/>
      <c r="G1628" s="71"/>
      <c r="H1628" s="112"/>
      <c r="I1628" s="112"/>
      <c r="J1628" s="112"/>
      <c r="K1628" s="71"/>
      <c r="L1628" s="338"/>
      <c r="M1628" s="338"/>
      <c r="N1628" s="56">
        <v>4</v>
      </c>
      <c r="O1628" s="71">
        <v>14.19</v>
      </c>
      <c r="P1628" s="294">
        <v>13.62</v>
      </c>
      <c r="Q1628" s="294">
        <v>11.05</v>
      </c>
      <c r="R1628" s="71"/>
      <c r="S1628" s="358"/>
      <c r="T1628" s="71"/>
      <c r="U1628" s="112"/>
      <c r="V1628" s="112"/>
      <c r="W1628" s="112"/>
      <c r="X1628" s="71"/>
      <c r="Y1628" s="338"/>
      <c r="Z1628" s="338"/>
      <c r="AA1628" s="56">
        <v>4</v>
      </c>
      <c r="AB1628" s="298"/>
      <c r="AC1628" s="80"/>
      <c r="AD1628" s="80"/>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c r="ID1628" s="15"/>
      <c r="IE1628" s="15"/>
      <c r="IF1628" s="15"/>
      <c r="IG1628" s="15"/>
      <c r="IH1628" s="15"/>
      <c r="II1628" s="15"/>
      <c r="IJ1628" s="15"/>
      <c r="IK1628" s="15"/>
      <c r="IL1628" s="15"/>
      <c r="IM1628" s="15"/>
      <c r="IN1628" s="15"/>
      <c r="IO1628" s="15"/>
      <c r="IP1628" s="15"/>
      <c r="IQ1628" s="15"/>
      <c r="IR1628" s="15"/>
      <c r="IS1628" s="15"/>
      <c r="IT1628" s="15"/>
      <c r="IU1628" s="15"/>
      <c r="IV1628" s="15"/>
    </row>
    <row r="1629" spans="1:256" s="299" customFormat="1" x14ac:dyDescent="0.2">
      <c r="A1629" s="56">
        <v>5</v>
      </c>
      <c r="B1629" s="71" t="s">
        <v>117</v>
      </c>
      <c r="C1629" s="294">
        <v>8.85</v>
      </c>
      <c r="D1629" s="294">
        <v>9.23</v>
      </c>
      <c r="E1629" s="71"/>
      <c r="F1629" s="358"/>
      <c r="G1629" s="71"/>
      <c r="H1629" s="112"/>
      <c r="I1629" s="112"/>
      <c r="J1629" s="112"/>
      <c r="K1629" s="71"/>
      <c r="L1629" s="338"/>
      <c r="M1629" s="338"/>
      <c r="N1629" s="56">
        <v>5</v>
      </c>
      <c r="O1629" s="71" t="s">
        <v>117</v>
      </c>
      <c r="P1629" s="294">
        <v>8.85</v>
      </c>
      <c r="Q1629" s="294">
        <v>10</v>
      </c>
      <c r="R1629" s="71"/>
      <c r="S1629" s="358"/>
      <c r="T1629" s="71"/>
      <c r="U1629" s="112"/>
      <c r="V1629" s="112"/>
      <c r="W1629" s="112"/>
      <c r="X1629" s="71"/>
      <c r="Y1629" s="338"/>
      <c r="Z1629" s="338"/>
      <c r="AA1629" s="56">
        <v>5</v>
      </c>
      <c r="AC1629" s="80"/>
      <c r="AD1629" s="80"/>
      <c r="AG1629" s="15"/>
      <c r="AH1629" s="15"/>
      <c r="AI1629" s="15"/>
      <c r="AJ1629" s="15"/>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c r="ID1629" s="15"/>
      <c r="IE1629" s="15"/>
      <c r="IF1629" s="15"/>
      <c r="IG1629" s="15"/>
      <c r="IH1629" s="15"/>
      <c r="II1629" s="15"/>
      <c r="IJ1629" s="15"/>
      <c r="IK1629" s="15"/>
      <c r="IL1629" s="15"/>
      <c r="IM1629" s="15"/>
      <c r="IN1629" s="15"/>
      <c r="IO1629" s="15"/>
      <c r="IP1629" s="15"/>
      <c r="IQ1629" s="15"/>
      <c r="IR1629" s="15"/>
      <c r="IS1629" s="15"/>
      <c r="IT1629" s="15"/>
      <c r="IU1629" s="15"/>
      <c r="IV1629" s="15"/>
    </row>
    <row r="1630" spans="1:256" s="299" customFormat="1" x14ac:dyDescent="0.2">
      <c r="A1630" s="56">
        <v>6</v>
      </c>
      <c r="B1630" s="71">
        <v>10.029999999999999</v>
      </c>
      <c r="C1630" s="294">
        <v>9.57</v>
      </c>
      <c r="D1630" s="294">
        <v>10.14</v>
      </c>
      <c r="E1630" s="71"/>
      <c r="F1630" s="358"/>
      <c r="G1630" s="71"/>
      <c r="H1630" s="112"/>
      <c r="I1630" s="112"/>
      <c r="J1630" s="112"/>
      <c r="K1630" s="71"/>
      <c r="L1630" s="338"/>
      <c r="M1630" s="338"/>
      <c r="N1630" s="56">
        <v>6</v>
      </c>
      <c r="O1630" s="71">
        <v>10.029999999999999</v>
      </c>
      <c r="P1630" s="294">
        <v>9.44</v>
      </c>
      <c r="Q1630" s="294">
        <v>11.16</v>
      </c>
      <c r="R1630" s="71"/>
      <c r="S1630" s="358"/>
      <c r="T1630" s="71"/>
      <c r="U1630" s="112"/>
      <c r="V1630" s="112"/>
      <c r="W1630" s="112"/>
      <c r="X1630" s="71"/>
      <c r="Y1630" s="338"/>
      <c r="Z1630" s="338"/>
      <c r="AA1630" s="56">
        <v>6</v>
      </c>
      <c r="AD1630" s="80"/>
      <c r="AG1630" s="15"/>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c r="ID1630" s="15"/>
      <c r="IE1630" s="15"/>
      <c r="IF1630" s="15"/>
      <c r="IG1630" s="15"/>
      <c r="IH1630" s="15"/>
      <c r="II1630" s="15"/>
      <c r="IJ1630" s="15"/>
      <c r="IK1630" s="15"/>
      <c r="IL1630" s="15"/>
      <c r="IM1630" s="15"/>
      <c r="IN1630" s="15"/>
      <c r="IO1630" s="15"/>
      <c r="IP1630" s="15"/>
      <c r="IQ1630" s="15"/>
      <c r="IR1630" s="15"/>
      <c r="IS1630" s="15"/>
      <c r="IT1630" s="15"/>
      <c r="IU1630" s="15"/>
      <c r="IV1630" s="15"/>
    </row>
    <row r="1631" spans="1:256" s="299" customFormat="1" x14ac:dyDescent="0.2">
      <c r="A1631" s="56">
        <v>7</v>
      </c>
      <c r="B1631" s="71">
        <v>10.61</v>
      </c>
      <c r="C1631" s="294">
        <v>9.3000000000000007</v>
      </c>
      <c r="D1631" s="294">
        <v>10.33</v>
      </c>
      <c r="E1631" s="71"/>
      <c r="F1631" s="358"/>
      <c r="G1631" s="71"/>
      <c r="H1631" s="112"/>
      <c r="I1631" s="112"/>
      <c r="J1631" s="112"/>
      <c r="K1631" s="71"/>
      <c r="L1631" s="338"/>
      <c r="M1631" s="338"/>
      <c r="N1631" s="56">
        <v>7</v>
      </c>
      <c r="O1631" s="71">
        <v>10.61</v>
      </c>
      <c r="P1631" s="294">
        <v>9.07</v>
      </c>
      <c r="Q1631" s="294">
        <v>12.54</v>
      </c>
      <c r="R1631" s="71"/>
      <c r="S1631" s="358"/>
      <c r="T1631" s="71"/>
      <c r="U1631" s="112"/>
      <c r="V1631" s="112"/>
      <c r="W1631" s="112"/>
      <c r="X1631" s="71"/>
      <c r="Y1631" s="338"/>
      <c r="Z1631" s="338"/>
      <c r="AA1631" s="56">
        <v>7</v>
      </c>
      <c r="AD1631" s="80"/>
      <c r="AG1631" s="298"/>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c r="ID1631" s="15"/>
      <c r="IE1631" s="15"/>
      <c r="IF1631" s="15"/>
      <c r="IG1631" s="15"/>
      <c r="IH1631" s="15"/>
      <c r="II1631" s="15"/>
      <c r="IJ1631" s="15"/>
      <c r="IK1631" s="15"/>
      <c r="IL1631" s="15"/>
      <c r="IM1631" s="15"/>
      <c r="IN1631" s="15"/>
      <c r="IO1631" s="15"/>
      <c r="IP1631" s="15"/>
      <c r="IQ1631" s="15"/>
      <c r="IR1631" s="15"/>
      <c r="IS1631" s="15"/>
      <c r="IT1631" s="15"/>
      <c r="IU1631" s="15"/>
      <c r="IV1631" s="15"/>
    </row>
    <row r="1632" spans="1:256" s="299" customFormat="1" x14ac:dyDescent="0.2">
      <c r="A1632" s="56">
        <v>8</v>
      </c>
      <c r="B1632" s="71">
        <v>11.14</v>
      </c>
      <c r="C1632" s="294">
        <v>11.07</v>
      </c>
      <c r="D1632" s="294">
        <v>11.3</v>
      </c>
      <c r="E1632" s="71"/>
      <c r="F1632" s="358"/>
      <c r="G1632" s="71"/>
      <c r="H1632" s="112"/>
      <c r="I1632" s="112"/>
      <c r="J1632" s="112"/>
      <c r="K1632" s="71"/>
      <c r="L1632" s="338"/>
      <c r="M1632" s="338"/>
      <c r="N1632" s="56">
        <v>8</v>
      </c>
      <c r="O1632" s="71">
        <v>11.14</v>
      </c>
      <c r="P1632" s="294">
        <v>11</v>
      </c>
      <c r="Q1632" s="294">
        <v>12</v>
      </c>
      <c r="R1632" s="71"/>
      <c r="S1632" s="358"/>
      <c r="T1632" s="71"/>
      <c r="U1632" s="112"/>
      <c r="V1632" s="112"/>
      <c r="W1632" s="112"/>
      <c r="X1632" s="71"/>
      <c r="Y1632" s="338"/>
      <c r="Z1632" s="338"/>
      <c r="AA1632" s="56">
        <v>8</v>
      </c>
      <c r="AD1632" s="80"/>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c r="ID1632" s="15"/>
      <c r="IE1632" s="15"/>
      <c r="IF1632" s="15"/>
      <c r="IG1632" s="15"/>
      <c r="IH1632" s="15"/>
      <c r="II1632" s="15"/>
      <c r="IJ1632" s="15"/>
      <c r="IK1632" s="15"/>
      <c r="IL1632" s="15"/>
      <c r="IM1632" s="15"/>
      <c r="IN1632" s="15"/>
      <c r="IO1632" s="15"/>
      <c r="IP1632" s="15"/>
      <c r="IQ1632" s="15"/>
      <c r="IR1632" s="15"/>
      <c r="IS1632" s="15"/>
      <c r="IT1632" s="15"/>
      <c r="IU1632" s="15"/>
      <c r="IV1632" s="15"/>
    </row>
    <row r="1633" spans="1:256" s="299" customFormat="1" x14ac:dyDescent="0.2">
      <c r="A1633" s="56">
        <v>9</v>
      </c>
      <c r="B1633" s="71">
        <v>13.94</v>
      </c>
      <c r="C1633" s="294">
        <v>13</v>
      </c>
      <c r="D1633" s="294">
        <v>11.92</v>
      </c>
      <c r="E1633" s="71"/>
      <c r="F1633" s="358"/>
      <c r="G1633" s="71"/>
      <c r="H1633" s="112"/>
      <c r="I1633" s="112"/>
      <c r="J1633" s="112"/>
      <c r="K1633" s="71"/>
      <c r="L1633" s="338"/>
      <c r="M1633" s="338"/>
      <c r="N1633" s="56">
        <v>9</v>
      </c>
      <c r="O1633" s="71">
        <v>13.94</v>
      </c>
      <c r="P1633" s="294">
        <v>12.29</v>
      </c>
      <c r="Q1633" s="294">
        <v>10.24</v>
      </c>
      <c r="R1633" s="71"/>
      <c r="S1633" s="358"/>
      <c r="T1633" s="71"/>
      <c r="U1633" s="112"/>
      <c r="V1633" s="112"/>
      <c r="W1633" s="112"/>
      <c r="X1633" s="71"/>
      <c r="Y1633" s="338"/>
      <c r="Z1633" s="338"/>
      <c r="AA1633" s="56">
        <v>9</v>
      </c>
      <c r="AD1633" s="80"/>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c r="ID1633" s="15"/>
      <c r="IE1633" s="15"/>
      <c r="IF1633" s="15"/>
      <c r="IG1633" s="15"/>
      <c r="IH1633" s="15"/>
      <c r="II1633" s="15"/>
      <c r="IJ1633" s="15"/>
      <c r="IK1633" s="15"/>
      <c r="IL1633" s="15"/>
      <c r="IM1633" s="15"/>
      <c r="IN1633" s="15"/>
      <c r="IO1633" s="15"/>
      <c r="IP1633" s="15"/>
      <c r="IQ1633" s="15"/>
      <c r="IR1633" s="15"/>
      <c r="IS1633" s="15"/>
      <c r="IT1633" s="15"/>
      <c r="IU1633" s="15"/>
      <c r="IV1633" s="15"/>
    </row>
    <row r="1634" spans="1:256" s="299" customFormat="1" x14ac:dyDescent="0.2">
      <c r="A1634" s="56">
        <v>10</v>
      </c>
      <c r="B1634" s="71">
        <v>12.47</v>
      </c>
      <c r="C1634" s="294">
        <v>11.13</v>
      </c>
      <c r="D1634" s="294">
        <v>10.99</v>
      </c>
      <c r="E1634" s="71"/>
      <c r="F1634" s="358"/>
      <c r="G1634" s="71"/>
      <c r="H1634" s="112"/>
      <c r="I1634" s="112"/>
      <c r="J1634" s="112"/>
      <c r="K1634" s="71"/>
      <c r="L1634" s="338"/>
      <c r="M1634" s="338"/>
      <c r="N1634" s="56">
        <v>10</v>
      </c>
      <c r="O1634" s="71">
        <v>12.47</v>
      </c>
      <c r="P1634" s="294">
        <v>10.31</v>
      </c>
      <c r="Q1634" s="294">
        <v>10.65</v>
      </c>
      <c r="R1634" s="71"/>
      <c r="S1634" s="358"/>
      <c r="T1634" s="71"/>
      <c r="U1634" s="112"/>
      <c r="V1634" s="112"/>
      <c r="W1634" s="112"/>
      <c r="X1634" s="71"/>
      <c r="Y1634" s="338"/>
      <c r="Z1634" s="338"/>
      <c r="AA1634" s="56">
        <v>10</v>
      </c>
      <c r="AD1634" s="88"/>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c r="ID1634" s="15"/>
      <c r="IE1634" s="15"/>
      <c r="IF1634" s="15"/>
      <c r="IG1634" s="15"/>
      <c r="IH1634" s="15"/>
      <c r="II1634" s="15"/>
      <c r="IJ1634" s="15"/>
      <c r="IK1634" s="15"/>
      <c r="IL1634" s="15"/>
      <c r="IM1634" s="15"/>
      <c r="IN1634" s="15"/>
      <c r="IO1634" s="15"/>
      <c r="IP1634" s="15"/>
      <c r="IQ1634" s="15"/>
      <c r="IR1634" s="15"/>
      <c r="IS1634" s="15"/>
      <c r="IT1634" s="15"/>
      <c r="IU1634" s="15"/>
      <c r="IV1634" s="15"/>
    </row>
    <row r="1635" spans="1:256" s="299" customFormat="1" x14ac:dyDescent="0.2">
      <c r="A1635" s="56">
        <v>11</v>
      </c>
      <c r="B1635" s="71">
        <v>10.8</v>
      </c>
      <c r="C1635" s="294">
        <v>13.56</v>
      </c>
      <c r="D1635" s="294">
        <v>13.67</v>
      </c>
      <c r="E1635" s="71"/>
      <c r="F1635" s="358"/>
      <c r="G1635" s="71"/>
      <c r="H1635" s="112"/>
      <c r="I1635" s="112"/>
      <c r="J1635" s="112"/>
      <c r="K1635" s="71"/>
      <c r="L1635" s="338"/>
      <c r="M1635" s="338"/>
      <c r="N1635" s="56">
        <v>11</v>
      </c>
      <c r="O1635" s="71">
        <v>10.8</v>
      </c>
      <c r="P1635" s="294">
        <v>17.02</v>
      </c>
      <c r="Q1635" s="294">
        <v>13.9</v>
      </c>
      <c r="R1635" s="71"/>
      <c r="S1635" s="358"/>
      <c r="T1635" s="71"/>
      <c r="U1635" s="112"/>
      <c r="V1635" s="112"/>
      <c r="W1635" s="112"/>
      <c r="X1635" s="71"/>
      <c r="Y1635" s="338"/>
      <c r="Z1635" s="338"/>
      <c r="AA1635" s="56">
        <v>11</v>
      </c>
      <c r="AD1635" s="88"/>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c r="ID1635" s="15"/>
      <c r="IE1635" s="15"/>
      <c r="IF1635" s="15"/>
      <c r="IG1635" s="15"/>
      <c r="IH1635" s="15"/>
      <c r="II1635" s="15"/>
      <c r="IJ1635" s="15"/>
      <c r="IK1635" s="15"/>
      <c r="IL1635" s="15"/>
      <c r="IM1635" s="15"/>
      <c r="IN1635" s="15"/>
      <c r="IO1635" s="15"/>
      <c r="IP1635" s="15"/>
      <c r="IQ1635" s="15"/>
      <c r="IR1635" s="15"/>
      <c r="IS1635" s="15"/>
      <c r="IT1635" s="15"/>
      <c r="IU1635" s="15"/>
      <c r="IV1635" s="15"/>
    </row>
    <row r="1636" spans="1:256" s="299" customFormat="1" x14ac:dyDescent="0.2">
      <c r="A1636" s="56">
        <v>12</v>
      </c>
      <c r="B1636" s="71">
        <v>12.55</v>
      </c>
      <c r="C1636" s="294">
        <v>13.59</v>
      </c>
      <c r="D1636" s="294">
        <v>12.82</v>
      </c>
      <c r="E1636" s="71"/>
      <c r="F1636" s="358"/>
      <c r="G1636" s="71"/>
      <c r="H1636" s="112"/>
      <c r="I1636" s="112"/>
      <c r="J1636" s="112"/>
      <c r="K1636" s="71"/>
      <c r="L1636" s="338"/>
      <c r="M1636" s="338"/>
      <c r="N1636" s="56">
        <v>12</v>
      </c>
      <c r="O1636" s="71">
        <v>12.55</v>
      </c>
      <c r="P1636" s="294">
        <v>14.23</v>
      </c>
      <c r="Q1636" s="294">
        <v>11.71</v>
      </c>
      <c r="R1636" s="71"/>
      <c r="S1636" s="358"/>
      <c r="T1636" s="71"/>
      <c r="U1636" s="112"/>
      <c r="V1636" s="112"/>
      <c r="W1636" s="112"/>
      <c r="X1636" s="71"/>
      <c r="Y1636" s="338"/>
      <c r="Z1636" s="338"/>
      <c r="AA1636" s="56">
        <v>12</v>
      </c>
      <c r="AD1636" s="88"/>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c r="ID1636" s="15"/>
      <c r="IE1636" s="15"/>
      <c r="IF1636" s="15"/>
      <c r="IG1636" s="15"/>
      <c r="IH1636" s="15"/>
      <c r="II1636" s="15"/>
      <c r="IJ1636" s="15"/>
      <c r="IK1636" s="15"/>
      <c r="IL1636" s="15"/>
      <c r="IM1636" s="15"/>
      <c r="IN1636" s="15"/>
      <c r="IO1636" s="15"/>
      <c r="IP1636" s="15"/>
      <c r="IQ1636" s="15"/>
      <c r="IR1636" s="15"/>
      <c r="IS1636" s="15"/>
      <c r="IT1636" s="15"/>
      <c r="IU1636" s="15"/>
      <c r="IV1636" s="15"/>
    </row>
    <row r="1637" spans="1:256" s="299" customFormat="1" x14ac:dyDescent="0.2">
      <c r="A1637" s="56">
        <v>13</v>
      </c>
      <c r="B1637" s="71">
        <v>11.97</v>
      </c>
      <c r="C1637" s="294">
        <v>14.71</v>
      </c>
      <c r="D1637" s="294">
        <v>12.79</v>
      </c>
      <c r="E1637" s="71"/>
      <c r="F1637" s="358"/>
      <c r="G1637" s="71"/>
      <c r="H1637" s="112"/>
      <c r="I1637" s="112"/>
      <c r="J1637" s="112"/>
      <c r="K1637" s="71"/>
      <c r="L1637" s="338"/>
      <c r="M1637" s="338"/>
      <c r="N1637" s="56">
        <v>13</v>
      </c>
      <c r="O1637" s="71">
        <v>11.97</v>
      </c>
      <c r="P1637" s="294">
        <v>16.54</v>
      </c>
      <c r="Q1637" s="294">
        <v>11.1</v>
      </c>
      <c r="R1637" s="71"/>
      <c r="S1637" s="358"/>
      <c r="T1637" s="71"/>
      <c r="U1637" s="112"/>
      <c r="V1637" s="112"/>
      <c r="W1637" s="112"/>
      <c r="X1637" s="71"/>
      <c r="Y1637" s="338"/>
      <c r="Z1637" s="338"/>
      <c r="AA1637" s="56">
        <v>13</v>
      </c>
      <c r="AD1637" s="88"/>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c r="ID1637" s="15"/>
      <c r="IE1637" s="15"/>
      <c r="IF1637" s="15"/>
      <c r="IG1637" s="15"/>
      <c r="IH1637" s="15"/>
      <c r="II1637" s="15"/>
      <c r="IJ1637" s="15"/>
      <c r="IK1637" s="15"/>
      <c r="IL1637" s="15"/>
      <c r="IM1637" s="15"/>
      <c r="IN1637" s="15"/>
      <c r="IO1637" s="15"/>
      <c r="IP1637" s="15"/>
      <c r="IQ1637" s="15"/>
      <c r="IR1637" s="15"/>
      <c r="IS1637" s="15"/>
      <c r="IT1637" s="15"/>
      <c r="IU1637" s="15"/>
      <c r="IV1637" s="15"/>
    </row>
    <row r="1638" spans="1:256" s="299" customFormat="1" x14ac:dyDescent="0.2">
      <c r="A1638" s="56">
        <v>14</v>
      </c>
      <c r="B1638" s="71">
        <v>15.15</v>
      </c>
      <c r="C1638" s="294">
        <v>15.12</v>
      </c>
      <c r="D1638" s="294">
        <v>15.23</v>
      </c>
      <c r="E1638" s="71"/>
      <c r="F1638" s="358"/>
      <c r="G1638" s="71"/>
      <c r="H1638" s="112"/>
      <c r="I1638" s="112"/>
      <c r="J1638" s="112"/>
      <c r="K1638" s="71"/>
      <c r="L1638" s="338"/>
      <c r="M1638" s="338"/>
      <c r="N1638" s="56">
        <v>14</v>
      </c>
      <c r="O1638" s="71">
        <v>15.15</v>
      </c>
      <c r="P1638" s="294">
        <v>15.03</v>
      </c>
      <c r="Q1638" s="294">
        <v>15.47</v>
      </c>
      <c r="R1638" s="71"/>
      <c r="S1638" s="358"/>
      <c r="T1638" s="71"/>
      <c r="U1638" s="112"/>
      <c r="V1638" s="112"/>
      <c r="W1638" s="112"/>
      <c r="X1638" s="71"/>
      <c r="Y1638" s="338"/>
      <c r="Z1638" s="338"/>
      <c r="AA1638" s="56">
        <v>14</v>
      </c>
      <c r="AD1638" s="88"/>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c r="ID1638" s="15"/>
      <c r="IE1638" s="15"/>
      <c r="IF1638" s="15"/>
      <c r="IG1638" s="15"/>
      <c r="IH1638" s="15"/>
      <c r="II1638" s="15"/>
      <c r="IJ1638" s="15"/>
      <c r="IK1638" s="15"/>
      <c r="IL1638" s="15"/>
      <c r="IM1638" s="15"/>
      <c r="IN1638" s="15"/>
      <c r="IO1638" s="15"/>
      <c r="IP1638" s="15"/>
      <c r="IQ1638" s="15"/>
      <c r="IR1638" s="15"/>
      <c r="IS1638" s="15"/>
      <c r="IT1638" s="15"/>
      <c r="IU1638" s="15"/>
      <c r="IV1638" s="15"/>
    </row>
    <row r="1639" spans="1:256" s="299" customFormat="1" x14ac:dyDescent="0.2">
      <c r="A1639" s="56">
        <v>15</v>
      </c>
      <c r="B1639" s="71">
        <v>14.32</v>
      </c>
      <c r="C1639" s="294">
        <v>14.88</v>
      </c>
      <c r="D1639" s="294">
        <v>14.41</v>
      </c>
      <c r="E1639" s="71"/>
      <c r="F1639" s="358"/>
      <c r="G1639" s="71"/>
      <c r="H1639" s="112"/>
      <c r="I1639" s="112"/>
      <c r="J1639" s="112"/>
      <c r="K1639" s="71"/>
      <c r="L1639" s="338"/>
      <c r="M1639" s="338"/>
      <c r="N1639" s="56">
        <v>15</v>
      </c>
      <c r="O1639" s="71">
        <v>14.32</v>
      </c>
      <c r="P1639" s="294">
        <v>15.35</v>
      </c>
      <c r="Q1639" s="294">
        <v>13.35</v>
      </c>
      <c r="R1639" s="71"/>
      <c r="S1639" s="358"/>
      <c r="T1639" s="71"/>
      <c r="U1639" s="112"/>
      <c r="V1639" s="112"/>
      <c r="W1639" s="112"/>
      <c r="X1639" s="71"/>
      <c r="Y1639" s="338"/>
      <c r="Z1639" s="338"/>
      <c r="AA1639" s="56">
        <v>15</v>
      </c>
      <c r="AD1639" s="88"/>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c r="ID1639" s="15"/>
      <c r="IE1639" s="15"/>
      <c r="IF1639" s="15"/>
      <c r="IG1639" s="15"/>
      <c r="IH1639" s="15"/>
      <c r="II1639" s="15"/>
      <c r="IJ1639" s="15"/>
      <c r="IK1639" s="15"/>
      <c r="IL1639" s="15"/>
      <c r="IM1639" s="15"/>
      <c r="IN1639" s="15"/>
      <c r="IO1639" s="15"/>
      <c r="IP1639" s="15"/>
      <c r="IQ1639" s="15"/>
      <c r="IR1639" s="15"/>
      <c r="IS1639" s="15"/>
      <c r="IT1639" s="15"/>
      <c r="IU1639" s="15"/>
      <c r="IV1639" s="15"/>
    </row>
    <row r="1640" spans="1:256" s="299" customFormat="1" x14ac:dyDescent="0.2">
      <c r="A1640" s="56">
        <v>16</v>
      </c>
      <c r="B1640" s="71">
        <v>11.35</v>
      </c>
      <c r="C1640" s="294">
        <v>12.39</v>
      </c>
      <c r="D1640" s="294">
        <v>12.16</v>
      </c>
      <c r="E1640" s="71"/>
      <c r="F1640" s="358"/>
      <c r="G1640" s="71"/>
      <c r="H1640" s="112"/>
      <c r="I1640" s="112"/>
      <c r="J1640" s="112"/>
      <c r="K1640" s="71"/>
      <c r="L1640" s="338"/>
      <c r="M1640" s="338"/>
      <c r="N1640" s="56">
        <v>16</v>
      </c>
      <c r="O1640" s="71">
        <v>11.35</v>
      </c>
      <c r="P1640" s="294">
        <v>13.25</v>
      </c>
      <c r="Q1640" s="294">
        <v>11.45</v>
      </c>
      <c r="R1640" s="71"/>
      <c r="S1640" s="358"/>
      <c r="T1640" s="71"/>
      <c r="U1640" s="112"/>
      <c r="V1640" s="112"/>
      <c r="W1640" s="112"/>
      <c r="X1640" s="71"/>
      <c r="Y1640" s="338"/>
      <c r="Z1640" s="338"/>
      <c r="AA1640" s="56">
        <v>16</v>
      </c>
      <c r="AD1640" s="88"/>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c r="ID1640" s="15"/>
      <c r="IE1640" s="15"/>
      <c r="IF1640" s="15"/>
      <c r="IG1640" s="15"/>
      <c r="IH1640" s="15"/>
      <c r="II1640" s="15"/>
      <c r="IJ1640" s="15"/>
      <c r="IK1640" s="15"/>
      <c r="IL1640" s="15"/>
      <c r="IM1640" s="15"/>
      <c r="IN1640" s="15"/>
      <c r="IO1640" s="15"/>
      <c r="IP1640" s="15"/>
      <c r="IQ1640" s="15"/>
      <c r="IR1640" s="15"/>
      <c r="IS1640" s="15"/>
      <c r="IT1640" s="15"/>
      <c r="IU1640" s="15"/>
      <c r="IV1640" s="15"/>
    </row>
    <row r="1641" spans="1:256" s="299" customFormat="1" x14ac:dyDescent="0.2">
      <c r="A1641" s="56">
        <v>17</v>
      </c>
      <c r="B1641" s="71">
        <v>15.15</v>
      </c>
      <c r="C1641" s="294">
        <v>12.37</v>
      </c>
      <c r="D1641" s="294">
        <v>12.57</v>
      </c>
      <c r="E1641" s="71"/>
      <c r="F1641" s="358"/>
      <c r="G1641" s="71"/>
      <c r="H1641" s="112"/>
      <c r="I1641" s="112"/>
      <c r="J1641" s="112"/>
      <c r="K1641" s="71"/>
      <c r="L1641" s="338"/>
      <c r="M1641" s="338"/>
      <c r="N1641" s="56">
        <v>17</v>
      </c>
      <c r="O1641" s="71">
        <v>15.15</v>
      </c>
      <c r="P1641" s="294">
        <v>11.25</v>
      </c>
      <c r="Q1641" s="294">
        <v>13.16</v>
      </c>
      <c r="R1641" s="71"/>
      <c r="S1641" s="358"/>
      <c r="T1641" s="71"/>
      <c r="U1641" s="112"/>
      <c r="V1641" s="112"/>
      <c r="W1641" s="112"/>
      <c r="X1641" s="71"/>
      <c r="Y1641" s="338"/>
      <c r="Z1641" s="338"/>
      <c r="AA1641" s="56">
        <v>17</v>
      </c>
      <c r="AD1641" s="88"/>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c r="ID1641" s="15"/>
      <c r="IE1641" s="15"/>
      <c r="IF1641" s="15"/>
      <c r="IG1641" s="15"/>
      <c r="IH1641" s="15"/>
      <c r="II1641" s="15"/>
      <c r="IJ1641" s="15"/>
      <c r="IK1641" s="15"/>
      <c r="IL1641" s="15"/>
      <c r="IM1641" s="15"/>
      <c r="IN1641" s="15"/>
      <c r="IO1641" s="15"/>
      <c r="IP1641" s="15"/>
      <c r="IQ1641" s="15"/>
      <c r="IR1641" s="15"/>
      <c r="IS1641" s="15"/>
      <c r="IT1641" s="15"/>
      <c r="IU1641" s="15"/>
      <c r="IV1641" s="15"/>
    </row>
    <row r="1642" spans="1:256" s="299" customFormat="1" x14ac:dyDescent="0.2">
      <c r="A1642" s="56">
        <v>18</v>
      </c>
      <c r="B1642" s="71">
        <v>11.68</v>
      </c>
      <c r="C1642" s="294">
        <v>14.37</v>
      </c>
      <c r="D1642" s="294">
        <v>15.27</v>
      </c>
      <c r="E1642" s="71"/>
      <c r="F1642" s="358"/>
      <c r="G1642" s="71"/>
      <c r="H1642" s="112"/>
      <c r="I1642" s="112"/>
      <c r="J1642" s="112"/>
      <c r="K1642" s="71"/>
      <c r="L1642" s="338"/>
      <c r="M1642" s="338"/>
      <c r="N1642" s="56">
        <v>18</v>
      </c>
      <c r="O1642" s="71">
        <v>11.68</v>
      </c>
      <c r="P1642" s="294">
        <v>15.05</v>
      </c>
      <c r="Q1642" s="294">
        <v>17.510000000000002</v>
      </c>
      <c r="R1642" s="71"/>
      <c r="S1642" s="358"/>
      <c r="T1642" s="71"/>
      <c r="U1642" s="112"/>
      <c r="V1642" s="112"/>
      <c r="W1642" s="112"/>
      <c r="X1642" s="71"/>
      <c r="Y1642" s="338"/>
      <c r="Z1642" s="338"/>
      <c r="AA1642" s="56">
        <v>18</v>
      </c>
      <c r="AC1642" s="15"/>
      <c r="AD1642" s="88"/>
      <c r="AE1642" s="81"/>
      <c r="AF1642" s="81"/>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c r="ID1642" s="15"/>
      <c r="IE1642" s="15"/>
      <c r="IF1642" s="15"/>
      <c r="IG1642" s="15"/>
      <c r="IH1642" s="15"/>
      <c r="II1642" s="15"/>
      <c r="IJ1642" s="15"/>
      <c r="IK1642" s="15"/>
      <c r="IL1642" s="15"/>
      <c r="IM1642" s="15"/>
      <c r="IN1642" s="15"/>
      <c r="IO1642" s="15"/>
      <c r="IP1642" s="15"/>
      <c r="IQ1642" s="15"/>
      <c r="IR1642" s="15"/>
      <c r="IS1642" s="15"/>
      <c r="IT1642" s="15"/>
      <c r="IU1642" s="15"/>
      <c r="IV1642" s="15"/>
    </row>
    <row r="1643" spans="1:256" s="299" customFormat="1" x14ac:dyDescent="0.2">
      <c r="A1643" s="56">
        <v>19</v>
      </c>
      <c r="B1643" s="71">
        <v>9.6</v>
      </c>
      <c r="C1643" s="294">
        <v>9.74</v>
      </c>
      <c r="D1643" s="294">
        <v>9.7200000000000006</v>
      </c>
      <c r="E1643" s="71"/>
      <c r="F1643" s="358"/>
      <c r="G1643" s="71"/>
      <c r="H1643" s="112"/>
      <c r="I1643" s="112"/>
      <c r="J1643" s="112"/>
      <c r="K1643" s="71"/>
      <c r="L1643" s="338"/>
      <c r="M1643" s="338"/>
      <c r="N1643" s="56">
        <v>19</v>
      </c>
      <c r="O1643" s="71">
        <v>9.6</v>
      </c>
      <c r="P1643" s="294">
        <v>10.02</v>
      </c>
      <c r="Q1643" s="294">
        <v>9.69</v>
      </c>
      <c r="R1643" s="71"/>
      <c r="S1643" s="358"/>
      <c r="T1643" s="71"/>
      <c r="U1643" s="112"/>
      <c r="V1643" s="112"/>
      <c r="W1643" s="112"/>
      <c r="X1643" s="71"/>
      <c r="Y1643" s="338"/>
      <c r="Z1643" s="338"/>
      <c r="AA1643" s="56">
        <v>19</v>
      </c>
      <c r="AC1643" s="15"/>
      <c r="AD1643" s="87"/>
      <c r="AE1643" s="81"/>
      <c r="AF1643" s="81"/>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c r="ID1643" s="15"/>
      <c r="IE1643" s="15"/>
      <c r="IF1643" s="15"/>
      <c r="IG1643" s="15"/>
      <c r="IH1643" s="15"/>
      <c r="II1643" s="15"/>
      <c r="IJ1643" s="15"/>
      <c r="IK1643" s="15"/>
      <c r="IL1643" s="15"/>
      <c r="IM1643" s="15"/>
      <c r="IN1643" s="15"/>
      <c r="IO1643" s="15"/>
      <c r="IP1643" s="15"/>
      <c r="IQ1643" s="15"/>
      <c r="IR1643" s="15"/>
      <c r="IS1643" s="15"/>
      <c r="IT1643" s="15"/>
      <c r="IU1643" s="15"/>
      <c r="IV1643" s="15"/>
    </row>
    <row r="1644" spans="1:256" s="299" customFormat="1" x14ac:dyDescent="0.2">
      <c r="A1644" s="56">
        <v>20</v>
      </c>
      <c r="B1644" s="71">
        <v>13.42</v>
      </c>
      <c r="C1644" s="294">
        <v>13.35</v>
      </c>
      <c r="D1644" s="294">
        <v>13.61</v>
      </c>
      <c r="E1644" s="71"/>
      <c r="F1644" s="358"/>
      <c r="G1644" s="71"/>
      <c r="H1644" s="112"/>
      <c r="I1644" s="112"/>
      <c r="J1644" s="112"/>
      <c r="K1644" s="71"/>
      <c r="L1644" s="338"/>
      <c r="M1644" s="338"/>
      <c r="N1644" s="56">
        <v>20</v>
      </c>
      <c r="O1644" s="71">
        <v>13.42</v>
      </c>
      <c r="P1644" s="294">
        <v>13.43</v>
      </c>
      <c r="Q1644" s="294">
        <v>14.53</v>
      </c>
      <c r="R1644" s="71"/>
      <c r="S1644" s="358"/>
      <c r="T1644" s="71"/>
      <c r="U1644" s="112"/>
      <c r="V1644" s="112"/>
      <c r="W1644" s="112"/>
      <c r="X1644" s="71"/>
      <c r="Y1644" s="338"/>
      <c r="Z1644" s="338"/>
      <c r="AA1644" s="56">
        <v>20</v>
      </c>
      <c r="AC1644" s="298"/>
      <c r="AD1644" s="87"/>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c r="ID1644" s="15"/>
      <c r="IE1644" s="15"/>
      <c r="IF1644" s="15"/>
      <c r="IG1644" s="15"/>
      <c r="IH1644" s="15"/>
      <c r="II1644" s="15"/>
      <c r="IJ1644" s="15"/>
      <c r="IK1644" s="15"/>
      <c r="IL1644" s="15"/>
      <c r="IM1644" s="15"/>
      <c r="IN1644" s="15"/>
      <c r="IO1644" s="15"/>
      <c r="IP1644" s="15"/>
      <c r="IQ1644" s="15"/>
      <c r="IR1644" s="15"/>
      <c r="IS1644" s="15"/>
      <c r="IT1644" s="15"/>
      <c r="IU1644" s="15"/>
      <c r="IV1644" s="15"/>
    </row>
    <row r="1645" spans="1:256" s="299" customFormat="1" x14ac:dyDescent="0.2">
      <c r="A1645" s="56">
        <v>21</v>
      </c>
      <c r="B1645" s="71">
        <v>12.82</v>
      </c>
      <c r="C1645" s="294">
        <v>14.53</v>
      </c>
      <c r="D1645" s="294">
        <v>13.73</v>
      </c>
      <c r="E1645" s="71"/>
      <c r="F1645" s="358"/>
      <c r="G1645" s="71"/>
      <c r="H1645" s="112"/>
      <c r="I1645" s="112"/>
      <c r="J1645" s="112"/>
      <c r="K1645" s="71"/>
      <c r="L1645" s="338"/>
      <c r="M1645" s="338"/>
      <c r="N1645" s="56">
        <v>21</v>
      </c>
      <c r="O1645" s="71">
        <v>12.82</v>
      </c>
      <c r="P1645" s="294">
        <v>15.69</v>
      </c>
      <c r="Q1645" s="294">
        <v>11.88</v>
      </c>
      <c r="R1645" s="71"/>
      <c r="S1645" s="358"/>
      <c r="T1645" s="71"/>
      <c r="U1645" s="112"/>
      <c r="V1645" s="112"/>
      <c r="W1645" s="112"/>
      <c r="X1645" s="71"/>
      <c r="Y1645" s="338"/>
      <c r="Z1645" s="338"/>
      <c r="AA1645" s="56">
        <v>21</v>
      </c>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c r="ID1645" s="15"/>
      <c r="IE1645" s="15"/>
      <c r="IF1645" s="15"/>
      <c r="IG1645" s="15"/>
      <c r="IH1645" s="15"/>
      <c r="II1645" s="15"/>
      <c r="IJ1645" s="15"/>
      <c r="IK1645" s="15"/>
      <c r="IL1645" s="15"/>
      <c r="IM1645" s="15"/>
      <c r="IN1645" s="15"/>
      <c r="IO1645" s="15"/>
      <c r="IP1645" s="15"/>
      <c r="IQ1645" s="15"/>
      <c r="IR1645" s="15"/>
      <c r="IS1645" s="15"/>
      <c r="IT1645" s="15"/>
      <c r="IU1645" s="15"/>
      <c r="IV1645" s="15"/>
    </row>
    <row r="1646" spans="1:256" s="299" customFormat="1" x14ac:dyDescent="0.2">
      <c r="A1646" s="56">
        <v>22</v>
      </c>
      <c r="B1646" s="71">
        <v>12.72</v>
      </c>
      <c r="C1646" s="294">
        <v>11.75</v>
      </c>
      <c r="D1646" s="294">
        <v>11.84</v>
      </c>
      <c r="E1646" s="71"/>
      <c r="F1646" s="358"/>
      <c r="G1646" s="71"/>
      <c r="H1646" s="112"/>
      <c r="I1646" s="112"/>
      <c r="J1646" s="112"/>
      <c r="K1646" s="71"/>
      <c r="L1646" s="338"/>
      <c r="M1646" s="338"/>
      <c r="N1646" s="56">
        <v>22</v>
      </c>
      <c r="O1646" s="71">
        <v>12.72</v>
      </c>
      <c r="P1646" s="294">
        <v>11.46</v>
      </c>
      <c r="Q1646" s="294">
        <v>12.02</v>
      </c>
      <c r="R1646" s="71"/>
      <c r="S1646" s="358"/>
      <c r="T1646" s="71"/>
      <c r="U1646" s="112"/>
      <c r="V1646" s="112"/>
      <c r="W1646" s="112"/>
      <c r="X1646" s="71"/>
      <c r="Y1646" s="338"/>
      <c r="Z1646" s="338"/>
      <c r="AA1646" s="56">
        <v>22</v>
      </c>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c r="ID1646" s="15"/>
      <c r="IE1646" s="15"/>
      <c r="IF1646" s="15"/>
      <c r="IG1646" s="15"/>
      <c r="IH1646" s="15"/>
      <c r="II1646" s="15"/>
      <c r="IJ1646" s="15"/>
      <c r="IK1646" s="15"/>
      <c r="IL1646" s="15"/>
      <c r="IM1646" s="15"/>
      <c r="IN1646" s="15"/>
      <c r="IO1646" s="15"/>
      <c r="IP1646" s="15"/>
      <c r="IQ1646" s="15"/>
      <c r="IR1646" s="15"/>
      <c r="IS1646" s="15"/>
      <c r="IT1646" s="15"/>
      <c r="IU1646" s="15"/>
      <c r="IV1646" s="15"/>
    </row>
    <row r="1647" spans="1:256" s="299" customFormat="1" x14ac:dyDescent="0.2">
      <c r="A1647" s="56">
        <v>23</v>
      </c>
      <c r="B1647" s="71">
        <v>11.36</v>
      </c>
      <c r="C1647" s="294">
        <v>11.77</v>
      </c>
      <c r="D1647" s="294">
        <v>11.42</v>
      </c>
      <c r="E1647" s="71"/>
      <c r="F1647" s="358"/>
      <c r="G1647" s="71"/>
      <c r="H1647" s="112"/>
      <c r="I1647" s="112"/>
      <c r="J1647" s="112"/>
      <c r="K1647" s="71"/>
      <c r="L1647" s="338"/>
      <c r="M1647" s="338"/>
      <c r="N1647" s="56">
        <v>23</v>
      </c>
      <c r="O1647" s="71">
        <v>11.36</v>
      </c>
      <c r="P1647" s="294">
        <v>12.01</v>
      </c>
      <c r="Q1647" s="294">
        <v>10.7</v>
      </c>
      <c r="R1647" s="71"/>
      <c r="S1647" s="358"/>
      <c r="T1647" s="71"/>
      <c r="U1647" s="112"/>
      <c r="V1647" s="112"/>
      <c r="W1647" s="112"/>
      <c r="X1647" s="71"/>
      <c r="Y1647" s="338"/>
      <c r="Z1647" s="338"/>
      <c r="AA1647" s="56">
        <v>23</v>
      </c>
      <c r="AD1647" s="15"/>
      <c r="AE1647" s="298"/>
      <c r="AF1647" s="298"/>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c r="ID1647" s="15"/>
      <c r="IE1647" s="15"/>
      <c r="IF1647" s="15"/>
      <c r="IG1647" s="15"/>
      <c r="IH1647" s="15"/>
      <c r="II1647" s="15"/>
      <c r="IJ1647" s="15"/>
      <c r="IK1647" s="15"/>
      <c r="IL1647" s="15"/>
      <c r="IM1647" s="15"/>
      <c r="IN1647" s="15"/>
      <c r="IO1647" s="15"/>
      <c r="IP1647" s="15"/>
      <c r="IQ1647" s="15"/>
      <c r="IR1647" s="15"/>
      <c r="IS1647" s="15"/>
      <c r="IT1647" s="15"/>
      <c r="IU1647" s="15"/>
      <c r="IV1647" s="15"/>
    </row>
    <row r="1648" spans="1:256" s="299" customFormat="1" x14ac:dyDescent="0.2">
      <c r="A1648" s="56">
        <v>24</v>
      </c>
      <c r="B1648" s="71">
        <v>11</v>
      </c>
      <c r="C1648" s="294">
        <v>10.02</v>
      </c>
      <c r="D1648" s="294">
        <v>9.23</v>
      </c>
      <c r="E1648" s="71"/>
      <c r="F1648" s="358"/>
      <c r="G1648" s="71"/>
      <c r="H1648" s="112"/>
      <c r="I1648" s="112"/>
      <c r="J1648" s="112"/>
      <c r="K1648" s="71"/>
      <c r="L1648" s="338"/>
      <c r="M1648" s="338"/>
      <c r="N1648" s="56">
        <v>24</v>
      </c>
      <c r="O1648" s="71">
        <v>11</v>
      </c>
      <c r="P1648" s="294">
        <v>8.0500000000000007</v>
      </c>
      <c r="Q1648" s="294">
        <v>8.0500000000000007</v>
      </c>
      <c r="R1648" s="71"/>
      <c r="S1648" s="358"/>
      <c r="T1648" s="71"/>
      <c r="U1648" s="112"/>
      <c r="V1648" s="112"/>
      <c r="W1648" s="112"/>
      <c r="X1648" s="71"/>
      <c r="Y1648" s="338"/>
      <c r="Z1648" s="338"/>
      <c r="AA1648" s="56">
        <v>24</v>
      </c>
      <c r="AD1648" s="298"/>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c r="ID1648" s="15"/>
      <c r="IE1648" s="15"/>
      <c r="IF1648" s="15"/>
      <c r="IG1648" s="15"/>
      <c r="IH1648" s="15"/>
      <c r="II1648" s="15"/>
      <c r="IJ1648" s="15"/>
      <c r="IK1648" s="15"/>
      <c r="IL1648" s="15"/>
      <c r="IM1648" s="15"/>
      <c r="IN1648" s="15"/>
      <c r="IO1648" s="15"/>
      <c r="IP1648" s="15"/>
      <c r="IQ1648" s="15"/>
      <c r="IR1648" s="15"/>
      <c r="IS1648" s="15"/>
      <c r="IT1648" s="15"/>
      <c r="IU1648" s="15"/>
      <c r="IV1648" s="15"/>
    </row>
    <row r="1649" spans="1:256" s="299" customFormat="1" x14ac:dyDescent="0.2">
      <c r="A1649" s="72" t="s">
        <v>4</v>
      </c>
      <c r="B1649" s="134">
        <v>12.88</v>
      </c>
      <c r="C1649" s="67">
        <v>12.68</v>
      </c>
      <c r="D1649" s="328">
        <v>12.87</v>
      </c>
      <c r="E1649" s="67"/>
      <c r="F1649" s="67"/>
      <c r="G1649" s="67"/>
      <c r="H1649" s="67"/>
      <c r="I1649" s="67"/>
      <c r="J1649" s="67"/>
      <c r="K1649" s="90"/>
      <c r="L1649" s="364"/>
      <c r="M1649" s="364"/>
      <c r="N1649" s="72" t="s">
        <v>4</v>
      </c>
      <c r="O1649" s="134">
        <v>12.88</v>
      </c>
      <c r="P1649" s="328">
        <v>12.53</v>
      </c>
      <c r="Q1649" s="328">
        <v>12.39</v>
      </c>
      <c r="R1649" s="67"/>
      <c r="S1649" s="67"/>
      <c r="T1649" s="67"/>
      <c r="U1649" s="67"/>
      <c r="V1649" s="67"/>
      <c r="W1649" s="134"/>
      <c r="X1649" s="67"/>
      <c r="Y1649" s="363"/>
      <c r="Z1649" s="363"/>
      <c r="AA1649" s="72" t="s">
        <v>4</v>
      </c>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c r="ID1649" s="15"/>
      <c r="IE1649" s="15"/>
      <c r="IF1649" s="15"/>
      <c r="IG1649" s="15"/>
      <c r="IH1649" s="15"/>
      <c r="II1649" s="15"/>
      <c r="IJ1649" s="15"/>
      <c r="IK1649" s="15"/>
      <c r="IL1649" s="15"/>
      <c r="IM1649" s="15"/>
      <c r="IN1649" s="15"/>
      <c r="IO1649" s="15"/>
      <c r="IP1649" s="15"/>
      <c r="IQ1649" s="15"/>
      <c r="IR1649" s="15"/>
      <c r="IS1649" s="15"/>
      <c r="IT1649" s="15"/>
      <c r="IU1649" s="15"/>
      <c r="IV1649" s="15"/>
    </row>
    <row r="1650" spans="1:256" s="299" customFormat="1" x14ac:dyDescent="0.2">
      <c r="A1650" s="45"/>
      <c r="B1650" s="75"/>
      <c r="C1650" s="15"/>
      <c r="D1650" s="15"/>
      <c r="E1650" s="15"/>
      <c r="F1650" s="15"/>
      <c r="G1650" s="15"/>
      <c r="H1650" s="15"/>
      <c r="I1650" s="15"/>
      <c r="J1650" s="15"/>
      <c r="K1650" s="15"/>
      <c r="L1650" s="15"/>
      <c r="M1650" s="15"/>
      <c r="N1650" s="45"/>
      <c r="O1650" s="15"/>
      <c r="P1650" s="15"/>
      <c r="Q1650" s="15"/>
      <c r="R1650" s="15"/>
      <c r="S1650" s="15"/>
      <c r="T1650" s="15"/>
      <c r="U1650" s="15"/>
      <c r="V1650" s="15"/>
      <c r="W1650" s="15"/>
      <c r="X1650" s="15"/>
      <c r="Y1650" s="15"/>
      <c r="Z1650" s="15"/>
      <c r="AA1650" s="15"/>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c r="ID1650" s="15"/>
      <c r="IE1650" s="15"/>
      <c r="IF1650" s="15"/>
      <c r="IG1650" s="15"/>
      <c r="IH1650" s="15"/>
      <c r="II1650" s="15"/>
      <c r="IJ1650" s="15"/>
      <c r="IK1650" s="15"/>
      <c r="IL1650" s="15"/>
      <c r="IM1650" s="15"/>
      <c r="IN1650" s="15"/>
      <c r="IO1650" s="15"/>
      <c r="IP1650" s="15"/>
      <c r="IQ1650" s="15"/>
      <c r="IR1650" s="15"/>
      <c r="IS1650" s="15"/>
      <c r="IT1650" s="15"/>
      <c r="IU1650" s="15"/>
      <c r="IV1650" s="15"/>
    </row>
    <row r="1651" spans="1:256" s="299" customFormat="1" x14ac:dyDescent="0.2">
      <c r="A1651" s="15"/>
      <c r="B1651" s="105"/>
      <c r="C1651" s="68"/>
      <c r="D1651" s="68"/>
      <c r="E1651" s="68"/>
      <c r="F1651" s="15"/>
      <c r="G1651" s="68"/>
      <c r="H1651" s="15"/>
      <c r="I1651" s="15"/>
      <c r="J1651" s="15"/>
      <c r="K1651" s="15"/>
      <c r="L1651" s="15"/>
      <c r="M1651" s="15"/>
      <c r="N1651" s="15"/>
      <c r="O1651" s="105"/>
      <c r="P1651" s="105"/>
      <c r="Q1651" s="105"/>
      <c r="R1651" s="15"/>
      <c r="S1651" s="15"/>
      <c r="T1651" s="15"/>
      <c r="U1651" s="15"/>
      <c r="V1651" s="15"/>
      <c r="W1651" s="15"/>
      <c r="X1651" s="15"/>
      <c r="Y1651" s="15"/>
      <c r="Z1651" s="15"/>
      <c r="AA1651" s="15"/>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c r="ID1651" s="15"/>
      <c r="IE1651" s="15"/>
      <c r="IF1651" s="15"/>
      <c r="IG1651" s="15"/>
      <c r="IH1651" s="15"/>
      <c r="II1651" s="15"/>
      <c r="IJ1651" s="15"/>
      <c r="IK1651" s="15"/>
      <c r="IL1651" s="15"/>
      <c r="IM1651" s="15"/>
      <c r="IN1651" s="15"/>
      <c r="IO1651" s="15"/>
      <c r="IP1651" s="15"/>
      <c r="IQ1651" s="15"/>
      <c r="IR1651" s="15"/>
      <c r="IS1651" s="15"/>
      <c r="IT1651" s="15"/>
      <c r="IU1651" s="15"/>
      <c r="IV1651" s="15"/>
    </row>
    <row r="1652" spans="1:256" s="299" customFormat="1" x14ac:dyDescent="0.2">
      <c r="A1652" s="15"/>
      <c r="B1652" s="15"/>
      <c r="C1652" s="15"/>
      <c r="D1652" s="15"/>
      <c r="E1652" s="83"/>
      <c r="F1652" s="15"/>
      <c r="G1652" s="15"/>
      <c r="H1652" s="15"/>
      <c r="I1652" s="15"/>
      <c r="J1652" s="15"/>
      <c r="K1652" s="15"/>
      <c r="L1652" s="15"/>
      <c r="M1652" s="15"/>
      <c r="N1652" s="15"/>
      <c r="O1652" s="15"/>
      <c r="P1652" s="15"/>
      <c r="Q1652" s="15"/>
      <c r="R1652" s="15"/>
      <c r="S1652" s="15"/>
      <c r="T1652" s="15"/>
      <c r="U1652" s="15"/>
      <c r="V1652" s="15"/>
      <c r="W1652" s="15"/>
      <c r="X1652" s="15"/>
      <c r="Y1652" s="15"/>
      <c r="Z1652" s="15"/>
      <c r="AA1652" s="15"/>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c r="ID1652" s="15"/>
      <c r="IE1652" s="15"/>
      <c r="IF1652" s="15"/>
      <c r="IG1652" s="15"/>
      <c r="IH1652" s="15"/>
      <c r="II1652" s="15"/>
      <c r="IJ1652" s="15"/>
      <c r="IK1652" s="15"/>
      <c r="IL1652" s="15"/>
      <c r="IM1652" s="15"/>
      <c r="IN1652" s="15"/>
      <c r="IO1652" s="15"/>
      <c r="IP1652" s="15"/>
      <c r="IQ1652" s="15"/>
      <c r="IR1652" s="15"/>
      <c r="IS1652" s="15"/>
      <c r="IT1652" s="15"/>
      <c r="IU1652" s="15"/>
      <c r="IV1652" s="15"/>
    </row>
    <row r="1653" spans="1:256" s="299" customFormat="1" x14ac:dyDescent="0.2">
      <c r="A1653" s="15"/>
      <c r="B1653" s="86"/>
      <c r="C1653" s="15"/>
      <c r="D1653" s="15"/>
      <c r="F1653" s="15"/>
      <c r="G1653" s="15"/>
      <c r="H1653" s="15"/>
      <c r="I1653" s="15"/>
      <c r="J1653" s="15"/>
      <c r="K1653" s="15"/>
      <c r="L1653" s="15"/>
      <c r="M1653" s="15"/>
      <c r="N1653" s="15"/>
      <c r="O1653" s="86"/>
      <c r="P1653" s="15"/>
      <c r="Q1653" s="15"/>
      <c r="R1653" s="15"/>
      <c r="S1653" s="15"/>
      <c r="T1653" s="15"/>
      <c r="U1653" s="15"/>
      <c r="V1653" s="15"/>
      <c r="W1653" s="15"/>
      <c r="X1653" s="15"/>
      <c r="Y1653" s="15"/>
      <c r="Z1653" s="15"/>
      <c r="AA1653" s="15"/>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c r="ID1653" s="15"/>
      <c r="IE1653" s="15"/>
      <c r="IF1653" s="15"/>
      <c r="IG1653" s="15"/>
      <c r="IH1653" s="15"/>
      <c r="II1653" s="15"/>
      <c r="IJ1653" s="15"/>
      <c r="IK1653" s="15"/>
      <c r="IL1653" s="15"/>
      <c r="IM1653" s="15"/>
      <c r="IN1653" s="15"/>
      <c r="IO1653" s="15"/>
      <c r="IP1653" s="15"/>
      <c r="IQ1653" s="15"/>
      <c r="IR1653" s="15"/>
      <c r="IS1653" s="15"/>
      <c r="IT1653" s="15"/>
      <c r="IU1653" s="15"/>
      <c r="IV1653" s="15"/>
    </row>
    <row r="1654" spans="1:256" s="299" customFormat="1" x14ac:dyDescent="0.2">
      <c r="A1654" s="133" t="s">
        <v>318</v>
      </c>
      <c r="B1654" s="115" t="s">
        <v>258</v>
      </c>
      <c r="C1654" s="116"/>
      <c r="D1654" s="116"/>
      <c r="E1654" s="116"/>
      <c r="F1654" s="116"/>
      <c r="G1654" s="116"/>
      <c r="H1654" s="116"/>
      <c r="I1654" s="116"/>
      <c r="J1654" s="116"/>
      <c r="K1654" s="116"/>
      <c r="L1654" s="116"/>
      <c r="M1654" s="116"/>
      <c r="N1654" s="133" t="s">
        <v>318</v>
      </c>
      <c r="O1654" s="326" t="str">
        <f>B1654</f>
        <v>REA Job Placement Wage Rate</v>
      </c>
      <c r="P1654" s="327"/>
      <c r="Q1654" s="327"/>
      <c r="R1654" s="327"/>
      <c r="S1654" s="327"/>
      <c r="T1654" s="327"/>
      <c r="U1654" s="327"/>
      <c r="V1654" s="327"/>
      <c r="W1654" s="327"/>
      <c r="X1654" s="327" t="s">
        <v>117</v>
      </c>
      <c r="Y1654" s="327"/>
      <c r="Z1654" s="327"/>
      <c r="AA1654" s="114" t="s">
        <v>318</v>
      </c>
      <c r="AB1654" s="15"/>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c r="ID1654" s="15"/>
      <c r="IE1654" s="15"/>
      <c r="IF1654" s="15"/>
      <c r="IG1654" s="15"/>
      <c r="IH1654" s="15"/>
      <c r="II1654" s="15"/>
      <c r="IJ1654" s="15"/>
      <c r="IK1654" s="15"/>
      <c r="IL1654" s="15"/>
      <c r="IM1654" s="15"/>
      <c r="IN1654" s="15"/>
      <c r="IO1654" s="15"/>
      <c r="IP1654" s="15"/>
      <c r="IQ1654" s="15"/>
      <c r="IR1654" s="15"/>
      <c r="IS1654" s="15"/>
      <c r="IT1654" s="15"/>
      <c r="IU1654" s="15"/>
      <c r="IV1654" s="15"/>
    </row>
    <row r="1655" spans="1:256" s="299" customFormat="1" x14ac:dyDescent="0.2">
      <c r="A1655" s="65">
        <v>1</v>
      </c>
      <c r="B1655" s="135"/>
      <c r="C1655" s="135"/>
      <c r="D1655" s="135"/>
      <c r="E1655" s="135"/>
      <c r="F1655" s="136"/>
      <c r="G1655" s="136"/>
      <c r="H1655" s="136"/>
      <c r="I1655" s="136"/>
      <c r="J1655" s="136"/>
      <c r="K1655" s="136"/>
      <c r="L1655" s="136"/>
      <c r="M1655" s="135"/>
      <c r="N1655" s="65">
        <v>1</v>
      </c>
      <c r="O1655" s="135"/>
      <c r="P1655" s="135"/>
      <c r="Q1655" s="135"/>
      <c r="R1655" s="135"/>
      <c r="S1655" s="136"/>
      <c r="T1655" s="136"/>
      <c r="U1655" s="136"/>
      <c r="V1655" s="136"/>
      <c r="W1655" s="136"/>
      <c r="X1655" s="136"/>
      <c r="Y1655" s="136"/>
      <c r="Z1655" s="135"/>
      <c r="AA1655" s="65">
        <v>1</v>
      </c>
      <c r="AB1655" s="15"/>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c r="ID1655" s="15"/>
      <c r="IE1655" s="15"/>
      <c r="IF1655" s="15"/>
      <c r="IG1655" s="15"/>
      <c r="IH1655" s="15"/>
      <c r="II1655" s="15"/>
      <c r="IJ1655" s="15"/>
      <c r="IK1655" s="15"/>
      <c r="IL1655" s="15"/>
      <c r="IM1655" s="15"/>
      <c r="IN1655" s="15"/>
      <c r="IO1655" s="15"/>
      <c r="IP1655" s="15"/>
      <c r="IQ1655" s="15"/>
      <c r="IR1655" s="15"/>
      <c r="IS1655" s="15"/>
      <c r="IT1655" s="15"/>
      <c r="IU1655" s="15"/>
      <c r="IV1655" s="15"/>
    </row>
    <row r="1656" spans="1:256" s="299" customFormat="1" x14ac:dyDescent="0.2">
      <c r="A1656" s="65">
        <v>2</v>
      </c>
      <c r="B1656" s="135"/>
      <c r="C1656" s="135"/>
      <c r="D1656" s="135"/>
      <c r="E1656" s="135"/>
      <c r="F1656" s="136"/>
      <c r="G1656" s="136"/>
      <c r="H1656" s="136"/>
      <c r="I1656" s="136"/>
      <c r="J1656" s="136"/>
      <c r="K1656" s="136"/>
      <c r="L1656" s="136"/>
      <c r="M1656" s="135"/>
      <c r="N1656" s="65">
        <v>2</v>
      </c>
      <c r="O1656" s="135"/>
      <c r="P1656" s="137"/>
      <c r="Q1656" s="135"/>
      <c r="R1656" s="135"/>
      <c r="S1656" s="136"/>
      <c r="T1656" s="136"/>
      <c r="U1656" s="136"/>
      <c r="V1656" s="136"/>
      <c r="W1656" s="136"/>
      <c r="X1656" s="136"/>
      <c r="Y1656" s="136"/>
      <c r="Z1656" s="135"/>
      <c r="AA1656" s="65">
        <v>2</v>
      </c>
      <c r="AB1656" s="15"/>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c r="ID1656" s="15"/>
      <c r="IE1656" s="15"/>
      <c r="IF1656" s="15"/>
      <c r="IG1656" s="15"/>
      <c r="IH1656" s="15"/>
      <c r="II1656" s="15"/>
      <c r="IJ1656" s="15"/>
      <c r="IK1656" s="15"/>
      <c r="IL1656" s="15"/>
      <c r="IM1656" s="15"/>
      <c r="IN1656" s="15"/>
      <c r="IO1656" s="15"/>
      <c r="IP1656" s="15"/>
      <c r="IQ1656" s="15"/>
      <c r="IR1656" s="15"/>
      <c r="IS1656" s="15"/>
      <c r="IT1656" s="15"/>
      <c r="IU1656" s="15"/>
      <c r="IV1656" s="15"/>
    </row>
    <row r="1657" spans="1:256" s="299" customFormat="1" x14ac:dyDescent="0.2">
      <c r="A1657" s="65">
        <v>3</v>
      </c>
      <c r="B1657" s="135"/>
      <c r="C1657" s="135"/>
      <c r="D1657" s="135"/>
      <c r="E1657" s="135"/>
      <c r="F1657" s="136"/>
      <c r="G1657" s="136"/>
      <c r="H1657" s="136"/>
      <c r="I1657" s="136"/>
      <c r="J1657" s="136"/>
      <c r="K1657" s="136"/>
      <c r="L1657" s="136"/>
      <c r="M1657" s="135"/>
      <c r="N1657" s="65">
        <v>3</v>
      </c>
      <c r="O1657" s="135"/>
      <c r="P1657" s="135"/>
      <c r="Q1657" s="135"/>
      <c r="R1657" s="135"/>
      <c r="S1657" s="136"/>
      <c r="T1657" s="136"/>
      <c r="U1657" s="136"/>
      <c r="V1657" s="136"/>
      <c r="W1657" s="136"/>
      <c r="X1657" s="136"/>
      <c r="Y1657" s="136"/>
      <c r="Z1657" s="135"/>
      <c r="AA1657" s="65">
        <v>3</v>
      </c>
      <c r="AB1657" s="15"/>
      <c r="AD1657" s="15"/>
      <c r="AE1657" s="15"/>
      <c r="AF1657" s="15"/>
      <c r="AG1657" s="15"/>
      <c r="AH1657" s="298"/>
      <c r="AI1657" s="298"/>
      <c r="AJ1657" s="298"/>
      <c r="AK1657" s="298"/>
      <c r="AL1657" s="298"/>
      <c r="AM1657" s="298"/>
      <c r="AN1657" s="298"/>
      <c r="AO1657" s="298"/>
      <c r="AP1657" s="298"/>
      <c r="AQ1657" s="298"/>
      <c r="AR1657" s="298"/>
      <c r="AS1657" s="298"/>
      <c r="AT1657" s="298"/>
      <c r="AU1657" s="298"/>
      <c r="AV1657" s="298"/>
      <c r="AW1657" s="298"/>
      <c r="AX1657" s="298"/>
      <c r="AY1657" s="298"/>
      <c r="AZ1657" s="298"/>
      <c r="BA1657" s="298"/>
      <c r="BB1657" s="298"/>
      <c r="BC1657" s="298"/>
      <c r="BD1657" s="298"/>
      <c r="BE1657" s="298"/>
      <c r="BF1657" s="298"/>
      <c r="BG1657" s="298"/>
      <c r="BH1657" s="298"/>
      <c r="BI1657" s="298"/>
      <c r="BJ1657" s="298"/>
      <c r="BK1657" s="298"/>
      <c r="BL1657" s="298"/>
      <c r="BM1657" s="298"/>
      <c r="BN1657" s="298"/>
      <c r="BO1657" s="298"/>
      <c r="BP1657" s="298"/>
      <c r="BQ1657" s="298"/>
      <c r="BR1657" s="298"/>
      <c r="BS1657" s="298"/>
      <c r="BT1657" s="298"/>
      <c r="BU1657" s="298"/>
      <c r="BV1657" s="298"/>
      <c r="BW1657" s="298"/>
      <c r="BX1657" s="298"/>
      <c r="BY1657" s="298"/>
      <c r="BZ1657" s="298"/>
      <c r="CA1657" s="298"/>
      <c r="CB1657" s="298"/>
      <c r="CC1657" s="298"/>
      <c r="CD1657" s="298"/>
      <c r="CE1657" s="298"/>
      <c r="CF1657" s="298"/>
      <c r="CG1657" s="298"/>
      <c r="CH1657" s="298"/>
      <c r="CI1657" s="298"/>
      <c r="CJ1657" s="298"/>
      <c r="CK1657" s="298"/>
      <c r="CL1657" s="298"/>
      <c r="CM1657" s="298"/>
      <c r="CN1657" s="298"/>
      <c r="CO1657" s="298"/>
      <c r="CP1657" s="298"/>
      <c r="CQ1657" s="298"/>
      <c r="CR1657" s="298"/>
      <c r="CS1657" s="298"/>
      <c r="CT1657" s="298"/>
      <c r="CU1657" s="298"/>
      <c r="CV1657" s="298"/>
      <c r="CW1657" s="298"/>
      <c r="CX1657" s="298"/>
      <c r="CY1657" s="298"/>
      <c r="CZ1657" s="298"/>
      <c r="DA1657" s="298"/>
      <c r="DB1657" s="298"/>
      <c r="DC1657" s="298"/>
      <c r="DD1657" s="298"/>
      <c r="DE1657" s="298"/>
      <c r="DF1657" s="298"/>
      <c r="DG1657" s="298"/>
      <c r="DH1657" s="298"/>
      <c r="DI1657" s="298"/>
      <c r="DJ1657" s="298"/>
      <c r="DK1657" s="298"/>
      <c r="DL1657" s="298"/>
      <c r="DM1657" s="298"/>
      <c r="DN1657" s="298"/>
      <c r="DO1657" s="298"/>
      <c r="DP1657" s="298"/>
      <c r="DQ1657" s="298"/>
      <c r="DR1657" s="298"/>
      <c r="DS1657" s="298"/>
      <c r="DT1657" s="298"/>
      <c r="DU1657" s="298"/>
      <c r="DV1657" s="298"/>
      <c r="DW1657" s="298"/>
      <c r="DX1657" s="298"/>
      <c r="DY1657" s="298"/>
      <c r="DZ1657" s="298"/>
      <c r="EA1657" s="298"/>
      <c r="EB1657" s="298"/>
      <c r="EC1657" s="298"/>
      <c r="ED1657" s="298"/>
      <c r="EE1657" s="298"/>
      <c r="EF1657" s="298"/>
      <c r="EG1657" s="298"/>
      <c r="EH1657" s="298"/>
      <c r="EI1657" s="298"/>
      <c r="EJ1657" s="298"/>
      <c r="EK1657" s="298"/>
      <c r="EL1657" s="298"/>
      <c r="EM1657" s="298"/>
      <c r="EN1657" s="298"/>
      <c r="EO1657" s="298"/>
      <c r="EP1657" s="298"/>
      <c r="EQ1657" s="298"/>
      <c r="ER1657" s="298"/>
      <c r="ES1657" s="298"/>
      <c r="ET1657" s="298"/>
      <c r="EU1657" s="298"/>
      <c r="EV1657" s="298"/>
      <c r="EW1657" s="298"/>
      <c r="EX1657" s="298"/>
      <c r="EY1657" s="298"/>
      <c r="EZ1657" s="298"/>
      <c r="FA1657" s="298"/>
      <c r="FB1657" s="298"/>
      <c r="FC1657" s="298"/>
      <c r="FD1657" s="298"/>
      <c r="FE1657" s="298"/>
      <c r="FF1657" s="298"/>
      <c r="FG1657" s="298"/>
      <c r="FH1657" s="298"/>
      <c r="FI1657" s="298"/>
      <c r="FJ1657" s="298"/>
      <c r="FK1657" s="298"/>
      <c r="FL1657" s="298"/>
      <c r="FM1657" s="298"/>
      <c r="FN1657" s="298"/>
      <c r="FO1657" s="298"/>
      <c r="FP1657" s="298"/>
      <c r="FQ1657" s="298"/>
      <c r="FR1657" s="298"/>
      <c r="FS1657" s="298"/>
      <c r="FT1657" s="298"/>
      <c r="FU1657" s="298"/>
      <c r="FV1657" s="298"/>
      <c r="FW1657" s="298"/>
      <c r="FX1657" s="298"/>
      <c r="FY1657" s="298"/>
      <c r="FZ1657" s="298"/>
      <c r="GA1657" s="298"/>
      <c r="GB1657" s="298"/>
      <c r="GC1657" s="298"/>
      <c r="GD1657" s="298"/>
      <c r="GE1657" s="298"/>
      <c r="GF1657" s="298"/>
      <c r="GG1657" s="298"/>
      <c r="GH1657" s="298"/>
      <c r="GI1657" s="298"/>
      <c r="GJ1657" s="298"/>
      <c r="GK1657" s="298"/>
      <c r="GL1657" s="298"/>
      <c r="GM1657" s="298"/>
      <c r="GN1657" s="298"/>
      <c r="GO1657" s="298"/>
      <c r="GP1657" s="298"/>
      <c r="GQ1657" s="298"/>
      <c r="GR1657" s="298"/>
      <c r="GS1657" s="298"/>
      <c r="GT1657" s="298"/>
      <c r="GU1657" s="298"/>
      <c r="GV1657" s="298"/>
      <c r="GW1657" s="298"/>
      <c r="GX1657" s="298"/>
      <c r="GY1657" s="298"/>
      <c r="GZ1657" s="298"/>
      <c r="HA1657" s="298"/>
      <c r="HB1657" s="298"/>
      <c r="HC1657" s="298"/>
      <c r="HD1657" s="298"/>
      <c r="HE1657" s="298"/>
      <c r="HF1657" s="298"/>
      <c r="HG1657" s="298"/>
      <c r="HH1657" s="298"/>
      <c r="HI1657" s="298"/>
      <c r="HJ1657" s="298"/>
      <c r="HK1657" s="298"/>
      <c r="HL1657" s="298"/>
      <c r="HM1657" s="298"/>
      <c r="HN1657" s="298"/>
      <c r="HO1657" s="298"/>
      <c r="HP1657" s="298"/>
      <c r="HQ1657" s="298"/>
      <c r="HR1657" s="298"/>
      <c r="HS1657" s="298"/>
      <c r="HT1657" s="298"/>
      <c r="HU1657" s="298"/>
      <c r="HV1657" s="298"/>
      <c r="HW1657" s="298"/>
      <c r="HX1657" s="298"/>
      <c r="HY1657" s="298"/>
      <c r="HZ1657" s="298"/>
      <c r="IA1657" s="298"/>
      <c r="IB1657" s="298"/>
      <c r="IC1657" s="298"/>
      <c r="ID1657" s="298"/>
      <c r="IE1657" s="298"/>
      <c r="IF1657" s="298"/>
      <c r="IG1657" s="298"/>
      <c r="IH1657" s="298"/>
      <c r="II1657" s="298"/>
      <c r="IJ1657" s="298"/>
      <c r="IK1657" s="298"/>
      <c r="IL1657" s="298"/>
      <c r="IM1657" s="298"/>
      <c r="IN1657" s="298"/>
      <c r="IO1657" s="298"/>
      <c r="IP1657" s="298"/>
      <c r="IQ1657" s="298"/>
      <c r="IR1657" s="298"/>
      <c r="IS1657" s="298"/>
      <c r="IT1657" s="298"/>
      <c r="IU1657" s="298"/>
      <c r="IV1657" s="298"/>
    </row>
    <row r="1658" spans="1:256" s="299" customFormat="1" x14ac:dyDescent="0.2">
      <c r="A1658" s="65">
        <v>4</v>
      </c>
      <c r="B1658" s="135"/>
      <c r="C1658" s="135"/>
      <c r="D1658" s="135"/>
      <c r="E1658" s="135"/>
      <c r="F1658" s="136"/>
      <c r="G1658" s="136"/>
      <c r="H1658" s="136"/>
      <c r="I1658" s="136"/>
      <c r="J1658" s="136"/>
      <c r="K1658" s="136"/>
      <c r="L1658" s="136"/>
      <c r="M1658" s="135"/>
      <c r="N1658" s="65">
        <v>4</v>
      </c>
      <c r="O1658" s="135"/>
      <c r="P1658" s="137"/>
      <c r="Q1658" s="135"/>
      <c r="R1658" s="135"/>
      <c r="S1658" s="136"/>
      <c r="T1658" s="136"/>
      <c r="U1658" s="136"/>
      <c r="V1658" s="136"/>
      <c r="W1658" s="136"/>
      <c r="X1658" s="136"/>
      <c r="Y1658" s="136"/>
      <c r="Z1658" s="135"/>
      <c r="AA1658" s="65">
        <v>4</v>
      </c>
      <c r="AB1658" s="298"/>
      <c r="AD1658" s="15"/>
      <c r="AE1658" s="15"/>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c r="ID1658" s="15"/>
      <c r="IE1658" s="15"/>
      <c r="IF1658" s="15"/>
      <c r="IG1658" s="15"/>
      <c r="IH1658" s="15"/>
      <c r="II1658" s="15"/>
      <c r="IJ1658" s="15"/>
      <c r="IK1658" s="15"/>
      <c r="IL1658" s="15"/>
      <c r="IM1658" s="15"/>
      <c r="IN1658" s="15"/>
      <c r="IO1658" s="15"/>
      <c r="IP1658" s="15"/>
      <c r="IQ1658" s="15"/>
      <c r="IR1658" s="15"/>
      <c r="IS1658" s="15"/>
      <c r="IT1658" s="15"/>
      <c r="IU1658" s="15"/>
      <c r="IV1658" s="15"/>
    </row>
    <row r="1659" spans="1:256" s="299" customFormat="1" x14ac:dyDescent="0.2">
      <c r="A1659" s="65">
        <v>5</v>
      </c>
      <c r="B1659" s="135"/>
      <c r="C1659" s="135"/>
      <c r="D1659" s="135"/>
      <c r="E1659" s="135"/>
      <c r="F1659" s="136"/>
      <c r="G1659" s="136"/>
      <c r="H1659" s="136"/>
      <c r="I1659" s="136"/>
      <c r="J1659" s="136"/>
      <c r="K1659" s="136"/>
      <c r="L1659" s="136"/>
      <c r="M1659" s="135"/>
      <c r="N1659" s="65">
        <v>5</v>
      </c>
      <c r="O1659" s="135"/>
      <c r="P1659" s="137"/>
      <c r="Q1659" s="135"/>
      <c r="R1659" s="135"/>
      <c r="S1659" s="136"/>
      <c r="T1659" s="136"/>
      <c r="U1659" s="136"/>
      <c r="V1659" s="136"/>
      <c r="W1659" s="136"/>
      <c r="X1659" s="136"/>
      <c r="Y1659" s="136"/>
      <c r="Z1659" s="135"/>
      <c r="AA1659" s="65">
        <v>5</v>
      </c>
      <c r="AD1659" s="15"/>
      <c r="AE1659" s="15"/>
      <c r="AF1659" s="15"/>
      <c r="AG1659" s="15"/>
      <c r="AH1659" s="15"/>
      <c r="AI1659" s="15"/>
      <c r="AJ1659" s="15"/>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c r="ID1659" s="15"/>
      <c r="IE1659" s="15"/>
      <c r="IF1659" s="15"/>
      <c r="IG1659" s="15"/>
      <c r="IH1659" s="15"/>
      <c r="II1659" s="15"/>
      <c r="IJ1659" s="15"/>
      <c r="IK1659" s="15"/>
      <c r="IL1659" s="15"/>
      <c r="IM1659" s="15"/>
      <c r="IN1659" s="15"/>
      <c r="IO1659" s="15"/>
      <c r="IP1659" s="15"/>
      <c r="IQ1659" s="15"/>
      <c r="IR1659" s="15"/>
      <c r="IS1659" s="15"/>
      <c r="IT1659" s="15"/>
      <c r="IU1659" s="15"/>
      <c r="IV1659" s="15"/>
    </row>
    <row r="1660" spans="1:256" s="299" customFormat="1" x14ac:dyDescent="0.2">
      <c r="A1660" s="65">
        <v>6</v>
      </c>
      <c r="B1660" s="135"/>
      <c r="C1660" s="135"/>
      <c r="D1660" s="135"/>
      <c r="E1660" s="135"/>
      <c r="F1660" s="136"/>
      <c r="G1660" s="136"/>
      <c r="H1660" s="136"/>
      <c r="I1660" s="136"/>
      <c r="J1660" s="136"/>
      <c r="K1660" s="136"/>
      <c r="L1660" s="136"/>
      <c r="M1660" s="135"/>
      <c r="N1660" s="65">
        <v>6</v>
      </c>
      <c r="O1660" s="135"/>
      <c r="P1660" s="137"/>
      <c r="Q1660" s="135"/>
      <c r="R1660" s="135"/>
      <c r="S1660" s="136"/>
      <c r="T1660" s="136"/>
      <c r="U1660" s="136"/>
      <c r="V1660" s="136"/>
      <c r="W1660" s="136"/>
      <c r="X1660" s="136"/>
      <c r="Y1660" s="136"/>
      <c r="Z1660" s="135"/>
      <c r="AA1660" s="65">
        <v>6</v>
      </c>
      <c r="AD1660" s="15"/>
      <c r="AE1660" s="15"/>
      <c r="AF1660" s="15"/>
      <c r="AG1660" s="15"/>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c r="ID1660" s="15"/>
      <c r="IE1660" s="15"/>
      <c r="IF1660" s="15"/>
      <c r="IG1660" s="15"/>
      <c r="IH1660" s="15"/>
      <c r="II1660" s="15"/>
      <c r="IJ1660" s="15"/>
      <c r="IK1660" s="15"/>
      <c r="IL1660" s="15"/>
      <c r="IM1660" s="15"/>
      <c r="IN1660" s="15"/>
      <c r="IO1660" s="15"/>
      <c r="IP1660" s="15"/>
      <c r="IQ1660" s="15"/>
      <c r="IR1660" s="15"/>
      <c r="IS1660" s="15"/>
      <c r="IT1660" s="15"/>
      <c r="IU1660" s="15"/>
      <c r="IV1660" s="15"/>
    </row>
    <row r="1661" spans="1:256" s="299" customFormat="1" x14ac:dyDescent="0.2">
      <c r="A1661" s="65">
        <v>7</v>
      </c>
      <c r="B1661" s="135"/>
      <c r="C1661" s="135"/>
      <c r="D1661" s="135"/>
      <c r="E1661" s="135"/>
      <c r="F1661" s="136"/>
      <c r="G1661" s="136"/>
      <c r="H1661" s="136"/>
      <c r="I1661" s="136"/>
      <c r="J1661" s="136"/>
      <c r="K1661" s="136"/>
      <c r="L1661" s="136"/>
      <c r="M1661" s="135"/>
      <c r="N1661" s="65">
        <v>7</v>
      </c>
      <c r="O1661" s="135"/>
      <c r="P1661" s="137"/>
      <c r="Q1661" s="135"/>
      <c r="R1661" s="135"/>
      <c r="S1661" s="136"/>
      <c r="T1661" s="136"/>
      <c r="U1661" s="136"/>
      <c r="V1661" s="136"/>
      <c r="W1661" s="136"/>
      <c r="X1661" s="136"/>
      <c r="Y1661" s="136"/>
      <c r="Z1661" s="135"/>
      <c r="AA1661" s="65">
        <v>7</v>
      </c>
      <c r="AD1661" s="15"/>
      <c r="AE1661" s="15"/>
      <c r="AF1661" s="15"/>
      <c r="AG1661" s="298"/>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c r="ID1661" s="15"/>
      <c r="IE1661" s="15"/>
      <c r="IF1661" s="15"/>
      <c r="IG1661" s="15"/>
      <c r="IH1661" s="15"/>
      <c r="II1661" s="15"/>
      <c r="IJ1661" s="15"/>
      <c r="IK1661" s="15"/>
      <c r="IL1661" s="15"/>
      <c r="IM1661" s="15"/>
      <c r="IN1661" s="15"/>
      <c r="IO1661" s="15"/>
      <c r="IP1661" s="15"/>
      <c r="IQ1661" s="15"/>
      <c r="IR1661" s="15"/>
      <c r="IS1661" s="15"/>
      <c r="IT1661" s="15"/>
      <c r="IU1661" s="15"/>
      <c r="IV1661" s="15"/>
    </row>
    <row r="1662" spans="1:256" s="299" customFormat="1" x14ac:dyDescent="0.2">
      <c r="A1662" s="65">
        <v>8</v>
      </c>
      <c r="B1662" s="135"/>
      <c r="C1662" s="135"/>
      <c r="D1662" s="135"/>
      <c r="E1662" s="135"/>
      <c r="F1662" s="136"/>
      <c r="G1662" s="136"/>
      <c r="H1662" s="136"/>
      <c r="I1662" s="136"/>
      <c r="J1662" s="136"/>
      <c r="K1662" s="136"/>
      <c r="L1662" s="136"/>
      <c r="M1662" s="135"/>
      <c r="N1662" s="65">
        <v>8</v>
      </c>
      <c r="O1662" s="135"/>
      <c r="P1662" s="137"/>
      <c r="Q1662" s="135"/>
      <c r="R1662" s="135"/>
      <c r="S1662" s="136"/>
      <c r="T1662" s="136"/>
      <c r="U1662" s="136"/>
      <c r="V1662" s="136"/>
      <c r="W1662" s="136"/>
      <c r="X1662" s="136"/>
      <c r="Y1662" s="136"/>
      <c r="Z1662" s="135"/>
      <c r="AA1662" s="65">
        <v>8</v>
      </c>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c r="ID1662" s="15"/>
      <c r="IE1662" s="15"/>
      <c r="IF1662" s="15"/>
      <c r="IG1662" s="15"/>
      <c r="IH1662" s="15"/>
      <c r="II1662" s="15"/>
      <c r="IJ1662" s="15"/>
      <c r="IK1662" s="15"/>
      <c r="IL1662" s="15"/>
      <c r="IM1662" s="15"/>
      <c r="IN1662" s="15"/>
      <c r="IO1662" s="15"/>
      <c r="IP1662" s="15"/>
      <c r="IQ1662" s="15"/>
      <c r="IR1662" s="15"/>
      <c r="IS1662" s="15"/>
      <c r="IT1662" s="15"/>
      <c r="IU1662" s="15"/>
      <c r="IV1662" s="15"/>
    </row>
    <row r="1663" spans="1:256" s="299" customFormat="1" x14ac:dyDescent="0.2">
      <c r="A1663" s="65">
        <v>9</v>
      </c>
      <c r="B1663" s="135"/>
      <c r="C1663" s="135"/>
      <c r="D1663" s="135"/>
      <c r="E1663" s="135"/>
      <c r="F1663" s="136"/>
      <c r="G1663" s="136"/>
      <c r="H1663" s="136"/>
      <c r="I1663" s="136"/>
      <c r="J1663" s="136"/>
      <c r="K1663" s="136"/>
      <c r="L1663" s="136"/>
      <c r="M1663" s="135"/>
      <c r="N1663" s="65">
        <v>9</v>
      </c>
      <c r="O1663" s="135"/>
      <c r="P1663" s="137"/>
      <c r="Q1663" s="135"/>
      <c r="R1663" s="135"/>
      <c r="S1663" s="136"/>
      <c r="T1663" s="136"/>
      <c r="U1663" s="136"/>
      <c r="V1663" s="136"/>
      <c r="W1663" s="136"/>
      <c r="X1663" s="136"/>
      <c r="Y1663" s="136"/>
      <c r="Z1663" s="135"/>
      <c r="AA1663" s="65">
        <v>9</v>
      </c>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c r="ID1663" s="15"/>
      <c r="IE1663" s="15"/>
      <c r="IF1663" s="15"/>
      <c r="IG1663" s="15"/>
      <c r="IH1663" s="15"/>
      <c r="II1663" s="15"/>
      <c r="IJ1663" s="15"/>
      <c r="IK1663" s="15"/>
      <c r="IL1663" s="15"/>
      <c r="IM1663" s="15"/>
      <c r="IN1663" s="15"/>
      <c r="IO1663" s="15"/>
      <c r="IP1663" s="15"/>
      <c r="IQ1663" s="15"/>
      <c r="IR1663" s="15"/>
      <c r="IS1663" s="15"/>
      <c r="IT1663" s="15"/>
      <c r="IU1663" s="15"/>
      <c r="IV1663" s="15"/>
    </row>
    <row r="1664" spans="1:256" s="299" customFormat="1" x14ac:dyDescent="0.2">
      <c r="A1664" s="65">
        <v>10</v>
      </c>
      <c r="B1664" s="135"/>
      <c r="C1664" s="135"/>
      <c r="D1664" s="135"/>
      <c r="E1664" s="135"/>
      <c r="F1664" s="136"/>
      <c r="G1664" s="136"/>
      <c r="H1664" s="136"/>
      <c r="I1664" s="136"/>
      <c r="J1664" s="136"/>
      <c r="K1664" s="136"/>
      <c r="L1664" s="136"/>
      <c r="M1664" s="135"/>
      <c r="N1664" s="65">
        <v>10</v>
      </c>
      <c r="O1664" s="135"/>
      <c r="P1664" s="137"/>
      <c r="Q1664" s="135"/>
      <c r="R1664" s="135"/>
      <c r="S1664" s="136"/>
      <c r="T1664" s="136"/>
      <c r="U1664" s="136"/>
      <c r="V1664" s="136"/>
      <c r="W1664" s="136"/>
      <c r="X1664" s="136"/>
      <c r="Y1664" s="136"/>
      <c r="Z1664" s="135"/>
      <c r="AA1664" s="65">
        <v>10</v>
      </c>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c r="ID1664" s="15"/>
      <c r="IE1664" s="15"/>
      <c r="IF1664" s="15"/>
      <c r="IG1664" s="15"/>
      <c r="IH1664" s="15"/>
      <c r="II1664" s="15"/>
      <c r="IJ1664" s="15"/>
      <c r="IK1664" s="15"/>
      <c r="IL1664" s="15"/>
      <c r="IM1664" s="15"/>
      <c r="IN1664" s="15"/>
      <c r="IO1664" s="15"/>
      <c r="IP1664" s="15"/>
      <c r="IQ1664" s="15"/>
      <c r="IR1664" s="15"/>
      <c r="IS1664" s="15"/>
      <c r="IT1664" s="15"/>
      <c r="IU1664" s="15"/>
      <c r="IV1664" s="15"/>
    </row>
    <row r="1665" spans="1:256" s="299" customFormat="1" x14ac:dyDescent="0.2">
      <c r="A1665" s="65">
        <v>11</v>
      </c>
      <c r="B1665" s="135"/>
      <c r="C1665" s="135"/>
      <c r="D1665" s="135"/>
      <c r="E1665" s="135"/>
      <c r="F1665" s="136"/>
      <c r="G1665" s="136"/>
      <c r="H1665" s="136"/>
      <c r="I1665" s="136"/>
      <c r="J1665" s="136"/>
      <c r="K1665" s="136"/>
      <c r="L1665" s="136"/>
      <c r="M1665" s="135"/>
      <c r="N1665" s="65">
        <v>11</v>
      </c>
      <c r="O1665" s="135"/>
      <c r="P1665" s="137"/>
      <c r="Q1665" s="135"/>
      <c r="R1665" s="135"/>
      <c r="S1665" s="136"/>
      <c r="T1665" s="136"/>
      <c r="U1665" s="136"/>
      <c r="V1665" s="136"/>
      <c r="W1665" s="136"/>
      <c r="X1665" s="136"/>
      <c r="Y1665" s="136"/>
      <c r="Z1665" s="135"/>
      <c r="AA1665" s="65">
        <v>11</v>
      </c>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c r="ID1665" s="15"/>
      <c r="IE1665" s="15"/>
      <c r="IF1665" s="15"/>
      <c r="IG1665" s="15"/>
      <c r="IH1665" s="15"/>
      <c r="II1665" s="15"/>
      <c r="IJ1665" s="15"/>
      <c r="IK1665" s="15"/>
      <c r="IL1665" s="15"/>
      <c r="IM1665" s="15"/>
      <c r="IN1665" s="15"/>
      <c r="IO1665" s="15"/>
      <c r="IP1665" s="15"/>
      <c r="IQ1665" s="15"/>
      <c r="IR1665" s="15"/>
      <c r="IS1665" s="15"/>
      <c r="IT1665" s="15"/>
      <c r="IU1665" s="15"/>
      <c r="IV1665" s="15"/>
    </row>
    <row r="1666" spans="1:256" s="299" customFormat="1" x14ac:dyDescent="0.2">
      <c r="A1666" s="65">
        <v>12</v>
      </c>
      <c r="B1666" s="135"/>
      <c r="C1666" s="135"/>
      <c r="D1666" s="135"/>
      <c r="E1666" s="135"/>
      <c r="F1666" s="136"/>
      <c r="G1666" s="136"/>
      <c r="H1666" s="136"/>
      <c r="I1666" s="136"/>
      <c r="J1666" s="136"/>
      <c r="K1666" s="136"/>
      <c r="L1666" s="136"/>
      <c r="M1666" s="135"/>
      <c r="N1666" s="65">
        <v>12</v>
      </c>
      <c r="O1666" s="135"/>
      <c r="P1666" s="137"/>
      <c r="Q1666" s="135"/>
      <c r="R1666" s="135"/>
      <c r="S1666" s="136"/>
      <c r="T1666" s="136"/>
      <c r="U1666" s="136"/>
      <c r="V1666" s="136"/>
      <c r="W1666" s="136"/>
      <c r="X1666" s="136"/>
      <c r="Y1666" s="136"/>
      <c r="Z1666" s="135"/>
      <c r="AA1666" s="65">
        <v>12</v>
      </c>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c r="ID1666" s="15"/>
      <c r="IE1666" s="15"/>
      <c r="IF1666" s="15"/>
      <c r="IG1666" s="15"/>
      <c r="IH1666" s="15"/>
      <c r="II1666" s="15"/>
      <c r="IJ1666" s="15"/>
      <c r="IK1666" s="15"/>
      <c r="IL1666" s="15"/>
      <c r="IM1666" s="15"/>
      <c r="IN1666" s="15"/>
      <c r="IO1666" s="15"/>
      <c r="IP1666" s="15"/>
      <c r="IQ1666" s="15"/>
      <c r="IR1666" s="15"/>
      <c r="IS1666" s="15"/>
      <c r="IT1666" s="15"/>
      <c r="IU1666" s="15"/>
      <c r="IV1666" s="15"/>
    </row>
    <row r="1667" spans="1:256" s="299" customFormat="1" x14ac:dyDescent="0.2">
      <c r="A1667" s="65">
        <v>13</v>
      </c>
      <c r="B1667" s="135"/>
      <c r="C1667" s="135"/>
      <c r="D1667" s="135"/>
      <c r="E1667" s="135"/>
      <c r="F1667" s="136"/>
      <c r="G1667" s="136"/>
      <c r="H1667" s="136"/>
      <c r="I1667" s="136"/>
      <c r="J1667" s="136"/>
      <c r="K1667" s="136"/>
      <c r="L1667" s="136"/>
      <c r="M1667" s="135"/>
      <c r="N1667" s="65">
        <v>13</v>
      </c>
      <c r="O1667" s="135"/>
      <c r="P1667" s="137"/>
      <c r="Q1667" s="135"/>
      <c r="R1667" s="135"/>
      <c r="S1667" s="136"/>
      <c r="T1667" s="136"/>
      <c r="U1667" s="136"/>
      <c r="V1667" s="136"/>
      <c r="W1667" s="136"/>
      <c r="X1667" s="136"/>
      <c r="Y1667" s="136"/>
      <c r="Z1667" s="135"/>
      <c r="AA1667" s="65">
        <v>13</v>
      </c>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c r="ID1667" s="15"/>
      <c r="IE1667" s="15"/>
      <c r="IF1667" s="15"/>
      <c r="IG1667" s="15"/>
      <c r="IH1667" s="15"/>
      <c r="II1667" s="15"/>
      <c r="IJ1667" s="15"/>
      <c r="IK1667" s="15"/>
      <c r="IL1667" s="15"/>
      <c r="IM1667" s="15"/>
      <c r="IN1667" s="15"/>
      <c r="IO1667" s="15"/>
      <c r="IP1667" s="15"/>
      <c r="IQ1667" s="15"/>
      <c r="IR1667" s="15"/>
      <c r="IS1667" s="15"/>
      <c r="IT1667" s="15"/>
      <c r="IU1667" s="15"/>
      <c r="IV1667" s="15"/>
    </row>
    <row r="1668" spans="1:256" s="299" customFormat="1" x14ac:dyDescent="0.2">
      <c r="A1668" s="65">
        <v>14</v>
      </c>
      <c r="B1668" s="135"/>
      <c r="C1668" s="135"/>
      <c r="D1668" s="135"/>
      <c r="E1668" s="135"/>
      <c r="F1668" s="136"/>
      <c r="G1668" s="136"/>
      <c r="H1668" s="136"/>
      <c r="I1668" s="136"/>
      <c r="J1668" s="136"/>
      <c r="K1668" s="136"/>
      <c r="L1668" s="136"/>
      <c r="M1668" s="135"/>
      <c r="N1668" s="65">
        <v>14</v>
      </c>
      <c r="O1668" s="135"/>
      <c r="P1668" s="137"/>
      <c r="Q1668" s="135"/>
      <c r="R1668" s="135"/>
      <c r="S1668" s="136"/>
      <c r="T1668" s="136"/>
      <c r="U1668" s="136"/>
      <c r="V1668" s="136"/>
      <c r="W1668" s="136"/>
      <c r="X1668" s="136"/>
      <c r="Y1668" s="136"/>
      <c r="Z1668" s="135"/>
      <c r="AA1668" s="65">
        <v>14</v>
      </c>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c r="ID1668" s="15"/>
      <c r="IE1668" s="15"/>
      <c r="IF1668" s="15"/>
      <c r="IG1668" s="15"/>
      <c r="IH1668" s="15"/>
      <c r="II1668" s="15"/>
      <c r="IJ1668" s="15"/>
      <c r="IK1668" s="15"/>
      <c r="IL1668" s="15"/>
      <c r="IM1668" s="15"/>
      <c r="IN1668" s="15"/>
      <c r="IO1668" s="15"/>
      <c r="IP1668" s="15"/>
      <c r="IQ1668" s="15"/>
      <c r="IR1668" s="15"/>
      <c r="IS1668" s="15"/>
      <c r="IT1668" s="15"/>
      <c r="IU1668" s="15"/>
      <c r="IV1668" s="15"/>
    </row>
    <row r="1669" spans="1:256" s="299" customFormat="1" x14ac:dyDescent="0.2">
      <c r="A1669" s="65">
        <v>15</v>
      </c>
      <c r="B1669" s="135"/>
      <c r="C1669" s="135"/>
      <c r="D1669" s="135"/>
      <c r="E1669" s="135"/>
      <c r="F1669" s="136"/>
      <c r="G1669" s="136"/>
      <c r="H1669" s="136"/>
      <c r="I1669" s="136"/>
      <c r="J1669" s="136"/>
      <c r="K1669" s="136"/>
      <c r="L1669" s="136"/>
      <c r="M1669" s="135"/>
      <c r="N1669" s="65">
        <v>15</v>
      </c>
      <c r="O1669" s="135"/>
      <c r="P1669" s="137"/>
      <c r="Q1669" s="135"/>
      <c r="R1669" s="135"/>
      <c r="S1669" s="136"/>
      <c r="T1669" s="136"/>
      <c r="U1669" s="136"/>
      <c r="V1669" s="136"/>
      <c r="W1669" s="136"/>
      <c r="X1669" s="136"/>
      <c r="Y1669" s="136"/>
      <c r="Z1669" s="135"/>
      <c r="AA1669" s="65">
        <v>15</v>
      </c>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c r="ID1669" s="15"/>
      <c r="IE1669" s="15"/>
      <c r="IF1669" s="15"/>
      <c r="IG1669" s="15"/>
      <c r="IH1669" s="15"/>
      <c r="II1669" s="15"/>
      <c r="IJ1669" s="15"/>
      <c r="IK1669" s="15"/>
      <c r="IL1669" s="15"/>
      <c r="IM1669" s="15"/>
      <c r="IN1669" s="15"/>
      <c r="IO1669" s="15"/>
      <c r="IP1669" s="15"/>
      <c r="IQ1669" s="15"/>
      <c r="IR1669" s="15"/>
      <c r="IS1669" s="15"/>
      <c r="IT1669" s="15"/>
      <c r="IU1669" s="15"/>
      <c r="IV1669" s="15"/>
    </row>
    <row r="1670" spans="1:256" s="299" customFormat="1" x14ac:dyDescent="0.2">
      <c r="A1670" s="65">
        <v>16</v>
      </c>
      <c r="B1670" s="135"/>
      <c r="C1670" s="135"/>
      <c r="D1670" s="135"/>
      <c r="E1670" s="135"/>
      <c r="F1670" s="136"/>
      <c r="G1670" s="136"/>
      <c r="H1670" s="136"/>
      <c r="I1670" s="136"/>
      <c r="J1670" s="136"/>
      <c r="K1670" s="136"/>
      <c r="L1670" s="136"/>
      <c r="M1670" s="135"/>
      <c r="N1670" s="65">
        <v>16</v>
      </c>
      <c r="O1670" s="135"/>
      <c r="P1670" s="137"/>
      <c r="Q1670" s="135"/>
      <c r="R1670" s="135"/>
      <c r="S1670" s="136"/>
      <c r="T1670" s="136"/>
      <c r="U1670" s="136"/>
      <c r="V1670" s="136"/>
      <c r="W1670" s="136"/>
      <c r="X1670" s="136"/>
      <c r="Y1670" s="136"/>
      <c r="Z1670" s="135"/>
      <c r="AA1670" s="65">
        <v>16</v>
      </c>
      <c r="AC1670" s="15"/>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c r="ID1670" s="15"/>
      <c r="IE1670" s="15"/>
      <c r="IF1670" s="15"/>
      <c r="IG1670" s="15"/>
      <c r="IH1670" s="15"/>
      <c r="II1670" s="15"/>
      <c r="IJ1670" s="15"/>
      <c r="IK1670" s="15"/>
      <c r="IL1670" s="15"/>
      <c r="IM1670" s="15"/>
      <c r="IN1670" s="15"/>
      <c r="IO1670" s="15"/>
      <c r="IP1670" s="15"/>
      <c r="IQ1670" s="15"/>
      <c r="IR1670" s="15"/>
      <c r="IS1670" s="15"/>
      <c r="IT1670" s="15"/>
      <c r="IU1670" s="15"/>
      <c r="IV1670" s="15"/>
    </row>
    <row r="1671" spans="1:256" s="299" customFormat="1" x14ac:dyDescent="0.2">
      <c r="A1671" s="65">
        <v>17</v>
      </c>
      <c r="B1671" s="135"/>
      <c r="C1671" s="135"/>
      <c r="D1671" s="135"/>
      <c r="E1671" s="135"/>
      <c r="F1671" s="136"/>
      <c r="G1671" s="136"/>
      <c r="H1671" s="136"/>
      <c r="I1671" s="136"/>
      <c r="J1671" s="136"/>
      <c r="K1671" s="136"/>
      <c r="L1671" s="136"/>
      <c r="M1671" s="135"/>
      <c r="N1671" s="65">
        <v>17</v>
      </c>
      <c r="O1671" s="135"/>
      <c r="P1671" s="137"/>
      <c r="Q1671" s="135"/>
      <c r="R1671" s="135"/>
      <c r="S1671" s="136"/>
      <c r="T1671" s="136"/>
      <c r="U1671" s="136"/>
      <c r="V1671" s="136"/>
      <c r="W1671" s="136"/>
      <c r="X1671" s="136"/>
      <c r="Y1671" s="136"/>
      <c r="Z1671" s="135"/>
      <c r="AA1671" s="65">
        <v>17</v>
      </c>
      <c r="AC1671" s="15"/>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c r="ID1671" s="15"/>
      <c r="IE1671" s="15"/>
      <c r="IF1671" s="15"/>
      <c r="IG1671" s="15"/>
      <c r="IH1671" s="15"/>
      <c r="II1671" s="15"/>
      <c r="IJ1671" s="15"/>
      <c r="IK1671" s="15"/>
      <c r="IL1671" s="15"/>
      <c r="IM1671" s="15"/>
      <c r="IN1671" s="15"/>
      <c r="IO1671" s="15"/>
      <c r="IP1671" s="15"/>
      <c r="IQ1671" s="15"/>
      <c r="IR1671" s="15"/>
      <c r="IS1671" s="15"/>
      <c r="IT1671" s="15"/>
      <c r="IU1671" s="15"/>
      <c r="IV1671" s="15"/>
    </row>
    <row r="1672" spans="1:256" s="299" customFormat="1" x14ac:dyDescent="0.2">
      <c r="A1672" s="65">
        <v>18</v>
      </c>
      <c r="B1672" s="135"/>
      <c r="C1672" s="135"/>
      <c r="D1672" s="135"/>
      <c r="E1672" s="135"/>
      <c r="F1672" s="136"/>
      <c r="G1672" s="136"/>
      <c r="H1672" s="136"/>
      <c r="I1672" s="136"/>
      <c r="J1672" s="136"/>
      <c r="K1672" s="136"/>
      <c r="L1672" s="136"/>
      <c r="M1672" s="135"/>
      <c r="N1672" s="65">
        <v>18</v>
      </c>
      <c r="O1672" s="135"/>
      <c r="P1672" s="137"/>
      <c r="Q1672" s="135"/>
      <c r="R1672" s="135"/>
      <c r="S1672" s="136"/>
      <c r="T1672" s="136"/>
      <c r="U1672" s="136"/>
      <c r="V1672" s="136"/>
      <c r="W1672" s="136"/>
      <c r="X1672" s="136"/>
      <c r="Y1672" s="136"/>
      <c r="Z1672" s="135"/>
      <c r="AA1672" s="65">
        <v>18</v>
      </c>
      <c r="AC1672" s="15"/>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c r="ID1672" s="15"/>
      <c r="IE1672" s="15"/>
      <c r="IF1672" s="15"/>
      <c r="IG1672" s="15"/>
      <c r="IH1672" s="15"/>
      <c r="II1672" s="15"/>
      <c r="IJ1672" s="15"/>
      <c r="IK1672" s="15"/>
      <c r="IL1672" s="15"/>
      <c r="IM1672" s="15"/>
      <c r="IN1672" s="15"/>
      <c r="IO1672" s="15"/>
      <c r="IP1672" s="15"/>
      <c r="IQ1672" s="15"/>
      <c r="IR1672" s="15"/>
      <c r="IS1672" s="15"/>
      <c r="IT1672" s="15"/>
      <c r="IU1672" s="15"/>
      <c r="IV1672" s="15"/>
    </row>
    <row r="1673" spans="1:256" s="299" customFormat="1" x14ac:dyDescent="0.2">
      <c r="A1673" s="65">
        <v>19</v>
      </c>
      <c r="B1673" s="135"/>
      <c r="C1673" s="135"/>
      <c r="D1673" s="135"/>
      <c r="E1673" s="135"/>
      <c r="F1673" s="136"/>
      <c r="G1673" s="136"/>
      <c r="H1673" s="136"/>
      <c r="I1673" s="136"/>
      <c r="J1673" s="136"/>
      <c r="K1673" s="136"/>
      <c r="L1673" s="136"/>
      <c r="M1673" s="135"/>
      <c r="N1673" s="65">
        <v>19</v>
      </c>
      <c r="O1673" s="135"/>
      <c r="P1673" s="137"/>
      <c r="Q1673" s="135"/>
      <c r="R1673" s="135"/>
      <c r="S1673" s="136"/>
      <c r="T1673" s="136"/>
      <c r="U1673" s="136"/>
      <c r="V1673" s="136"/>
      <c r="W1673" s="136"/>
      <c r="X1673" s="136"/>
      <c r="Y1673" s="136"/>
      <c r="Z1673" s="135"/>
      <c r="AA1673" s="65">
        <v>19</v>
      </c>
      <c r="AC1673" s="15"/>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c r="ID1673" s="15"/>
      <c r="IE1673" s="15"/>
      <c r="IF1673" s="15"/>
      <c r="IG1673" s="15"/>
      <c r="IH1673" s="15"/>
      <c r="II1673" s="15"/>
      <c r="IJ1673" s="15"/>
      <c r="IK1673" s="15"/>
      <c r="IL1673" s="15"/>
      <c r="IM1673" s="15"/>
      <c r="IN1673" s="15"/>
      <c r="IO1673" s="15"/>
      <c r="IP1673" s="15"/>
      <c r="IQ1673" s="15"/>
      <c r="IR1673" s="15"/>
      <c r="IS1673" s="15"/>
      <c r="IT1673" s="15"/>
      <c r="IU1673" s="15"/>
      <c r="IV1673" s="15"/>
    </row>
    <row r="1674" spans="1:256" s="299" customFormat="1" x14ac:dyDescent="0.2">
      <c r="A1674" s="65">
        <v>20</v>
      </c>
      <c r="B1674" s="135"/>
      <c r="C1674" s="135"/>
      <c r="D1674" s="135"/>
      <c r="E1674" s="135"/>
      <c r="F1674" s="136"/>
      <c r="G1674" s="136"/>
      <c r="H1674" s="136"/>
      <c r="I1674" s="136"/>
      <c r="J1674" s="136"/>
      <c r="K1674" s="136"/>
      <c r="L1674" s="136"/>
      <c r="M1674" s="135"/>
      <c r="N1674" s="65">
        <v>20</v>
      </c>
      <c r="O1674" s="135"/>
      <c r="P1674" s="137"/>
      <c r="Q1674" s="135"/>
      <c r="R1674" s="135"/>
      <c r="S1674" s="136"/>
      <c r="T1674" s="136"/>
      <c r="U1674" s="136"/>
      <c r="V1674" s="136"/>
      <c r="W1674" s="136"/>
      <c r="X1674" s="136"/>
      <c r="Y1674" s="136"/>
      <c r="Z1674" s="135"/>
      <c r="AA1674" s="65">
        <v>20</v>
      </c>
      <c r="AC1674" s="298"/>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c r="ID1674" s="15"/>
      <c r="IE1674" s="15"/>
      <c r="IF1674" s="15"/>
      <c r="IG1674" s="15"/>
      <c r="IH1674" s="15"/>
      <c r="II1674" s="15"/>
      <c r="IJ1674" s="15"/>
      <c r="IK1674" s="15"/>
      <c r="IL1674" s="15"/>
      <c r="IM1674" s="15"/>
      <c r="IN1674" s="15"/>
      <c r="IO1674" s="15"/>
      <c r="IP1674" s="15"/>
      <c r="IQ1674" s="15"/>
      <c r="IR1674" s="15"/>
      <c r="IS1674" s="15"/>
      <c r="IT1674" s="15"/>
      <c r="IU1674" s="15"/>
      <c r="IV1674" s="15"/>
    </row>
    <row r="1675" spans="1:256" s="299" customFormat="1" x14ac:dyDescent="0.2">
      <c r="A1675" s="65">
        <v>21</v>
      </c>
      <c r="B1675" s="135"/>
      <c r="C1675" s="135"/>
      <c r="D1675" s="135"/>
      <c r="E1675" s="135"/>
      <c r="F1675" s="136"/>
      <c r="G1675" s="136"/>
      <c r="H1675" s="136"/>
      <c r="I1675" s="136"/>
      <c r="J1675" s="136"/>
      <c r="K1675" s="136"/>
      <c r="L1675" s="136"/>
      <c r="M1675" s="135"/>
      <c r="N1675" s="65">
        <v>21</v>
      </c>
      <c r="O1675" s="135"/>
      <c r="P1675" s="137"/>
      <c r="Q1675" s="135"/>
      <c r="R1675" s="135"/>
      <c r="S1675" s="136"/>
      <c r="T1675" s="136"/>
      <c r="U1675" s="136"/>
      <c r="V1675" s="136"/>
      <c r="W1675" s="136"/>
      <c r="X1675" s="136"/>
      <c r="Y1675" s="136"/>
      <c r="Z1675" s="135"/>
      <c r="AA1675" s="65">
        <v>21</v>
      </c>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c r="ID1675" s="15"/>
      <c r="IE1675" s="15"/>
      <c r="IF1675" s="15"/>
      <c r="IG1675" s="15"/>
      <c r="IH1675" s="15"/>
      <c r="II1675" s="15"/>
      <c r="IJ1675" s="15"/>
      <c r="IK1675" s="15"/>
      <c r="IL1675" s="15"/>
      <c r="IM1675" s="15"/>
      <c r="IN1675" s="15"/>
      <c r="IO1675" s="15"/>
      <c r="IP1675" s="15"/>
      <c r="IQ1675" s="15"/>
      <c r="IR1675" s="15"/>
      <c r="IS1675" s="15"/>
      <c r="IT1675" s="15"/>
      <c r="IU1675" s="15"/>
      <c r="IV1675" s="15"/>
    </row>
    <row r="1676" spans="1:256" s="299" customFormat="1" x14ac:dyDescent="0.2">
      <c r="A1676" s="65">
        <v>22</v>
      </c>
      <c r="B1676" s="135"/>
      <c r="C1676" s="135"/>
      <c r="D1676" s="135"/>
      <c r="E1676" s="135"/>
      <c r="F1676" s="136"/>
      <c r="G1676" s="136"/>
      <c r="H1676" s="136"/>
      <c r="I1676" s="136"/>
      <c r="J1676" s="136"/>
      <c r="K1676" s="136"/>
      <c r="L1676" s="136"/>
      <c r="M1676" s="135"/>
      <c r="N1676" s="65">
        <v>22</v>
      </c>
      <c r="O1676" s="135"/>
      <c r="P1676" s="137"/>
      <c r="Q1676" s="135"/>
      <c r="R1676" s="135"/>
      <c r="S1676" s="136"/>
      <c r="T1676" s="136"/>
      <c r="U1676" s="136"/>
      <c r="V1676" s="136"/>
      <c r="W1676" s="136"/>
      <c r="X1676" s="136"/>
      <c r="Y1676" s="136"/>
      <c r="Z1676" s="135"/>
      <c r="AA1676" s="65">
        <v>22</v>
      </c>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c r="ID1676" s="15"/>
      <c r="IE1676" s="15"/>
      <c r="IF1676" s="15"/>
      <c r="IG1676" s="15"/>
      <c r="IH1676" s="15"/>
      <c r="II1676" s="15"/>
      <c r="IJ1676" s="15"/>
      <c r="IK1676" s="15"/>
      <c r="IL1676" s="15"/>
      <c r="IM1676" s="15"/>
      <c r="IN1676" s="15"/>
      <c r="IO1676" s="15"/>
      <c r="IP1676" s="15"/>
      <c r="IQ1676" s="15"/>
      <c r="IR1676" s="15"/>
      <c r="IS1676" s="15"/>
      <c r="IT1676" s="15"/>
      <c r="IU1676" s="15"/>
      <c r="IV1676" s="15"/>
    </row>
    <row r="1677" spans="1:256" s="299" customFormat="1" x14ac:dyDescent="0.2">
      <c r="A1677" s="65">
        <v>23</v>
      </c>
      <c r="B1677" s="135"/>
      <c r="C1677" s="135"/>
      <c r="D1677" s="135"/>
      <c r="E1677" s="135"/>
      <c r="F1677" s="136"/>
      <c r="G1677" s="136"/>
      <c r="H1677" s="136"/>
      <c r="I1677" s="136"/>
      <c r="J1677" s="136"/>
      <c r="K1677" s="136"/>
      <c r="L1677" s="136"/>
      <c r="M1677" s="135"/>
      <c r="N1677" s="65">
        <v>23</v>
      </c>
      <c r="O1677" s="135"/>
      <c r="P1677" s="137"/>
      <c r="Q1677" s="135"/>
      <c r="R1677" s="135"/>
      <c r="S1677" s="136"/>
      <c r="T1677" s="136"/>
      <c r="U1677" s="136"/>
      <c r="V1677" s="136"/>
      <c r="W1677" s="136"/>
      <c r="X1677" s="136"/>
      <c r="Y1677" s="136"/>
      <c r="Z1677" s="135"/>
      <c r="AA1677" s="65">
        <v>23</v>
      </c>
      <c r="AD1677" s="15"/>
      <c r="AE1677" s="298"/>
      <c r="AF1677" s="298"/>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c r="ID1677" s="15"/>
      <c r="IE1677" s="15"/>
      <c r="IF1677" s="15"/>
      <c r="IG1677" s="15"/>
      <c r="IH1677" s="15"/>
      <c r="II1677" s="15"/>
      <c r="IJ1677" s="15"/>
      <c r="IK1677" s="15"/>
      <c r="IL1677" s="15"/>
      <c r="IM1677" s="15"/>
      <c r="IN1677" s="15"/>
      <c r="IO1677" s="15"/>
      <c r="IP1677" s="15"/>
      <c r="IQ1677" s="15"/>
      <c r="IR1677" s="15"/>
      <c r="IS1677" s="15"/>
      <c r="IT1677" s="15"/>
      <c r="IU1677" s="15"/>
      <c r="IV1677" s="15"/>
    </row>
    <row r="1678" spans="1:256" s="299" customFormat="1" x14ac:dyDescent="0.2">
      <c r="A1678" s="65">
        <v>24</v>
      </c>
      <c r="B1678" s="135"/>
      <c r="C1678" s="135"/>
      <c r="D1678" s="135"/>
      <c r="E1678" s="135"/>
      <c r="F1678" s="136"/>
      <c r="G1678" s="136"/>
      <c r="H1678" s="136"/>
      <c r="I1678" s="136"/>
      <c r="J1678" s="136"/>
      <c r="K1678" s="136"/>
      <c r="L1678" s="136"/>
      <c r="M1678" s="135"/>
      <c r="N1678" s="65">
        <v>24</v>
      </c>
      <c r="O1678" s="135"/>
      <c r="P1678" s="137"/>
      <c r="Q1678" s="135"/>
      <c r="R1678" s="135"/>
      <c r="S1678" s="136"/>
      <c r="T1678" s="136"/>
      <c r="U1678" s="136"/>
      <c r="V1678" s="136"/>
      <c r="W1678" s="136"/>
      <c r="X1678" s="136"/>
      <c r="Y1678" s="136"/>
      <c r="Z1678" s="135"/>
      <c r="AA1678" s="65">
        <v>24</v>
      </c>
      <c r="AD1678" s="298"/>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c r="ID1678" s="15"/>
      <c r="IE1678" s="15"/>
      <c r="IF1678" s="15"/>
      <c r="IG1678" s="15"/>
      <c r="IH1678" s="15"/>
      <c r="II1678" s="15"/>
      <c r="IJ1678" s="15"/>
      <c r="IK1678" s="15"/>
      <c r="IL1678" s="15"/>
      <c r="IM1678" s="15"/>
      <c r="IN1678" s="15"/>
      <c r="IO1678" s="15"/>
      <c r="IP1678" s="15"/>
      <c r="IQ1678" s="15"/>
      <c r="IR1678" s="15"/>
      <c r="IS1678" s="15"/>
      <c r="IT1678" s="15"/>
      <c r="IU1678" s="15"/>
      <c r="IV1678" s="15"/>
    </row>
    <row r="1679" spans="1:256" s="299" customFormat="1" x14ac:dyDescent="0.2">
      <c r="A1679" s="72" t="s">
        <v>4</v>
      </c>
      <c r="B1679" s="62"/>
      <c r="C1679" s="62"/>
      <c r="D1679" s="62"/>
      <c r="E1679" s="62"/>
      <c r="F1679" s="85"/>
      <c r="G1679" s="85"/>
      <c r="H1679" s="85"/>
      <c r="I1679" s="85"/>
      <c r="J1679" s="85"/>
      <c r="K1679" s="85"/>
      <c r="L1679" s="85"/>
      <c r="M1679" s="62"/>
      <c r="N1679" s="72" t="s">
        <v>4</v>
      </c>
      <c r="O1679" s="62"/>
      <c r="P1679" s="62"/>
      <c r="Q1679" s="62"/>
      <c r="R1679" s="62"/>
      <c r="S1679" s="62"/>
      <c r="T1679" s="62"/>
      <c r="U1679" s="62"/>
      <c r="V1679" s="62"/>
      <c r="W1679" s="62"/>
      <c r="X1679" s="62"/>
      <c r="Y1679" s="62"/>
      <c r="Z1679" s="62"/>
      <c r="AA1679" s="72" t="s">
        <v>4</v>
      </c>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c r="ID1679" s="15"/>
      <c r="IE1679" s="15"/>
      <c r="IF1679" s="15"/>
      <c r="IG1679" s="15"/>
      <c r="IH1679" s="15"/>
      <c r="II1679" s="15"/>
      <c r="IJ1679" s="15"/>
      <c r="IK1679" s="15"/>
      <c r="IL1679" s="15"/>
      <c r="IM1679" s="15"/>
      <c r="IN1679" s="15"/>
      <c r="IO1679" s="15"/>
      <c r="IP1679" s="15"/>
      <c r="IQ1679" s="15"/>
      <c r="IR1679" s="15"/>
      <c r="IS1679" s="15"/>
      <c r="IT1679" s="15"/>
      <c r="IU1679" s="15"/>
      <c r="IV1679" s="15"/>
    </row>
    <row r="1680" spans="1:256" s="299" customFormat="1" x14ac:dyDescent="0.2">
      <c r="A1680" s="45"/>
      <c r="C1680" s="130"/>
      <c r="D1680" s="130"/>
      <c r="E1680" s="130"/>
      <c r="F1680" s="130"/>
      <c r="G1680" s="130"/>
      <c r="H1680" s="130"/>
      <c r="I1680" s="130"/>
      <c r="J1680" s="130"/>
      <c r="K1680" s="130"/>
      <c r="L1680" s="130"/>
      <c r="M1680" s="130"/>
      <c r="N1680" s="45"/>
      <c r="AA1680" s="15"/>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c r="ID1680" s="15"/>
      <c r="IE1680" s="15"/>
      <c r="IF1680" s="15"/>
      <c r="IG1680" s="15"/>
      <c r="IH1680" s="15"/>
      <c r="II1680" s="15"/>
      <c r="IJ1680" s="15"/>
      <c r="IK1680" s="15"/>
      <c r="IL1680" s="15"/>
      <c r="IM1680" s="15"/>
      <c r="IN1680" s="15"/>
      <c r="IO1680" s="15"/>
      <c r="IP1680" s="15"/>
      <c r="IQ1680" s="15"/>
      <c r="IR1680" s="15"/>
      <c r="IS1680" s="15"/>
      <c r="IT1680" s="15"/>
      <c r="IU1680" s="15"/>
      <c r="IV1680" s="15"/>
    </row>
    <row r="1681" spans="1:256" s="299" customFormat="1" x14ac:dyDescent="0.2">
      <c r="A1681" s="15"/>
      <c r="C1681" s="68"/>
      <c r="D1681" s="68"/>
      <c r="E1681" s="68"/>
      <c r="G1681" s="68"/>
      <c r="N1681" s="15"/>
      <c r="P1681"/>
      <c r="AA1681" s="15"/>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c r="ID1681" s="15"/>
      <c r="IE1681" s="15"/>
      <c r="IF1681" s="15"/>
      <c r="IG1681" s="15"/>
      <c r="IH1681" s="15"/>
      <c r="II1681" s="15"/>
      <c r="IJ1681" s="15"/>
      <c r="IK1681" s="15"/>
      <c r="IL1681" s="15"/>
      <c r="IM1681" s="15"/>
      <c r="IN1681" s="15"/>
      <c r="IO1681" s="15"/>
      <c r="IP1681" s="15"/>
      <c r="IQ1681" s="15"/>
      <c r="IR1681" s="15"/>
      <c r="IS1681" s="15"/>
      <c r="IT1681" s="15"/>
      <c r="IU1681" s="15"/>
      <c r="IV1681" s="15"/>
    </row>
    <row r="1682" spans="1:256" s="299" customFormat="1" x14ac:dyDescent="0.2">
      <c r="A1682" s="83"/>
      <c r="E1682" s="15"/>
      <c r="N1682" s="83"/>
      <c r="AA1682" s="83"/>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c r="ID1682" s="15"/>
      <c r="IE1682" s="15"/>
      <c r="IF1682" s="15"/>
      <c r="IG1682" s="15"/>
      <c r="IH1682" s="15"/>
      <c r="II1682" s="15"/>
      <c r="IJ1682" s="15"/>
      <c r="IK1682" s="15"/>
      <c r="IL1682" s="15"/>
      <c r="IM1682" s="15"/>
      <c r="IN1682" s="15"/>
      <c r="IO1682" s="15"/>
      <c r="IP1682" s="15"/>
      <c r="IQ1682" s="15"/>
      <c r="IR1682" s="15"/>
      <c r="IS1682" s="15"/>
      <c r="IT1682" s="15"/>
      <c r="IU1682" s="15"/>
      <c r="IV1682" s="15"/>
    </row>
    <row r="1683" spans="1:256" s="299" customFormat="1" x14ac:dyDescent="0.2">
      <c r="A1683" s="15"/>
      <c r="B1683" s="300"/>
      <c r="D1683" s="15"/>
      <c r="E1683" s="15"/>
      <c r="F1683" s="15"/>
      <c r="G1683" s="15"/>
      <c r="H1683" s="15"/>
      <c r="I1683" s="15"/>
      <c r="J1683" s="15"/>
      <c r="K1683" s="15"/>
      <c r="L1683" s="15"/>
      <c r="M1683" s="15"/>
      <c r="N1683" s="15"/>
      <c r="O1683" s="86"/>
      <c r="P1683" s="15"/>
      <c r="Q1683" s="15"/>
      <c r="R1683" s="15"/>
      <c r="S1683" s="15"/>
      <c r="T1683" s="15"/>
      <c r="U1683" s="15"/>
      <c r="V1683" s="15"/>
      <c r="W1683" s="15"/>
      <c r="X1683" s="15"/>
      <c r="Y1683" s="15"/>
      <c r="Z1683" s="15"/>
      <c r="AA1683" s="15"/>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c r="ID1683" s="15"/>
      <c r="IE1683" s="15"/>
      <c r="IF1683" s="15"/>
      <c r="IG1683" s="15"/>
      <c r="IH1683" s="15"/>
      <c r="II1683" s="15"/>
      <c r="IJ1683" s="15"/>
      <c r="IK1683" s="15"/>
      <c r="IL1683" s="15"/>
      <c r="IM1683" s="15"/>
      <c r="IN1683" s="15"/>
      <c r="IO1683" s="15"/>
      <c r="IP1683" s="15"/>
      <c r="IQ1683" s="15"/>
      <c r="IR1683" s="15"/>
      <c r="IS1683" s="15"/>
      <c r="IT1683" s="15"/>
      <c r="IU1683" s="15"/>
      <c r="IV1683" s="15"/>
    </row>
    <row r="1684" spans="1:256" s="299" customFormat="1" x14ac:dyDescent="0.2">
      <c r="A1684" s="41" t="s">
        <v>319</v>
      </c>
      <c r="B1684" s="115" t="s">
        <v>185</v>
      </c>
      <c r="C1684" s="116"/>
      <c r="D1684" s="116"/>
      <c r="E1684" s="116"/>
      <c r="F1684" s="116"/>
      <c r="G1684" s="116"/>
      <c r="H1684" s="116"/>
      <c r="I1684" s="116"/>
      <c r="J1684" s="116"/>
      <c r="K1684" s="116"/>
      <c r="L1684" s="116"/>
      <c r="M1684" s="116"/>
      <c r="N1684" s="41" t="s">
        <v>319</v>
      </c>
      <c r="O1684" s="326" t="str">
        <f>B1684</f>
        <v>Wagner-Peyser Percent Of Job Openings Filled</v>
      </c>
      <c r="P1684" s="327"/>
      <c r="Q1684" s="327"/>
      <c r="R1684" s="327"/>
      <c r="S1684" s="327"/>
      <c r="T1684" s="327"/>
      <c r="U1684" s="327"/>
      <c r="V1684" s="327"/>
      <c r="W1684" s="327"/>
      <c r="X1684" s="327" t="s">
        <v>117</v>
      </c>
      <c r="Y1684" s="327"/>
      <c r="Z1684" s="327"/>
      <c r="AA1684" s="114" t="s">
        <v>319</v>
      </c>
      <c r="AB1684" s="15"/>
      <c r="AD1684" s="15"/>
      <c r="AE1684" s="15"/>
      <c r="AF1684" s="15"/>
      <c r="AG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c r="ID1684" s="15"/>
      <c r="IE1684" s="15"/>
      <c r="IF1684" s="15"/>
      <c r="IG1684" s="15"/>
      <c r="IH1684" s="15"/>
      <c r="II1684" s="15"/>
      <c r="IJ1684" s="15"/>
      <c r="IK1684" s="15"/>
      <c r="IL1684" s="15"/>
      <c r="IM1684" s="15"/>
      <c r="IN1684" s="15"/>
      <c r="IO1684" s="15"/>
      <c r="IP1684" s="15"/>
      <c r="IQ1684" s="15"/>
      <c r="IR1684" s="15"/>
      <c r="IS1684" s="15"/>
      <c r="IT1684" s="15"/>
      <c r="IU1684" s="15"/>
      <c r="IV1684" s="15"/>
    </row>
    <row r="1685" spans="1:256" s="299" customFormat="1" x14ac:dyDescent="0.2">
      <c r="A1685" s="138">
        <v>1</v>
      </c>
      <c r="B1685" s="84">
        <v>36</v>
      </c>
      <c r="C1685" s="294">
        <v>79</v>
      </c>
      <c r="D1685" s="15">
        <v>109</v>
      </c>
      <c r="E1685" s="394"/>
      <c r="F1685" s="399"/>
      <c r="G1685" s="411"/>
      <c r="H1685" s="297"/>
      <c r="I1685" s="71"/>
      <c r="J1685" s="297"/>
      <c r="K1685" s="297"/>
      <c r="L1685" s="58"/>
      <c r="M1685" s="58"/>
      <c r="N1685" s="56">
        <v>1</v>
      </c>
      <c r="O1685" s="84">
        <v>36</v>
      </c>
      <c r="P1685" s="294">
        <v>43</v>
      </c>
      <c r="Q1685" s="15">
        <v>30</v>
      </c>
      <c r="R1685" s="297"/>
      <c r="S1685" s="399"/>
      <c r="T1685" s="409"/>
      <c r="U1685" s="297"/>
      <c r="V1685" s="71"/>
      <c r="W1685" s="297"/>
      <c r="X1685" s="297"/>
      <c r="Y1685" s="338"/>
      <c r="Z1685" s="58"/>
      <c r="AA1685" s="56">
        <v>1</v>
      </c>
      <c r="AB1685" s="15"/>
      <c r="AD1685" s="15" t="s">
        <v>390</v>
      </c>
      <c r="AE1685" s="15" t="s">
        <v>396</v>
      </c>
      <c r="AF1685" s="15" t="s">
        <v>394</v>
      </c>
      <c r="AG1685" s="15" t="s">
        <v>397</v>
      </c>
      <c r="AH1685" s="299" t="s">
        <v>395</v>
      </c>
      <c r="AI1685" s="299" t="s">
        <v>398</v>
      </c>
      <c r="AJ1685" s="299" t="s">
        <v>399</v>
      </c>
      <c r="AL1685" s="15"/>
      <c r="AM1685" s="15" t="s">
        <v>390</v>
      </c>
      <c r="AN1685" s="15" t="s">
        <v>396</v>
      </c>
      <c r="AO1685" s="15" t="s">
        <v>394</v>
      </c>
      <c r="AP1685" s="15" t="s">
        <v>397</v>
      </c>
      <c r="AQ1685" s="15" t="s">
        <v>395</v>
      </c>
      <c r="AR1685" s="15" t="s">
        <v>398</v>
      </c>
      <c r="AS1685" s="15" t="s">
        <v>399</v>
      </c>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c r="ID1685" s="15"/>
      <c r="IE1685" s="15"/>
      <c r="IF1685" s="15"/>
      <c r="IG1685" s="15"/>
      <c r="IH1685" s="15"/>
      <c r="II1685" s="15"/>
      <c r="IJ1685" s="15"/>
      <c r="IK1685" s="15"/>
      <c r="IL1685" s="15"/>
      <c r="IM1685" s="15"/>
      <c r="IN1685" s="15"/>
      <c r="IO1685" s="15"/>
      <c r="IP1685" s="15"/>
      <c r="IQ1685" s="15"/>
      <c r="IR1685" s="15"/>
      <c r="IS1685" s="15"/>
      <c r="IT1685" s="15"/>
      <c r="IU1685" s="15"/>
      <c r="IV1685" s="15"/>
    </row>
    <row r="1686" spans="1:256" s="299" customFormat="1" x14ac:dyDescent="0.2">
      <c r="A1686" s="138">
        <v>2</v>
      </c>
      <c r="B1686" s="84">
        <v>110</v>
      </c>
      <c r="C1686" s="294">
        <v>233</v>
      </c>
      <c r="D1686" s="299">
        <v>282</v>
      </c>
      <c r="E1686" s="394"/>
      <c r="F1686" s="399"/>
      <c r="G1686" s="411"/>
      <c r="H1686" s="297"/>
      <c r="I1686" s="297"/>
      <c r="J1686" s="297"/>
      <c r="K1686" s="434"/>
      <c r="L1686" s="58"/>
      <c r="M1686" s="58"/>
      <c r="N1686" s="56">
        <v>2</v>
      </c>
      <c r="O1686" s="84">
        <v>110</v>
      </c>
      <c r="P1686" s="294">
        <v>125</v>
      </c>
      <c r="Q1686" s="299">
        <v>49</v>
      </c>
      <c r="R1686" s="71"/>
      <c r="S1686" s="399"/>
      <c r="T1686" s="409"/>
      <c r="U1686" s="297"/>
      <c r="V1686" s="297"/>
      <c r="W1686" s="297"/>
      <c r="X1686" s="297"/>
      <c r="Y1686" s="338"/>
      <c r="Z1686" s="58"/>
      <c r="AA1686" s="56">
        <v>2</v>
      </c>
      <c r="AB1686" s="15"/>
      <c r="AD1686" s="336">
        <v>1</v>
      </c>
      <c r="AE1686" s="15">
        <v>109</v>
      </c>
      <c r="AF1686" s="15">
        <v>30</v>
      </c>
      <c r="AG1686" s="299">
        <v>1277</v>
      </c>
      <c r="AH1686" s="299">
        <v>487</v>
      </c>
      <c r="AI1686" s="299">
        <v>6.2</v>
      </c>
      <c r="AJ1686" s="299">
        <v>8.5</v>
      </c>
      <c r="AM1686" s="299">
        <v>1</v>
      </c>
      <c r="AN1686" s="299">
        <v>109</v>
      </c>
      <c r="AO1686" s="299">
        <v>30</v>
      </c>
      <c r="AP1686" s="299">
        <v>1277</v>
      </c>
      <c r="AQ1686" s="299">
        <v>487</v>
      </c>
      <c r="AR1686" s="299">
        <v>6.2</v>
      </c>
      <c r="AS1686" s="299">
        <v>8.5</v>
      </c>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c r="ID1686" s="15"/>
      <c r="IE1686" s="15"/>
      <c r="IF1686" s="15"/>
      <c r="IG1686" s="15"/>
      <c r="IH1686" s="15"/>
      <c r="II1686" s="15"/>
      <c r="IJ1686" s="15"/>
      <c r="IK1686" s="15"/>
      <c r="IL1686" s="15"/>
      <c r="IM1686" s="15"/>
      <c r="IN1686" s="15"/>
      <c r="IO1686" s="15"/>
      <c r="IP1686" s="15"/>
      <c r="IQ1686" s="15"/>
      <c r="IR1686" s="15"/>
      <c r="IS1686" s="15"/>
      <c r="IT1686" s="15"/>
      <c r="IU1686" s="15"/>
      <c r="IV1686" s="15"/>
    </row>
    <row r="1687" spans="1:256" s="299" customFormat="1" x14ac:dyDescent="0.2">
      <c r="A1687" s="138">
        <v>3</v>
      </c>
      <c r="B1687" s="84">
        <v>47</v>
      </c>
      <c r="C1687" s="294">
        <v>107</v>
      </c>
      <c r="D1687" s="299">
        <v>153</v>
      </c>
      <c r="E1687" s="394"/>
      <c r="F1687" s="399"/>
      <c r="G1687" s="411"/>
      <c r="H1687" s="297"/>
      <c r="I1687" s="297"/>
      <c r="J1687" s="297"/>
      <c r="K1687" s="297"/>
      <c r="L1687" s="58"/>
      <c r="M1687" s="58"/>
      <c r="N1687" s="56">
        <v>3</v>
      </c>
      <c r="O1687" s="84">
        <v>47</v>
      </c>
      <c r="P1687" s="294">
        <v>60</v>
      </c>
      <c r="Q1687" s="15">
        <v>45</v>
      </c>
      <c r="R1687" s="71"/>
      <c r="S1687" s="399"/>
      <c r="T1687" s="409"/>
      <c r="U1687" s="297"/>
      <c r="V1687" s="297"/>
      <c r="W1687" s="297"/>
      <c r="X1687" s="71"/>
      <c r="Y1687" s="338"/>
      <c r="Z1687" s="58"/>
      <c r="AA1687" s="56">
        <v>3</v>
      </c>
      <c r="AB1687" s="15"/>
      <c r="AC1687" s="15"/>
      <c r="AD1687" s="446">
        <v>2</v>
      </c>
      <c r="AE1687" s="299">
        <v>282</v>
      </c>
      <c r="AF1687" s="299">
        <v>49</v>
      </c>
      <c r="AG1687" s="299">
        <v>1151</v>
      </c>
      <c r="AH1687" s="299">
        <v>472</v>
      </c>
      <c r="AI1687" s="299">
        <v>10.4</v>
      </c>
      <c r="AJ1687" s="299">
        <v>24.5</v>
      </c>
      <c r="AM1687" s="125">
        <v>2</v>
      </c>
      <c r="AN1687" s="125">
        <v>282</v>
      </c>
      <c r="AO1687" s="125">
        <v>49</v>
      </c>
      <c r="AP1687" s="125">
        <v>1151</v>
      </c>
      <c r="AQ1687" s="87">
        <v>472</v>
      </c>
      <c r="AR1687" s="126">
        <v>10.4</v>
      </c>
      <c r="AS1687" s="126">
        <v>24.5</v>
      </c>
      <c r="AT1687" s="126"/>
      <c r="AU1687" s="126"/>
      <c r="AV1687" s="126"/>
      <c r="AW1687" s="126"/>
      <c r="AX1687" s="126"/>
      <c r="AY1687" s="126"/>
      <c r="AZ1687" s="126"/>
      <c r="BA1687" s="126"/>
      <c r="BB1687" s="126"/>
      <c r="BC1687" s="126"/>
      <c r="BD1687" s="87"/>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c r="ID1687" s="15"/>
      <c r="IE1687" s="15"/>
      <c r="IF1687" s="15"/>
      <c r="IG1687" s="15"/>
      <c r="IH1687" s="15"/>
      <c r="II1687" s="15"/>
      <c r="IJ1687" s="15"/>
      <c r="IK1687" s="15"/>
      <c r="IL1687" s="15"/>
      <c r="IM1687" s="15"/>
      <c r="IN1687" s="15"/>
      <c r="IO1687" s="15"/>
      <c r="IP1687" s="15"/>
      <c r="IQ1687" s="15"/>
      <c r="IR1687" s="15"/>
      <c r="IS1687" s="15"/>
      <c r="IT1687" s="15"/>
      <c r="IU1687" s="15"/>
      <c r="IV1687" s="15"/>
    </row>
    <row r="1688" spans="1:256" s="299" customFormat="1" x14ac:dyDescent="0.2">
      <c r="A1688" s="138">
        <v>4</v>
      </c>
      <c r="B1688" s="84">
        <v>54</v>
      </c>
      <c r="C1688" s="294">
        <v>219</v>
      </c>
      <c r="D1688" s="299">
        <v>366</v>
      </c>
      <c r="E1688" s="394"/>
      <c r="F1688" s="399"/>
      <c r="G1688" s="411"/>
      <c r="H1688" s="297"/>
      <c r="I1688" s="297"/>
      <c r="J1688" s="297"/>
      <c r="K1688" s="297"/>
      <c r="L1688" s="58"/>
      <c r="M1688" s="58"/>
      <c r="N1688" s="56">
        <v>4</v>
      </c>
      <c r="O1688" s="84">
        <v>54</v>
      </c>
      <c r="P1688" s="294">
        <v>145</v>
      </c>
      <c r="Q1688" s="299">
        <v>146</v>
      </c>
      <c r="R1688" s="71"/>
      <c r="S1688" s="399"/>
      <c r="T1688" s="409"/>
      <c r="U1688" s="297"/>
      <c r="V1688" s="297"/>
      <c r="W1688" s="297"/>
      <c r="X1688" s="297"/>
      <c r="Y1688" s="338"/>
      <c r="Z1688" s="58"/>
      <c r="AA1688" s="56">
        <v>4</v>
      </c>
      <c r="AB1688" s="15"/>
      <c r="AD1688" s="336">
        <v>3</v>
      </c>
      <c r="AE1688" s="299">
        <v>153</v>
      </c>
      <c r="AF1688" s="15">
        <v>45</v>
      </c>
      <c r="AG1688" s="299">
        <v>349</v>
      </c>
      <c r="AH1688" s="15">
        <v>97</v>
      </c>
      <c r="AI1688" s="15">
        <v>46.4</v>
      </c>
      <c r="AJ1688" s="299">
        <v>43.8</v>
      </c>
      <c r="AM1688" s="139">
        <v>3</v>
      </c>
      <c r="AN1688" s="80">
        <v>153</v>
      </c>
      <c r="AO1688" s="80">
        <v>45</v>
      </c>
      <c r="AP1688" s="80">
        <v>349</v>
      </c>
      <c r="AQ1688" s="88">
        <v>97</v>
      </c>
      <c r="AR1688" s="299">
        <v>46.4</v>
      </c>
      <c r="AS1688" s="299">
        <v>43.8</v>
      </c>
      <c r="AZ1688" s="117"/>
      <c r="BA1688" s="80"/>
      <c r="BB1688" s="80"/>
      <c r="BC1688" s="80"/>
      <c r="BD1688" s="88"/>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c r="ID1688" s="15"/>
      <c r="IE1688" s="15"/>
      <c r="IF1688" s="15"/>
      <c r="IG1688" s="15"/>
      <c r="IH1688" s="15"/>
      <c r="II1688" s="15"/>
      <c r="IJ1688" s="15"/>
      <c r="IK1688" s="15"/>
      <c r="IL1688" s="15"/>
      <c r="IM1688" s="15"/>
      <c r="IN1688" s="15"/>
      <c r="IO1688" s="15"/>
      <c r="IP1688" s="15"/>
      <c r="IQ1688" s="15"/>
      <c r="IR1688" s="15"/>
      <c r="IS1688" s="15"/>
      <c r="IT1688" s="15"/>
      <c r="IU1688" s="15"/>
      <c r="IV1688" s="15"/>
    </row>
    <row r="1689" spans="1:256" s="299" customFormat="1" x14ac:dyDescent="0.2">
      <c r="A1689" s="138">
        <v>5</v>
      </c>
      <c r="B1689" s="84">
        <v>6</v>
      </c>
      <c r="C1689" s="294">
        <v>25</v>
      </c>
      <c r="D1689" s="15">
        <v>42</v>
      </c>
      <c r="E1689" s="394"/>
      <c r="F1689" s="399"/>
      <c r="G1689" s="411"/>
      <c r="H1689" s="71"/>
      <c r="I1689" s="297"/>
      <c r="J1689" s="297"/>
      <c r="K1689" s="297"/>
      <c r="L1689" s="58"/>
      <c r="M1689" s="58"/>
      <c r="N1689" s="56">
        <v>5</v>
      </c>
      <c r="O1689" s="84">
        <v>6</v>
      </c>
      <c r="P1689" s="294">
        <v>19</v>
      </c>
      <c r="Q1689" s="15">
        <v>16</v>
      </c>
      <c r="R1689" s="297"/>
      <c r="S1689" s="399"/>
      <c r="T1689" s="409"/>
      <c r="U1689" s="71"/>
      <c r="V1689" s="297"/>
      <c r="W1689" s="71"/>
      <c r="X1689" s="297"/>
      <c r="Y1689" s="338"/>
      <c r="Z1689" s="58"/>
      <c r="AA1689" s="56">
        <v>5</v>
      </c>
      <c r="AB1689" s="15"/>
      <c r="AD1689" s="336">
        <v>4</v>
      </c>
      <c r="AE1689" s="299">
        <v>366</v>
      </c>
      <c r="AF1689" s="299">
        <v>146</v>
      </c>
      <c r="AG1689" s="299">
        <v>1845</v>
      </c>
      <c r="AH1689" s="299">
        <v>466</v>
      </c>
      <c r="AI1689" s="299">
        <v>31.3</v>
      </c>
      <c r="AJ1689" s="299">
        <v>19.8</v>
      </c>
      <c r="AM1689" s="139">
        <v>4</v>
      </c>
      <c r="AN1689" s="80">
        <v>366</v>
      </c>
      <c r="AO1689" s="80">
        <v>146</v>
      </c>
      <c r="AP1689" s="80">
        <v>1845</v>
      </c>
      <c r="AQ1689" s="88">
        <v>466</v>
      </c>
      <c r="AR1689" s="299">
        <v>31.3</v>
      </c>
      <c r="AS1689" s="299">
        <v>19.8</v>
      </c>
      <c r="AZ1689" s="117"/>
      <c r="BA1689" s="80"/>
      <c r="BB1689" s="80"/>
      <c r="BC1689" s="80"/>
      <c r="BD1689" s="88"/>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c r="ID1689" s="15"/>
      <c r="IE1689" s="15"/>
      <c r="IF1689" s="15"/>
      <c r="IG1689" s="15"/>
      <c r="IH1689" s="15"/>
      <c r="II1689" s="15"/>
      <c r="IJ1689" s="15"/>
      <c r="IK1689" s="15"/>
      <c r="IL1689" s="15"/>
      <c r="IM1689" s="15"/>
      <c r="IN1689" s="15"/>
      <c r="IO1689" s="15"/>
      <c r="IP1689" s="15"/>
      <c r="IQ1689" s="15"/>
      <c r="IR1689" s="15"/>
      <c r="IS1689" s="15"/>
      <c r="IT1689" s="15"/>
      <c r="IU1689" s="15"/>
      <c r="IV1689" s="15"/>
    </row>
    <row r="1690" spans="1:256" s="299" customFormat="1" x14ac:dyDescent="0.2">
      <c r="A1690" s="138">
        <v>6</v>
      </c>
      <c r="B1690" s="84">
        <v>51</v>
      </c>
      <c r="C1690" s="294">
        <v>144</v>
      </c>
      <c r="D1690" s="15">
        <v>309</v>
      </c>
      <c r="E1690" s="394"/>
      <c r="F1690" s="399"/>
      <c r="G1690" s="411"/>
      <c r="H1690" s="297"/>
      <c r="I1690" s="297"/>
      <c r="J1690" s="297"/>
      <c r="K1690" s="71"/>
      <c r="L1690" s="58"/>
      <c r="M1690" s="58"/>
      <c r="N1690" s="56">
        <v>6</v>
      </c>
      <c r="O1690" s="84">
        <v>51</v>
      </c>
      <c r="P1690" s="294">
        <v>71</v>
      </c>
      <c r="Q1690" s="15">
        <v>113</v>
      </c>
      <c r="R1690" s="71"/>
      <c r="S1690" s="399"/>
      <c r="T1690" s="409"/>
      <c r="U1690" s="297"/>
      <c r="V1690" s="297"/>
      <c r="W1690" s="297"/>
      <c r="X1690" s="297"/>
      <c r="Y1690" s="338"/>
      <c r="Z1690" s="58"/>
      <c r="AA1690" s="56">
        <v>6</v>
      </c>
      <c r="AB1690" s="15"/>
      <c r="AD1690" s="336">
        <v>5</v>
      </c>
      <c r="AE1690" s="15">
        <v>42</v>
      </c>
      <c r="AF1690" s="15">
        <v>16</v>
      </c>
      <c r="AG1690" s="15">
        <v>662</v>
      </c>
      <c r="AH1690" s="299">
        <v>220</v>
      </c>
      <c r="AI1690" s="299">
        <v>7.3</v>
      </c>
      <c r="AJ1690" s="299">
        <v>6.3</v>
      </c>
      <c r="AK1690" s="15"/>
      <c r="AM1690" s="139">
        <v>5</v>
      </c>
      <c r="AN1690" s="80">
        <v>42</v>
      </c>
      <c r="AO1690" s="80">
        <v>16</v>
      </c>
      <c r="AP1690" s="80">
        <v>662</v>
      </c>
      <c r="AQ1690" s="88">
        <v>220</v>
      </c>
      <c r="AR1690" s="299">
        <v>7.3</v>
      </c>
      <c r="AS1690" s="299">
        <v>6.3</v>
      </c>
      <c r="AZ1690" s="117"/>
      <c r="BA1690" s="80"/>
      <c r="BB1690" s="80"/>
      <c r="BC1690" s="80"/>
      <c r="BD1690" s="88"/>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c r="ID1690" s="15"/>
      <c r="IE1690" s="15"/>
      <c r="IF1690" s="15"/>
      <c r="IG1690" s="15"/>
      <c r="IH1690" s="15"/>
      <c r="II1690" s="15"/>
      <c r="IJ1690" s="15"/>
      <c r="IK1690" s="15"/>
      <c r="IL1690" s="15"/>
      <c r="IM1690" s="15"/>
      <c r="IN1690" s="15"/>
      <c r="IO1690" s="15"/>
      <c r="IP1690" s="15"/>
      <c r="IQ1690" s="15"/>
      <c r="IR1690" s="15"/>
      <c r="IS1690" s="15"/>
      <c r="IT1690" s="15"/>
      <c r="IU1690" s="15"/>
      <c r="IV1690" s="15"/>
    </row>
    <row r="1691" spans="1:256" s="299" customFormat="1" x14ac:dyDescent="0.2">
      <c r="A1691" s="138">
        <v>7</v>
      </c>
      <c r="B1691" s="84">
        <v>18</v>
      </c>
      <c r="C1691" s="294">
        <v>157</v>
      </c>
      <c r="D1691" s="15">
        <v>175</v>
      </c>
      <c r="E1691" s="394"/>
      <c r="F1691" s="399"/>
      <c r="G1691" s="411"/>
      <c r="H1691" s="297"/>
      <c r="I1691" s="297"/>
      <c r="J1691" s="297"/>
      <c r="K1691" s="297"/>
      <c r="L1691" s="58"/>
      <c r="M1691" s="58"/>
      <c r="N1691" s="56">
        <v>7</v>
      </c>
      <c r="O1691" s="84">
        <v>18</v>
      </c>
      <c r="P1691" s="294">
        <v>139</v>
      </c>
      <c r="Q1691" s="15">
        <v>18</v>
      </c>
      <c r="R1691" s="297"/>
      <c r="S1691" s="399"/>
      <c r="T1691" s="409"/>
      <c r="U1691" s="297"/>
      <c r="V1691" s="297"/>
      <c r="W1691" s="297"/>
      <c r="X1691" s="297"/>
      <c r="Y1691" s="338"/>
      <c r="Z1691" s="58"/>
      <c r="AA1691" s="56">
        <v>7</v>
      </c>
      <c r="AB1691" s="15"/>
      <c r="AD1691" s="446">
        <v>6</v>
      </c>
      <c r="AE1691" s="15">
        <v>309</v>
      </c>
      <c r="AF1691" s="15">
        <v>113</v>
      </c>
      <c r="AG1691" s="299">
        <v>408</v>
      </c>
      <c r="AH1691" s="299">
        <v>140</v>
      </c>
      <c r="AI1691" s="299">
        <v>80.7</v>
      </c>
      <c r="AJ1691" s="299">
        <v>75.7</v>
      </c>
      <c r="AM1691" s="139">
        <v>6</v>
      </c>
      <c r="AN1691" s="80">
        <v>309</v>
      </c>
      <c r="AO1691" s="80">
        <v>113</v>
      </c>
      <c r="AP1691" s="80">
        <v>408</v>
      </c>
      <c r="AQ1691" s="88">
        <v>140</v>
      </c>
      <c r="AR1691" s="299">
        <v>80.7</v>
      </c>
      <c r="AS1691" s="299">
        <v>75.7</v>
      </c>
      <c r="AZ1691" s="117"/>
      <c r="BA1691" s="80"/>
      <c r="BB1691" s="80"/>
      <c r="BC1691" s="80"/>
      <c r="BD1691" s="88"/>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c r="ID1691" s="15"/>
      <c r="IE1691" s="15"/>
      <c r="IF1691" s="15"/>
      <c r="IG1691" s="15"/>
      <c r="IH1691" s="15"/>
      <c r="II1691" s="15"/>
      <c r="IJ1691" s="15"/>
      <c r="IK1691" s="15"/>
      <c r="IL1691" s="15"/>
      <c r="IM1691" s="15"/>
      <c r="IN1691" s="15"/>
      <c r="IO1691" s="15"/>
      <c r="IP1691" s="15"/>
      <c r="IQ1691" s="15"/>
      <c r="IR1691" s="15"/>
      <c r="IS1691" s="15"/>
      <c r="IT1691" s="15"/>
      <c r="IU1691" s="15"/>
      <c r="IV1691" s="15"/>
    </row>
    <row r="1692" spans="1:256" s="299" customFormat="1" x14ac:dyDescent="0.2">
      <c r="A1692" s="138">
        <v>8</v>
      </c>
      <c r="B1692" s="84" t="s">
        <v>117</v>
      </c>
      <c r="C1692" s="294">
        <v>3</v>
      </c>
      <c r="D1692" s="15">
        <v>5</v>
      </c>
      <c r="E1692" s="394"/>
      <c r="F1692" s="399"/>
      <c r="G1692" s="411"/>
      <c r="H1692" s="434"/>
      <c r="I1692" s="297"/>
      <c r="J1692" s="297"/>
      <c r="K1692" s="297"/>
      <c r="L1692" s="58"/>
      <c r="M1692" s="58"/>
      <c r="N1692" s="56">
        <v>8</v>
      </c>
      <c r="O1692" s="84" t="s">
        <v>117</v>
      </c>
      <c r="P1692" s="294">
        <v>3</v>
      </c>
      <c r="Q1692" s="15">
        <v>2</v>
      </c>
      <c r="R1692" s="297"/>
      <c r="S1692" s="399"/>
      <c r="T1692" s="409"/>
      <c r="U1692" s="297"/>
      <c r="V1692" s="297"/>
      <c r="W1692" s="297"/>
      <c r="X1692" s="297"/>
      <c r="Y1692" s="338"/>
      <c r="Z1692" s="58"/>
      <c r="AA1692" s="56">
        <v>8</v>
      </c>
      <c r="AB1692" s="15"/>
      <c r="AD1692" s="336">
        <v>7</v>
      </c>
      <c r="AE1692" s="15">
        <v>175</v>
      </c>
      <c r="AF1692" s="15">
        <v>18</v>
      </c>
      <c r="AG1692" s="299">
        <v>476</v>
      </c>
      <c r="AH1692" s="299">
        <v>134</v>
      </c>
      <c r="AI1692" s="299">
        <v>13.4</v>
      </c>
      <c r="AJ1692" s="299">
        <v>36.799999999999997</v>
      </c>
      <c r="AM1692" s="139">
        <v>7</v>
      </c>
      <c r="AN1692" s="80">
        <v>175</v>
      </c>
      <c r="AO1692" s="80">
        <v>18</v>
      </c>
      <c r="AP1692" s="80">
        <v>476</v>
      </c>
      <c r="AQ1692" s="88">
        <v>134</v>
      </c>
      <c r="AR1692" s="299">
        <v>13.4</v>
      </c>
      <c r="AS1692" s="299">
        <v>36.799999999999997</v>
      </c>
      <c r="AZ1692" s="117"/>
      <c r="BA1692" s="80"/>
      <c r="BB1692" s="80"/>
      <c r="BC1692" s="80"/>
      <c r="BD1692" s="88"/>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c r="ID1692" s="15"/>
      <c r="IE1692" s="15"/>
      <c r="IF1692" s="15"/>
      <c r="IG1692" s="15"/>
      <c r="IH1692" s="15"/>
      <c r="II1692" s="15"/>
      <c r="IJ1692" s="15"/>
      <c r="IK1692" s="15"/>
      <c r="IL1692" s="15"/>
      <c r="IM1692" s="15"/>
      <c r="IN1692" s="15"/>
      <c r="IO1692" s="15"/>
      <c r="IP1692" s="15"/>
      <c r="IQ1692" s="15"/>
      <c r="IR1692" s="15"/>
      <c r="IS1692" s="15"/>
      <c r="IT1692" s="15"/>
      <c r="IU1692" s="15"/>
      <c r="IV1692" s="15"/>
    </row>
    <row r="1693" spans="1:256" s="299" customFormat="1" x14ac:dyDescent="0.2">
      <c r="A1693" s="138">
        <v>9</v>
      </c>
      <c r="B1693" s="84">
        <v>26</v>
      </c>
      <c r="C1693" s="294">
        <v>148</v>
      </c>
      <c r="D1693" s="15">
        <v>249</v>
      </c>
      <c r="E1693" s="394"/>
      <c r="F1693" s="399"/>
      <c r="G1693" s="411"/>
      <c r="H1693" s="297"/>
      <c r="I1693" s="297"/>
      <c r="J1693" s="297"/>
      <c r="K1693" s="297"/>
      <c r="L1693" s="58"/>
      <c r="M1693" s="58"/>
      <c r="N1693" s="56">
        <v>9</v>
      </c>
      <c r="O1693" s="84">
        <v>26</v>
      </c>
      <c r="P1693" s="294">
        <v>122</v>
      </c>
      <c r="Q1693" s="15">
        <v>101</v>
      </c>
      <c r="R1693" s="297"/>
      <c r="S1693" s="399"/>
      <c r="T1693" s="409"/>
      <c r="U1693" s="297"/>
      <c r="V1693" s="297"/>
      <c r="W1693" s="297"/>
      <c r="X1693" s="297"/>
      <c r="Y1693" s="338"/>
      <c r="Z1693" s="58"/>
      <c r="AA1693" s="56">
        <v>9</v>
      </c>
      <c r="AB1693" s="15"/>
      <c r="AC1693" s="15"/>
      <c r="AD1693" s="336">
        <v>8</v>
      </c>
      <c r="AE1693" s="15">
        <v>5</v>
      </c>
      <c r="AF1693" s="15">
        <v>2</v>
      </c>
      <c r="AG1693" s="299">
        <v>4210</v>
      </c>
      <c r="AH1693" s="15">
        <v>1437</v>
      </c>
      <c r="AI1693" s="15">
        <v>0.1</v>
      </c>
      <c r="AJ1693" s="299">
        <v>0.1</v>
      </c>
      <c r="AM1693" s="139">
        <v>8</v>
      </c>
      <c r="AN1693" s="80">
        <v>5</v>
      </c>
      <c r="AO1693" s="80">
        <v>2</v>
      </c>
      <c r="AP1693" s="80">
        <v>4210</v>
      </c>
      <c r="AQ1693" s="88">
        <v>1437</v>
      </c>
      <c r="AR1693" s="299">
        <v>0.1</v>
      </c>
      <c r="AS1693" s="299">
        <v>0.1</v>
      </c>
      <c r="AZ1693" s="117"/>
      <c r="BA1693" s="80"/>
      <c r="BB1693" s="80"/>
      <c r="BC1693" s="80"/>
      <c r="BD1693" s="88"/>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c r="ID1693" s="15"/>
      <c r="IE1693" s="15"/>
      <c r="IF1693" s="15"/>
      <c r="IG1693" s="15"/>
      <c r="IH1693" s="15"/>
      <c r="II1693" s="15"/>
      <c r="IJ1693" s="15"/>
      <c r="IK1693" s="15"/>
      <c r="IL1693" s="15"/>
      <c r="IM1693" s="15"/>
      <c r="IN1693" s="15"/>
      <c r="IO1693" s="15"/>
      <c r="IP1693" s="15"/>
      <c r="IQ1693" s="15"/>
      <c r="IR1693" s="15"/>
      <c r="IS1693" s="15"/>
      <c r="IT1693" s="15"/>
      <c r="IU1693" s="15"/>
      <c r="IV1693" s="15"/>
    </row>
    <row r="1694" spans="1:256" s="299" customFormat="1" x14ac:dyDescent="0.2">
      <c r="A1694" s="138">
        <v>10</v>
      </c>
      <c r="B1694" s="84">
        <v>100</v>
      </c>
      <c r="C1694" s="294">
        <v>255</v>
      </c>
      <c r="D1694" s="15">
        <v>371</v>
      </c>
      <c r="E1694" s="394"/>
      <c r="F1694" s="399"/>
      <c r="G1694" s="411"/>
      <c r="H1694" s="297"/>
      <c r="I1694" s="71"/>
      <c r="J1694" s="297"/>
      <c r="K1694" s="297"/>
      <c r="L1694" s="58"/>
      <c r="M1694" s="58"/>
      <c r="N1694" s="56">
        <v>10</v>
      </c>
      <c r="O1694" s="84">
        <v>100</v>
      </c>
      <c r="P1694" s="294">
        <v>155</v>
      </c>
      <c r="Q1694" s="299">
        <v>116</v>
      </c>
      <c r="R1694" s="297"/>
      <c r="S1694" s="399"/>
      <c r="T1694" s="409"/>
      <c r="U1694" s="297"/>
      <c r="V1694" s="71"/>
      <c r="W1694" s="71"/>
      <c r="X1694" s="297"/>
      <c r="Y1694" s="338"/>
      <c r="Z1694" s="58"/>
      <c r="AA1694" s="56">
        <v>10</v>
      </c>
      <c r="AB1694" s="15"/>
      <c r="AC1694" s="15"/>
      <c r="AD1694" s="446">
        <v>9</v>
      </c>
      <c r="AE1694" s="15">
        <v>249</v>
      </c>
      <c r="AF1694" s="15">
        <v>101</v>
      </c>
      <c r="AG1694" s="299">
        <v>1125</v>
      </c>
      <c r="AH1694" s="299">
        <v>369</v>
      </c>
      <c r="AI1694" s="299">
        <v>27.4</v>
      </c>
      <c r="AJ1694" s="299">
        <v>22.1</v>
      </c>
      <c r="AM1694" s="139">
        <v>9</v>
      </c>
      <c r="AN1694" s="80">
        <v>249</v>
      </c>
      <c r="AO1694" s="80">
        <v>101</v>
      </c>
      <c r="AP1694" s="80">
        <v>1125</v>
      </c>
      <c r="AQ1694" s="88">
        <v>369</v>
      </c>
      <c r="AR1694" s="299">
        <v>27.4</v>
      </c>
      <c r="AS1694" s="299">
        <v>22.1</v>
      </c>
      <c r="AZ1694" s="117"/>
      <c r="BA1694" s="80"/>
      <c r="BB1694" s="80"/>
      <c r="BC1694" s="80"/>
      <c r="BD1694" s="88"/>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c r="ID1694" s="15"/>
      <c r="IE1694" s="15"/>
      <c r="IF1694" s="15"/>
      <c r="IG1694" s="15"/>
      <c r="IH1694" s="15"/>
      <c r="II1694" s="15"/>
      <c r="IJ1694" s="15"/>
      <c r="IK1694" s="15"/>
      <c r="IL1694" s="15"/>
      <c r="IM1694" s="15"/>
      <c r="IN1694" s="15"/>
      <c r="IO1694" s="15"/>
      <c r="IP1694" s="15"/>
      <c r="IQ1694" s="15"/>
      <c r="IR1694" s="15"/>
      <c r="IS1694" s="15"/>
      <c r="IT1694" s="15"/>
      <c r="IU1694" s="15"/>
      <c r="IV1694" s="15"/>
    </row>
    <row r="1695" spans="1:256" s="299" customFormat="1" x14ac:dyDescent="0.2">
      <c r="A1695" s="138">
        <v>11</v>
      </c>
      <c r="B1695" s="84">
        <v>76</v>
      </c>
      <c r="C1695" s="294">
        <v>158</v>
      </c>
      <c r="D1695" s="15">
        <v>240</v>
      </c>
      <c r="E1695" s="394"/>
      <c r="F1695" s="399"/>
      <c r="G1695" s="411"/>
      <c r="H1695" s="297"/>
      <c r="I1695" s="297"/>
      <c r="J1695" s="297"/>
      <c r="K1695" s="297"/>
      <c r="L1695" s="58"/>
      <c r="M1695" s="58"/>
      <c r="N1695" s="56">
        <v>11</v>
      </c>
      <c r="O1695" s="84">
        <v>76</v>
      </c>
      <c r="P1695" s="294">
        <v>81</v>
      </c>
      <c r="Q1695" s="15">
        <v>82</v>
      </c>
      <c r="R1695" s="71"/>
      <c r="S1695" s="399"/>
      <c r="T1695" s="409"/>
      <c r="U1695" s="297"/>
      <c r="V1695" s="297"/>
      <c r="W1695" s="297"/>
      <c r="X1695" s="297"/>
      <c r="Y1695" s="338"/>
      <c r="Z1695" s="58"/>
      <c r="AA1695" s="56">
        <v>11</v>
      </c>
      <c r="AB1695" s="15"/>
      <c r="AC1695" s="15"/>
      <c r="AD1695" s="336">
        <v>10</v>
      </c>
      <c r="AE1695" s="15">
        <v>371</v>
      </c>
      <c r="AF1695" s="299">
        <v>116</v>
      </c>
      <c r="AG1695" s="299">
        <v>1017</v>
      </c>
      <c r="AH1695" s="299">
        <v>332</v>
      </c>
      <c r="AI1695" s="299">
        <v>34.9</v>
      </c>
      <c r="AJ1695" s="299">
        <v>36.5</v>
      </c>
      <c r="AM1695" s="139">
        <v>10</v>
      </c>
      <c r="AN1695" s="81">
        <v>371</v>
      </c>
      <c r="AO1695" s="80">
        <v>116</v>
      </c>
      <c r="AP1695" s="80">
        <v>1017</v>
      </c>
      <c r="AQ1695" s="88">
        <v>332</v>
      </c>
      <c r="AR1695" s="299">
        <v>34.9</v>
      </c>
      <c r="AS1695" s="299">
        <v>36.5</v>
      </c>
      <c r="AZ1695" s="117"/>
      <c r="BA1695" s="80"/>
      <c r="BB1695" s="80"/>
      <c r="BC1695" s="80"/>
      <c r="BD1695" s="88"/>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c r="ID1695" s="15"/>
      <c r="IE1695" s="15"/>
      <c r="IF1695" s="15"/>
      <c r="IG1695" s="15"/>
      <c r="IH1695" s="15"/>
      <c r="II1695" s="15"/>
      <c r="IJ1695" s="15"/>
      <c r="IK1695" s="15"/>
      <c r="IL1695" s="15"/>
      <c r="IM1695" s="15"/>
      <c r="IN1695" s="15"/>
      <c r="IO1695" s="15"/>
      <c r="IP1695" s="15"/>
      <c r="IQ1695" s="15"/>
      <c r="IR1695" s="15"/>
      <c r="IS1695" s="15"/>
      <c r="IT1695" s="15"/>
      <c r="IU1695" s="15"/>
      <c r="IV1695" s="15"/>
    </row>
    <row r="1696" spans="1:256" s="299" customFormat="1" x14ac:dyDescent="0.2">
      <c r="A1696" s="138">
        <v>12</v>
      </c>
      <c r="B1696" s="84">
        <v>92</v>
      </c>
      <c r="C1696" s="294">
        <v>224</v>
      </c>
      <c r="D1696" s="15">
        <v>311</v>
      </c>
      <c r="E1696" s="394"/>
      <c r="F1696" s="399"/>
      <c r="G1696" s="411"/>
      <c r="H1696" s="297"/>
      <c r="I1696" s="297"/>
      <c r="J1696" s="297"/>
      <c r="K1696" s="297"/>
      <c r="L1696" s="58"/>
      <c r="M1696" s="58"/>
      <c r="N1696" s="56">
        <v>12</v>
      </c>
      <c r="O1696" s="84">
        <v>92</v>
      </c>
      <c r="P1696" s="294">
        <v>132</v>
      </c>
      <c r="Q1696" s="15">
        <v>89</v>
      </c>
      <c r="R1696" s="297"/>
      <c r="S1696" s="399"/>
      <c r="T1696" s="409"/>
      <c r="U1696" s="297"/>
      <c r="V1696" s="297"/>
      <c r="W1696" s="297"/>
      <c r="X1696" s="297"/>
      <c r="Y1696" s="338"/>
      <c r="Z1696" s="58"/>
      <c r="AA1696" s="56">
        <v>12</v>
      </c>
      <c r="AB1696" s="15"/>
      <c r="AD1696" s="336">
        <v>11</v>
      </c>
      <c r="AE1696" s="15">
        <v>240</v>
      </c>
      <c r="AF1696" s="15">
        <v>82</v>
      </c>
      <c r="AG1696" s="299">
        <v>1458</v>
      </c>
      <c r="AH1696" s="299">
        <v>485</v>
      </c>
      <c r="AI1696" s="299">
        <v>16.899999999999999</v>
      </c>
      <c r="AJ1696" s="299">
        <v>16.5</v>
      </c>
      <c r="AM1696" s="139">
        <v>11</v>
      </c>
      <c r="AN1696" s="80">
        <v>240</v>
      </c>
      <c r="AO1696" s="80">
        <v>82</v>
      </c>
      <c r="AP1696" s="80">
        <v>1458</v>
      </c>
      <c r="AQ1696" s="88">
        <v>485</v>
      </c>
      <c r="AR1696" s="299">
        <v>16.899999999999999</v>
      </c>
      <c r="AS1696" s="299">
        <v>16.5</v>
      </c>
      <c r="AZ1696" s="117"/>
      <c r="BA1696" s="80"/>
      <c r="BB1696" s="80"/>
      <c r="BC1696" s="80"/>
      <c r="BD1696" s="88"/>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c r="ID1696" s="15"/>
      <c r="IE1696" s="15"/>
      <c r="IF1696" s="15"/>
      <c r="IG1696" s="15"/>
      <c r="IH1696" s="15"/>
      <c r="II1696" s="15"/>
      <c r="IJ1696" s="15"/>
      <c r="IK1696" s="15"/>
      <c r="IL1696" s="15"/>
      <c r="IM1696" s="15"/>
      <c r="IN1696" s="15"/>
      <c r="IO1696" s="15"/>
      <c r="IP1696" s="15"/>
      <c r="IQ1696" s="15"/>
      <c r="IR1696" s="15"/>
      <c r="IS1696" s="15"/>
      <c r="IT1696" s="15"/>
      <c r="IU1696" s="15"/>
      <c r="IV1696" s="15"/>
    </row>
    <row r="1697" spans="1:256" s="299" customFormat="1" x14ac:dyDescent="0.2">
      <c r="A1697" s="138">
        <v>13</v>
      </c>
      <c r="B1697" s="84">
        <v>122</v>
      </c>
      <c r="C1697" s="294">
        <v>266</v>
      </c>
      <c r="D1697" s="15">
        <v>537</v>
      </c>
      <c r="E1697" s="394"/>
      <c r="F1697" s="399"/>
      <c r="G1697" s="411"/>
      <c r="H1697" s="297"/>
      <c r="I1697" s="297"/>
      <c r="J1697" s="71"/>
      <c r="K1697" s="297"/>
      <c r="L1697" s="58"/>
      <c r="M1697" s="58"/>
      <c r="N1697" s="56">
        <v>13</v>
      </c>
      <c r="O1697" s="84">
        <v>122</v>
      </c>
      <c r="P1697" s="294">
        <v>144</v>
      </c>
      <c r="Q1697" s="15">
        <v>271</v>
      </c>
      <c r="R1697" s="297"/>
      <c r="S1697" s="399"/>
      <c r="T1697" s="409"/>
      <c r="U1697" s="297"/>
      <c r="V1697" s="297"/>
      <c r="W1697" s="297"/>
      <c r="X1697" s="297"/>
      <c r="Y1697" s="338"/>
      <c r="Z1697" s="58"/>
      <c r="AA1697" s="56">
        <v>13</v>
      </c>
      <c r="AB1697" s="15"/>
      <c r="AD1697" s="15">
        <v>12</v>
      </c>
      <c r="AE1697" s="15">
        <v>311</v>
      </c>
      <c r="AF1697" s="15">
        <v>89</v>
      </c>
      <c r="AG1697" s="299">
        <v>5382</v>
      </c>
      <c r="AH1697" s="299">
        <v>1765</v>
      </c>
      <c r="AI1697" s="299">
        <v>5</v>
      </c>
      <c r="AJ1697" s="299">
        <v>5.8</v>
      </c>
      <c r="AK1697" s="125"/>
      <c r="AM1697" s="139">
        <v>12</v>
      </c>
      <c r="AN1697" s="80">
        <v>311</v>
      </c>
      <c r="AO1697" s="80">
        <v>89</v>
      </c>
      <c r="AP1697" s="80">
        <v>5382</v>
      </c>
      <c r="AQ1697" s="88">
        <v>1765</v>
      </c>
      <c r="AR1697" s="299">
        <v>5</v>
      </c>
      <c r="AS1697" s="299">
        <v>5.8</v>
      </c>
      <c r="AZ1697" s="117"/>
      <c r="BA1697" s="80"/>
      <c r="BB1697" s="80"/>
      <c r="BC1697" s="80"/>
      <c r="BD1697" s="88"/>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c r="ID1697" s="15"/>
      <c r="IE1697" s="15"/>
      <c r="IF1697" s="15"/>
      <c r="IG1697" s="15"/>
      <c r="IH1697" s="15"/>
      <c r="II1697" s="15"/>
      <c r="IJ1697" s="15"/>
      <c r="IK1697" s="15"/>
      <c r="IL1697" s="15"/>
      <c r="IM1697" s="15"/>
      <c r="IN1697" s="15"/>
      <c r="IO1697" s="15"/>
      <c r="IP1697" s="15"/>
      <c r="IQ1697" s="15"/>
      <c r="IR1697" s="15"/>
      <c r="IS1697" s="15"/>
      <c r="IT1697" s="15"/>
      <c r="IU1697" s="15"/>
      <c r="IV1697" s="15"/>
    </row>
    <row r="1698" spans="1:256" s="299" customFormat="1" x14ac:dyDescent="0.2">
      <c r="A1698" s="138">
        <v>14</v>
      </c>
      <c r="B1698" s="84">
        <v>1031</v>
      </c>
      <c r="C1698" s="294">
        <v>2207</v>
      </c>
      <c r="D1698" s="15">
        <v>3195</v>
      </c>
      <c r="E1698" s="394"/>
      <c r="F1698" s="399"/>
      <c r="G1698" s="411"/>
      <c r="H1698" s="297"/>
      <c r="I1698" s="297"/>
      <c r="J1698" s="297"/>
      <c r="K1698" s="297"/>
      <c r="L1698" s="58"/>
      <c r="M1698" s="58"/>
      <c r="N1698" s="56">
        <v>14</v>
      </c>
      <c r="O1698" s="84">
        <v>1031</v>
      </c>
      <c r="P1698" s="294">
        <v>1174</v>
      </c>
      <c r="Q1698" s="15">
        <v>983</v>
      </c>
      <c r="R1698" s="297"/>
      <c r="S1698" s="399"/>
      <c r="T1698" s="409"/>
      <c r="U1698" s="297"/>
      <c r="V1698" s="297"/>
      <c r="W1698" s="297"/>
      <c r="X1698" s="297"/>
      <c r="Y1698" s="338"/>
      <c r="Z1698" s="58"/>
      <c r="AA1698" s="56">
        <v>14</v>
      </c>
      <c r="AB1698" s="15"/>
      <c r="AD1698" s="336">
        <v>13</v>
      </c>
      <c r="AE1698" s="15">
        <v>537</v>
      </c>
      <c r="AF1698" s="15">
        <v>271</v>
      </c>
      <c r="AG1698" s="299">
        <v>1801</v>
      </c>
      <c r="AH1698" s="299">
        <v>585</v>
      </c>
      <c r="AI1698" s="299">
        <v>46.3</v>
      </c>
      <c r="AJ1698" s="299">
        <v>29.8</v>
      </c>
      <c r="AM1698" s="139">
        <v>13</v>
      </c>
      <c r="AN1698" s="80">
        <v>537</v>
      </c>
      <c r="AO1698" s="80">
        <v>271</v>
      </c>
      <c r="AP1698" s="80">
        <v>1801</v>
      </c>
      <c r="AQ1698" s="88">
        <v>585</v>
      </c>
      <c r="AR1698" s="299">
        <v>46.3</v>
      </c>
      <c r="AS1698" s="299">
        <v>29.8</v>
      </c>
      <c r="AZ1698" s="117"/>
      <c r="BA1698" s="80"/>
      <c r="BB1698" s="80"/>
      <c r="BC1698" s="80"/>
      <c r="BD1698" s="88"/>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c r="ID1698" s="15"/>
      <c r="IE1698" s="15"/>
      <c r="IF1698" s="15"/>
      <c r="IG1698" s="15"/>
      <c r="IH1698" s="15"/>
      <c r="II1698" s="15"/>
      <c r="IJ1698" s="15"/>
      <c r="IK1698" s="15"/>
      <c r="IL1698" s="15"/>
      <c r="IM1698" s="15"/>
      <c r="IN1698" s="15"/>
      <c r="IO1698" s="15"/>
      <c r="IP1698" s="15"/>
      <c r="IQ1698" s="15"/>
      <c r="IR1698" s="15"/>
      <c r="IS1698" s="15"/>
      <c r="IT1698" s="15"/>
      <c r="IU1698" s="15"/>
      <c r="IV1698" s="15"/>
    </row>
    <row r="1699" spans="1:256" s="299" customFormat="1" x14ac:dyDescent="0.2">
      <c r="A1699" s="138">
        <v>15</v>
      </c>
      <c r="B1699" s="84">
        <v>913</v>
      </c>
      <c r="C1699" s="294">
        <v>2835</v>
      </c>
      <c r="D1699" s="15">
        <v>4297</v>
      </c>
      <c r="E1699" s="394"/>
      <c r="F1699" s="399"/>
      <c r="G1699" s="411"/>
      <c r="H1699" s="297"/>
      <c r="I1699" s="297"/>
      <c r="J1699" s="297"/>
      <c r="K1699" s="297"/>
      <c r="L1699" s="58"/>
      <c r="M1699" s="58"/>
      <c r="N1699" s="56">
        <v>15</v>
      </c>
      <c r="O1699" s="84">
        <v>913</v>
      </c>
      <c r="P1699" s="294">
        <v>1922</v>
      </c>
      <c r="Q1699" s="15">
        <v>1462</v>
      </c>
      <c r="R1699" s="71"/>
      <c r="S1699" s="399"/>
      <c r="T1699" s="409"/>
      <c r="U1699" s="297"/>
      <c r="V1699" s="297"/>
      <c r="W1699" s="297"/>
      <c r="X1699" s="297"/>
      <c r="Y1699" s="338"/>
      <c r="Z1699" s="58"/>
      <c r="AA1699" s="56">
        <v>15</v>
      </c>
      <c r="AB1699" s="15"/>
      <c r="AC1699" s="15"/>
      <c r="AD1699" s="15">
        <v>14</v>
      </c>
      <c r="AE1699" s="15">
        <v>3195</v>
      </c>
      <c r="AF1699" s="15">
        <v>983</v>
      </c>
      <c r="AG1699" s="15">
        <v>4145</v>
      </c>
      <c r="AH1699" s="299">
        <v>1376</v>
      </c>
      <c r="AI1699" s="299">
        <v>71.400000000000006</v>
      </c>
      <c r="AJ1699" s="299">
        <v>77.099999999999994</v>
      </c>
      <c r="AM1699" s="139">
        <v>14</v>
      </c>
      <c r="AN1699" s="80">
        <v>3195</v>
      </c>
      <c r="AO1699" s="80">
        <v>983</v>
      </c>
      <c r="AP1699" s="80">
        <v>4145</v>
      </c>
      <c r="AQ1699" s="88">
        <v>1376</v>
      </c>
      <c r="AR1699" s="299">
        <v>71.400000000000006</v>
      </c>
      <c r="AS1699" s="299">
        <v>77.099999999999994</v>
      </c>
      <c r="AZ1699" s="117"/>
      <c r="BA1699" s="80"/>
      <c r="BB1699" s="80"/>
      <c r="BC1699" s="80"/>
      <c r="BD1699" s="88"/>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c r="ID1699" s="15"/>
      <c r="IE1699" s="15"/>
      <c r="IF1699" s="15"/>
      <c r="IG1699" s="15"/>
      <c r="IH1699" s="15"/>
      <c r="II1699" s="15"/>
      <c r="IJ1699" s="15"/>
      <c r="IK1699" s="15"/>
      <c r="IL1699" s="15"/>
      <c r="IM1699" s="15"/>
      <c r="IN1699" s="15"/>
      <c r="IO1699" s="15"/>
      <c r="IP1699" s="15"/>
      <c r="IQ1699" s="15"/>
      <c r="IR1699" s="15"/>
      <c r="IS1699" s="15"/>
      <c r="IT1699" s="15"/>
      <c r="IU1699" s="15"/>
      <c r="IV1699" s="15"/>
    </row>
    <row r="1700" spans="1:256" s="299" customFormat="1" x14ac:dyDescent="0.2">
      <c r="A1700" s="138">
        <v>16</v>
      </c>
      <c r="B1700" s="84">
        <v>18</v>
      </c>
      <c r="C1700" s="294">
        <v>42</v>
      </c>
      <c r="D1700" s="299">
        <v>85</v>
      </c>
      <c r="E1700" s="394"/>
      <c r="F1700" s="399"/>
      <c r="G1700" s="411"/>
      <c r="H1700" s="297"/>
      <c r="I1700" s="297"/>
      <c r="J1700" s="297"/>
      <c r="K1700" s="71"/>
      <c r="L1700" s="58"/>
      <c r="M1700" s="58"/>
      <c r="N1700" s="56">
        <v>16</v>
      </c>
      <c r="O1700" s="84">
        <v>18</v>
      </c>
      <c r="P1700" s="294">
        <v>24</v>
      </c>
      <c r="Q1700" s="299">
        <v>43</v>
      </c>
      <c r="R1700" s="297"/>
      <c r="S1700" s="399"/>
      <c r="T1700" s="409"/>
      <c r="U1700" s="297"/>
      <c r="V1700" s="297"/>
      <c r="W1700" s="297"/>
      <c r="X1700" s="297"/>
      <c r="Y1700" s="338"/>
      <c r="Z1700" s="58"/>
      <c r="AA1700" s="56">
        <v>16</v>
      </c>
      <c r="AB1700" s="15"/>
      <c r="AD1700" s="336">
        <v>15</v>
      </c>
      <c r="AE1700" s="15">
        <v>4297</v>
      </c>
      <c r="AF1700" s="15">
        <v>1462</v>
      </c>
      <c r="AG1700" s="299">
        <v>7018</v>
      </c>
      <c r="AH1700" s="299">
        <v>2403</v>
      </c>
      <c r="AI1700" s="299">
        <v>60.8</v>
      </c>
      <c r="AJ1700" s="299">
        <v>61.2</v>
      </c>
      <c r="AM1700" s="139">
        <v>15</v>
      </c>
      <c r="AN1700" s="80">
        <v>4297</v>
      </c>
      <c r="AO1700" s="80">
        <v>1462</v>
      </c>
      <c r="AP1700" s="80">
        <v>7018</v>
      </c>
      <c r="AQ1700" s="88">
        <v>2403</v>
      </c>
      <c r="AR1700" s="299">
        <v>60.8</v>
      </c>
      <c r="AS1700" s="299">
        <v>61.2</v>
      </c>
      <c r="AZ1700" s="117"/>
      <c r="BA1700" s="80"/>
      <c r="BB1700" s="80"/>
      <c r="BC1700" s="80"/>
      <c r="BD1700" s="88"/>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c r="ID1700" s="15"/>
      <c r="IE1700" s="15"/>
      <c r="IF1700" s="15"/>
      <c r="IG1700" s="15"/>
      <c r="IH1700" s="15"/>
      <c r="II1700" s="15"/>
      <c r="IJ1700" s="15"/>
      <c r="IK1700" s="15"/>
      <c r="IL1700" s="15"/>
      <c r="IM1700" s="15"/>
      <c r="IN1700" s="15"/>
      <c r="IO1700" s="15"/>
      <c r="IP1700" s="15"/>
      <c r="IQ1700" s="15"/>
      <c r="IR1700" s="15"/>
      <c r="IS1700" s="15"/>
      <c r="IT1700" s="15"/>
      <c r="IU1700" s="15"/>
      <c r="IV1700" s="15"/>
    </row>
    <row r="1701" spans="1:256" s="299" customFormat="1" x14ac:dyDescent="0.2">
      <c r="A1701" s="138">
        <v>17</v>
      </c>
      <c r="B1701" s="84">
        <v>149</v>
      </c>
      <c r="C1701" s="294">
        <v>221</v>
      </c>
      <c r="D1701" s="299">
        <v>371</v>
      </c>
      <c r="E1701" s="394"/>
      <c r="F1701" s="399"/>
      <c r="G1701" s="411"/>
      <c r="H1701" s="297"/>
      <c r="I1701" s="297"/>
      <c r="J1701" s="297"/>
      <c r="K1701" s="297"/>
      <c r="L1701" s="58"/>
      <c r="M1701" s="58"/>
      <c r="N1701" s="56">
        <v>17</v>
      </c>
      <c r="O1701" s="84">
        <v>149</v>
      </c>
      <c r="P1701" s="294">
        <v>72</v>
      </c>
      <c r="Q1701" s="299">
        <v>146</v>
      </c>
      <c r="R1701" s="297"/>
      <c r="S1701" s="399"/>
      <c r="T1701" s="409"/>
      <c r="U1701" s="297"/>
      <c r="V1701" s="297"/>
      <c r="W1701" s="297"/>
      <c r="X1701" s="297"/>
      <c r="Y1701" s="338"/>
      <c r="Z1701" s="58"/>
      <c r="AA1701" s="56">
        <v>17</v>
      </c>
      <c r="AB1701" s="15"/>
      <c r="AC1701" s="15"/>
      <c r="AD1701" s="336">
        <v>16</v>
      </c>
      <c r="AE1701" s="299">
        <v>85</v>
      </c>
      <c r="AF1701" s="299">
        <v>43</v>
      </c>
      <c r="AG1701" s="299">
        <v>814</v>
      </c>
      <c r="AH1701" s="299">
        <v>248</v>
      </c>
      <c r="AI1701" s="299">
        <v>17.3</v>
      </c>
      <c r="AJ1701" s="299">
        <v>10.4</v>
      </c>
      <c r="AM1701" s="139">
        <v>16</v>
      </c>
      <c r="AN1701" s="80">
        <v>85</v>
      </c>
      <c r="AO1701" s="80">
        <v>43</v>
      </c>
      <c r="AP1701" s="80">
        <v>814</v>
      </c>
      <c r="AQ1701" s="88">
        <v>248</v>
      </c>
      <c r="AR1701" s="299">
        <v>17.3</v>
      </c>
      <c r="AS1701" s="299">
        <v>10.4</v>
      </c>
      <c r="AZ1701" s="117"/>
      <c r="BA1701" s="80"/>
      <c r="BB1701" s="80"/>
      <c r="BC1701" s="80"/>
      <c r="BD1701" s="88"/>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c r="ID1701" s="15"/>
      <c r="IE1701" s="15"/>
      <c r="IF1701" s="15"/>
      <c r="IG1701" s="15"/>
      <c r="IH1701" s="15"/>
      <c r="II1701" s="15"/>
      <c r="IJ1701" s="15"/>
      <c r="IK1701" s="15"/>
      <c r="IL1701" s="15"/>
      <c r="IM1701" s="15"/>
      <c r="IN1701" s="15"/>
      <c r="IO1701" s="15"/>
      <c r="IP1701" s="15"/>
      <c r="IQ1701" s="15"/>
      <c r="IR1701" s="15"/>
      <c r="IS1701" s="15"/>
      <c r="IT1701" s="15"/>
      <c r="IU1701" s="15"/>
      <c r="IV1701" s="15"/>
    </row>
    <row r="1702" spans="1:256" s="299" customFormat="1" x14ac:dyDescent="0.2">
      <c r="A1702" s="138">
        <v>18</v>
      </c>
      <c r="B1702" s="84">
        <v>41</v>
      </c>
      <c r="C1702" s="294">
        <v>199</v>
      </c>
      <c r="D1702" s="15">
        <v>340</v>
      </c>
      <c r="E1702" s="394"/>
      <c r="F1702" s="399"/>
      <c r="G1702" s="411"/>
      <c r="H1702" s="71"/>
      <c r="I1702" s="297"/>
      <c r="J1702" s="297"/>
      <c r="K1702" s="297"/>
      <c r="L1702" s="58"/>
      <c r="M1702" s="58"/>
      <c r="N1702" s="56">
        <v>18</v>
      </c>
      <c r="O1702" s="84">
        <v>41</v>
      </c>
      <c r="P1702" s="294">
        <v>158</v>
      </c>
      <c r="Q1702" s="15">
        <v>141</v>
      </c>
      <c r="R1702" s="297"/>
      <c r="S1702" s="399"/>
      <c r="T1702" s="409"/>
      <c r="U1702" s="71"/>
      <c r="V1702" s="297"/>
      <c r="W1702" s="297"/>
      <c r="X1702" s="71"/>
      <c r="Y1702" s="338"/>
      <c r="Z1702" s="58"/>
      <c r="AA1702" s="56">
        <v>18</v>
      </c>
      <c r="AB1702" s="15"/>
      <c r="AD1702" s="337">
        <v>17</v>
      </c>
      <c r="AE1702" s="299">
        <v>371</v>
      </c>
      <c r="AF1702" s="299">
        <v>146</v>
      </c>
      <c r="AG1702" s="299">
        <v>1116</v>
      </c>
      <c r="AH1702" s="299">
        <v>379</v>
      </c>
      <c r="AI1702" s="299">
        <v>38.5</v>
      </c>
      <c r="AJ1702" s="299">
        <v>33.200000000000003</v>
      </c>
      <c r="AL1702" s="125"/>
      <c r="AM1702" s="139">
        <v>17</v>
      </c>
      <c r="AN1702" s="80">
        <v>371</v>
      </c>
      <c r="AO1702" s="80">
        <v>146</v>
      </c>
      <c r="AP1702" s="80">
        <v>1116</v>
      </c>
      <c r="AQ1702" s="88">
        <v>379</v>
      </c>
      <c r="AR1702" s="299">
        <v>38.5</v>
      </c>
      <c r="AS1702" s="299">
        <v>33.200000000000003</v>
      </c>
      <c r="AZ1702" s="117"/>
      <c r="BA1702" s="80"/>
      <c r="BB1702" s="80"/>
      <c r="BC1702" s="80"/>
      <c r="BD1702" s="88"/>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c r="ID1702" s="15"/>
      <c r="IE1702" s="15"/>
      <c r="IF1702" s="15"/>
      <c r="IG1702" s="15"/>
      <c r="IH1702" s="15"/>
      <c r="II1702" s="15"/>
      <c r="IJ1702" s="15"/>
      <c r="IK1702" s="15"/>
      <c r="IL1702" s="15"/>
      <c r="IM1702" s="15"/>
      <c r="IN1702" s="15"/>
      <c r="IO1702" s="15"/>
      <c r="IP1702" s="15"/>
      <c r="IQ1702" s="15"/>
      <c r="IR1702" s="15"/>
      <c r="IS1702" s="15"/>
      <c r="IT1702" s="15"/>
      <c r="IU1702" s="15"/>
      <c r="IV1702" s="15"/>
    </row>
    <row r="1703" spans="1:256" s="299" customFormat="1" x14ac:dyDescent="0.2">
      <c r="A1703" s="138">
        <v>19</v>
      </c>
      <c r="B1703" s="84">
        <v>96</v>
      </c>
      <c r="C1703" s="294">
        <v>130</v>
      </c>
      <c r="D1703" s="15">
        <v>161</v>
      </c>
      <c r="E1703" s="394"/>
      <c r="F1703" s="399"/>
      <c r="G1703" s="411"/>
      <c r="H1703" s="297"/>
      <c r="I1703" s="297"/>
      <c r="J1703" s="297"/>
      <c r="K1703" s="297"/>
      <c r="L1703" s="58"/>
      <c r="M1703" s="58"/>
      <c r="N1703" s="56">
        <v>19</v>
      </c>
      <c r="O1703" s="84">
        <v>96</v>
      </c>
      <c r="P1703" s="294">
        <v>34</v>
      </c>
      <c r="Q1703" s="15">
        <v>47</v>
      </c>
      <c r="R1703" s="297"/>
      <c r="S1703" s="399"/>
      <c r="T1703" s="409"/>
      <c r="U1703" s="297"/>
      <c r="V1703" s="297"/>
      <c r="W1703" s="297"/>
      <c r="X1703" s="297"/>
      <c r="Y1703" s="338"/>
      <c r="Z1703" s="58"/>
      <c r="AA1703" s="56">
        <v>19</v>
      </c>
      <c r="AB1703" s="15"/>
      <c r="AD1703" s="15">
        <v>18</v>
      </c>
      <c r="AE1703" s="15">
        <v>340</v>
      </c>
      <c r="AF1703" s="15">
        <v>141</v>
      </c>
      <c r="AG1703" s="299">
        <v>1791</v>
      </c>
      <c r="AH1703" s="299">
        <v>511</v>
      </c>
      <c r="AI1703" s="299">
        <v>27.6</v>
      </c>
      <c r="AJ1703" s="299">
        <v>19</v>
      </c>
      <c r="AM1703" s="139">
        <v>18</v>
      </c>
      <c r="AN1703" s="80">
        <v>340</v>
      </c>
      <c r="AO1703" s="80">
        <v>141</v>
      </c>
      <c r="AP1703" s="80">
        <v>1791</v>
      </c>
      <c r="AQ1703" s="88">
        <v>511</v>
      </c>
      <c r="AR1703" s="299">
        <v>27.6</v>
      </c>
      <c r="AS1703" s="299">
        <v>19</v>
      </c>
      <c r="AZ1703" s="117"/>
      <c r="BA1703" s="80"/>
      <c r="BB1703" s="80"/>
      <c r="BC1703" s="80"/>
      <c r="BD1703" s="88"/>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c r="ID1703" s="15"/>
      <c r="IE1703" s="15"/>
      <c r="IF1703" s="15"/>
      <c r="IG1703" s="15"/>
      <c r="IH1703" s="15"/>
      <c r="II1703" s="15"/>
      <c r="IJ1703" s="15"/>
      <c r="IK1703" s="15"/>
      <c r="IL1703" s="15"/>
      <c r="IM1703" s="15"/>
      <c r="IN1703" s="15"/>
      <c r="IO1703" s="15"/>
      <c r="IP1703" s="15"/>
      <c r="IQ1703" s="15"/>
      <c r="IR1703" s="15"/>
      <c r="IS1703" s="15"/>
      <c r="IT1703" s="15"/>
      <c r="IU1703" s="15"/>
      <c r="IV1703" s="15"/>
    </row>
    <row r="1704" spans="1:256" s="299" customFormat="1" x14ac:dyDescent="0.2">
      <c r="A1704" s="138">
        <v>20</v>
      </c>
      <c r="B1704" s="84">
        <v>138</v>
      </c>
      <c r="C1704" s="294">
        <v>262</v>
      </c>
      <c r="D1704" s="15">
        <v>304</v>
      </c>
      <c r="E1704" s="394"/>
      <c r="F1704" s="399"/>
      <c r="G1704" s="411"/>
      <c r="H1704" s="297"/>
      <c r="I1704" s="297"/>
      <c r="J1704" s="297"/>
      <c r="K1704" s="297"/>
      <c r="L1704" s="58"/>
      <c r="M1704" s="58"/>
      <c r="N1704" s="56">
        <v>20</v>
      </c>
      <c r="O1704" s="84">
        <v>138</v>
      </c>
      <c r="P1704" s="294">
        <v>125</v>
      </c>
      <c r="Q1704" s="15">
        <v>42</v>
      </c>
      <c r="R1704" s="297"/>
      <c r="S1704" s="399"/>
      <c r="T1704" s="409"/>
      <c r="U1704" s="297"/>
      <c r="V1704" s="297"/>
      <c r="W1704" s="297"/>
      <c r="X1704" s="297"/>
      <c r="Y1704" s="338"/>
      <c r="Z1704" s="58"/>
      <c r="AA1704" s="56">
        <v>20</v>
      </c>
      <c r="AB1704" s="15"/>
      <c r="AD1704" s="336">
        <v>19</v>
      </c>
      <c r="AE1704" s="15">
        <v>161</v>
      </c>
      <c r="AF1704" s="15">
        <v>47</v>
      </c>
      <c r="AG1704" s="299">
        <v>568</v>
      </c>
      <c r="AH1704" s="299">
        <v>177</v>
      </c>
      <c r="AI1704" s="299">
        <v>26.6</v>
      </c>
      <c r="AJ1704" s="299">
        <v>28.3</v>
      </c>
      <c r="AM1704" s="139">
        <v>19</v>
      </c>
      <c r="AN1704" s="80">
        <v>161</v>
      </c>
      <c r="AO1704" s="80">
        <v>47</v>
      </c>
      <c r="AP1704" s="80">
        <v>568</v>
      </c>
      <c r="AQ1704" s="88">
        <v>177</v>
      </c>
      <c r="AR1704" s="299">
        <v>26.6</v>
      </c>
      <c r="AS1704" s="299">
        <v>28.3</v>
      </c>
      <c r="AZ1704" s="117"/>
      <c r="BA1704" s="80"/>
      <c r="BB1704" s="80"/>
      <c r="BC1704" s="80"/>
      <c r="BD1704" s="88"/>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c r="ID1704" s="15"/>
      <c r="IE1704" s="15"/>
      <c r="IF1704" s="15"/>
      <c r="IG1704" s="15"/>
      <c r="IH1704" s="15"/>
      <c r="II1704" s="15"/>
      <c r="IJ1704" s="15"/>
      <c r="IK1704" s="15"/>
      <c r="IL1704" s="15"/>
      <c r="IM1704" s="15"/>
      <c r="IN1704" s="15"/>
      <c r="IO1704" s="15"/>
      <c r="IP1704" s="15"/>
      <c r="IQ1704" s="15"/>
      <c r="IR1704" s="15"/>
      <c r="IS1704" s="15"/>
      <c r="IT1704" s="15"/>
      <c r="IU1704" s="15"/>
      <c r="IV1704" s="15"/>
    </row>
    <row r="1705" spans="1:256" s="299" customFormat="1" x14ac:dyDescent="0.2">
      <c r="A1705" s="138">
        <v>21</v>
      </c>
      <c r="B1705" s="84">
        <v>120</v>
      </c>
      <c r="C1705" s="294">
        <v>300</v>
      </c>
      <c r="D1705" s="15">
        <v>420</v>
      </c>
      <c r="E1705" s="394"/>
      <c r="F1705" s="399"/>
      <c r="G1705" s="411"/>
      <c r="H1705" s="297"/>
      <c r="I1705" s="297"/>
      <c r="J1705" s="71"/>
      <c r="K1705" s="297"/>
      <c r="L1705" s="58"/>
      <c r="M1705" s="58"/>
      <c r="N1705" s="56">
        <v>21</v>
      </c>
      <c r="O1705" s="84">
        <v>120</v>
      </c>
      <c r="P1705" s="294">
        <v>180</v>
      </c>
      <c r="Q1705" s="15">
        <v>120</v>
      </c>
      <c r="R1705" s="354"/>
      <c r="S1705" s="399"/>
      <c r="T1705" s="409"/>
      <c r="U1705" s="297"/>
      <c r="V1705" s="297"/>
      <c r="W1705" s="297"/>
      <c r="X1705" s="297"/>
      <c r="Y1705" s="338"/>
      <c r="Z1705" s="58"/>
      <c r="AA1705" s="56">
        <v>21</v>
      </c>
      <c r="AB1705" s="15"/>
      <c r="AC1705" s="15"/>
      <c r="AD1705" s="15">
        <v>20</v>
      </c>
      <c r="AE1705" s="15">
        <v>304</v>
      </c>
      <c r="AF1705" s="15">
        <v>42</v>
      </c>
      <c r="AG1705" s="15">
        <v>669</v>
      </c>
      <c r="AH1705" s="299">
        <v>222</v>
      </c>
      <c r="AI1705" s="299">
        <v>18.899999999999999</v>
      </c>
      <c r="AJ1705" s="299">
        <v>45.4</v>
      </c>
      <c r="AM1705" s="139">
        <v>20</v>
      </c>
      <c r="AN1705" s="80">
        <v>304</v>
      </c>
      <c r="AO1705" s="80">
        <v>42</v>
      </c>
      <c r="AP1705" s="80">
        <v>669</v>
      </c>
      <c r="AQ1705" s="88">
        <v>222</v>
      </c>
      <c r="AR1705" s="299">
        <v>18.899999999999999</v>
      </c>
      <c r="AS1705" s="299">
        <v>45.4</v>
      </c>
      <c r="AZ1705" s="117"/>
      <c r="BA1705" s="80"/>
      <c r="BB1705" s="80"/>
      <c r="BC1705" s="80"/>
      <c r="BD1705" s="88"/>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c r="ID1705" s="15"/>
      <c r="IE1705" s="15"/>
      <c r="IF1705" s="15"/>
      <c r="IG1705" s="15"/>
      <c r="IH1705" s="15"/>
      <c r="II1705" s="15"/>
      <c r="IJ1705" s="15"/>
      <c r="IK1705" s="15"/>
      <c r="IL1705" s="15"/>
      <c r="IM1705" s="15"/>
      <c r="IN1705" s="15"/>
      <c r="IO1705" s="15"/>
      <c r="IP1705" s="15"/>
      <c r="IQ1705" s="15"/>
      <c r="IR1705" s="15"/>
      <c r="IS1705" s="15"/>
      <c r="IT1705" s="15"/>
      <c r="IU1705" s="15"/>
      <c r="IV1705" s="15"/>
    </row>
    <row r="1706" spans="1:256" s="299" customFormat="1" x14ac:dyDescent="0.2">
      <c r="A1706" s="138">
        <v>22</v>
      </c>
      <c r="B1706" s="84">
        <v>135</v>
      </c>
      <c r="C1706" s="294">
        <v>640</v>
      </c>
      <c r="D1706" s="15">
        <v>866</v>
      </c>
      <c r="E1706" s="394"/>
      <c r="F1706" s="399"/>
      <c r="G1706" s="411"/>
      <c r="H1706" s="297"/>
      <c r="I1706" s="297"/>
      <c r="J1706" s="297"/>
      <c r="K1706" s="297"/>
      <c r="L1706" s="58"/>
      <c r="M1706" s="58"/>
      <c r="N1706" s="56">
        <v>22</v>
      </c>
      <c r="O1706" s="84">
        <v>135</v>
      </c>
      <c r="P1706" s="294">
        <v>505</v>
      </c>
      <c r="Q1706" s="15">
        <v>228</v>
      </c>
      <c r="R1706" s="297"/>
      <c r="S1706" s="399"/>
      <c r="T1706" s="409"/>
      <c r="U1706" s="297"/>
      <c r="V1706" s="297"/>
      <c r="W1706" s="297"/>
      <c r="X1706" s="297"/>
      <c r="Y1706" s="338"/>
      <c r="Z1706" s="58"/>
      <c r="AA1706" s="56">
        <v>22</v>
      </c>
      <c r="AB1706" s="15"/>
      <c r="AC1706" s="15"/>
      <c r="AD1706" s="336">
        <v>21</v>
      </c>
      <c r="AE1706" s="15">
        <v>420</v>
      </c>
      <c r="AF1706" s="15">
        <v>120</v>
      </c>
      <c r="AG1706" s="299">
        <v>3112</v>
      </c>
      <c r="AH1706" s="299">
        <v>1174</v>
      </c>
      <c r="AI1706" s="299">
        <v>10.199999999999999</v>
      </c>
      <c r="AJ1706" s="15">
        <v>13.5</v>
      </c>
      <c r="AK1706" s="15"/>
      <c r="AM1706" s="139">
        <v>21</v>
      </c>
      <c r="AN1706" s="80">
        <v>420</v>
      </c>
      <c r="AO1706" s="80">
        <v>120</v>
      </c>
      <c r="AP1706" s="80">
        <v>3112</v>
      </c>
      <c r="AQ1706" s="88">
        <v>1174</v>
      </c>
      <c r="AR1706" s="299">
        <v>10.199999999999999</v>
      </c>
      <c r="AS1706" s="299">
        <v>13.5</v>
      </c>
      <c r="AZ1706" s="117"/>
      <c r="BA1706" s="80"/>
      <c r="BB1706" s="80"/>
      <c r="BC1706" s="80"/>
      <c r="BD1706" s="88"/>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c r="ID1706" s="15"/>
      <c r="IE1706" s="15"/>
      <c r="IF1706" s="15"/>
      <c r="IG1706" s="15"/>
      <c r="IH1706" s="15"/>
      <c r="II1706" s="15"/>
      <c r="IJ1706" s="15"/>
      <c r="IK1706" s="15"/>
      <c r="IL1706" s="15"/>
      <c r="IM1706" s="15"/>
      <c r="IN1706" s="15"/>
      <c r="IO1706" s="15"/>
      <c r="IP1706" s="15"/>
      <c r="IQ1706" s="15"/>
      <c r="IR1706" s="15"/>
      <c r="IS1706" s="15"/>
      <c r="IT1706" s="15"/>
      <c r="IU1706" s="15"/>
      <c r="IV1706" s="15"/>
    </row>
    <row r="1707" spans="1:256" s="299" customFormat="1" x14ac:dyDescent="0.2">
      <c r="A1707" s="138">
        <v>23</v>
      </c>
      <c r="B1707" s="84">
        <v>990</v>
      </c>
      <c r="C1707" s="294">
        <v>2340</v>
      </c>
      <c r="D1707" s="126">
        <v>3579</v>
      </c>
      <c r="E1707" s="394"/>
      <c r="F1707" s="399"/>
      <c r="G1707" s="411"/>
      <c r="H1707" s="297"/>
      <c r="I1707" s="297"/>
      <c r="J1707" s="297"/>
      <c r="K1707" s="297"/>
      <c r="L1707" s="58"/>
      <c r="M1707" s="58"/>
      <c r="N1707" s="56">
        <v>23</v>
      </c>
      <c r="O1707" s="84">
        <v>990</v>
      </c>
      <c r="P1707" s="294">
        <v>1353</v>
      </c>
      <c r="Q1707" s="299">
        <v>1255</v>
      </c>
      <c r="R1707" s="297"/>
      <c r="S1707" s="399"/>
      <c r="T1707" s="409"/>
      <c r="U1707" s="297"/>
      <c r="V1707" s="297"/>
      <c r="W1707" s="297"/>
      <c r="X1707" s="297"/>
      <c r="Y1707" s="338"/>
      <c r="Z1707" s="58"/>
      <c r="AA1707" s="56">
        <v>23</v>
      </c>
      <c r="AB1707" s="15"/>
      <c r="AD1707" s="446">
        <v>22</v>
      </c>
      <c r="AE1707" s="15">
        <v>866</v>
      </c>
      <c r="AF1707" s="15">
        <v>228</v>
      </c>
      <c r="AG1707" s="299">
        <v>4103</v>
      </c>
      <c r="AH1707" s="299">
        <v>1680</v>
      </c>
      <c r="AI1707" s="299">
        <v>13.6</v>
      </c>
      <c r="AJ1707" s="299">
        <v>21.1</v>
      </c>
      <c r="AM1707" s="139">
        <v>22</v>
      </c>
      <c r="AN1707" s="80">
        <v>866</v>
      </c>
      <c r="AO1707" s="80">
        <v>228</v>
      </c>
      <c r="AP1707" s="80">
        <v>4103</v>
      </c>
      <c r="AQ1707" s="88">
        <v>1680</v>
      </c>
      <c r="AR1707" s="299">
        <v>13.6</v>
      </c>
      <c r="AS1707" s="299">
        <v>21.1</v>
      </c>
      <c r="AZ1707" s="117"/>
      <c r="BA1707" s="80"/>
      <c r="BB1707" s="80"/>
      <c r="BC1707" s="80"/>
      <c r="BD1707" s="88"/>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c r="ID1707" s="15"/>
      <c r="IE1707" s="15"/>
      <c r="IF1707" s="15"/>
      <c r="IG1707" s="15"/>
      <c r="IH1707" s="15"/>
      <c r="II1707" s="15"/>
      <c r="IJ1707" s="15"/>
      <c r="IK1707" s="15"/>
      <c r="IL1707" s="15"/>
      <c r="IM1707" s="15"/>
      <c r="IN1707" s="15"/>
      <c r="IO1707" s="15"/>
      <c r="IP1707" s="15"/>
      <c r="IQ1707" s="15"/>
      <c r="IR1707" s="15"/>
      <c r="IS1707" s="15"/>
      <c r="IT1707" s="15"/>
      <c r="IU1707" s="15"/>
      <c r="IV1707" s="15"/>
    </row>
    <row r="1708" spans="1:256" s="299" customFormat="1" x14ac:dyDescent="0.2">
      <c r="A1708" s="138">
        <v>24</v>
      </c>
      <c r="B1708" s="84">
        <v>223</v>
      </c>
      <c r="C1708" s="294">
        <v>469</v>
      </c>
      <c r="D1708" s="299">
        <v>755</v>
      </c>
      <c r="E1708" s="394"/>
      <c r="F1708" s="399"/>
      <c r="G1708" s="411"/>
      <c r="H1708" s="297"/>
      <c r="I1708" s="297"/>
      <c r="J1708" s="297"/>
      <c r="K1708" s="297"/>
      <c r="L1708" s="58"/>
      <c r="M1708" s="58"/>
      <c r="N1708" s="56">
        <v>24</v>
      </c>
      <c r="O1708" s="84">
        <v>223</v>
      </c>
      <c r="P1708" s="294">
        <v>244</v>
      </c>
      <c r="Q1708" s="299">
        <v>286</v>
      </c>
      <c r="R1708" s="71"/>
      <c r="S1708" s="399"/>
      <c r="T1708" s="409"/>
      <c r="U1708" s="297"/>
      <c r="V1708" s="297"/>
      <c r="W1708" s="297"/>
      <c r="X1708" s="297"/>
      <c r="Y1708" s="338"/>
      <c r="Z1708" s="58"/>
      <c r="AA1708" s="56">
        <v>24</v>
      </c>
      <c r="AB1708" s="15"/>
      <c r="AC1708" s="15"/>
      <c r="AD1708" s="446">
        <v>23</v>
      </c>
      <c r="AE1708" s="126">
        <v>3579</v>
      </c>
      <c r="AF1708" s="299">
        <v>1255</v>
      </c>
      <c r="AG1708" s="15">
        <v>9434</v>
      </c>
      <c r="AH1708" s="299">
        <v>2579</v>
      </c>
      <c r="AI1708" s="299">
        <v>48.7</v>
      </c>
      <c r="AJ1708" s="299">
        <v>37.9</v>
      </c>
      <c r="AM1708" s="139">
        <v>23</v>
      </c>
      <c r="AN1708" s="80">
        <v>3579</v>
      </c>
      <c r="AO1708" s="80">
        <v>1255</v>
      </c>
      <c r="AP1708" s="80">
        <v>9434</v>
      </c>
      <c r="AQ1708" s="88">
        <v>2579</v>
      </c>
      <c r="AR1708" s="299">
        <v>48.7</v>
      </c>
      <c r="AS1708" s="299">
        <v>37.9</v>
      </c>
      <c r="AZ1708" s="117"/>
      <c r="BA1708" s="80"/>
      <c r="BB1708" s="80"/>
      <c r="BC1708" s="80"/>
      <c r="BD1708" s="88"/>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c r="ID1708" s="15"/>
      <c r="IE1708" s="15"/>
      <c r="IF1708" s="15"/>
      <c r="IG1708" s="15"/>
      <c r="IH1708" s="15"/>
      <c r="II1708" s="15"/>
      <c r="IJ1708" s="15"/>
      <c r="IK1708" s="15"/>
      <c r="IL1708" s="15"/>
      <c r="IM1708" s="15"/>
      <c r="IN1708" s="15"/>
      <c r="IO1708" s="15"/>
      <c r="IP1708" s="15"/>
      <c r="IQ1708" s="15"/>
      <c r="IR1708" s="15"/>
      <c r="IS1708" s="15"/>
      <c r="IT1708" s="15"/>
      <c r="IU1708" s="15"/>
      <c r="IV1708" s="15"/>
    </row>
    <row r="1709" spans="1:256" s="299" customFormat="1" x14ac:dyDescent="0.2">
      <c r="A1709" s="72" t="s">
        <v>4</v>
      </c>
      <c r="B1709" s="62">
        <f>SUM(B1685:B1708)</f>
        <v>4592</v>
      </c>
      <c r="C1709" s="62">
        <f>SUM(C1685:C1708)</f>
        <v>11663</v>
      </c>
      <c r="D1709" s="62">
        <f>SUM(D1685:D1708)</f>
        <v>17522</v>
      </c>
      <c r="E1709" s="62">
        <f t="shared" ref="E1709:K1709" si="102">SUM(E1685:E1708)</f>
        <v>0</v>
      </c>
      <c r="F1709" s="62">
        <f t="shared" si="102"/>
        <v>0</v>
      </c>
      <c r="G1709" s="62">
        <f t="shared" si="102"/>
        <v>0</v>
      </c>
      <c r="H1709" s="62">
        <f t="shared" si="102"/>
        <v>0</v>
      </c>
      <c r="I1709" s="62">
        <f t="shared" si="102"/>
        <v>0</v>
      </c>
      <c r="J1709" s="62">
        <f t="shared" si="102"/>
        <v>0</v>
      </c>
      <c r="K1709" s="62">
        <f t="shared" si="102"/>
        <v>0</v>
      </c>
      <c r="L1709" s="62">
        <f>SUM(L1685:L1708)</f>
        <v>0</v>
      </c>
      <c r="M1709" s="62">
        <f>SUM(M1685:M1708)</f>
        <v>0</v>
      </c>
      <c r="N1709" s="331" t="s">
        <v>4</v>
      </c>
      <c r="O1709" s="62">
        <f t="shared" ref="O1709:Q1709" si="103">SUM(O1685:O1708)</f>
        <v>4592</v>
      </c>
      <c r="P1709" s="62">
        <f t="shared" si="103"/>
        <v>7030</v>
      </c>
      <c r="Q1709" s="62">
        <f t="shared" si="103"/>
        <v>5831</v>
      </c>
      <c r="R1709" s="62">
        <f t="shared" ref="R1709:T1709" si="104">SUM(R1685:R1708)</f>
        <v>0</v>
      </c>
      <c r="S1709" s="62">
        <f t="shared" si="104"/>
        <v>0</v>
      </c>
      <c r="T1709" s="62">
        <f t="shared" si="104"/>
        <v>0</v>
      </c>
      <c r="U1709" s="62">
        <f t="shared" ref="U1709:Z1709" si="105">SUM(U1685:U1708)</f>
        <v>0</v>
      </c>
      <c r="V1709" s="62">
        <f t="shared" si="105"/>
        <v>0</v>
      </c>
      <c r="W1709" s="62">
        <f t="shared" si="105"/>
        <v>0</v>
      </c>
      <c r="X1709" s="62">
        <f t="shared" si="105"/>
        <v>0</v>
      </c>
      <c r="Y1709" s="363">
        <f t="shared" si="105"/>
        <v>0</v>
      </c>
      <c r="Z1709" s="62">
        <f t="shared" si="105"/>
        <v>0</v>
      </c>
      <c r="AA1709" s="72" t="s">
        <v>4</v>
      </c>
      <c r="AB1709" s="15"/>
      <c r="AC1709" s="15"/>
      <c r="AD1709" s="336">
        <v>24</v>
      </c>
      <c r="AE1709" s="299">
        <v>755</v>
      </c>
      <c r="AF1709" s="299">
        <v>286</v>
      </c>
      <c r="AG1709" s="299">
        <v>3357</v>
      </c>
      <c r="AH1709" s="299">
        <v>1359</v>
      </c>
      <c r="AI1709" s="299">
        <v>21</v>
      </c>
      <c r="AJ1709" s="15">
        <v>22.5</v>
      </c>
      <c r="AM1709" s="139">
        <v>24</v>
      </c>
      <c r="AN1709" s="80">
        <v>755</v>
      </c>
      <c r="AO1709" s="80">
        <v>286</v>
      </c>
      <c r="AP1709" s="80">
        <v>3357</v>
      </c>
      <c r="AQ1709" s="88">
        <v>1359</v>
      </c>
      <c r="AR1709" s="299">
        <v>21</v>
      </c>
      <c r="AS1709" s="299">
        <v>22.5</v>
      </c>
      <c r="AZ1709" s="117"/>
      <c r="BA1709" s="80"/>
      <c r="BB1709" s="80"/>
      <c r="BC1709" s="80"/>
      <c r="BD1709" s="88"/>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c r="ID1709" s="15"/>
      <c r="IE1709" s="15"/>
      <c r="IF1709" s="15"/>
      <c r="IG1709" s="15"/>
      <c r="IH1709" s="15"/>
      <c r="II1709" s="15"/>
      <c r="IJ1709" s="15"/>
      <c r="IK1709" s="15"/>
      <c r="IL1709" s="15"/>
      <c r="IM1709" s="15"/>
      <c r="IN1709" s="15"/>
      <c r="IO1709" s="15"/>
      <c r="IP1709" s="15"/>
      <c r="IQ1709" s="15"/>
      <c r="IR1709" s="15"/>
      <c r="IS1709" s="15"/>
      <c r="IT1709" s="15"/>
      <c r="IU1709" s="15"/>
      <c r="IV1709" s="15"/>
    </row>
    <row r="1710" spans="1:256" s="299" customFormat="1" x14ac:dyDescent="0.2">
      <c r="A1710" s="45"/>
      <c r="C1710" s="105"/>
      <c r="D1710" s="105"/>
      <c r="E1710" s="105"/>
      <c r="F1710" s="105"/>
      <c r="G1710" s="105"/>
      <c r="H1710" s="105"/>
      <c r="I1710" s="105"/>
      <c r="J1710" s="105"/>
      <c r="K1710" s="105"/>
      <c r="L1710" s="105"/>
      <c r="M1710" s="105"/>
      <c r="N1710" s="45"/>
      <c r="O1710" s="380"/>
      <c r="P1710" s="380"/>
      <c r="Q1710" s="380"/>
      <c r="R1710" s="380"/>
      <c r="S1710" s="380"/>
      <c r="T1710" s="380"/>
      <c r="U1710" s="380"/>
      <c r="V1710" s="380"/>
      <c r="W1710" s="385"/>
      <c r="X1710" s="380"/>
      <c r="Y1710" s="15"/>
      <c r="Z1710" s="15"/>
      <c r="AA1710" s="45"/>
      <c r="AB1710" s="15"/>
      <c r="AC1710" s="15"/>
      <c r="AD1710" s="336"/>
      <c r="AE1710" s="15"/>
      <c r="AF1710" s="15"/>
      <c r="AM1710" s="139"/>
      <c r="AN1710" s="80"/>
      <c r="AO1710" s="80"/>
      <c r="AP1710" s="80"/>
      <c r="AQ1710" s="88"/>
      <c r="AZ1710" s="117"/>
      <c r="BA1710" s="80"/>
      <c r="BB1710" s="80"/>
      <c r="BC1710" s="80"/>
      <c r="BD1710" s="88"/>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c r="ID1710" s="15"/>
      <c r="IE1710" s="15"/>
      <c r="IF1710" s="15"/>
      <c r="IG1710" s="15"/>
      <c r="IH1710" s="15"/>
      <c r="II1710" s="15"/>
      <c r="IJ1710" s="15"/>
      <c r="IK1710" s="15"/>
      <c r="IL1710" s="15"/>
      <c r="IM1710" s="15"/>
      <c r="IN1710" s="15"/>
      <c r="IO1710" s="15"/>
      <c r="IP1710" s="15"/>
      <c r="IQ1710" s="15"/>
      <c r="IR1710" s="15"/>
      <c r="IS1710" s="15"/>
      <c r="IT1710" s="15"/>
      <c r="IU1710" s="15"/>
      <c r="IV1710" s="15"/>
    </row>
    <row r="1711" spans="1:256" s="299" customFormat="1" x14ac:dyDescent="0.2">
      <c r="A1711" s="15"/>
      <c r="B1711" s="105"/>
      <c r="C1711" s="105"/>
      <c r="D1711" s="68"/>
      <c r="E1711" s="68"/>
      <c r="F1711" s="15"/>
      <c r="G1711" s="15"/>
      <c r="H1711" s="380"/>
      <c r="I1711" s="380"/>
      <c r="J1711" s="380"/>
      <c r="K1711" s="380"/>
      <c r="L1711" s="380"/>
      <c r="M1711" s="380"/>
      <c r="N1711" s="15"/>
      <c r="O1711" s="105"/>
      <c r="P1711" s="105"/>
      <c r="Q1711" s="105"/>
      <c r="R1711" s="15"/>
      <c r="S1711" s="15"/>
      <c r="T1711" s="15"/>
      <c r="U1711" s="380"/>
      <c r="V1711" s="380"/>
      <c r="W1711" s="380"/>
      <c r="X1711" s="380"/>
      <c r="Y1711" s="15"/>
      <c r="Z1711" s="15"/>
      <c r="AA1711" s="15"/>
      <c r="AB1711" s="15"/>
      <c r="AC1711" s="15"/>
      <c r="AD1711" s="336"/>
      <c r="AE1711" s="15"/>
      <c r="AF1711" s="15"/>
      <c r="AM1711" s="139"/>
      <c r="AN1711" s="80"/>
      <c r="AO1711" s="80"/>
      <c r="AP1711" s="80"/>
      <c r="AQ1711" s="88"/>
      <c r="AZ1711" s="117"/>
      <c r="BA1711" s="80"/>
      <c r="BB1711" s="80"/>
      <c r="BC1711" s="80"/>
      <c r="BD1711" s="88"/>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c r="ID1711" s="15"/>
      <c r="IE1711" s="15"/>
      <c r="IF1711" s="15"/>
      <c r="IG1711" s="15"/>
      <c r="IH1711" s="15"/>
      <c r="II1711" s="15"/>
      <c r="IJ1711" s="15"/>
      <c r="IK1711" s="15"/>
      <c r="IL1711" s="15"/>
      <c r="IM1711" s="15"/>
      <c r="IN1711" s="15"/>
      <c r="IO1711" s="15"/>
      <c r="IP1711" s="15"/>
      <c r="IQ1711" s="15"/>
      <c r="IR1711" s="15"/>
      <c r="IS1711" s="15"/>
      <c r="IT1711" s="15"/>
      <c r="IU1711" s="15"/>
      <c r="IV1711" s="15"/>
    </row>
    <row r="1712" spans="1:256" s="299" customFormat="1" x14ac:dyDescent="0.2">
      <c r="A1712" s="15"/>
      <c r="B1712"/>
      <c r="C1712" s="15"/>
      <c r="D1712" s="380"/>
      <c r="E1712" s="380"/>
      <c r="F1712" s="15"/>
      <c r="G1712" s="75"/>
      <c r="H1712" s="75"/>
      <c r="I1712" s="75"/>
      <c r="J1712" s="15"/>
      <c r="K1712" s="15"/>
      <c r="L1712" s="15"/>
      <c r="M1712" s="15"/>
      <c r="N1712" s="15"/>
      <c r="O1712"/>
      <c r="P1712" s="75"/>
      <c r="Q1712" s="75"/>
      <c r="R1712" s="75"/>
      <c r="S1712" s="15"/>
      <c r="T1712" s="75"/>
      <c r="U1712" s="75"/>
      <c r="V1712" s="75"/>
      <c r="W1712" s="15"/>
      <c r="X1712" s="75"/>
      <c r="Y1712" s="15"/>
      <c r="Z1712" s="15"/>
      <c r="AA1712" s="15"/>
      <c r="AB1712" s="15"/>
      <c r="AC1712" s="15"/>
      <c r="AD1712" s="446"/>
      <c r="AH1712" s="81"/>
      <c r="AI1712" s="81"/>
      <c r="AJ1712" s="81"/>
      <c r="AK1712" s="81"/>
      <c r="AL1712" s="81"/>
      <c r="AM1712" s="131"/>
      <c r="AN1712" s="81"/>
      <c r="AO1712" s="81"/>
      <c r="AP1712" s="81"/>
      <c r="AQ1712" s="87"/>
      <c r="AR1712" s="81"/>
      <c r="AS1712" s="81"/>
      <c r="AT1712" s="81"/>
      <c r="AU1712" s="81"/>
      <c r="AV1712" s="81"/>
      <c r="AW1712" s="81"/>
      <c r="AX1712" s="81"/>
      <c r="AY1712" s="81"/>
      <c r="AZ1712" s="131"/>
      <c r="BA1712" s="81"/>
      <c r="BB1712" s="81"/>
      <c r="BC1712" s="81"/>
      <c r="BD1712" s="87"/>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c r="ID1712" s="15"/>
      <c r="IE1712" s="15"/>
      <c r="IF1712" s="15"/>
      <c r="IG1712" s="15"/>
      <c r="IH1712" s="15"/>
      <c r="II1712" s="15"/>
      <c r="IJ1712" s="15"/>
      <c r="IK1712" s="15"/>
      <c r="IL1712" s="15"/>
      <c r="IM1712" s="15"/>
      <c r="IN1712" s="15"/>
      <c r="IO1712" s="15"/>
      <c r="IP1712" s="15"/>
      <c r="IQ1712" s="15"/>
      <c r="IR1712" s="15"/>
      <c r="IS1712" s="15"/>
      <c r="IT1712" s="15"/>
      <c r="IU1712" s="15"/>
      <c r="IV1712" s="15"/>
    </row>
    <row r="1713" spans="1:256" s="299" customFormat="1" x14ac:dyDescent="0.2">
      <c r="A1713" s="15"/>
      <c r="B1713" s="300"/>
      <c r="D1713" s="15"/>
      <c r="E1713" s="15"/>
      <c r="F1713" s="15"/>
      <c r="G1713" s="15"/>
      <c r="H1713" s="15"/>
      <c r="I1713" s="15"/>
      <c r="J1713" s="15"/>
      <c r="K1713" s="15"/>
      <c r="L1713" s="15"/>
      <c r="M1713" s="15"/>
      <c r="N1713" s="15"/>
      <c r="O1713" s="86"/>
      <c r="P1713" s="15"/>
      <c r="Q1713" s="15"/>
      <c r="R1713" s="15"/>
      <c r="S1713" s="15"/>
      <c r="T1713" s="15"/>
      <c r="U1713" s="15"/>
      <c r="V1713" s="15"/>
      <c r="W1713" s="15"/>
      <c r="X1713" s="15"/>
      <c r="Y1713" s="15"/>
      <c r="Z1713" s="15"/>
      <c r="AA1713" s="15"/>
      <c r="AB1713" s="15"/>
      <c r="AC1713" s="15"/>
      <c r="AD1713" s="446"/>
      <c r="AH1713" s="81"/>
      <c r="AI1713" s="81"/>
      <c r="AJ1713" s="81"/>
      <c r="AK1713" s="81"/>
      <c r="AL1713" s="81"/>
      <c r="AM1713" s="81"/>
      <c r="AN1713" s="81"/>
      <c r="AO1713" s="81"/>
      <c r="AP1713" s="81"/>
      <c r="AQ1713" s="87"/>
      <c r="AR1713" s="81"/>
      <c r="AS1713" s="81"/>
      <c r="AT1713" s="81"/>
      <c r="AU1713" s="81"/>
      <c r="AV1713" s="81"/>
      <c r="AW1713" s="81"/>
      <c r="AX1713" s="81"/>
      <c r="AY1713" s="81"/>
      <c r="AZ1713" s="81"/>
      <c r="BA1713" s="81"/>
      <c r="BB1713" s="81"/>
      <c r="BC1713" s="81"/>
      <c r="BD1713" s="87"/>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c r="ID1713" s="15"/>
      <c r="IE1713" s="15"/>
      <c r="IF1713" s="15"/>
      <c r="IG1713" s="15"/>
      <c r="IH1713" s="15"/>
      <c r="II1713" s="15"/>
      <c r="IJ1713" s="15"/>
      <c r="IK1713" s="15"/>
      <c r="IL1713" s="15"/>
      <c r="IM1713" s="15"/>
      <c r="IN1713" s="15"/>
      <c r="IO1713" s="15"/>
      <c r="IP1713" s="15"/>
      <c r="IQ1713" s="15"/>
      <c r="IR1713" s="15"/>
      <c r="IS1713" s="15"/>
      <c r="IT1713" s="15"/>
      <c r="IU1713" s="15"/>
      <c r="IV1713" s="15"/>
    </row>
    <row r="1714" spans="1:256" s="299" customFormat="1" x14ac:dyDescent="0.2">
      <c r="A1714" s="64" t="s">
        <v>320</v>
      </c>
      <c r="B1714" s="115" t="s">
        <v>185</v>
      </c>
      <c r="C1714" s="116"/>
      <c r="D1714" s="116"/>
      <c r="E1714" s="116"/>
      <c r="F1714" s="116"/>
      <c r="G1714" s="116"/>
      <c r="H1714" s="116"/>
      <c r="I1714" s="116"/>
      <c r="J1714" s="116"/>
      <c r="K1714" s="116"/>
      <c r="L1714" s="116"/>
      <c r="M1714" s="116"/>
      <c r="N1714" s="64" t="s">
        <v>320</v>
      </c>
      <c r="O1714" s="326" t="str">
        <f>B1714</f>
        <v>Wagner-Peyser Percent Of Job Openings Filled</v>
      </c>
      <c r="P1714" s="327"/>
      <c r="Q1714" s="327"/>
      <c r="R1714" s="327"/>
      <c r="S1714" s="327"/>
      <c r="T1714" s="327"/>
      <c r="U1714" s="327"/>
      <c r="V1714" s="327"/>
      <c r="W1714" s="327"/>
      <c r="X1714" s="327" t="s">
        <v>117</v>
      </c>
      <c r="Y1714" s="327"/>
      <c r="Z1714" s="327"/>
      <c r="AA1714" s="114" t="s">
        <v>320</v>
      </c>
      <c r="AB1714" s="15"/>
      <c r="AC1714" s="15"/>
      <c r="AD1714" s="432"/>
      <c r="AH1714" s="109"/>
      <c r="AK1714" s="384"/>
      <c r="AL1714" s="384"/>
      <c r="AM1714" s="384"/>
      <c r="AN1714" s="384"/>
      <c r="AO1714" s="384"/>
      <c r="AP1714" s="384"/>
      <c r="AR1714" s="132"/>
      <c r="AS1714" s="132"/>
      <c r="AT1714" s="132"/>
      <c r="AX1714" s="384"/>
      <c r="AY1714" s="384"/>
      <c r="AZ1714" s="384"/>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c r="ID1714" s="15"/>
      <c r="IE1714" s="15"/>
      <c r="IF1714" s="15"/>
      <c r="IG1714" s="15"/>
      <c r="IH1714" s="15"/>
      <c r="II1714" s="15"/>
      <c r="IJ1714" s="15"/>
      <c r="IK1714" s="15"/>
      <c r="IL1714" s="15"/>
      <c r="IM1714" s="15"/>
      <c r="IN1714" s="15"/>
      <c r="IO1714" s="15"/>
      <c r="IP1714" s="15"/>
      <c r="IQ1714" s="15"/>
      <c r="IR1714" s="15"/>
      <c r="IS1714" s="15"/>
      <c r="IT1714" s="15"/>
      <c r="IU1714" s="15"/>
      <c r="IV1714" s="15"/>
    </row>
    <row r="1715" spans="1:256" s="299" customFormat="1" x14ac:dyDescent="0.2">
      <c r="A1715" s="140">
        <v>1</v>
      </c>
      <c r="B1715" s="84">
        <v>376</v>
      </c>
      <c r="C1715" s="294">
        <v>817</v>
      </c>
      <c r="D1715" s="299">
        <v>1277</v>
      </c>
      <c r="E1715" s="395"/>
      <c r="F1715" s="399"/>
      <c r="G1715" s="412"/>
      <c r="H1715" s="297"/>
      <c r="I1715" s="71"/>
      <c r="J1715" s="297"/>
      <c r="K1715" s="297"/>
      <c r="L1715" s="58"/>
      <c r="M1715" s="58"/>
      <c r="N1715" s="140">
        <v>1</v>
      </c>
      <c r="O1715" s="84">
        <v>376</v>
      </c>
      <c r="P1715" s="294">
        <v>442</v>
      </c>
      <c r="Q1715" s="299">
        <v>487</v>
      </c>
      <c r="R1715" s="393"/>
      <c r="S1715" s="399"/>
      <c r="T1715" s="410"/>
      <c r="U1715" s="297"/>
      <c r="V1715" s="71"/>
      <c r="W1715" s="297"/>
      <c r="X1715" s="297"/>
      <c r="Y1715" s="58"/>
      <c r="Z1715" s="58"/>
      <c r="AA1715" s="65">
        <v>1</v>
      </c>
      <c r="AB1715" s="15"/>
      <c r="AC1715" s="15"/>
      <c r="AD1715" s="432"/>
      <c r="AH1715" s="384"/>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c r="ID1715" s="15"/>
      <c r="IE1715" s="15"/>
      <c r="IF1715" s="15"/>
      <c r="IG1715" s="15"/>
      <c r="IH1715" s="15"/>
      <c r="II1715" s="15"/>
      <c r="IJ1715" s="15"/>
      <c r="IK1715" s="15"/>
      <c r="IL1715" s="15"/>
      <c r="IM1715" s="15"/>
      <c r="IN1715" s="15"/>
      <c r="IO1715" s="15"/>
      <c r="IP1715" s="15"/>
      <c r="IQ1715" s="15"/>
      <c r="IR1715" s="15"/>
      <c r="IS1715" s="15"/>
      <c r="IT1715" s="15"/>
      <c r="IU1715" s="15"/>
      <c r="IV1715" s="15"/>
    </row>
    <row r="1716" spans="1:256" s="299" customFormat="1" x14ac:dyDescent="0.2">
      <c r="A1716" s="140">
        <v>2</v>
      </c>
      <c r="B1716" s="84">
        <v>376</v>
      </c>
      <c r="C1716" s="294">
        <v>729</v>
      </c>
      <c r="D1716" s="299">
        <v>1151</v>
      </c>
      <c r="E1716" s="395"/>
      <c r="F1716" s="399"/>
      <c r="G1716" s="412"/>
      <c r="H1716" s="297"/>
      <c r="I1716" s="297"/>
      <c r="J1716" s="297"/>
      <c r="K1716" s="297"/>
      <c r="L1716" s="58"/>
      <c r="M1716" s="58"/>
      <c r="N1716" s="140">
        <v>2</v>
      </c>
      <c r="O1716" s="84">
        <v>376</v>
      </c>
      <c r="P1716" s="294">
        <v>411</v>
      </c>
      <c r="Q1716" s="299">
        <v>472</v>
      </c>
      <c r="R1716" s="393"/>
      <c r="S1716" s="399"/>
      <c r="T1716" s="410"/>
      <c r="U1716" s="297"/>
      <c r="V1716" s="297"/>
      <c r="W1716" s="297"/>
      <c r="X1716" s="297"/>
      <c r="Y1716" s="58"/>
      <c r="Z1716" s="58"/>
      <c r="AA1716" s="65">
        <v>2</v>
      </c>
      <c r="AB1716" s="15"/>
      <c r="AC1716" s="15"/>
      <c r="AD1716" s="432"/>
      <c r="AG1716" s="81"/>
      <c r="AR1716" s="124"/>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c r="ID1716" s="15"/>
      <c r="IE1716" s="15"/>
      <c r="IF1716" s="15"/>
      <c r="IG1716" s="15"/>
      <c r="IH1716" s="15"/>
      <c r="II1716" s="15"/>
      <c r="IJ1716" s="15"/>
      <c r="IK1716" s="15"/>
      <c r="IL1716" s="15"/>
      <c r="IM1716" s="15"/>
      <c r="IN1716" s="15"/>
      <c r="IO1716" s="15"/>
      <c r="IP1716" s="15"/>
      <c r="IQ1716" s="15"/>
      <c r="IR1716" s="15"/>
      <c r="IS1716" s="15"/>
      <c r="IT1716" s="15"/>
      <c r="IU1716" s="15"/>
      <c r="IV1716" s="15"/>
    </row>
    <row r="1717" spans="1:256" s="299" customFormat="1" x14ac:dyDescent="0.2">
      <c r="A1717" s="140">
        <v>3</v>
      </c>
      <c r="B1717" s="84">
        <v>126</v>
      </c>
      <c r="C1717" s="294">
        <v>243</v>
      </c>
      <c r="D1717" s="299">
        <v>349</v>
      </c>
      <c r="E1717" s="395"/>
      <c r="F1717" s="399"/>
      <c r="G1717" s="412"/>
      <c r="H1717" s="297"/>
      <c r="I1717" s="297"/>
      <c r="J1717" s="297"/>
      <c r="K1717" s="71"/>
      <c r="L1717" s="58"/>
      <c r="M1717" s="58"/>
      <c r="N1717" s="140">
        <v>3</v>
      </c>
      <c r="O1717" s="84">
        <v>126</v>
      </c>
      <c r="P1717" s="294">
        <v>110</v>
      </c>
      <c r="Q1717" s="15">
        <v>97</v>
      </c>
      <c r="R1717" s="393"/>
      <c r="S1717" s="399"/>
      <c r="T1717" s="410"/>
      <c r="U1717" s="297"/>
      <c r="V1717" s="297"/>
      <c r="W1717" s="297"/>
      <c r="X1717" s="71"/>
      <c r="Y1717" s="58"/>
      <c r="Z1717" s="58"/>
      <c r="AA1717" s="65">
        <v>3</v>
      </c>
      <c r="AB1717" s="15"/>
      <c r="AC1717" s="15"/>
      <c r="AD1717" s="432"/>
      <c r="AG1717" s="81"/>
      <c r="AH1717" s="125"/>
      <c r="AI1717" s="125"/>
      <c r="AJ1717" s="125"/>
      <c r="AK1717" s="125"/>
      <c r="AL1717" s="125"/>
      <c r="AM1717" s="125"/>
      <c r="AN1717" s="125"/>
      <c r="AO1717" s="125"/>
      <c r="AP1717" s="125"/>
      <c r="AQ1717" s="87"/>
      <c r="AR1717" s="126"/>
      <c r="AS1717" s="126"/>
      <c r="AT1717" s="126"/>
      <c r="AU1717" s="126"/>
      <c r="AV1717" s="126"/>
      <c r="AW1717" s="126"/>
      <c r="AX1717" s="126"/>
      <c r="AY1717" s="126"/>
      <c r="AZ1717" s="126"/>
      <c r="BA1717" s="126"/>
      <c r="BB1717" s="126"/>
      <c r="BC1717" s="126"/>
      <c r="BD1717" s="87"/>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c r="ID1717" s="15"/>
      <c r="IE1717" s="15"/>
      <c r="IF1717" s="15"/>
      <c r="IG1717" s="15"/>
      <c r="IH1717" s="15"/>
      <c r="II1717" s="15"/>
      <c r="IJ1717" s="15"/>
      <c r="IK1717" s="15"/>
      <c r="IL1717" s="15"/>
      <c r="IM1717" s="15"/>
      <c r="IN1717" s="15"/>
      <c r="IO1717" s="15"/>
      <c r="IP1717" s="15"/>
      <c r="IQ1717" s="15"/>
      <c r="IR1717" s="15"/>
      <c r="IS1717" s="15"/>
      <c r="IT1717" s="15"/>
      <c r="IU1717" s="15"/>
      <c r="IV1717" s="15"/>
    </row>
    <row r="1718" spans="1:256" s="299" customFormat="1" x14ac:dyDescent="0.2">
      <c r="A1718" s="140">
        <v>4</v>
      </c>
      <c r="B1718" s="84">
        <v>406</v>
      </c>
      <c r="C1718" s="294">
        <v>1369</v>
      </c>
      <c r="D1718" s="299">
        <v>1845</v>
      </c>
      <c r="E1718" s="395"/>
      <c r="F1718" s="399"/>
      <c r="G1718" s="412"/>
      <c r="H1718" s="297"/>
      <c r="I1718" s="297"/>
      <c r="J1718" s="297"/>
      <c r="K1718" s="297"/>
      <c r="L1718" s="58"/>
      <c r="M1718" s="58"/>
      <c r="N1718" s="140">
        <v>4</v>
      </c>
      <c r="O1718" s="84">
        <v>406</v>
      </c>
      <c r="P1718" s="294">
        <v>976</v>
      </c>
      <c r="Q1718" s="299">
        <v>466</v>
      </c>
      <c r="R1718" s="393"/>
      <c r="S1718" s="399"/>
      <c r="T1718" s="410"/>
      <c r="U1718" s="297"/>
      <c r="V1718" s="297"/>
      <c r="W1718" s="297"/>
      <c r="X1718" s="297"/>
      <c r="Y1718" s="58"/>
      <c r="Z1718" s="58"/>
      <c r="AA1718" s="65">
        <v>4</v>
      </c>
      <c r="AB1718" s="15"/>
      <c r="AC1718" s="15"/>
      <c r="AD1718" s="432"/>
      <c r="AG1718" s="109"/>
      <c r="AM1718" s="139"/>
      <c r="AN1718" s="80"/>
      <c r="AO1718" s="80"/>
      <c r="AP1718" s="80"/>
      <c r="AQ1718" s="88"/>
      <c r="AZ1718" s="117"/>
      <c r="BA1718" s="129"/>
      <c r="BB1718" s="80"/>
      <c r="BC1718" s="80"/>
      <c r="BD1718" s="88"/>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c r="ID1718" s="15"/>
      <c r="IE1718" s="15"/>
      <c r="IF1718" s="15"/>
      <c r="IG1718" s="15"/>
      <c r="IH1718" s="15"/>
      <c r="II1718" s="15"/>
      <c r="IJ1718" s="15"/>
      <c r="IK1718" s="15"/>
      <c r="IL1718" s="15"/>
      <c r="IM1718" s="15"/>
      <c r="IN1718" s="15"/>
      <c r="IO1718" s="15"/>
      <c r="IP1718" s="15"/>
      <c r="IQ1718" s="15"/>
      <c r="IR1718" s="15"/>
      <c r="IS1718" s="15"/>
      <c r="IT1718" s="15"/>
      <c r="IU1718" s="15"/>
      <c r="IV1718" s="15"/>
    </row>
    <row r="1719" spans="1:256" s="299" customFormat="1" x14ac:dyDescent="0.2">
      <c r="A1719" s="140">
        <v>5</v>
      </c>
      <c r="B1719" s="84">
        <v>215</v>
      </c>
      <c r="C1719" s="294">
        <v>409</v>
      </c>
      <c r="D1719" s="15">
        <v>662</v>
      </c>
      <c r="E1719" s="395"/>
      <c r="F1719" s="399"/>
      <c r="G1719" s="412"/>
      <c r="H1719" s="71"/>
      <c r="I1719" s="297"/>
      <c r="J1719" s="71"/>
      <c r="K1719" s="297"/>
      <c r="L1719" s="58"/>
      <c r="M1719" s="58"/>
      <c r="N1719" s="140">
        <v>5</v>
      </c>
      <c r="O1719" s="84">
        <v>215</v>
      </c>
      <c r="P1719" s="294">
        <v>211</v>
      </c>
      <c r="Q1719" s="299">
        <v>220</v>
      </c>
      <c r="R1719" s="393"/>
      <c r="S1719" s="399"/>
      <c r="T1719" s="410"/>
      <c r="U1719" s="71"/>
      <c r="V1719" s="297"/>
      <c r="W1719" s="71"/>
      <c r="X1719" s="297"/>
      <c r="Y1719" s="58"/>
      <c r="Z1719" s="58"/>
      <c r="AA1719" s="65">
        <v>5</v>
      </c>
      <c r="AB1719" s="15"/>
      <c r="AC1719" s="15"/>
      <c r="AD1719" s="432"/>
      <c r="AG1719" s="384"/>
      <c r="AM1719" s="139"/>
      <c r="AN1719" s="80"/>
      <c r="AO1719" s="80"/>
      <c r="AP1719" s="80"/>
      <c r="AQ1719" s="88"/>
      <c r="AZ1719" s="117"/>
      <c r="BA1719" s="129"/>
      <c r="BB1719" s="80"/>
      <c r="BC1719" s="80"/>
      <c r="BD1719" s="88"/>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c r="ID1719" s="15"/>
      <c r="IE1719" s="15"/>
      <c r="IF1719" s="15"/>
      <c r="IG1719" s="15"/>
      <c r="IH1719" s="15"/>
      <c r="II1719" s="15"/>
      <c r="IJ1719" s="15"/>
      <c r="IK1719" s="15"/>
      <c r="IL1719" s="15"/>
      <c r="IM1719" s="15"/>
      <c r="IN1719" s="15"/>
      <c r="IO1719" s="15"/>
      <c r="IP1719" s="15"/>
      <c r="IQ1719" s="15"/>
      <c r="IR1719" s="15"/>
      <c r="IS1719" s="15"/>
      <c r="IT1719" s="15"/>
      <c r="IU1719" s="15"/>
      <c r="IV1719" s="15"/>
    </row>
    <row r="1720" spans="1:256" s="299" customFormat="1" x14ac:dyDescent="0.2">
      <c r="A1720" s="140">
        <v>6</v>
      </c>
      <c r="B1720" s="84">
        <v>35</v>
      </c>
      <c r="C1720" s="294">
        <v>164</v>
      </c>
      <c r="D1720" s="299">
        <v>408</v>
      </c>
      <c r="E1720" s="395"/>
      <c r="F1720" s="399"/>
      <c r="G1720" s="412"/>
      <c r="H1720" s="297"/>
      <c r="I1720" s="297"/>
      <c r="J1720" s="297"/>
      <c r="K1720" s="297"/>
      <c r="L1720" s="58"/>
      <c r="M1720" s="58"/>
      <c r="N1720" s="140">
        <v>6</v>
      </c>
      <c r="O1720" s="84">
        <v>35</v>
      </c>
      <c r="P1720" s="294">
        <v>120</v>
      </c>
      <c r="Q1720" s="299">
        <v>140</v>
      </c>
      <c r="R1720" s="393"/>
      <c r="S1720" s="399"/>
      <c r="T1720" s="410"/>
      <c r="U1720" s="297"/>
      <c r="V1720" s="297"/>
      <c r="W1720" s="297"/>
      <c r="X1720" s="297"/>
      <c r="Y1720" s="58"/>
      <c r="Z1720" s="58"/>
      <c r="AA1720" s="65">
        <v>6</v>
      </c>
      <c r="AB1720" s="15"/>
      <c r="AC1720" s="15"/>
      <c r="AD1720" s="432"/>
      <c r="AE1720" s="15"/>
      <c r="AM1720" s="139"/>
      <c r="AN1720" s="80"/>
      <c r="AO1720" s="80"/>
      <c r="AP1720" s="80"/>
      <c r="AQ1720" s="88"/>
      <c r="AZ1720" s="117"/>
      <c r="BA1720" s="129"/>
      <c r="BB1720" s="80"/>
      <c r="BC1720" s="80"/>
      <c r="BD1720" s="88"/>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c r="ID1720" s="15"/>
      <c r="IE1720" s="15"/>
      <c r="IF1720" s="15"/>
      <c r="IG1720" s="15"/>
      <c r="IH1720" s="15"/>
      <c r="II1720" s="15"/>
      <c r="IJ1720" s="15"/>
      <c r="IK1720" s="15"/>
      <c r="IL1720" s="15"/>
      <c r="IM1720" s="15"/>
      <c r="IN1720" s="15"/>
      <c r="IO1720" s="15"/>
      <c r="IP1720" s="15"/>
      <c r="IQ1720" s="15"/>
      <c r="IR1720" s="15"/>
      <c r="IS1720" s="15"/>
      <c r="IT1720" s="15"/>
      <c r="IU1720" s="15"/>
      <c r="IV1720" s="15"/>
    </row>
    <row r="1721" spans="1:256" s="299" customFormat="1" x14ac:dyDescent="0.2">
      <c r="A1721" s="140">
        <v>7</v>
      </c>
      <c r="B1721" s="84">
        <v>108</v>
      </c>
      <c r="C1721" s="294">
        <v>349</v>
      </c>
      <c r="D1721" s="299">
        <v>476</v>
      </c>
      <c r="E1721" s="395"/>
      <c r="F1721" s="399"/>
      <c r="G1721" s="412"/>
      <c r="H1721" s="297"/>
      <c r="I1721" s="297"/>
      <c r="J1721" s="297"/>
      <c r="K1721" s="297"/>
      <c r="L1721" s="58"/>
      <c r="M1721" s="58"/>
      <c r="N1721" s="140">
        <v>7</v>
      </c>
      <c r="O1721" s="84">
        <v>108</v>
      </c>
      <c r="P1721" s="294">
        <v>167</v>
      </c>
      <c r="Q1721" s="299">
        <v>134</v>
      </c>
      <c r="R1721" s="393"/>
      <c r="S1721" s="399"/>
      <c r="T1721" s="410"/>
      <c r="U1721" s="297"/>
      <c r="V1721" s="297"/>
      <c r="W1721" s="297"/>
      <c r="X1721" s="297"/>
      <c r="Y1721" s="58"/>
      <c r="Z1721" s="58"/>
      <c r="AA1721" s="65">
        <v>7</v>
      </c>
      <c r="AB1721" s="15"/>
      <c r="AC1721" s="15"/>
      <c r="AD1721" s="432"/>
      <c r="AG1721" s="125"/>
      <c r="AM1721" s="139"/>
      <c r="AN1721" s="80"/>
      <c r="AO1721" s="80"/>
      <c r="AP1721" s="80"/>
      <c r="AQ1721" s="88"/>
      <c r="AZ1721" s="117"/>
      <c r="BA1721" s="129"/>
      <c r="BB1721" s="80"/>
      <c r="BC1721" s="80"/>
      <c r="BD1721" s="88"/>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c r="ID1721" s="15"/>
      <c r="IE1721" s="15"/>
      <c r="IF1721" s="15"/>
      <c r="IG1721" s="15"/>
      <c r="IH1721" s="15"/>
      <c r="II1721" s="15"/>
      <c r="IJ1721" s="15"/>
      <c r="IK1721" s="15"/>
      <c r="IL1721" s="15"/>
      <c r="IM1721" s="15"/>
      <c r="IN1721" s="15"/>
      <c r="IO1721" s="15"/>
      <c r="IP1721" s="15"/>
      <c r="IQ1721" s="15"/>
      <c r="IR1721" s="15"/>
      <c r="IS1721" s="15"/>
      <c r="IT1721" s="15"/>
      <c r="IU1721" s="15"/>
      <c r="IV1721" s="15"/>
    </row>
    <row r="1722" spans="1:256" s="299" customFormat="1" x14ac:dyDescent="0.2">
      <c r="A1722" s="140">
        <v>8</v>
      </c>
      <c r="B1722" s="84">
        <v>1153</v>
      </c>
      <c r="C1722" s="294">
        <v>2779</v>
      </c>
      <c r="D1722" s="299">
        <v>4210</v>
      </c>
      <c r="E1722" s="395"/>
      <c r="F1722" s="399"/>
      <c r="G1722" s="412"/>
      <c r="H1722" s="297"/>
      <c r="I1722" s="297"/>
      <c r="J1722" s="297"/>
      <c r="K1722" s="297"/>
      <c r="L1722" s="58"/>
      <c r="M1722" s="58"/>
      <c r="N1722" s="140">
        <v>8</v>
      </c>
      <c r="O1722" s="84">
        <v>1153</v>
      </c>
      <c r="P1722" s="294">
        <v>1620</v>
      </c>
      <c r="Q1722" s="15">
        <v>1437</v>
      </c>
      <c r="R1722" s="393"/>
      <c r="S1722" s="399"/>
      <c r="T1722" s="410"/>
      <c r="U1722" s="297"/>
      <c r="V1722" s="297"/>
      <c r="W1722" s="297"/>
      <c r="X1722" s="297"/>
      <c r="Y1722" s="58"/>
      <c r="Z1722" s="58"/>
      <c r="AA1722" s="65">
        <v>8</v>
      </c>
      <c r="AB1722" s="15"/>
      <c r="AC1722" s="15"/>
      <c r="AD1722" s="431"/>
      <c r="AF1722" s="15"/>
      <c r="AM1722" s="139"/>
      <c r="AN1722" s="80"/>
      <c r="AO1722" s="80"/>
      <c r="AP1722" s="80"/>
      <c r="AQ1722" s="88"/>
      <c r="AZ1722" s="117"/>
      <c r="BA1722" s="129"/>
      <c r="BB1722" s="80"/>
      <c r="BC1722" s="80"/>
      <c r="BD1722" s="88"/>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c r="ID1722" s="15"/>
      <c r="IE1722" s="15"/>
      <c r="IF1722" s="15"/>
      <c r="IG1722" s="15"/>
      <c r="IH1722" s="15"/>
      <c r="II1722" s="15"/>
      <c r="IJ1722" s="15"/>
      <c r="IK1722" s="15"/>
      <c r="IL1722" s="15"/>
      <c r="IM1722" s="15"/>
      <c r="IN1722" s="15"/>
      <c r="IO1722" s="15"/>
      <c r="IP1722" s="15"/>
      <c r="IQ1722" s="15"/>
      <c r="IR1722" s="15"/>
      <c r="IS1722" s="15"/>
      <c r="IT1722" s="15"/>
      <c r="IU1722" s="15"/>
      <c r="IV1722" s="15"/>
    </row>
    <row r="1723" spans="1:256" s="299" customFormat="1" x14ac:dyDescent="0.2">
      <c r="A1723" s="140">
        <v>9</v>
      </c>
      <c r="B1723" s="84">
        <v>289</v>
      </c>
      <c r="C1723" s="294">
        <v>736</v>
      </c>
      <c r="D1723" s="299">
        <v>1125</v>
      </c>
      <c r="E1723" s="395"/>
      <c r="F1723" s="399"/>
      <c r="G1723" s="412"/>
      <c r="H1723" s="297"/>
      <c r="I1723" s="297"/>
      <c r="J1723" s="297"/>
      <c r="K1723" s="297"/>
      <c r="L1723" s="58"/>
      <c r="M1723" s="58"/>
      <c r="N1723" s="140">
        <v>9</v>
      </c>
      <c r="O1723" s="84">
        <v>289</v>
      </c>
      <c r="P1723" s="294">
        <v>489</v>
      </c>
      <c r="Q1723" s="299">
        <v>369</v>
      </c>
      <c r="R1723" s="393"/>
      <c r="S1723" s="399"/>
      <c r="T1723" s="410"/>
      <c r="U1723" s="297"/>
      <c r="V1723" s="297"/>
      <c r="W1723" s="297"/>
      <c r="X1723" s="297"/>
      <c r="Y1723" s="58"/>
      <c r="Z1723" s="58"/>
      <c r="AA1723" s="65">
        <v>9</v>
      </c>
      <c r="AB1723" s="15"/>
      <c r="AC1723" s="15"/>
      <c r="AD1723" s="432"/>
      <c r="AM1723" s="139"/>
      <c r="AN1723" s="80"/>
      <c r="AO1723" s="80"/>
      <c r="AP1723" s="80"/>
      <c r="AQ1723" s="88"/>
      <c r="AZ1723" s="117"/>
      <c r="BA1723" s="129"/>
      <c r="BB1723" s="80"/>
      <c r="BC1723" s="80"/>
      <c r="BD1723" s="88"/>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c r="ID1723" s="15"/>
      <c r="IE1723" s="15"/>
      <c r="IF1723" s="15"/>
      <c r="IG1723" s="15"/>
      <c r="IH1723" s="15"/>
      <c r="II1723" s="15"/>
      <c r="IJ1723" s="15"/>
      <c r="IK1723" s="15"/>
      <c r="IL1723" s="15"/>
      <c r="IM1723" s="15"/>
      <c r="IN1723" s="15"/>
      <c r="IO1723" s="15"/>
      <c r="IP1723" s="15"/>
      <c r="IQ1723" s="15"/>
      <c r="IR1723" s="15"/>
      <c r="IS1723" s="15"/>
      <c r="IT1723" s="15"/>
      <c r="IU1723" s="15"/>
      <c r="IV1723" s="15"/>
    </row>
    <row r="1724" spans="1:256" s="299" customFormat="1" x14ac:dyDescent="0.2">
      <c r="A1724" s="140">
        <v>10</v>
      </c>
      <c r="B1724" s="84">
        <v>345</v>
      </c>
      <c r="C1724" s="294">
        <v>662</v>
      </c>
      <c r="D1724" s="299">
        <v>1017</v>
      </c>
      <c r="E1724" s="395"/>
      <c r="F1724" s="399"/>
      <c r="G1724" s="412"/>
      <c r="H1724" s="297"/>
      <c r="I1724" s="71"/>
      <c r="J1724" s="71"/>
      <c r="K1724" s="297"/>
      <c r="L1724" s="58"/>
      <c r="M1724" s="58"/>
      <c r="N1724" s="140">
        <v>10</v>
      </c>
      <c r="O1724" s="84">
        <v>345</v>
      </c>
      <c r="P1724" s="294">
        <v>317</v>
      </c>
      <c r="Q1724" s="299">
        <v>332</v>
      </c>
      <c r="R1724" s="393"/>
      <c r="S1724" s="399"/>
      <c r="T1724" s="410"/>
      <c r="U1724" s="297"/>
      <c r="V1724" s="71"/>
      <c r="W1724" s="71"/>
      <c r="X1724" s="297"/>
      <c r="Y1724" s="58"/>
      <c r="Z1724" s="58"/>
      <c r="AA1724" s="65">
        <v>10</v>
      </c>
      <c r="AB1724" s="15"/>
      <c r="AC1724" s="15"/>
      <c r="AD1724" s="433"/>
      <c r="AM1724" s="139"/>
      <c r="AN1724" s="80"/>
      <c r="AO1724" s="80"/>
      <c r="AP1724" s="80"/>
      <c r="AQ1724" s="88"/>
      <c r="AZ1724" s="117"/>
      <c r="BA1724" s="129"/>
      <c r="BB1724" s="80"/>
      <c r="BC1724" s="80"/>
      <c r="BD1724" s="88"/>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c r="ID1724" s="15"/>
      <c r="IE1724" s="15"/>
      <c r="IF1724" s="15"/>
      <c r="IG1724" s="15"/>
      <c r="IH1724" s="15"/>
      <c r="II1724" s="15"/>
      <c r="IJ1724" s="15"/>
      <c r="IK1724" s="15"/>
      <c r="IL1724" s="15"/>
      <c r="IM1724" s="15"/>
      <c r="IN1724" s="15"/>
      <c r="IO1724" s="15"/>
      <c r="IP1724" s="15"/>
      <c r="IQ1724" s="15"/>
      <c r="IR1724" s="15"/>
      <c r="IS1724" s="15"/>
      <c r="IT1724" s="15"/>
      <c r="IU1724" s="15"/>
      <c r="IV1724" s="15"/>
    </row>
    <row r="1725" spans="1:256" s="299" customFormat="1" x14ac:dyDescent="0.2">
      <c r="A1725" s="140">
        <v>11</v>
      </c>
      <c r="B1725" s="84">
        <v>457</v>
      </c>
      <c r="C1725" s="294">
        <v>994</v>
      </c>
      <c r="D1725" s="299">
        <v>1458</v>
      </c>
      <c r="E1725" s="395"/>
      <c r="F1725" s="399"/>
      <c r="G1725" s="412"/>
      <c r="H1725" s="297"/>
      <c r="I1725" s="297"/>
      <c r="J1725" s="297"/>
      <c r="K1725" s="297"/>
      <c r="L1725" s="58"/>
      <c r="M1725" s="58"/>
      <c r="N1725" s="140">
        <v>11</v>
      </c>
      <c r="O1725" s="84">
        <v>457</v>
      </c>
      <c r="P1725" s="294">
        <v>536</v>
      </c>
      <c r="Q1725" s="299">
        <v>485</v>
      </c>
      <c r="R1725" s="393"/>
      <c r="S1725" s="399"/>
      <c r="T1725" s="410"/>
      <c r="U1725" s="297"/>
      <c r="V1725" s="297"/>
      <c r="W1725" s="297"/>
      <c r="X1725" s="297"/>
      <c r="Y1725" s="58"/>
      <c r="Z1725" s="58"/>
      <c r="AA1725" s="65">
        <v>11</v>
      </c>
      <c r="AB1725" s="15"/>
      <c r="AC1725" s="15"/>
      <c r="AD1725" s="432"/>
      <c r="AM1725" s="139"/>
      <c r="AN1725" s="81"/>
      <c r="AO1725" s="80"/>
      <c r="AP1725" s="80"/>
      <c r="AQ1725" s="88"/>
      <c r="AZ1725" s="117"/>
      <c r="BA1725" s="129"/>
      <c r="BB1725" s="80"/>
      <c r="BC1725" s="80"/>
      <c r="BD1725" s="88"/>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c r="ID1725" s="15"/>
      <c r="IE1725" s="15"/>
      <c r="IF1725" s="15"/>
      <c r="IG1725" s="15"/>
      <c r="IH1725" s="15"/>
      <c r="II1725" s="15"/>
      <c r="IJ1725" s="15"/>
      <c r="IK1725" s="15"/>
      <c r="IL1725" s="15"/>
      <c r="IM1725" s="15"/>
      <c r="IN1725" s="15"/>
      <c r="IO1725" s="15"/>
      <c r="IP1725" s="15"/>
      <c r="IQ1725" s="15"/>
      <c r="IR1725" s="15"/>
      <c r="IS1725" s="15"/>
      <c r="IT1725" s="15"/>
      <c r="IU1725" s="15"/>
      <c r="IV1725" s="15"/>
    </row>
    <row r="1726" spans="1:256" s="299" customFormat="1" x14ac:dyDescent="0.2">
      <c r="A1726" s="140">
        <v>12</v>
      </c>
      <c r="B1726" s="84">
        <v>1459</v>
      </c>
      <c r="C1726" s="294">
        <v>4646</v>
      </c>
      <c r="D1726" s="299">
        <v>5382</v>
      </c>
      <c r="E1726" s="395"/>
      <c r="F1726" s="399"/>
      <c r="G1726" s="412"/>
      <c r="H1726" s="297"/>
      <c r="I1726" s="297"/>
      <c r="J1726" s="297"/>
      <c r="K1726" s="297"/>
      <c r="L1726" s="58"/>
      <c r="M1726" s="58"/>
      <c r="N1726" s="140">
        <v>12</v>
      </c>
      <c r="O1726" s="84">
        <v>1459</v>
      </c>
      <c r="P1726" s="294">
        <v>3257</v>
      </c>
      <c r="Q1726" s="299">
        <v>1765</v>
      </c>
      <c r="R1726" s="393"/>
      <c r="S1726" s="399"/>
      <c r="T1726" s="410"/>
      <c r="U1726" s="297"/>
      <c r="V1726" s="297"/>
      <c r="W1726" s="297"/>
      <c r="X1726" s="297"/>
      <c r="Y1726" s="58"/>
      <c r="Z1726" s="58"/>
      <c r="AA1726" s="65">
        <v>12</v>
      </c>
      <c r="AB1726" s="15"/>
      <c r="AD1726" s="432"/>
      <c r="AM1726" s="139"/>
      <c r="AN1726" s="80"/>
      <c r="AO1726" s="80"/>
      <c r="AP1726" s="80"/>
      <c r="AQ1726" s="88"/>
      <c r="AZ1726" s="117"/>
      <c r="BA1726" s="129"/>
      <c r="BB1726" s="80"/>
      <c r="BC1726" s="80"/>
      <c r="BD1726" s="88"/>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c r="ID1726" s="15"/>
      <c r="IE1726" s="15"/>
      <c r="IF1726" s="15"/>
      <c r="IG1726" s="15"/>
      <c r="IH1726" s="15"/>
      <c r="II1726" s="15"/>
      <c r="IJ1726" s="15"/>
      <c r="IK1726" s="15"/>
      <c r="IL1726" s="15"/>
      <c r="IM1726" s="15"/>
      <c r="IN1726" s="15"/>
      <c r="IO1726" s="15"/>
      <c r="IP1726" s="15"/>
      <c r="IQ1726" s="15"/>
      <c r="IR1726" s="15"/>
      <c r="IS1726" s="15"/>
      <c r="IT1726" s="15"/>
      <c r="IU1726" s="15"/>
      <c r="IV1726" s="15"/>
    </row>
    <row r="1727" spans="1:256" s="299" customFormat="1" x14ac:dyDescent="0.2">
      <c r="A1727" s="140">
        <v>13</v>
      </c>
      <c r="B1727" s="84">
        <v>449</v>
      </c>
      <c r="C1727" s="294">
        <v>974</v>
      </c>
      <c r="D1727" s="299">
        <v>1801</v>
      </c>
      <c r="E1727" s="395"/>
      <c r="F1727" s="399"/>
      <c r="G1727" s="412"/>
      <c r="H1727" s="297"/>
      <c r="I1727" s="297"/>
      <c r="J1727" s="297"/>
      <c r="K1727" s="297"/>
      <c r="L1727" s="58"/>
      <c r="M1727" s="58"/>
      <c r="N1727" s="140">
        <v>13</v>
      </c>
      <c r="O1727" s="84">
        <v>449</v>
      </c>
      <c r="P1727" s="294">
        <v>488</v>
      </c>
      <c r="Q1727" s="299">
        <v>585</v>
      </c>
      <c r="R1727" s="393"/>
      <c r="S1727" s="399"/>
      <c r="T1727" s="410"/>
      <c r="U1727" s="297"/>
      <c r="V1727" s="297"/>
      <c r="W1727" s="297"/>
      <c r="X1727" s="297"/>
      <c r="Y1727" s="58"/>
      <c r="Z1727" s="58"/>
      <c r="AA1727" s="65">
        <v>13</v>
      </c>
      <c r="AB1727" s="15"/>
      <c r="AD1727" s="432"/>
      <c r="AM1727" s="139"/>
      <c r="AN1727" s="80"/>
      <c r="AO1727" s="80"/>
      <c r="AP1727" s="80"/>
      <c r="AQ1727" s="88"/>
      <c r="AZ1727" s="117"/>
      <c r="BA1727" s="129"/>
      <c r="BB1727" s="80"/>
      <c r="BC1727" s="80"/>
      <c r="BD1727" s="88"/>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c r="ID1727" s="15"/>
      <c r="IE1727" s="15"/>
      <c r="IF1727" s="15"/>
      <c r="IG1727" s="15"/>
      <c r="IH1727" s="15"/>
      <c r="II1727" s="15"/>
      <c r="IJ1727" s="15"/>
      <c r="IK1727" s="15"/>
      <c r="IL1727" s="15"/>
      <c r="IM1727" s="15"/>
      <c r="IN1727" s="15"/>
      <c r="IO1727" s="15"/>
      <c r="IP1727" s="15"/>
      <c r="IQ1727" s="15"/>
      <c r="IR1727" s="15"/>
      <c r="IS1727" s="15"/>
      <c r="IT1727" s="15"/>
      <c r="IU1727" s="15"/>
      <c r="IV1727" s="15"/>
    </row>
    <row r="1728" spans="1:256" s="299" customFormat="1" x14ac:dyDescent="0.2">
      <c r="A1728" s="140">
        <v>14</v>
      </c>
      <c r="B1728" s="84">
        <v>1294</v>
      </c>
      <c r="C1728" s="294">
        <v>2843</v>
      </c>
      <c r="D1728" s="15">
        <v>4145</v>
      </c>
      <c r="E1728" s="395"/>
      <c r="F1728" s="399"/>
      <c r="G1728" s="412"/>
      <c r="H1728" s="297"/>
      <c r="I1728" s="297"/>
      <c r="J1728" s="297"/>
      <c r="K1728" s="297"/>
      <c r="L1728" s="58"/>
      <c r="M1728" s="58"/>
      <c r="N1728" s="140">
        <v>14</v>
      </c>
      <c r="O1728" s="84">
        <v>1294</v>
      </c>
      <c r="P1728" s="294">
        <v>1649</v>
      </c>
      <c r="Q1728" s="299">
        <v>1376</v>
      </c>
      <c r="R1728" s="393"/>
      <c r="S1728" s="399"/>
      <c r="T1728" s="410"/>
      <c r="U1728" s="297"/>
      <c r="V1728" s="297"/>
      <c r="W1728" s="297"/>
      <c r="X1728" s="297"/>
      <c r="Y1728" s="58"/>
      <c r="Z1728" s="58"/>
      <c r="AA1728" s="65">
        <v>14</v>
      </c>
      <c r="AB1728" s="15"/>
      <c r="AD1728" s="432"/>
      <c r="AM1728" s="139"/>
      <c r="AN1728" s="80"/>
      <c r="AO1728" s="80"/>
      <c r="AP1728" s="80"/>
      <c r="AQ1728" s="88"/>
      <c r="AZ1728" s="117"/>
      <c r="BA1728" s="129"/>
      <c r="BB1728" s="80"/>
      <c r="BC1728" s="80"/>
      <c r="BD1728" s="88"/>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c r="ID1728" s="15"/>
      <c r="IE1728" s="15"/>
      <c r="IF1728" s="15"/>
      <c r="IG1728" s="15"/>
      <c r="IH1728" s="15"/>
      <c r="II1728" s="15"/>
      <c r="IJ1728" s="15"/>
      <c r="IK1728" s="15"/>
      <c r="IL1728" s="15"/>
      <c r="IM1728" s="15"/>
      <c r="IN1728" s="15"/>
      <c r="IO1728" s="15"/>
      <c r="IP1728" s="15"/>
      <c r="IQ1728" s="15"/>
      <c r="IR1728" s="15"/>
      <c r="IS1728" s="15"/>
      <c r="IT1728" s="15"/>
      <c r="IU1728" s="15"/>
      <c r="IV1728" s="15"/>
    </row>
    <row r="1729" spans="1:256" s="299" customFormat="1" x14ac:dyDescent="0.2">
      <c r="A1729" s="140">
        <v>15</v>
      </c>
      <c r="B1729" s="84">
        <v>2021</v>
      </c>
      <c r="C1729" s="294">
        <v>4716</v>
      </c>
      <c r="D1729" s="299">
        <v>7018</v>
      </c>
      <c r="E1729" s="395"/>
      <c r="F1729" s="399"/>
      <c r="G1729" s="412"/>
      <c r="H1729" s="297"/>
      <c r="I1729" s="297"/>
      <c r="J1729" s="297"/>
      <c r="K1729" s="297"/>
      <c r="L1729" s="58"/>
      <c r="M1729" s="58"/>
      <c r="N1729" s="140">
        <v>15</v>
      </c>
      <c r="O1729" s="84">
        <v>2021</v>
      </c>
      <c r="P1729" s="294">
        <v>2280</v>
      </c>
      <c r="Q1729" s="299">
        <v>2403</v>
      </c>
      <c r="R1729" s="393"/>
      <c r="S1729" s="399"/>
      <c r="T1729" s="410"/>
      <c r="U1729" s="297"/>
      <c r="V1729" s="297"/>
      <c r="W1729" s="297"/>
      <c r="X1729" s="297"/>
      <c r="Y1729" s="58"/>
      <c r="Z1729" s="58"/>
      <c r="AA1729" s="65">
        <v>15</v>
      </c>
      <c r="AB1729" s="15"/>
      <c r="AD1729" s="88"/>
      <c r="AM1729" s="139"/>
      <c r="AN1729" s="80"/>
      <c r="AO1729" s="80"/>
      <c r="AP1729" s="80"/>
      <c r="AQ1729" s="88"/>
      <c r="AZ1729" s="117"/>
      <c r="BA1729" s="129"/>
      <c r="BB1729" s="80"/>
      <c r="BC1729" s="80"/>
      <c r="BD1729" s="88"/>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c r="ID1729" s="15"/>
      <c r="IE1729" s="15"/>
      <c r="IF1729" s="15"/>
      <c r="IG1729" s="15"/>
      <c r="IH1729" s="15"/>
      <c r="II1729" s="15"/>
      <c r="IJ1729" s="15"/>
      <c r="IK1729" s="15"/>
      <c r="IL1729" s="15"/>
      <c r="IM1729" s="15"/>
      <c r="IN1729" s="15"/>
      <c r="IO1729" s="15"/>
      <c r="IP1729" s="15"/>
      <c r="IQ1729" s="15"/>
      <c r="IR1729" s="15"/>
      <c r="IS1729" s="15"/>
      <c r="IT1729" s="15"/>
      <c r="IU1729" s="15"/>
      <c r="IV1729" s="15"/>
    </row>
    <row r="1730" spans="1:256" s="299" customFormat="1" x14ac:dyDescent="0.2">
      <c r="A1730" s="140">
        <v>16</v>
      </c>
      <c r="B1730" s="84">
        <v>212</v>
      </c>
      <c r="C1730" s="294">
        <v>557</v>
      </c>
      <c r="D1730" s="299">
        <v>814</v>
      </c>
      <c r="E1730" s="395"/>
      <c r="F1730" s="399"/>
      <c r="G1730" s="412"/>
      <c r="H1730" s="297"/>
      <c r="I1730" s="297"/>
      <c r="J1730" s="297"/>
      <c r="K1730" s="297"/>
      <c r="L1730" s="58"/>
      <c r="M1730" s="58"/>
      <c r="N1730" s="140">
        <v>16</v>
      </c>
      <c r="O1730" s="84">
        <v>212</v>
      </c>
      <c r="P1730" s="294">
        <v>318</v>
      </c>
      <c r="Q1730" s="299">
        <v>248</v>
      </c>
      <c r="R1730" s="393"/>
      <c r="S1730" s="399"/>
      <c r="T1730" s="410"/>
      <c r="U1730" s="297"/>
      <c r="V1730" s="297"/>
      <c r="W1730" s="297"/>
      <c r="X1730" s="297"/>
      <c r="Y1730" s="58"/>
      <c r="Z1730" s="58"/>
      <c r="AA1730" s="65">
        <v>16</v>
      </c>
      <c r="AB1730" s="15"/>
      <c r="AD1730" s="88"/>
      <c r="AM1730" s="139"/>
      <c r="AN1730" s="80"/>
      <c r="AO1730" s="80"/>
      <c r="AP1730" s="80"/>
      <c r="AQ1730" s="88"/>
      <c r="AZ1730" s="117"/>
      <c r="BA1730" s="129"/>
      <c r="BB1730" s="80"/>
      <c r="BC1730" s="80"/>
      <c r="BD1730" s="88"/>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c r="ID1730" s="15"/>
      <c r="IE1730" s="15"/>
      <c r="IF1730" s="15"/>
      <c r="IG1730" s="15"/>
      <c r="IH1730" s="15"/>
      <c r="II1730" s="15"/>
      <c r="IJ1730" s="15"/>
      <c r="IK1730" s="15"/>
      <c r="IL1730" s="15"/>
      <c r="IM1730" s="15"/>
      <c r="IN1730" s="15"/>
      <c r="IO1730" s="15"/>
      <c r="IP1730" s="15"/>
      <c r="IQ1730" s="15"/>
      <c r="IR1730" s="15"/>
      <c r="IS1730" s="15"/>
      <c r="IT1730" s="15"/>
      <c r="IU1730" s="15"/>
      <c r="IV1730" s="15"/>
    </row>
    <row r="1731" spans="1:256" s="299" customFormat="1" x14ac:dyDescent="0.2">
      <c r="A1731" s="140">
        <v>17</v>
      </c>
      <c r="B1731" s="84">
        <v>316</v>
      </c>
      <c r="C1731" s="294">
        <v>1701</v>
      </c>
      <c r="D1731" s="299">
        <v>1116</v>
      </c>
      <c r="E1731" s="395"/>
      <c r="F1731" s="399"/>
      <c r="G1731" s="412"/>
      <c r="H1731" s="297"/>
      <c r="I1731" s="297"/>
      <c r="J1731" s="297"/>
      <c r="K1731" s="297"/>
      <c r="L1731" s="58"/>
      <c r="M1731" s="58"/>
      <c r="N1731" s="140">
        <v>17</v>
      </c>
      <c r="O1731" s="84">
        <v>316</v>
      </c>
      <c r="P1731" s="294">
        <v>1408</v>
      </c>
      <c r="Q1731" s="299">
        <v>379</v>
      </c>
      <c r="R1731" s="393"/>
      <c r="S1731" s="399"/>
      <c r="T1731" s="410"/>
      <c r="U1731" s="297"/>
      <c r="V1731" s="297"/>
      <c r="W1731" s="297"/>
      <c r="X1731" s="297"/>
      <c r="Y1731" s="58"/>
      <c r="Z1731" s="58"/>
      <c r="AA1731" s="65">
        <v>17</v>
      </c>
      <c r="AB1731" s="15"/>
      <c r="AC1731" s="15"/>
      <c r="AD1731" s="88"/>
      <c r="AM1731" s="139"/>
      <c r="AN1731" s="80"/>
      <c r="AO1731" s="80"/>
      <c r="AP1731" s="80"/>
      <c r="AQ1731" s="88"/>
      <c r="AZ1731" s="117"/>
      <c r="BA1731" s="129"/>
      <c r="BB1731" s="80"/>
      <c r="BC1731" s="80"/>
      <c r="BD1731" s="88"/>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c r="ID1731" s="15"/>
      <c r="IE1731" s="15"/>
      <c r="IF1731" s="15"/>
      <c r="IG1731" s="15"/>
      <c r="IH1731" s="15"/>
      <c r="II1731" s="15"/>
      <c r="IJ1731" s="15"/>
      <c r="IK1731" s="15"/>
      <c r="IL1731" s="15"/>
      <c r="IM1731" s="15"/>
      <c r="IN1731" s="15"/>
      <c r="IO1731" s="15"/>
      <c r="IP1731" s="15"/>
      <c r="IQ1731" s="15"/>
      <c r="IR1731" s="15"/>
      <c r="IS1731" s="15"/>
      <c r="IT1731" s="15"/>
      <c r="IU1731" s="15"/>
      <c r="IV1731" s="15"/>
    </row>
    <row r="1732" spans="1:256" s="299" customFormat="1" x14ac:dyDescent="0.2">
      <c r="A1732" s="140">
        <v>18</v>
      </c>
      <c r="B1732" s="84">
        <v>1599</v>
      </c>
      <c r="C1732" s="294">
        <v>1172</v>
      </c>
      <c r="D1732" s="299">
        <v>1791</v>
      </c>
      <c r="E1732" s="395"/>
      <c r="F1732" s="399"/>
      <c r="G1732" s="412"/>
      <c r="H1732" s="71"/>
      <c r="I1732" s="297"/>
      <c r="J1732" s="297"/>
      <c r="K1732" s="71"/>
      <c r="L1732" s="58"/>
      <c r="M1732" s="58"/>
      <c r="N1732" s="140">
        <v>18</v>
      </c>
      <c r="O1732" s="84">
        <v>1599</v>
      </c>
      <c r="P1732" s="294">
        <v>596</v>
      </c>
      <c r="Q1732" s="299">
        <v>511</v>
      </c>
      <c r="R1732" s="393"/>
      <c r="S1732" s="399"/>
      <c r="T1732" s="410"/>
      <c r="U1732" s="71"/>
      <c r="V1732" s="297"/>
      <c r="W1732" s="297"/>
      <c r="X1732" s="71"/>
      <c r="Y1732" s="58"/>
      <c r="Z1732" s="58"/>
      <c r="AA1732" s="65">
        <v>18</v>
      </c>
      <c r="AB1732" s="15"/>
      <c r="AC1732" s="15"/>
      <c r="AD1732" s="88"/>
      <c r="AE1732" s="81"/>
      <c r="AF1732" s="81"/>
      <c r="AM1732" s="139"/>
      <c r="AN1732" s="80"/>
      <c r="AO1732" s="80"/>
      <c r="AP1732" s="80"/>
      <c r="AQ1732" s="88"/>
      <c r="AZ1732" s="117"/>
      <c r="BA1732" s="129"/>
      <c r="BB1732" s="80"/>
      <c r="BC1732" s="80"/>
      <c r="BD1732" s="88"/>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c r="ID1732" s="15"/>
      <c r="IE1732" s="15"/>
      <c r="IF1732" s="15"/>
      <c r="IG1732" s="15"/>
      <c r="IH1732" s="15"/>
      <c r="II1732" s="15"/>
      <c r="IJ1732" s="15"/>
      <c r="IK1732" s="15"/>
      <c r="IL1732" s="15"/>
      <c r="IM1732" s="15"/>
      <c r="IN1732" s="15"/>
      <c r="IO1732" s="15"/>
      <c r="IP1732" s="15"/>
      <c r="IQ1732" s="15"/>
      <c r="IR1732" s="15"/>
      <c r="IS1732" s="15"/>
      <c r="IT1732" s="15"/>
      <c r="IU1732" s="15"/>
      <c r="IV1732" s="15"/>
    </row>
    <row r="1733" spans="1:256" s="299" customFormat="1" x14ac:dyDescent="0.2">
      <c r="A1733" s="140">
        <v>19</v>
      </c>
      <c r="B1733" s="84">
        <v>214</v>
      </c>
      <c r="C1733" s="294">
        <v>429</v>
      </c>
      <c r="D1733" s="299">
        <v>568</v>
      </c>
      <c r="E1733" s="395"/>
      <c r="F1733" s="399"/>
      <c r="G1733" s="412"/>
      <c r="H1733" s="297"/>
      <c r="I1733" s="297"/>
      <c r="J1733" s="297"/>
      <c r="K1733" s="297"/>
      <c r="L1733" s="58"/>
      <c r="M1733" s="58"/>
      <c r="N1733" s="140">
        <v>19</v>
      </c>
      <c r="O1733" s="84">
        <v>214</v>
      </c>
      <c r="P1733" s="294">
        <v>178</v>
      </c>
      <c r="Q1733" s="299">
        <v>177</v>
      </c>
      <c r="R1733" s="393"/>
      <c r="S1733" s="399"/>
      <c r="T1733" s="410"/>
      <c r="U1733" s="297"/>
      <c r="V1733" s="297"/>
      <c r="W1733" s="297"/>
      <c r="X1733" s="297"/>
      <c r="Y1733" s="58"/>
      <c r="Z1733" s="58"/>
      <c r="AA1733" s="65">
        <v>19</v>
      </c>
      <c r="AB1733" s="15"/>
      <c r="AC1733" s="15"/>
      <c r="AD1733" s="87"/>
      <c r="AE1733" s="81"/>
      <c r="AF1733" s="81"/>
      <c r="AM1733" s="139"/>
      <c r="AN1733" s="80"/>
      <c r="AO1733" s="80"/>
      <c r="AP1733" s="80"/>
      <c r="AQ1733" s="88"/>
      <c r="AZ1733" s="117"/>
      <c r="BA1733" s="129"/>
      <c r="BB1733" s="80"/>
      <c r="BC1733" s="80"/>
      <c r="BD1733" s="88"/>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c r="ID1733" s="15"/>
      <c r="IE1733" s="15"/>
      <c r="IF1733" s="15"/>
      <c r="IG1733" s="15"/>
      <c r="IH1733" s="15"/>
      <c r="II1733" s="15"/>
      <c r="IJ1733" s="15"/>
      <c r="IK1733" s="15"/>
      <c r="IL1733" s="15"/>
      <c r="IM1733" s="15"/>
      <c r="IN1733" s="15"/>
      <c r="IO1733" s="15"/>
      <c r="IP1733" s="15"/>
      <c r="IQ1733" s="15"/>
      <c r="IR1733" s="15"/>
      <c r="IS1733" s="15"/>
      <c r="IT1733" s="15"/>
      <c r="IU1733" s="15"/>
      <c r="IV1733" s="15"/>
    </row>
    <row r="1734" spans="1:256" s="299" customFormat="1" x14ac:dyDescent="0.2">
      <c r="A1734" s="140">
        <v>20</v>
      </c>
      <c r="B1734" s="84">
        <v>222</v>
      </c>
      <c r="C1734" s="294">
        <v>503</v>
      </c>
      <c r="D1734" s="15">
        <v>669</v>
      </c>
      <c r="E1734" s="395"/>
      <c r="F1734" s="399"/>
      <c r="G1734" s="412"/>
      <c r="H1734" s="297"/>
      <c r="I1734" s="297"/>
      <c r="J1734" s="297"/>
      <c r="K1734" s="297"/>
      <c r="L1734" s="58"/>
      <c r="M1734" s="58"/>
      <c r="N1734" s="140">
        <v>20</v>
      </c>
      <c r="O1734" s="84">
        <v>222</v>
      </c>
      <c r="P1734" s="294">
        <v>278</v>
      </c>
      <c r="Q1734" s="299">
        <v>222</v>
      </c>
      <c r="R1734" s="393"/>
      <c r="S1734" s="399"/>
      <c r="T1734" s="410"/>
      <c r="U1734" s="297"/>
      <c r="V1734" s="297"/>
      <c r="W1734" s="297"/>
      <c r="X1734" s="297"/>
      <c r="Y1734" s="58"/>
      <c r="Z1734" s="58"/>
      <c r="AA1734" s="65">
        <v>20</v>
      </c>
      <c r="AB1734" s="15"/>
      <c r="AC1734" s="15"/>
      <c r="AD1734" s="87"/>
      <c r="AE1734" s="132"/>
      <c r="AF1734" s="132"/>
      <c r="AM1734" s="139"/>
      <c r="AN1734" s="80"/>
      <c r="AO1734" s="80"/>
      <c r="AP1734" s="80"/>
      <c r="AQ1734" s="88"/>
      <c r="AZ1734" s="117"/>
      <c r="BA1734" s="129"/>
      <c r="BB1734" s="80"/>
      <c r="BC1734" s="80"/>
      <c r="BD1734" s="88"/>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c r="ID1734" s="15"/>
      <c r="IE1734" s="15"/>
      <c r="IF1734" s="15"/>
      <c r="IG1734" s="15"/>
      <c r="IH1734" s="15"/>
      <c r="II1734" s="15"/>
      <c r="IJ1734" s="15"/>
      <c r="IK1734" s="15"/>
      <c r="IL1734" s="15"/>
      <c r="IM1734" s="15"/>
      <c r="IN1734" s="15"/>
      <c r="IO1734" s="15"/>
      <c r="IP1734" s="15"/>
      <c r="IQ1734" s="15"/>
      <c r="IR1734" s="15"/>
      <c r="IS1734" s="15"/>
      <c r="IT1734" s="15"/>
      <c r="IU1734" s="15"/>
      <c r="IV1734" s="15"/>
    </row>
    <row r="1735" spans="1:256" s="299" customFormat="1" x14ac:dyDescent="0.2">
      <c r="A1735" s="140">
        <v>21</v>
      </c>
      <c r="B1735" s="84">
        <v>825</v>
      </c>
      <c r="C1735" s="294">
        <v>1948</v>
      </c>
      <c r="D1735" s="299">
        <v>3112</v>
      </c>
      <c r="E1735" s="395"/>
      <c r="F1735" s="399"/>
      <c r="G1735" s="412"/>
      <c r="H1735" s="297"/>
      <c r="I1735" s="297"/>
      <c r="J1735" s="297"/>
      <c r="K1735" s="297"/>
      <c r="L1735" s="58"/>
      <c r="M1735" s="58"/>
      <c r="N1735" s="140">
        <v>21</v>
      </c>
      <c r="O1735" s="84">
        <v>825</v>
      </c>
      <c r="P1735" s="294">
        <v>1160</v>
      </c>
      <c r="Q1735" s="299">
        <v>1174</v>
      </c>
      <c r="R1735" s="393"/>
      <c r="S1735" s="399"/>
      <c r="T1735" s="410"/>
      <c r="U1735" s="297"/>
      <c r="V1735" s="297"/>
      <c r="W1735" s="297"/>
      <c r="X1735" s="297"/>
      <c r="Y1735" s="58"/>
      <c r="Z1735" s="58"/>
      <c r="AA1735" s="65">
        <v>21</v>
      </c>
      <c r="AB1735" s="15"/>
      <c r="AC1735" s="15"/>
      <c r="AM1735" s="139"/>
      <c r="AN1735" s="80"/>
      <c r="AO1735" s="80"/>
      <c r="AP1735" s="80"/>
      <c r="AQ1735" s="88"/>
      <c r="AZ1735" s="117"/>
      <c r="BA1735" s="129"/>
      <c r="BB1735" s="80"/>
      <c r="BC1735" s="80"/>
      <c r="BD1735" s="88"/>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c r="ID1735" s="15"/>
      <c r="IE1735" s="15"/>
      <c r="IF1735" s="15"/>
      <c r="IG1735" s="15"/>
      <c r="IH1735" s="15"/>
      <c r="II1735" s="15"/>
      <c r="IJ1735" s="15"/>
      <c r="IK1735" s="15"/>
      <c r="IL1735" s="15"/>
      <c r="IM1735" s="15"/>
      <c r="IN1735" s="15"/>
      <c r="IO1735" s="15"/>
      <c r="IP1735" s="15"/>
      <c r="IQ1735" s="15"/>
      <c r="IR1735" s="15"/>
      <c r="IS1735" s="15"/>
      <c r="IT1735" s="15"/>
      <c r="IU1735" s="15"/>
      <c r="IV1735" s="15"/>
    </row>
    <row r="1736" spans="1:256" s="299" customFormat="1" x14ac:dyDescent="0.2">
      <c r="A1736" s="140">
        <v>22</v>
      </c>
      <c r="B1736" s="84">
        <v>1370</v>
      </c>
      <c r="C1736" s="294">
        <v>2723</v>
      </c>
      <c r="D1736" s="299">
        <v>4103</v>
      </c>
      <c r="E1736" s="395"/>
      <c r="F1736" s="399"/>
      <c r="G1736" s="412"/>
      <c r="H1736" s="297"/>
      <c r="I1736" s="297"/>
      <c r="J1736" s="297"/>
      <c r="K1736" s="297"/>
      <c r="L1736" s="58"/>
      <c r="M1736" s="58"/>
      <c r="N1736" s="140">
        <v>22</v>
      </c>
      <c r="O1736" s="84">
        <v>1370</v>
      </c>
      <c r="P1736" s="294">
        <v>1544</v>
      </c>
      <c r="Q1736" s="299">
        <v>1680</v>
      </c>
      <c r="R1736" s="393"/>
      <c r="S1736" s="399"/>
      <c r="T1736" s="410"/>
      <c r="U1736" s="297"/>
      <c r="V1736" s="297"/>
      <c r="W1736" s="297"/>
      <c r="X1736" s="297"/>
      <c r="Y1736" s="58"/>
      <c r="Z1736" s="58"/>
      <c r="AA1736" s="65">
        <v>22</v>
      </c>
      <c r="AB1736" s="15"/>
      <c r="AC1736" s="15"/>
      <c r="AE1736" s="124"/>
      <c r="AM1736" s="139"/>
      <c r="AN1736" s="80"/>
      <c r="AO1736" s="80"/>
      <c r="AP1736" s="80"/>
      <c r="AQ1736" s="88"/>
      <c r="AZ1736" s="117"/>
      <c r="BA1736" s="129"/>
      <c r="BB1736" s="80"/>
      <c r="BC1736" s="80"/>
      <c r="BD1736" s="88"/>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c r="ID1736" s="15"/>
      <c r="IE1736" s="15"/>
      <c r="IF1736" s="15"/>
      <c r="IG1736" s="15"/>
      <c r="IH1736" s="15"/>
      <c r="II1736" s="15"/>
      <c r="IJ1736" s="15"/>
      <c r="IK1736" s="15"/>
      <c r="IL1736" s="15"/>
      <c r="IM1736" s="15"/>
      <c r="IN1736" s="15"/>
      <c r="IO1736" s="15"/>
      <c r="IP1736" s="15"/>
      <c r="IQ1736" s="15"/>
      <c r="IR1736" s="15"/>
      <c r="IS1736" s="15"/>
      <c r="IT1736" s="15"/>
      <c r="IU1736" s="15"/>
      <c r="IV1736" s="15"/>
    </row>
    <row r="1737" spans="1:256" s="299" customFormat="1" x14ac:dyDescent="0.2">
      <c r="A1737" s="140">
        <v>23</v>
      </c>
      <c r="B1737" s="84">
        <v>2586</v>
      </c>
      <c r="C1737" s="294">
        <v>6584</v>
      </c>
      <c r="D1737" s="15">
        <v>9434</v>
      </c>
      <c r="E1737" s="395"/>
      <c r="F1737" s="399"/>
      <c r="G1737" s="412"/>
      <c r="H1737" s="297"/>
      <c r="I1737" s="297"/>
      <c r="J1737" s="297"/>
      <c r="K1737" s="297"/>
      <c r="L1737" s="58"/>
      <c r="M1737" s="58"/>
      <c r="N1737" s="140">
        <v>23</v>
      </c>
      <c r="O1737" s="84">
        <v>2586</v>
      </c>
      <c r="P1737" s="294">
        <v>3701</v>
      </c>
      <c r="Q1737" s="299">
        <v>2579</v>
      </c>
      <c r="R1737" s="393"/>
      <c r="S1737" s="399"/>
      <c r="T1737" s="410"/>
      <c r="U1737" s="297"/>
      <c r="V1737" s="297"/>
      <c r="W1737" s="297"/>
      <c r="X1737" s="297"/>
      <c r="Y1737" s="58"/>
      <c r="Z1737" s="58"/>
      <c r="AA1737" s="65">
        <v>23</v>
      </c>
      <c r="AB1737" s="15"/>
      <c r="AC1737" s="15"/>
      <c r="AE1737" s="124"/>
      <c r="AF1737" s="125"/>
      <c r="AM1737" s="139"/>
      <c r="AN1737" s="80"/>
      <c r="AO1737" s="80"/>
      <c r="AP1737" s="80"/>
      <c r="AQ1737" s="88"/>
      <c r="AZ1737" s="117"/>
      <c r="BA1737" s="129"/>
      <c r="BB1737" s="80"/>
      <c r="BC1737" s="80"/>
      <c r="BD1737" s="88"/>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c r="ID1737" s="15"/>
      <c r="IE1737" s="15"/>
      <c r="IF1737" s="15"/>
      <c r="IG1737" s="15"/>
      <c r="IH1737" s="15"/>
      <c r="II1737" s="15"/>
      <c r="IJ1737" s="15"/>
      <c r="IK1737" s="15"/>
      <c r="IL1737" s="15"/>
      <c r="IM1737" s="15"/>
      <c r="IN1737" s="15"/>
      <c r="IO1737" s="15"/>
      <c r="IP1737" s="15"/>
      <c r="IQ1737" s="15"/>
      <c r="IR1737" s="15"/>
      <c r="IS1737" s="15"/>
      <c r="IT1737" s="15"/>
      <c r="IU1737" s="15"/>
      <c r="IV1737" s="15"/>
    </row>
    <row r="1738" spans="1:256" s="299" customFormat="1" x14ac:dyDescent="0.2">
      <c r="A1738" s="140">
        <v>24</v>
      </c>
      <c r="B1738" s="84">
        <v>705</v>
      </c>
      <c r="C1738" s="294">
        <v>1736</v>
      </c>
      <c r="D1738" s="299">
        <v>3357</v>
      </c>
      <c r="E1738" s="395"/>
      <c r="F1738" s="399"/>
      <c r="G1738" s="412"/>
      <c r="H1738" s="297"/>
      <c r="I1738" s="297"/>
      <c r="J1738" s="297"/>
      <c r="K1738" s="297"/>
      <c r="L1738" s="58"/>
      <c r="M1738" s="58"/>
      <c r="N1738" s="140">
        <v>24</v>
      </c>
      <c r="O1738" s="84">
        <v>705</v>
      </c>
      <c r="P1738" s="294">
        <v>1028</v>
      </c>
      <c r="Q1738" s="299">
        <v>1359</v>
      </c>
      <c r="R1738" s="393"/>
      <c r="S1738" s="399"/>
      <c r="T1738" s="410"/>
      <c r="U1738" s="297"/>
      <c r="V1738" s="297"/>
      <c r="W1738" s="297"/>
      <c r="X1738" s="297"/>
      <c r="Y1738" s="58"/>
      <c r="Z1738" s="58"/>
      <c r="AA1738" s="65">
        <v>24</v>
      </c>
      <c r="AB1738" s="15"/>
      <c r="AC1738" s="15"/>
      <c r="AD1738" s="87"/>
      <c r="AM1738" s="139"/>
      <c r="AN1738" s="80"/>
      <c r="AO1738" s="80"/>
      <c r="AP1738" s="80"/>
      <c r="AQ1738" s="88"/>
      <c r="AZ1738" s="117"/>
      <c r="BA1738" s="129"/>
      <c r="BB1738" s="80"/>
      <c r="BC1738" s="80"/>
      <c r="BD1738" s="88"/>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c r="ID1738" s="15"/>
      <c r="IE1738" s="15"/>
      <c r="IF1738" s="15"/>
      <c r="IG1738" s="15"/>
      <c r="IH1738" s="15"/>
      <c r="II1738" s="15"/>
      <c r="IJ1738" s="15"/>
      <c r="IK1738" s="15"/>
      <c r="IL1738" s="15"/>
      <c r="IM1738" s="15"/>
      <c r="IN1738" s="15"/>
      <c r="IO1738" s="15"/>
      <c r="IP1738" s="15"/>
      <c r="IQ1738" s="15"/>
      <c r="IR1738" s="15"/>
      <c r="IS1738" s="15"/>
      <c r="IT1738" s="15"/>
      <c r="IU1738" s="15"/>
      <c r="IV1738" s="15"/>
    </row>
    <row r="1739" spans="1:256" s="299" customFormat="1" x14ac:dyDescent="0.2">
      <c r="A1739" s="72" t="s">
        <v>4</v>
      </c>
      <c r="B1739" s="62">
        <f t="shared" ref="B1739:C1739" si="106">SUM(B1715:B1738)</f>
        <v>17158</v>
      </c>
      <c r="C1739" s="62">
        <f t="shared" si="106"/>
        <v>39783</v>
      </c>
      <c r="D1739" s="62">
        <f t="shared" ref="D1739:G1739" si="107">SUM(D1715:D1738)</f>
        <v>57288</v>
      </c>
      <c r="E1739" s="62">
        <f t="shared" si="107"/>
        <v>0</v>
      </c>
      <c r="F1739" s="62">
        <f t="shared" si="107"/>
        <v>0</v>
      </c>
      <c r="G1739" s="62">
        <f t="shared" si="107"/>
        <v>0</v>
      </c>
      <c r="H1739" s="62">
        <f t="shared" ref="H1739:M1739" si="108">SUM(H1715:H1738)</f>
        <v>0</v>
      </c>
      <c r="I1739" s="62">
        <f t="shared" si="108"/>
        <v>0</v>
      </c>
      <c r="J1739" s="62">
        <f t="shared" si="108"/>
        <v>0</v>
      </c>
      <c r="K1739" s="62">
        <f t="shared" si="108"/>
        <v>0</v>
      </c>
      <c r="L1739" s="62">
        <f t="shared" si="108"/>
        <v>0</v>
      </c>
      <c r="M1739" s="62">
        <f t="shared" si="108"/>
        <v>0</v>
      </c>
      <c r="N1739" s="331" t="s">
        <v>4</v>
      </c>
      <c r="O1739" s="62">
        <f t="shared" ref="O1739:R1739" si="109">SUM(O1715:O1738)</f>
        <v>17158</v>
      </c>
      <c r="P1739" s="62">
        <f t="shared" si="109"/>
        <v>23284</v>
      </c>
      <c r="Q1739" s="62">
        <f t="shared" si="109"/>
        <v>19097</v>
      </c>
      <c r="R1739" s="62">
        <f t="shared" si="109"/>
        <v>0</v>
      </c>
      <c r="S1739" s="62">
        <f t="shared" ref="S1739:X1739" si="110">SUM(S1715:S1738)</f>
        <v>0</v>
      </c>
      <c r="T1739" s="62">
        <f t="shared" si="110"/>
        <v>0</v>
      </c>
      <c r="U1739" s="62">
        <f t="shared" si="110"/>
        <v>0</v>
      </c>
      <c r="V1739" s="62">
        <f t="shared" si="110"/>
        <v>0</v>
      </c>
      <c r="W1739" s="62">
        <f t="shared" si="110"/>
        <v>0</v>
      </c>
      <c r="X1739" s="62">
        <f t="shared" si="110"/>
        <v>0</v>
      </c>
      <c r="Y1739" s="62">
        <f>SUM(Y1715:Y1738)</f>
        <v>0</v>
      </c>
      <c r="Z1739" s="62">
        <f>SUM(Z1715:Z1738)</f>
        <v>0</v>
      </c>
      <c r="AA1739" s="72" t="s">
        <v>4</v>
      </c>
      <c r="AB1739" s="15"/>
      <c r="AC1739" s="15"/>
      <c r="AD1739" s="88"/>
      <c r="AM1739" s="139"/>
      <c r="AN1739" s="80"/>
      <c r="AO1739" s="80"/>
      <c r="AP1739" s="80"/>
      <c r="AQ1739" s="88"/>
      <c r="AZ1739" s="117"/>
      <c r="BA1739" s="129"/>
      <c r="BB1739" s="80"/>
      <c r="BC1739" s="80"/>
      <c r="BD1739" s="88"/>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c r="ID1739" s="15"/>
      <c r="IE1739" s="15"/>
      <c r="IF1739" s="15"/>
      <c r="IG1739" s="15"/>
      <c r="IH1739" s="15"/>
      <c r="II1739" s="15"/>
      <c r="IJ1739" s="15"/>
      <c r="IK1739" s="15"/>
      <c r="IL1739" s="15"/>
      <c r="IM1739" s="15"/>
      <c r="IN1739" s="15"/>
      <c r="IO1739" s="15"/>
      <c r="IP1739" s="15"/>
      <c r="IQ1739" s="15"/>
      <c r="IR1739" s="15"/>
      <c r="IS1739" s="15"/>
      <c r="IT1739" s="15"/>
      <c r="IU1739" s="15"/>
      <c r="IV1739" s="15"/>
    </row>
    <row r="1740" spans="1:256" s="299" customFormat="1" x14ac:dyDescent="0.2">
      <c r="A1740" s="45"/>
      <c r="C1740" s="15"/>
      <c r="D1740" s="15"/>
      <c r="E1740" s="15"/>
      <c r="F1740" s="15"/>
      <c r="G1740" s="15"/>
      <c r="H1740" s="15"/>
      <c r="I1740" s="15"/>
      <c r="J1740" s="15"/>
      <c r="K1740" s="75">
        <f>J1739+X1739</f>
        <v>0</v>
      </c>
      <c r="L1740" s="105"/>
      <c r="M1740" s="15"/>
      <c r="N1740" s="45"/>
      <c r="O1740" s="380"/>
      <c r="P1740" s="380"/>
      <c r="Q1740" s="380"/>
      <c r="R1740" s="380"/>
      <c r="S1740" s="380"/>
      <c r="T1740" s="380"/>
      <c r="U1740" s="380"/>
      <c r="V1740" s="380"/>
      <c r="W1740" s="385"/>
      <c r="X1740" s="380"/>
      <c r="Y1740" s="15"/>
      <c r="Z1740" s="15"/>
      <c r="AA1740" s="45"/>
      <c r="AB1740" s="15"/>
      <c r="AC1740" s="15"/>
      <c r="AD1740" s="88"/>
      <c r="AM1740" s="139"/>
      <c r="AN1740" s="80"/>
      <c r="AO1740" s="80"/>
      <c r="AP1740" s="80"/>
      <c r="AQ1740" s="88"/>
      <c r="AZ1740" s="117"/>
      <c r="BA1740" s="129"/>
      <c r="BB1740" s="80"/>
      <c r="BC1740" s="80"/>
      <c r="BD1740" s="88"/>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c r="ID1740" s="15"/>
      <c r="IE1740" s="15"/>
      <c r="IF1740" s="15"/>
      <c r="IG1740" s="15"/>
      <c r="IH1740" s="15"/>
      <c r="II1740" s="15"/>
      <c r="IJ1740" s="15"/>
      <c r="IK1740" s="15"/>
      <c r="IL1740" s="15"/>
      <c r="IM1740" s="15"/>
      <c r="IN1740" s="15"/>
      <c r="IO1740" s="15"/>
      <c r="IP1740" s="15"/>
      <c r="IQ1740" s="15"/>
      <c r="IR1740" s="15"/>
      <c r="IS1740" s="15"/>
      <c r="IT1740" s="15"/>
      <c r="IU1740" s="15"/>
      <c r="IV1740" s="15"/>
    </row>
    <row r="1741" spans="1:256" s="299" customFormat="1" x14ac:dyDescent="0.2">
      <c r="A1741" s="15"/>
      <c r="B1741" s="105"/>
      <c r="C1741" s="105"/>
      <c r="D1741" s="68"/>
      <c r="E1741" s="68"/>
      <c r="F1741" s="15"/>
      <c r="G1741" s="15"/>
      <c r="H1741" s="380"/>
      <c r="I1741" s="380"/>
      <c r="J1741" s="380"/>
      <c r="K1741" s="15"/>
      <c r="L1741" s="15"/>
      <c r="M1741" s="15"/>
      <c r="N1741" s="15"/>
      <c r="O1741" s="105"/>
      <c r="P1741" s="105"/>
      <c r="Q1741" s="105"/>
      <c r="R1741" s="15"/>
      <c r="S1741" s="15"/>
      <c r="T1741" s="15"/>
      <c r="U1741" s="380"/>
      <c r="V1741" s="380"/>
      <c r="W1741" s="380"/>
      <c r="X1741" s="380"/>
      <c r="Y1741" s="15"/>
      <c r="Z1741" s="15"/>
      <c r="AA1741" s="15"/>
      <c r="AB1741" s="15"/>
      <c r="AC1741" s="15"/>
      <c r="AD1741" s="88"/>
      <c r="AM1741" s="139"/>
      <c r="AN1741" s="80"/>
      <c r="AO1741" s="80"/>
      <c r="AP1741" s="80"/>
      <c r="AQ1741" s="88"/>
      <c r="AZ1741" s="117"/>
      <c r="BA1741" s="129"/>
      <c r="BB1741" s="80"/>
      <c r="BC1741" s="80"/>
      <c r="BD1741" s="88"/>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c r="ID1741" s="15"/>
      <c r="IE1741" s="15"/>
      <c r="IF1741" s="15"/>
      <c r="IG1741" s="15"/>
      <c r="IH1741" s="15"/>
      <c r="II1741" s="15"/>
      <c r="IJ1741" s="15"/>
      <c r="IK1741" s="15"/>
      <c r="IL1741" s="15"/>
      <c r="IM1741" s="15"/>
      <c r="IN1741" s="15"/>
      <c r="IO1741" s="15"/>
      <c r="IP1741" s="15"/>
      <c r="IQ1741" s="15"/>
      <c r="IR1741" s="15"/>
      <c r="IS1741" s="15"/>
      <c r="IT1741" s="15"/>
      <c r="IU1741" s="15"/>
      <c r="IV1741" s="15"/>
    </row>
    <row r="1742" spans="1:256" s="299" customFormat="1" x14ac:dyDescent="0.2">
      <c r="A1742" s="15"/>
      <c r="B1742" s="15"/>
      <c r="C1742" s="15"/>
      <c r="D1742" s="15"/>
      <c r="E1742" s="334"/>
      <c r="F1742" s="15"/>
      <c r="G1742" s="15"/>
      <c r="H1742" s="15"/>
      <c r="I1742" s="15"/>
      <c r="J1742" s="15"/>
      <c r="K1742" s="15"/>
      <c r="L1742" s="15"/>
      <c r="M1742" s="15"/>
      <c r="N1742" s="15"/>
      <c r="O1742" s="15"/>
      <c r="P1742" s="15"/>
      <c r="Q1742" s="15"/>
      <c r="R1742" s="15"/>
      <c r="S1742" s="15"/>
      <c r="T1742" s="15"/>
      <c r="U1742" s="15"/>
      <c r="V1742" s="15"/>
      <c r="W1742" s="15"/>
      <c r="X1742" s="15"/>
      <c r="Y1742" s="15"/>
      <c r="Z1742" s="15"/>
      <c r="AA1742" s="15"/>
      <c r="AB1742" s="15"/>
      <c r="AC1742" s="15"/>
      <c r="AD1742" s="88"/>
      <c r="AH1742" s="81"/>
      <c r="AI1742" s="81"/>
      <c r="AJ1742" s="81"/>
      <c r="AK1742" s="81"/>
      <c r="AL1742" s="81"/>
      <c r="AM1742" s="131"/>
      <c r="AN1742" s="81"/>
      <c r="AO1742" s="81"/>
      <c r="AP1742" s="81"/>
      <c r="AQ1742" s="87"/>
      <c r="AR1742" s="81"/>
      <c r="AS1742" s="81"/>
      <c r="AT1742" s="81"/>
      <c r="AU1742" s="81"/>
      <c r="AV1742" s="81"/>
      <c r="AW1742" s="81"/>
      <c r="AX1742" s="81"/>
      <c r="AY1742" s="81"/>
      <c r="AZ1742" s="131"/>
      <c r="BA1742" s="131"/>
      <c r="BB1742" s="81"/>
      <c r="BC1742" s="81"/>
      <c r="BD1742" s="87"/>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c r="ID1742" s="15"/>
      <c r="IE1742" s="15"/>
      <c r="IF1742" s="15"/>
      <c r="IG1742" s="15"/>
      <c r="IH1742" s="15"/>
      <c r="II1742" s="15"/>
      <c r="IJ1742" s="15"/>
      <c r="IK1742" s="15"/>
      <c r="IL1742" s="15"/>
      <c r="IM1742" s="15"/>
      <c r="IN1742" s="15"/>
      <c r="IO1742" s="15"/>
      <c r="IP1742" s="15"/>
      <c r="IQ1742" s="15"/>
      <c r="IR1742" s="15"/>
      <c r="IS1742" s="15"/>
      <c r="IT1742" s="15"/>
      <c r="IU1742" s="15"/>
      <c r="IV1742" s="15"/>
    </row>
    <row r="1743" spans="1:256" s="299" customFormat="1" x14ac:dyDescent="0.2">
      <c r="A1743" s="15"/>
      <c r="B1743" s="300"/>
      <c r="D1743" s="15"/>
      <c r="E1743" s="15"/>
      <c r="F1743" s="15"/>
      <c r="G1743" s="15"/>
      <c r="H1743" s="15"/>
      <c r="I1743" s="15"/>
      <c r="J1743" s="15"/>
      <c r="K1743" s="15"/>
      <c r="L1743" s="15"/>
      <c r="M1743" s="15"/>
      <c r="N1743" s="15"/>
      <c r="O1743" s="86"/>
      <c r="P1743" s="15"/>
      <c r="Q1743" s="15"/>
      <c r="R1743" s="15"/>
      <c r="S1743" s="15"/>
      <c r="T1743" s="15"/>
      <c r="U1743" s="15"/>
      <c r="V1743" s="15"/>
      <c r="W1743" s="15"/>
      <c r="X1743" s="15"/>
      <c r="Y1743" s="15"/>
      <c r="Z1743" s="15"/>
      <c r="AA1743" s="15"/>
      <c r="AB1743" s="15"/>
      <c r="AC1743" s="15"/>
      <c r="AD1743" s="88"/>
      <c r="AH1743" s="81"/>
      <c r="AI1743" s="81"/>
      <c r="AJ1743" s="81"/>
      <c r="AK1743" s="81"/>
      <c r="AL1743" s="81"/>
      <c r="AM1743" s="81"/>
      <c r="AN1743" s="81"/>
      <c r="AO1743" s="81"/>
      <c r="AP1743" s="81"/>
      <c r="AQ1743" s="87"/>
      <c r="AR1743" s="81"/>
      <c r="AS1743" s="81"/>
      <c r="AT1743" s="81"/>
      <c r="AU1743" s="81"/>
      <c r="AV1743" s="81"/>
      <c r="AW1743" s="81"/>
      <c r="AX1743" s="81"/>
      <c r="AY1743" s="81"/>
      <c r="AZ1743" s="81"/>
      <c r="BA1743" s="81"/>
      <c r="BB1743" s="81"/>
      <c r="BC1743" s="81"/>
      <c r="BD1743" s="87"/>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c r="ID1743" s="15"/>
      <c r="IE1743" s="15"/>
      <c r="IF1743" s="15"/>
      <c r="IG1743" s="15"/>
      <c r="IH1743" s="15"/>
      <c r="II1743" s="15"/>
      <c r="IJ1743" s="15"/>
      <c r="IK1743" s="15"/>
      <c r="IL1743" s="15"/>
      <c r="IM1743" s="15"/>
      <c r="IN1743" s="15"/>
      <c r="IO1743" s="15"/>
      <c r="IP1743" s="15"/>
      <c r="IQ1743" s="15"/>
      <c r="IR1743" s="15"/>
      <c r="IS1743" s="15"/>
      <c r="IT1743" s="15"/>
      <c r="IU1743" s="15"/>
      <c r="IV1743" s="15"/>
    </row>
    <row r="1744" spans="1:256" s="299" customFormat="1" x14ac:dyDescent="0.2">
      <c r="A1744" s="56" t="s">
        <v>324</v>
      </c>
      <c r="B1744" s="115" t="s">
        <v>341</v>
      </c>
      <c r="C1744" s="116"/>
      <c r="D1744" s="116"/>
      <c r="E1744" s="116"/>
      <c r="F1744" s="116"/>
      <c r="G1744" s="116"/>
      <c r="H1744" s="116"/>
      <c r="I1744" s="116"/>
      <c r="J1744" s="116"/>
      <c r="K1744" s="116"/>
      <c r="L1744" s="116"/>
      <c r="M1744" s="116"/>
      <c r="N1744" s="56" t="s">
        <v>324</v>
      </c>
      <c r="O1744" s="326" t="str">
        <f>B1744</f>
        <v>Wagner-Peyser Percent Of Non-Agricultural Job Openings Filled</v>
      </c>
      <c r="P1744" s="327"/>
      <c r="Q1744" s="327"/>
      <c r="R1744" s="327"/>
      <c r="S1744" s="327"/>
      <c r="T1744" s="327"/>
      <c r="U1744" s="327"/>
      <c r="V1744" s="327"/>
      <c r="W1744" s="327"/>
      <c r="X1744" s="327" t="s">
        <v>117</v>
      </c>
      <c r="Y1744" s="327"/>
      <c r="Z1744" s="327"/>
      <c r="AA1744" s="114" t="s">
        <v>324</v>
      </c>
      <c r="AB1744" s="15"/>
      <c r="AC1744" s="15" t="s">
        <v>390</v>
      </c>
      <c r="AD1744" s="87" t="s">
        <v>396</v>
      </c>
      <c r="AE1744" s="299" t="s">
        <v>394</v>
      </c>
      <c r="AF1744" s="299" t="s">
        <v>397</v>
      </c>
      <c r="AG1744" s="299" t="s">
        <v>395</v>
      </c>
      <c r="AH1744" s="299" t="s">
        <v>398</v>
      </c>
      <c r="AI1744" s="299" t="s">
        <v>399</v>
      </c>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c r="ID1744" s="15"/>
      <c r="IE1744" s="15"/>
      <c r="IF1744" s="15"/>
      <c r="IG1744" s="15"/>
      <c r="IH1744" s="15"/>
      <c r="II1744" s="15"/>
      <c r="IJ1744" s="15"/>
      <c r="IK1744" s="15"/>
      <c r="IL1744" s="15"/>
      <c r="IM1744" s="15"/>
      <c r="IN1744" s="15"/>
      <c r="IO1744" s="15"/>
      <c r="IP1744" s="15"/>
      <c r="IQ1744" s="15"/>
      <c r="IR1744" s="15"/>
      <c r="IS1744" s="15"/>
      <c r="IT1744" s="15"/>
      <c r="IU1744" s="15"/>
      <c r="IV1744" s="15"/>
    </row>
    <row r="1745" spans="1:256" s="299" customFormat="1" x14ac:dyDescent="0.2">
      <c r="A1745" s="138">
        <v>1</v>
      </c>
      <c r="B1745" s="297">
        <v>36</v>
      </c>
      <c r="C1745" s="297">
        <v>79</v>
      </c>
      <c r="D1745" s="448">
        <v>109</v>
      </c>
      <c r="E1745" s="395"/>
      <c r="F1745" s="399"/>
      <c r="G1745" s="415"/>
      <c r="H1745" s="71"/>
      <c r="I1745" s="71"/>
      <c r="J1745" s="71"/>
      <c r="K1745" s="71"/>
      <c r="L1745" s="58"/>
      <c r="M1745" s="58"/>
      <c r="N1745" s="56">
        <v>1</v>
      </c>
      <c r="O1745" s="84">
        <v>36</v>
      </c>
      <c r="P1745" s="294">
        <v>43</v>
      </c>
      <c r="Q1745" s="297">
        <v>30</v>
      </c>
      <c r="R1745" s="395"/>
      <c r="S1745" s="399"/>
      <c r="T1745" s="413"/>
      <c r="U1745" s="71"/>
      <c r="V1745" s="71"/>
      <c r="W1745" s="71"/>
      <c r="X1745" s="71"/>
      <c r="Y1745" s="58"/>
      <c r="Z1745" s="58"/>
      <c r="AA1745" s="56">
        <v>1</v>
      </c>
      <c r="AB1745" s="15"/>
      <c r="AC1745" s="15">
        <v>1</v>
      </c>
      <c r="AD1745" s="87">
        <v>109</v>
      </c>
      <c r="AE1745" s="299">
        <v>30</v>
      </c>
      <c r="AF1745" s="299">
        <v>1275</v>
      </c>
      <c r="AG1745" s="15">
        <v>485</v>
      </c>
      <c r="AH1745" s="15">
        <v>6.2</v>
      </c>
      <c r="AI1745" s="15">
        <v>8.5</v>
      </c>
      <c r="AJ1745" s="15"/>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c r="ID1745" s="15"/>
      <c r="IE1745" s="15"/>
      <c r="IF1745" s="15"/>
      <c r="IG1745" s="15"/>
      <c r="IH1745" s="15"/>
      <c r="II1745" s="15"/>
      <c r="IJ1745" s="15"/>
      <c r="IK1745" s="15"/>
      <c r="IL1745" s="15"/>
      <c r="IM1745" s="15"/>
      <c r="IN1745" s="15"/>
      <c r="IO1745" s="15"/>
      <c r="IP1745" s="15"/>
      <c r="IQ1745" s="15"/>
      <c r="IR1745" s="15"/>
      <c r="IS1745" s="15"/>
      <c r="IT1745" s="15"/>
      <c r="IU1745" s="15"/>
      <c r="IV1745" s="15"/>
    </row>
    <row r="1746" spans="1:256" s="299" customFormat="1" x14ac:dyDescent="0.2">
      <c r="A1746" s="138">
        <v>2</v>
      </c>
      <c r="B1746" s="297">
        <v>110</v>
      </c>
      <c r="C1746" s="297">
        <v>233</v>
      </c>
      <c r="D1746" s="448">
        <v>282</v>
      </c>
      <c r="E1746" s="395"/>
      <c r="F1746" s="399"/>
      <c r="G1746" s="415"/>
      <c r="H1746" s="71"/>
      <c r="I1746" s="71"/>
      <c r="J1746" s="71"/>
      <c r="K1746" s="71"/>
      <c r="L1746" s="58"/>
      <c r="M1746" s="58"/>
      <c r="N1746" s="56">
        <v>2</v>
      </c>
      <c r="O1746" s="84">
        <v>110</v>
      </c>
      <c r="P1746" s="294">
        <v>125</v>
      </c>
      <c r="Q1746" s="71">
        <v>49</v>
      </c>
      <c r="R1746" s="395"/>
      <c r="S1746" s="399"/>
      <c r="T1746" s="413"/>
      <c r="U1746" s="71"/>
      <c r="V1746" s="71"/>
      <c r="W1746" s="71"/>
      <c r="X1746" s="71"/>
      <c r="Y1746" s="58"/>
      <c r="Z1746" s="58"/>
      <c r="AA1746" s="56">
        <v>2</v>
      </c>
      <c r="AB1746" s="15"/>
      <c r="AC1746" s="15">
        <v>2</v>
      </c>
      <c r="AD1746" s="87">
        <v>282</v>
      </c>
      <c r="AE1746" s="15">
        <v>49</v>
      </c>
      <c r="AF1746" s="299">
        <v>1151</v>
      </c>
      <c r="AG1746" s="15">
        <v>472</v>
      </c>
      <c r="AH1746" s="15">
        <v>10.4</v>
      </c>
      <c r="AI1746" s="15">
        <v>24.5</v>
      </c>
      <c r="AJ1746" s="15"/>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c r="ID1746" s="15"/>
      <c r="IE1746" s="15"/>
      <c r="IF1746" s="15"/>
      <c r="IG1746" s="15"/>
      <c r="IH1746" s="15"/>
      <c r="II1746" s="15"/>
      <c r="IJ1746" s="15"/>
      <c r="IK1746" s="15"/>
      <c r="IL1746" s="15"/>
      <c r="IM1746" s="15"/>
      <c r="IN1746" s="15"/>
      <c r="IO1746" s="15"/>
      <c r="IP1746" s="15"/>
      <c r="IQ1746" s="15"/>
      <c r="IR1746" s="15"/>
      <c r="IS1746" s="15"/>
      <c r="IT1746" s="15"/>
      <c r="IU1746" s="15"/>
      <c r="IV1746" s="15"/>
    </row>
    <row r="1747" spans="1:256" s="299" customFormat="1" x14ac:dyDescent="0.2">
      <c r="A1747" s="138">
        <v>3</v>
      </c>
      <c r="B1747" s="297">
        <v>47</v>
      </c>
      <c r="C1747" s="297">
        <v>107</v>
      </c>
      <c r="D1747" s="448">
        <v>153</v>
      </c>
      <c r="E1747" s="395"/>
      <c r="F1747" s="399"/>
      <c r="G1747" s="415"/>
      <c r="H1747" s="71"/>
      <c r="I1747" s="71"/>
      <c r="J1747" s="71"/>
      <c r="K1747" s="71"/>
      <c r="L1747" s="58"/>
      <c r="M1747" s="58"/>
      <c r="N1747" s="56">
        <v>3</v>
      </c>
      <c r="O1747" s="84">
        <v>47</v>
      </c>
      <c r="P1747" s="294">
        <v>60</v>
      </c>
      <c r="Q1747" s="71">
        <v>45</v>
      </c>
      <c r="R1747" s="395"/>
      <c r="S1747" s="399"/>
      <c r="T1747" s="413"/>
      <c r="U1747" s="71"/>
      <c r="V1747" s="71"/>
      <c r="W1747" s="71"/>
      <c r="X1747" s="71"/>
      <c r="Y1747" s="58"/>
      <c r="Z1747" s="58"/>
      <c r="AA1747" s="56">
        <v>3</v>
      </c>
      <c r="AB1747" s="15"/>
      <c r="AC1747" s="15">
        <v>3</v>
      </c>
      <c r="AD1747" s="87">
        <v>153</v>
      </c>
      <c r="AE1747" s="15">
        <v>45</v>
      </c>
      <c r="AF1747" s="299">
        <v>347</v>
      </c>
      <c r="AG1747" s="15">
        <v>97</v>
      </c>
      <c r="AH1747" s="15">
        <v>46.4</v>
      </c>
      <c r="AI1747" s="15">
        <v>44.1</v>
      </c>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c r="ID1747" s="15"/>
      <c r="IE1747" s="15"/>
      <c r="IF1747" s="15"/>
      <c r="IG1747" s="15"/>
      <c r="IH1747" s="15"/>
      <c r="II1747" s="15"/>
      <c r="IJ1747" s="15"/>
      <c r="IK1747" s="15"/>
      <c r="IL1747" s="15"/>
      <c r="IM1747" s="15"/>
      <c r="IN1747" s="15"/>
      <c r="IO1747" s="15"/>
      <c r="IP1747" s="15"/>
      <c r="IQ1747" s="15"/>
      <c r="IR1747" s="15"/>
      <c r="IS1747" s="15"/>
      <c r="IT1747" s="15"/>
      <c r="IU1747" s="15"/>
      <c r="IV1747" s="15"/>
    </row>
    <row r="1748" spans="1:256" s="299" customFormat="1" x14ac:dyDescent="0.2">
      <c r="A1748" s="138">
        <v>4</v>
      </c>
      <c r="B1748" s="297">
        <v>54</v>
      </c>
      <c r="C1748" s="297">
        <v>219</v>
      </c>
      <c r="D1748" s="449">
        <v>366</v>
      </c>
      <c r="E1748" s="395"/>
      <c r="F1748" s="399"/>
      <c r="G1748" s="415"/>
      <c r="H1748" s="71"/>
      <c r="I1748" s="71"/>
      <c r="J1748" s="71"/>
      <c r="K1748" s="71"/>
      <c r="L1748" s="58"/>
      <c r="M1748" s="58"/>
      <c r="N1748" s="56">
        <v>4</v>
      </c>
      <c r="O1748" s="84">
        <v>54</v>
      </c>
      <c r="P1748" s="294">
        <v>145</v>
      </c>
      <c r="Q1748" s="71">
        <v>146</v>
      </c>
      <c r="R1748" s="395"/>
      <c r="S1748" s="399"/>
      <c r="T1748" s="413"/>
      <c r="U1748" s="71"/>
      <c r="V1748" s="71"/>
      <c r="W1748" s="71"/>
      <c r="X1748" s="71"/>
      <c r="Y1748" s="58"/>
      <c r="Z1748" s="58"/>
      <c r="AA1748" s="56">
        <v>4</v>
      </c>
      <c r="AB1748" s="15"/>
      <c r="AC1748" s="15">
        <v>4</v>
      </c>
      <c r="AD1748" s="15">
        <v>366</v>
      </c>
      <c r="AE1748" s="15">
        <v>146</v>
      </c>
      <c r="AF1748" s="299">
        <v>1845</v>
      </c>
      <c r="AG1748" s="15">
        <v>466</v>
      </c>
      <c r="AH1748" s="15">
        <v>31.3</v>
      </c>
      <c r="AI1748" s="15">
        <v>19.8</v>
      </c>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c r="ID1748" s="15"/>
      <c r="IE1748" s="15"/>
      <c r="IF1748" s="15"/>
      <c r="IG1748" s="15"/>
      <c r="IH1748" s="15"/>
      <c r="II1748" s="15"/>
      <c r="IJ1748" s="15"/>
      <c r="IK1748" s="15"/>
      <c r="IL1748" s="15"/>
      <c r="IM1748" s="15"/>
      <c r="IN1748" s="15"/>
      <c r="IO1748" s="15"/>
      <c r="IP1748" s="15"/>
      <c r="IQ1748" s="15"/>
      <c r="IR1748" s="15"/>
      <c r="IS1748" s="15"/>
      <c r="IT1748" s="15"/>
      <c r="IU1748" s="15"/>
      <c r="IV1748" s="15"/>
    </row>
    <row r="1749" spans="1:256" s="299" customFormat="1" x14ac:dyDescent="0.2">
      <c r="A1749" s="138">
        <v>5</v>
      </c>
      <c r="B1749" s="297">
        <v>6</v>
      </c>
      <c r="C1749" s="297">
        <v>25</v>
      </c>
      <c r="D1749" s="449">
        <v>42</v>
      </c>
      <c r="E1749" s="395"/>
      <c r="F1749" s="399"/>
      <c r="G1749" s="415"/>
      <c r="H1749" s="71"/>
      <c r="I1749" s="71"/>
      <c r="J1749" s="71"/>
      <c r="K1749" s="71"/>
      <c r="L1749" s="58"/>
      <c r="M1749" s="58"/>
      <c r="N1749" s="56">
        <v>5</v>
      </c>
      <c r="O1749" s="84">
        <v>6</v>
      </c>
      <c r="P1749" s="294">
        <v>19</v>
      </c>
      <c r="Q1749" s="297">
        <v>16</v>
      </c>
      <c r="R1749" s="395"/>
      <c r="S1749" s="399"/>
      <c r="T1749" s="413"/>
      <c r="U1749" s="71"/>
      <c r="V1749" s="71"/>
      <c r="W1749" s="71"/>
      <c r="X1749" s="71"/>
      <c r="Y1749" s="58"/>
      <c r="Z1749" s="58"/>
      <c r="AA1749" s="56">
        <v>5</v>
      </c>
      <c r="AB1749" s="15"/>
      <c r="AC1749" s="15">
        <v>5</v>
      </c>
      <c r="AD1749" s="15">
        <v>42</v>
      </c>
      <c r="AE1749" s="299">
        <v>16</v>
      </c>
      <c r="AF1749" s="15">
        <v>662</v>
      </c>
      <c r="AG1749" s="15">
        <v>220</v>
      </c>
      <c r="AH1749" s="15">
        <v>7.3</v>
      </c>
      <c r="AI1749" s="15">
        <v>6.3</v>
      </c>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c r="ID1749" s="15"/>
      <c r="IE1749" s="15"/>
      <c r="IF1749" s="15"/>
      <c r="IG1749" s="15"/>
      <c r="IH1749" s="15"/>
      <c r="II1749" s="15"/>
      <c r="IJ1749" s="15"/>
      <c r="IK1749" s="15"/>
      <c r="IL1749" s="15"/>
      <c r="IM1749" s="15"/>
      <c r="IN1749" s="15"/>
      <c r="IO1749" s="15"/>
      <c r="IP1749" s="15"/>
      <c r="IQ1749" s="15"/>
      <c r="IR1749" s="15"/>
      <c r="IS1749" s="15"/>
      <c r="IT1749" s="15"/>
      <c r="IU1749" s="15"/>
      <c r="IV1749" s="15"/>
    </row>
    <row r="1750" spans="1:256" s="299" customFormat="1" x14ac:dyDescent="0.2">
      <c r="A1750" s="138">
        <v>6</v>
      </c>
      <c r="B1750" s="297">
        <v>51</v>
      </c>
      <c r="C1750" s="297">
        <v>122</v>
      </c>
      <c r="D1750" s="448">
        <v>272</v>
      </c>
      <c r="E1750" s="395"/>
      <c r="F1750" s="399"/>
      <c r="G1750" s="415"/>
      <c r="H1750" s="71"/>
      <c r="I1750" s="71"/>
      <c r="J1750" s="71"/>
      <c r="K1750" s="71"/>
      <c r="L1750" s="58"/>
      <c r="M1750" s="58"/>
      <c r="N1750" s="56">
        <v>6</v>
      </c>
      <c r="O1750" s="84">
        <v>51</v>
      </c>
      <c r="P1750" s="294">
        <v>49</v>
      </c>
      <c r="Q1750" s="71">
        <v>98</v>
      </c>
      <c r="R1750" s="395"/>
      <c r="S1750" s="399"/>
      <c r="T1750" s="413"/>
      <c r="U1750" s="71"/>
      <c r="V1750" s="71"/>
      <c r="W1750" s="71"/>
      <c r="X1750" s="71"/>
      <c r="Y1750" s="58"/>
      <c r="Z1750" s="58"/>
      <c r="AA1750" s="56">
        <v>6</v>
      </c>
      <c r="AB1750" s="15"/>
      <c r="AC1750" s="15">
        <v>6</v>
      </c>
      <c r="AD1750" s="87">
        <v>272</v>
      </c>
      <c r="AE1750" s="15">
        <v>98</v>
      </c>
      <c r="AF1750" s="15">
        <v>344</v>
      </c>
      <c r="AG1750" s="15">
        <v>80</v>
      </c>
      <c r="AH1750" s="15">
        <v>122.5</v>
      </c>
      <c r="AI1750" s="15">
        <v>79.099999999999994</v>
      </c>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c r="ID1750" s="15"/>
      <c r="IE1750" s="15"/>
      <c r="IF1750" s="15"/>
      <c r="IG1750" s="15"/>
      <c r="IH1750" s="15"/>
      <c r="II1750" s="15"/>
      <c r="IJ1750" s="15"/>
      <c r="IK1750" s="15"/>
      <c r="IL1750" s="15"/>
      <c r="IM1750" s="15"/>
      <c r="IN1750" s="15"/>
      <c r="IO1750" s="15"/>
      <c r="IP1750" s="15"/>
      <c r="IQ1750" s="15"/>
      <c r="IR1750" s="15"/>
      <c r="IS1750" s="15"/>
      <c r="IT1750" s="15"/>
      <c r="IU1750" s="15"/>
      <c r="IV1750" s="15"/>
    </row>
    <row r="1751" spans="1:256" s="299" customFormat="1" x14ac:dyDescent="0.2">
      <c r="A1751" s="138">
        <v>7</v>
      </c>
      <c r="B1751" s="297">
        <v>18</v>
      </c>
      <c r="C1751" s="297">
        <v>157</v>
      </c>
      <c r="D1751" s="448">
        <v>175</v>
      </c>
      <c r="E1751" s="395"/>
      <c r="F1751" s="399"/>
      <c r="G1751" s="415"/>
      <c r="H1751" s="71"/>
      <c r="I1751" s="71"/>
      <c r="J1751" s="71"/>
      <c r="K1751" s="71"/>
      <c r="L1751" s="58"/>
      <c r="M1751" s="58"/>
      <c r="N1751" s="56">
        <v>7</v>
      </c>
      <c r="O1751" s="84">
        <v>18</v>
      </c>
      <c r="P1751" s="294">
        <v>139</v>
      </c>
      <c r="Q1751" s="297">
        <v>18</v>
      </c>
      <c r="R1751" s="395"/>
      <c r="S1751" s="399"/>
      <c r="T1751" s="413"/>
      <c r="U1751" s="71"/>
      <c r="V1751" s="71"/>
      <c r="W1751" s="71"/>
      <c r="X1751" s="71"/>
      <c r="Y1751" s="58"/>
      <c r="Z1751" s="58"/>
      <c r="AA1751" s="56">
        <v>7</v>
      </c>
      <c r="AB1751" s="15"/>
      <c r="AC1751" s="15">
        <v>7</v>
      </c>
      <c r="AD1751" s="87">
        <v>175</v>
      </c>
      <c r="AE1751" s="299">
        <v>18</v>
      </c>
      <c r="AF1751" s="299">
        <v>474</v>
      </c>
      <c r="AG1751" s="299">
        <v>133</v>
      </c>
      <c r="AH1751" s="15">
        <v>13.5</v>
      </c>
      <c r="AI1751" s="15">
        <v>36.9</v>
      </c>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c r="ID1751" s="15"/>
      <c r="IE1751" s="15"/>
      <c r="IF1751" s="15"/>
      <c r="IG1751" s="15"/>
      <c r="IH1751" s="15"/>
      <c r="II1751" s="15"/>
      <c r="IJ1751" s="15"/>
      <c r="IK1751" s="15"/>
      <c r="IL1751" s="15"/>
      <c r="IM1751" s="15"/>
      <c r="IN1751" s="15"/>
      <c r="IO1751" s="15"/>
      <c r="IP1751" s="15"/>
      <c r="IQ1751" s="15"/>
      <c r="IR1751" s="15"/>
      <c r="IS1751" s="15"/>
      <c r="IT1751" s="15"/>
      <c r="IU1751" s="15"/>
      <c r="IV1751" s="15"/>
    </row>
    <row r="1752" spans="1:256" s="299" customFormat="1" x14ac:dyDescent="0.2">
      <c r="A1752" s="138">
        <v>8</v>
      </c>
      <c r="B1752" s="297">
        <v>0</v>
      </c>
      <c r="C1752" s="297">
        <v>3</v>
      </c>
      <c r="D1752" s="448">
        <v>5</v>
      </c>
      <c r="E1752" s="395"/>
      <c r="F1752" s="399"/>
      <c r="G1752" s="415"/>
      <c r="H1752" s="71"/>
      <c r="I1752" s="71"/>
      <c r="J1752" s="71"/>
      <c r="K1752" s="71"/>
      <c r="L1752" s="58"/>
      <c r="M1752" s="58"/>
      <c r="N1752" s="56">
        <v>8</v>
      </c>
      <c r="O1752" s="84">
        <v>0</v>
      </c>
      <c r="P1752" s="294">
        <v>3</v>
      </c>
      <c r="Q1752" s="297">
        <v>2</v>
      </c>
      <c r="R1752" s="395"/>
      <c r="S1752" s="399"/>
      <c r="T1752" s="413"/>
      <c r="U1752" s="71"/>
      <c r="V1752" s="71"/>
      <c r="W1752" s="71"/>
      <c r="X1752" s="71"/>
      <c r="Y1752" s="58"/>
      <c r="Z1752" s="58"/>
      <c r="AA1752" s="56">
        <v>8</v>
      </c>
      <c r="AB1752" s="15"/>
      <c r="AC1752" s="15">
        <v>8</v>
      </c>
      <c r="AD1752" s="87">
        <v>5</v>
      </c>
      <c r="AE1752" s="299">
        <v>2</v>
      </c>
      <c r="AF1752" s="299">
        <v>4209</v>
      </c>
      <c r="AG1752" s="15">
        <v>1437</v>
      </c>
      <c r="AH1752" s="15">
        <v>0.1</v>
      </c>
      <c r="AI1752" s="15">
        <v>0.1</v>
      </c>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c r="ID1752" s="15"/>
      <c r="IE1752" s="15"/>
      <c r="IF1752" s="15"/>
      <c r="IG1752" s="15"/>
      <c r="IH1752" s="15"/>
      <c r="II1752" s="15"/>
      <c r="IJ1752" s="15"/>
      <c r="IK1752" s="15"/>
      <c r="IL1752" s="15"/>
      <c r="IM1752" s="15"/>
      <c r="IN1752" s="15"/>
      <c r="IO1752" s="15"/>
      <c r="IP1752" s="15"/>
      <c r="IQ1752" s="15"/>
      <c r="IR1752" s="15"/>
      <c r="IS1752" s="15"/>
      <c r="IT1752" s="15"/>
      <c r="IU1752" s="15"/>
      <c r="IV1752" s="15"/>
    </row>
    <row r="1753" spans="1:256" s="299" customFormat="1" x14ac:dyDescent="0.2">
      <c r="A1753" s="138">
        <v>9</v>
      </c>
      <c r="B1753" s="297">
        <v>26</v>
      </c>
      <c r="C1753" s="297">
        <v>147</v>
      </c>
      <c r="D1753" s="448">
        <v>248</v>
      </c>
      <c r="E1753" s="395"/>
      <c r="F1753" s="399"/>
      <c r="G1753" s="415"/>
      <c r="H1753" s="71"/>
      <c r="I1753" s="71"/>
      <c r="J1753" s="71"/>
      <c r="K1753" s="71"/>
      <c r="L1753" s="58"/>
      <c r="M1753" s="58"/>
      <c r="N1753" s="56">
        <v>9</v>
      </c>
      <c r="O1753" s="84">
        <v>26</v>
      </c>
      <c r="P1753" s="294">
        <v>121</v>
      </c>
      <c r="Q1753" s="297">
        <v>101</v>
      </c>
      <c r="R1753" s="395"/>
      <c r="S1753" s="399"/>
      <c r="T1753" s="413"/>
      <c r="U1753" s="71"/>
      <c r="V1753" s="71"/>
      <c r="W1753" s="71"/>
      <c r="X1753" s="71"/>
      <c r="Y1753" s="58"/>
      <c r="Z1753" s="58"/>
      <c r="AA1753" s="56">
        <v>9</v>
      </c>
      <c r="AB1753" s="15"/>
      <c r="AC1753" s="15">
        <v>9</v>
      </c>
      <c r="AD1753" s="87">
        <v>248</v>
      </c>
      <c r="AE1753" s="299">
        <v>101</v>
      </c>
      <c r="AF1753" s="299">
        <v>1125</v>
      </c>
      <c r="AG1753" s="15">
        <v>369</v>
      </c>
      <c r="AH1753" s="15">
        <v>27.4</v>
      </c>
      <c r="AI1753" s="15">
        <v>22</v>
      </c>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c r="ID1753" s="15"/>
      <c r="IE1753" s="15"/>
      <c r="IF1753" s="15"/>
      <c r="IG1753" s="15"/>
      <c r="IH1753" s="15"/>
      <c r="II1753" s="15"/>
      <c r="IJ1753" s="15"/>
      <c r="IK1753" s="15"/>
      <c r="IL1753" s="15"/>
      <c r="IM1753" s="15"/>
      <c r="IN1753" s="15"/>
      <c r="IO1753" s="15"/>
      <c r="IP1753" s="15"/>
      <c r="IQ1753" s="15"/>
      <c r="IR1753" s="15"/>
      <c r="IS1753" s="15"/>
      <c r="IT1753" s="15"/>
      <c r="IU1753" s="15"/>
      <c r="IV1753" s="15"/>
    </row>
    <row r="1754" spans="1:256" s="299" customFormat="1" x14ac:dyDescent="0.2">
      <c r="A1754" s="138">
        <v>10</v>
      </c>
      <c r="B1754" s="297">
        <v>99</v>
      </c>
      <c r="C1754" s="297">
        <v>254</v>
      </c>
      <c r="D1754" s="448">
        <v>370</v>
      </c>
      <c r="E1754" s="395"/>
      <c r="F1754" s="399"/>
      <c r="G1754" s="415"/>
      <c r="H1754" s="71"/>
      <c r="I1754" s="71"/>
      <c r="J1754" s="71"/>
      <c r="K1754" s="71"/>
      <c r="L1754" s="58"/>
      <c r="M1754" s="58"/>
      <c r="N1754" s="56">
        <v>10</v>
      </c>
      <c r="O1754" s="84">
        <v>99</v>
      </c>
      <c r="P1754" s="294">
        <v>155</v>
      </c>
      <c r="Q1754" s="297">
        <v>116</v>
      </c>
      <c r="R1754" s="395"/>
      <c r="S1754" s="399"/>
      <c r="T1754" s="413"/>
      <c r="U1754" s="71"/>
      <c r="V1754" s="71"/>
      <c r="W1754" s="71"/>
      <c r="X1754" s="71"/>
      <c r="Y1754" s="58"/>
      <c r="Z1754" s="58"/>
      <c r="AA1754" s="56">
        <v>10</v>
      </c>
      <c r="AB1754" s="15"/>
      <c r="AC1754" s="15">
        <v>10</v>
      </c>
      <c r="AD1754" s="87">
        <v>370</v>
      </c>
      <c r="AE1754" s="299">
        <v>116</v>
      </c>
      <c r="AF1754" s="299">
        <v>1016</v>
      </c>
      <c r="AG1754" s="15">
        <v>332</v>
      </c>
      <c r="AH1754" s="15">
        <v>34.9</v>
      </c>
      <c r="AI1754" s="15">
        <v>36.4</v>
      </c>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c r="ID1754" s="15"/>
      <c r="IE1754" s="15"/>
      <c r="IF1754" s="15"/>
      <c r="IG1754" s="15"/>
      <c r="IH1754" s="15"/>
      <c r="II1754" s="15"/>
      <c r="IJ1754" s="15"/>
      <c r="IK1754" s="15"/>
      <c r="IL1754" s="15"/>
      <c r="IM1754" s="15"/>
      <c r="IN1754" s="15"/>
      <c r="IO1754" s="15"/>
      <c r="IP1754" s="15"/>
      <c r="IQ1754" s="15"/>
      <c r="IR1754" s="15"/>
      <c r="IS1754" s="15"/>
      <c r="IT1754" s="15"/>
      <c r="IU1754" s="15"/>
      <c r="IV1754" s="15"/>
    </row>
    <row r="1755" spans="1:256" s="299" customFormat="1" x14ac:dyDescent="0.2">
      <c r="A1755" s="138">
        <v>11</v>
      </c>
      <c r="B1755" s="297">
        <v>76</v>
      </c>
      <c r="C1755" s="297">
        <v>158</v>
      </c>
      <c r="D1755" s="449">
        <v>240</v>
      </c>
      <c r="E1755" s="395"/>
      <c r="F1755" s="399"/>
      <c r="G1755" s="415"/>
      <c r="H1755" s="71"/>
      <c r="I1755" s="71"/>
      <c r="J1755" s="71"/>
      <c r="K1755" s="71"/>
      <c r="L1755" s="58"/>
      <c r="M1755" s="58"/>
      <c r="N1755" s="56">
        <v>11</v>
      </c>
      <c r="O1755" s="84">
        <v>76</v>
      </c>
      <c r="P1755" s="294">
        <v>81</v>
      </c>
      <c r="Q1755" s="71">
        <v>82</v>
      </c>
      <c r="R1755" s="395"/>
      <c r="S1755" s="399"/>
      <c r="T1755" s="413"/>
      <c r="U1755" s="71"/>
      <c r="V1755" s="71"/>
      <c r="W1755" s="71"/>
      <c r="X1755" s="71"/>
      <c r="Y1755" s="58"/>
      <c r="Z1755" s="58"/>
      <c r="AA1755" s="56">
        <v>11</v>
      </c>
      <c r="AB1755" s="15"/>
      <c r="AC1755" s="15">
        <v>11</v>
      </c>
      <c r="AD1755" s="15">
        <v>240</v>
      </c>
      <c r="AE1755" s="15">
        <v>82</v>
      </c>
      <c r="AF1755" s="15">
        <v>1451</v>
      </c>
      <c r="AG1755" s="15">
        <v>481</v>
      </c>
      <c r="AH1755" s="15">
        <v>17</v>
      </c>
      <c r="AI1755" s="15">
        <v>16.5</v>
      </c>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c r="ID1755" s="15"/>
      <c r="IE1755" s="15"/>
      <c r="IF1755" s="15"/>
      <c r="IG1755" s="15"/>
      <c r="IH1755" s="15"/>
      <c r="II1755" s="15"/>
      <c r="IJ1755" s="15"/>
      <c r="IK1755" s="15"/>
      <c r="IL1755" s="15"/>
      <c r="IM1755" s="15"/>
      <c r="IN1755" s="15"/>
      <c r="IO1755" s="15"/>
      <c r="IP1755" s="15"/>
      <c r="IQ1755" s="15"/>
      <c r="IR1755" s="15"/>
      <c r="IS1755" s="15"/>
      <c r="IT1755" s="15"/>
      <c r="IU1755" s="15"/>
      <c r="IV1755" s="15"/>
    </row>
    <row r="1756" spans="1:256" s="299" customFormat="1" x14ac:dyDescent="0.2">
      <c r="A1756" s="138">
        <v>12</v>
      </c>
      <c r="B1756" s="297">
        <v>92</v>
      </c>
      <c r="C1756" s="297">
        <v>224</v>
      </c>
      <c r="D1756" s="448">
        <v>311</v>
      </c>
      <c r="E1756" s="395"/>
      <c r="F1756" s="399"/>
      <c r="G1756" s="415"/>
      <c r="H1756" s="71"/>
      <c r="I1756" s="71"/>
      <c r="J1756" s="71"/>
      <c r="K1756" s="71"/>
      <c r="L1756" s="58"/>
      <c r="M1756" s="58"/>
      <c r="N1756" s="56">
        <v>12</v>
      </c>
      <c r="O1756" s="84">
        <v>92</v>
      </c>
      <c r="P1756" s="294">
        <v>132</v>
      </c>
      <c r="Q1756" s="297">
        <v>89</v>
      </c>
      <c r="R1756" s="395"/>
      <c r="S1756" s="399"/>
      <c r="T1756" s="413"/>
      <c r="U1756" s="71"/>
      <c r="V1756" s="71"/>
      <c r="W1756" s="71"/>
      <c r="X1756" s="71"/>
      <c r="Y1756" s="58"/>
      <c r="Z1756" s="58"/>
      <c r="AA1756" s="56">
        <v>12</v>
      </c>
      <c r="AB1756" s="15"/>
      <c r="AC1756" s="299">
        <v>12</v>
      </c>
      <c r="AD1756" s="87">
        <v>311</v>
      </c>
      <c r="AE1756" s="299">
        <v>89</v>
      </c>
      <c r="AF1756" s="299">
        <v>5376</v>
      </c>
      <c r="AG1756" s="81">
        <v>1762</v>
      </c>
      <c r="AH1756" s="15">
        <v>5.0999999999999996</v>
      </c>
      <c r="AI1756" s="15">
        <v>5.8</v>
      </c>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c r="ID1756" s="15"/>
      <c r="IE1756" s="15"/>
      <c r="IF1756" s="15"/>
      <c r="IG1756" s="15"/>
      <c r="IH1756" s="15"/>
      <c r="II1756" s="15"/>
      <c r="IJ1756" s="15"/>
      <c r="IK1756" s="15"/>
      <c r="IL1756" s="15"/>
      <c r="IM1756" s="15"/>
      <c r="IN1756" s="15"/>
      <c r="IO1756" s="15"/>
      <c r="IP1756" s="15"/>
      <c r="IQ1756" s="15"/>
      <c r="IR1756" s="15"/>
      <c r="IS1756" s="15"/>
      <c r="IT1756" s="15"/>
      <c r="IU1756" s="15"/>
      <c r="IV1756" s="15"/>
    </row>
    <row r="1757" spans="1:256" s="299" customFormat="1" x14ac:dyDescent="0.2">
      <c r="A1757" s="138">
        <v>13</v>
      </c>
      <c r="B1757" s="297">
        <v>122</v>
      </c>
      <c r="C1757" s="297">
        <v>266</v>
      </c>
      <c r="D1757" s="448">
        <v>537</v>
      </c>
      <c r="E1757" s="395"/>
      <c r="F1757" s="399"/>
      <c r="G1757" s="415"/>
      <c r="H1757" s="71"/>
      <c r="I1757" s="71"/>
      <c r="J1757" s="71"/>
      <c r="K1757" s="71"/>
      <c r="L1757" s="58"/>
      <c r="M1757" s="58"/>
      <c r="N1757" s="56">
        <v>13</v>
      </c>
      <c r="O1757" s="84">
        <v>122</v>
      </c>
      <c r="P1757" s="294">
        <v>144</v>
      </c>
      <c r="Q1757" s="297">
        <v>271</v>
      </c>
      <c r="R1757" s="395"/>
      <c r="S1757" s="399"/>
      <c r="T1757" s="413"/>
      <c r="U1757" s="71"/>
      <c r="V1757" s="71"/>
      <c r="W1757" s="71"/>
      <c r="X1757" s="71"/>
      <c r="Y1757" s="58"/>
      <c r="Z1757" s="58"/>
      <c r="AA1757" s="56">
        <v>13</v>
      </c>
      <c r="AB1757" s="15"/>
      <c r="AC1757" s="299">
        <v>13</v>
      </c>
      <c r="AD1757" s="87">
        <v>537</v>
      </c>
      <c r="AE1757" s="299">
        <v>271</v>
      </c>
      <c r="AF1757" s="299">
        <v>1801</v>
      </c>
      <c r="AG1757" s="15">
        <v>585</v>
      </c>
      <c r="AH1757" s="15">
        <v>46.3</v>
      </c>
      <c r="AI1757" s="15">
        <v>29.8</v>
      </c>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c r="ID1757" s="15"/>
      <c r="IE1757" s="15"/>
      <c r="IF1757" s="15"/>
      <c r="IG1757" s="15"/>
      <c r="IH1757" s="15"/>
      <c r="II1757" s="15"/>
      <c r="IJ1757" s="15"/>
      <c r="IK1757" s="15"/>
      <c r="IL1757" s="15"/>
      <c r="IM1757" s="15"/>
      <c r="IN1757" s="15"/>
      <c r="IO1757" s="15"/>
      <c r="IP1757" s="15"/>
      <c r="IQ1757" s="15"/>
      <c r="IR1757" s="15"/>
      <c r="IS1757" s="15"/>
      <c r="IT1757" s="15"/>
      <c r="IU1757" s="15"/>
      <c r="IV1757" s="15"/>
    </row>
    <row r="1758" spans="1:256" s="299" customFormat="1" x14ac:dyDescent="0.2">
      <c r="A1758" s="138">
        <v>14</v>
      </c>
      <c r="B1758" s="297">
        <v>1031</v>
      </c>
      <c r="C1758" s="297">
        <v>2207</v>
      </c>
      <c r="D1758" s="449">
        <v>3194</v>
      </c>
      <c r="E1758" s="395"/>
      <c r="F1758" s="399"/>
      <c r="G1758" s="415"/>
      <c r="H1758" s="71"/>
      <c r="I1758" s="71"/>
      <c r="J1758" s="71"/>
      <c r="K1758" s="71"/>
      <c r="L1758" s="58"/>
      <c r="M1758" s="58"/>
      <c r="N1758" s="56">
        <v>14</v>
      </c>
      <c r="O1758" s="84">
        <v>1031</v>
      </c>
      <c r="P1758" s="294">
        <v>1174</v>
      </c>
      <c r="Q1758" s="297">
        <v>983</v>
      </c>
      <c r="R1758" s="395"/>
      <c r="S1758" s="399"/>
      <c r="T1758" s="413"/>
      <c r="U1758" s="71"/>
      <c r="V1758" s="71"/>
      <c r="W1758" s="71"/>
      <c r="X1758" s="71"/>
      <c r="Y1758" s="58"/>
      <c r="Z1758" s="58"/>
      <c r="AA1758" s="56">
        <v>14</v>
      </c>
      <c r="AB1758" s="15"/>
      <c r="AC1758" s="15">
        <v>14</v>
      </c>
      <c r="AD1758" s="15">
        <v>3195</v>
      </c>
      <c r="AE1758" s="299">
        <v>983</v>
      </c>
      <c r="AF1758" s="81">
        <v>4145</v>
      </c>
      <c r="AG1758" s="15">
        <v>1376</v>
      </c>
      <c r="AH1758" s="15">
        <v>71.400000000000006</v>
      </c>
      <c r="AI1758" s="15">
        <v>77.099999999999994</v>
      </c>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c r="ID1758" s="15"/>
      <c r="IE1758" s="15"/>
      <c r="IF1758" s="15"/>
      <c r="IG1758" s="15"/>
      <c r="IH1758" s="15"/>
      <c r="II1758" s="15"/>
      <c r="IJ1758" s="15"/>
      <c r="IK1758" s="15"/>
      <c r="IL1758" s="15"/>
      <c r="IM1758" s="15"/>
      <c r="IN1758" s="15"/>
      <c r="IO1758" s="15"/>
      <c r="IP1758" s="15"/>
      <c r="IQ1758" s="15"/>
      <c r="IR1758" s="15"/>
      <c r="IS1758" s="15"/>
      <c r="IT1758" s="15"/>
      <c r="IU1758" s="15"/>
      <c r="IV1758" s="15"/>
    </row>
    <row r="1759" spans="1:256" s="299" customFormat="1" x14ac:dyDescent="0.2">
      <c r="A1759" s="138">
        <v>15</v>
      </c>
      <c r="B1759" s="297">
        <v>913</v>
      </c>
      <c r="C1759" s="297">
        <v>2612</v>
      </c>
      <c r="D1759" s="448">
        <v>3813</v>
      </c>
      <c r="E1759" s="395"/>
      <c r="F1759" s="399"/>
      <c r="G1759" s="415"/>
      <c r="H1759" s="71"/>
      <c r="I1759" s="71"/>
      <c r="J1759" s="71"/>
      <c r="K1759" s="71"/>
      <c r="L1759" s="58"/>
      <c r="M1759" s="58"/>
      <c r="N1759" s="56">
        <v>15</v>
      </c>
      <c r="O1759" s="84">
        <v>913</v>
      </c>
      <c r="P1759" s="294">
        <v>1699</v>
      </c>
      <c r="Q1759" s="71">
        <v>1201</v>
      </c>
      <c r="R1759" s="395"/>
      <c r="S1759" s="399"/>
      <c r="T1759" s="413"/>
      <c r="U1759" s="71"/>
      <c r="V1759" s="71"/>
      <c r="W1759" s="71"/>
      <c r="X1759" s="71"/>
      <c r="Y1759" s="58"/>
      <c r="Z1759" s="58"/>
      <c r="AA1759" s="56">
        <v>15</v>
      </c>
      <c r="AB1759" s="15"/>
      <c r="AC1759" s="15">
        <v>15</v>
      </c>
      <c r="AD1759" s="87">
        <v>3813</v>
      </c>
      <c r="AE1759" s="15">
        <v>1201</v>
      </c>
      <c r="AF1759" s="15">
        <v>6401</v>
      </c>
      <c r="AG1759" s="15">
        <v>2010</v>
      </c>
      <c r="AH1759" s="15">
        <v>59.8</v>
      </c>
      <c r="AI1759" s="15">
        <v>59.6</v>
      </c>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c r="ID1759" s="15"/>
      <c r="IE1759" s="15"/>
      <c r="IF1759" s="15"/>
      <c r="IG1759" s="15"/>
      <c r="IH1759" s="15"/>
      <c r="II1759" s="15"/>
      <c r="IJ1759" s="15"/>
      <c r="IK1759" s="15"/>
      <c r="IL1759" s="15"/>
      <c r="IM1759" s="15"/>
      <c r="IN1759" s="15"/>
      <c r="IO1759" s="15"/>
      <c r="IP1759" s="15"/>
      <c r="IQ1759" s="15"/>
      <c r="IR1759" s="15"/>
      <c r="IS1759" s="15"/>
      <c r="IT1759" s="15"/>
      <c r="IU1759" s="15"/>
      <c r="IV1759" s="15"/>
    </row>
    <row r="1760" spans="1:256" s="299" customFormat="1" x14ac:dyDescent="0.2">
      <c r="A1760" s="138">
        <v>16</v>
      </c>
      <c r="B1760" s="297">
        <v>18</v>
      </c>
      <c r="C1760" s="297">
        <v>42</v>
      </c>
      <c r="D1760" s="448">
        <v>85</v>
      </c>
      <c r="E1760" s="395"/>
      <c r="F1760" s="399"/>
      <c r="G1760" s="415"/>
      <c r="H1760" s="71"/>
      <c r="I1760" s="71"/>
      <c r="J1760" s="71"/>
      <c r="K1760" s="71"/>
      <c r="L1760" s="58"/>
      <c r="M1760" s="58"/>
      <c r="N1760" s="56">
        <v>16</v>
      </c>
      <c r="O1760" s="84">
        <v>18</v>
      </c>
      <c r="P1760" s="294">
        <v>24</v>
      </c>
      <c r="Q1760" s="297">
        <v>43</v>
      </c>
      <c r="R1760" s="395"/>
      <c r="S1760" s="399"/>
      <c r="T1760" s="413"/>
      <c r="U1760" s="71"/>
      <c r="V1760" s="71"/>
      <c r="W1760" s="71"/>
      <c r="X1760" s="71"/>
      <c r="Y1760" s="58"/>
      <c r="Z1760" s="58"/>
      <c r="AA1760" s="56">
        <v>16</v>
      </c>
      <c r="AB1760" s="15"/>
      <c r="AC1760" s="15">
        <v>16</v>
      </c>
      <c r="AD1760" s="87">
        <v>85</v>
      </c>
      <c r="AE1760" s="299">
        <v>43</v>
      </c>
      <c r="AF1760" s="299">
        <v>813</v>
      </c>
      <c r="AG1760" s="299">
        <v>247</v>
      </c>
      <c r="AH1760" s="15">
        <v>17.399999999999999</v>
      </c>
      <c r="AI1760" s="15">
        <v>10.5</v>
      </c>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c r="ID1760" s="15"/>
      <c r="IE1760" s="15"/>
      <c r="IF1760" s="15"/>
      <c r="IG1760" s="15"/>
      <c r="IH1760" s="15"/>
      <c r="II1760" s="15"/>
      <c r="IJ1760" s="15"/>
      <c r="IK1760" s="15"/>
      <c r="IL1760" s="15"/>
      <c r="IM1760" s="15"/>
      <c r="IN1760" s="15"/>
      <c r="IO1760" s="15"/>
      <c r="IP1760" s="15"/>
      <c r="IQ1760" s="15"/>
      <c r="IR1760" s="15"/>
      <c r="IS1760" s="15"/>
      <c r="IT1760" s="15"/>
      <c r="IU1760" s="15"/>
      <c r="IV1760" s="15"/>
    </row>
    <row r="1761" spans="1:256" s="299" customFormat="1" x14ac:dyDescent="0.2">
      <c r="A1761" s="138">
        <v>17</v>
      </c>
      <c r="B1761" s="297">
        <v>149</v>
      </c>
      <c r="C1761" s="297">
        <v>221</v>
      </c>
      <c r="D1761" s="448">
        <v>249</v>
      </c>
      <c r="E1761" s="395"/>
      <c r="F1761" s="399"/>
      <c r="G1761" s="415"/>
      <c r="H1761" s="71"/>
      <c r="I1761" s="71"/>
      <c r="J1761" s="71"/>
      <c r="K1761" s="71"/>
      <c r="L1761" s="58"/>
      <c r="M1761" s="58"/>
      <c r="N1761" s="56">
        <v>17</v>
      </c>
      <c r="O1761" s="84">
        <v>149</v>
      </c>
      <c r="P1761" s="294">
        <v>72</v>
      </c>
      <c r="Q1761" s="297">
        <v>24</v>
      </c>
      <c r="R1761" s="395"/>
      <c r="S1761" s="399"/>
      <c r="T1761" s="413"/>
      <c r="U1761" s="71"/>
      <c r="V1761" s="71"/>
      <c r="W1761" s="71"/>
      <c r="X1761" s="71"/>
      <c r="Y1761" s="58"/>
      <c r="Z1761" s="58"/>
      <c r="AA1761" s="56">
        <v>17</v>
      </c>
      <c r="AB1761" s="15"/>
      <c r="AC1761" s="15">
        <v>17</v>
      </c>
      <c r="AD1761" s="87">
        <v>249</v>
      </c>
      <c r="AE1761" s="299">
        <v>24</v>
      </c>
      <c r="AF1761" s="299">
        <v>1115</v>
      </c>
      <c r="AG1761" s="15">
        <v>379</v>
      </c>
      <c r="AH1761" s="15">
        <v>6.3</v>
      </c>
      <c r="AI1761" s="15">
        <v>22.3</v>
      </c>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c r="ID1761" s="15"/>
      <c r="IE1761" s="15"/>
      <c r="IF1761" s="15"/>
      <c r="IG1761" s="15"/>
      <c r="IH1761" s="15"/>
      <c r="II1761" s="15"/>
      <c r="IJ1761" s="15"/>
      <c r="IK1761" s="15"/>
      <c r="IL1761" s="15"/>
      <c r="IM1761" s="15"/>
      <c r="IN1761" s="15"/>
      <c r="IO1761" s="15"/>
      <c r="IP1761" s="15"/>
      <c r="IQ1761" s="15"/>
      <c r="IR1761" s="15"/>
      <c r="IS1761" s="15"/>
      <c r="IT1761" s="15"/>
      <c r="IU1761" s="15"/>
      <c r="IV1761" s="15"/>
    </row>
    <row r="1762" spans="1:256" s="299" customFormat="1" x14ac:dyDescent="0.2">
      <c r="A1762" s="138">
        <v>18</v>
      </c>
      <c r="B1762" s="297">
        <v>24</v>
      </c>
      <c r="C1762" s="297">
        <v>96</v>
      </c>
      <c r="D1762" s="448">
        <v>147</v>
      </c>
      <c r="E1762" s="395"/>
      <c r="F1762" s="399"/>
      <c r="G1762" s="415"/>
      <c r="H1762" s="71"/>
      <c r="I1762" s="71"/>
      <c r="J1762" s="71"/>
      <c r="K1762" s="71"/>
      <c r="L1762" s="58"/>
      <c r="M1762" s="58"/>
      <c r="N1762" s="56">
        <v>18</v>
      </c>
      <c r="O1762" s="84">
        <v>24</v>
      </c>
      <c r="P1762" s="294">
        <v>72</v>
      </c>
      <c r="Q1762" s="297">
        <v>51</v>
      </c>
      <c r="R1762" s="395"/>
      <c r="S1762" s="399"/>
      <c r="T1762" s="413"/>
      <c r="U1762" s="71"/>
      <c r="V1762" s="71"/>
      <c r="W1762" s="71"/>
      <c r="X1762" s="71"/>
      <c r="Y1762" s="58"/>
      <c r="Z1762" s="58"/>
      <c r="AA1762" s="56">
        <v>18</v>
      </c>
      <c r="AB1762" s="15"/>
      <c r="AC1762" s="15">
        <v>18</v>
      </c>
      <c r="AD1762" s="87">
        <v>147</v>
      </c>
      <c r="AE1762" s="299">
        <v>51</v>
      </c>
      <c r="AF1762" s="299">
        <v>1470</v>
      </c>
      <c r="AG1762" s="15">
        <v>504</v>
      </c>
      <c r="AH1762" s="15">
        <v>10.1</v>
      </c>
      <c r="AI1762" s="15">
        <v>10</v>
      </c>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c r="ID1762" s="15"/>
      <c r="IE1762" s="15"/>
      <c r="IF1762" s="15"/>
      <c r="IG1762" s="15"/>
      <c r="IH1762" s="15"/>
      <c r="II1762" s="15"/>
      <c r="IJ1762" s="15"/>
      <c r="IK1762" s="15"/>
      <c r="IL1762" s="15"/>
      <c r="IM1762" s="15"/>
      <c r="IN1762" s="15"/>
      <c r="IO1762" s="15"/>
      <c r="IP1762" s="15"/>
      <c r="IQ1762" s="15"/>
      <c r="IR1762" s="15"/>
      <c r="IS1762" s="15"/>
      <c r="IT1762" s="15"/>
      <c r="IU1762" s="15"/>
      <c r="IV1762" s="15"/>
    </row>
    <row r="1763" spans="1:256" s="299" customFormat="1" x14ac:dyDescent="0.2">
      <c r="A1763" s="138">
        <v>19</v>
      </c>
      <c r="B1763" s="297">
        <v>62</v>
      </c>
      <c r="C1763" s="297">
        <v>85</v>
      </c>
      <c r="D1763" s="448">
        <v>123</v>
      </c>
      <c r="E1763" s="395"/>
      <c r="F1763" s="399"/>
      <c r="G1763" s="415"/>
      <c r="H1763" s="71"/>
      <c r="I1763" s="71"/>
      <c r="J1763" s="71"/>
      <c r="K1763" s="71"/>
      <c r="L1763" s="58"/>
      <c r="M1763" s="58"/>
      <c r="N1763" s="56">
        <v>19</v>
      </c>
      <c r="O1763" s="84">
        <v>62</v>
      </c>
      <c r="P1763" s="294">
        <v>23</v>
      </c>
      <c r="Q1763" s="297">
        <v>39</v>
      </c>
      <c r="R1763" s="395"/>
      <c r="S1763" s="399"/>
      <c r="T1763" s="413"/>
      <c r="U1763" s="71"/>
      <c r="V1763" s="71"/>
      <c r="W1763" s="71"/>
      <c r="X1763" s="71"/>
      <c r="Y1763" s="58"/>
      <c r="Z1763" s="58"/>
      <c r="AA1763" s="56">
        <v>19</v>
      </c>
      <c r="AB1763" s="15"/>
      <c r="AC1763" s="299">
        <v>19</v>
      </c>
      <c r="AD1763" s="87">
        <v>123</v>
      </c>
      <c r="AE1763" s="299">
        <v>39</v>
      </c>
      <c r="AF1763" s="299">
        <v>542</v>
      </c>
      <c r="AG1763" s="81">
        <v>176</v>
      </c>
      <c r="AH1763" s="15">
        <v>22.2</v>
      </c>
      <c r="AI1763" s="15">
        <v>22.7</v>
      </c>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c r="ID1763" s="15"/>
      <c r="IE1763" s="15"/>
      <c r="IF1763" s="15"/>
      <c r="IG1763" s="15"/>
      <c r="IH1763" s="15"/>
      <c r="II1763" s="15"/>
      <c r="IJ1763" s="15"/>
      <c r="IK1763" s="15"/>
      <c r="IL1763" s="15"/>
      <c r="IM1763" s="15"/>
      <c r="IN1763" s="15"/>
      <c r="IO1763" s="15"/>
      <c r="IP1763" s="15"/>
      <c r="IQ1763" s="15"/>
      <c r="IR1763" s="15"/>
      <c r="IS1763" s="15"/>
      <c r="IT1763" s="15"/>
      <c r="IU1763" s="15"/>
      <c r="IV1763" s="15"/>
    </row>
    <row r="1764" spans="1:256" s="299" customFormat="1" x14ac:dyDescent="0.2">
      <c r="A1764" s="138">
        <v>20</v>
      </c>
      <c r="B1764" s="297">
        <v>138</v>
      </c>
      <c r="C1764" s="297">
        <v>262</v>
      </c>
      <c r="D1764" s="448">
        <v>303</v>
      </c>
      <c r="E1764" s="395"/>
      <c r="F1764" s="399"/>
      <c r="G1764" s="415"/>
      <c r="H1764" s="71"/>
      <c r="I1764" s="71"/>
      <c r="J1764" s="71"/>
      <c r="K1764" s="71"/>
      <c r="L1764" s="58"/>
      <c r="M1764" s="58"/>
      <c r="N1764" s="56">
        <v>20</v>
      </c>
      <c r="O1764" s="84">
        <v>138</v>
      </c>
      <c r="P1764" s="294">
        <v>125</v>
      </c>
      <c r="Q1764" s="297">
        <v>41</v>
      </c>
      <c r="R1764" s="395"/>
      <c r="S1764" s="399"/>
      <c r="T1764" s="413"/>
      <c r="U1764" s="71"/>
      <c r="V1764" s="71"/>
      <c r="W1764" s="71"/>
      <c r="X1764" s="71"/>
      <c r="Y1764" s="58"/>
      <c r="Z1764" s="58"/>
      <c r="AA1764" s="56">
        <v>20</v>
      </c>
      <c r="AB1764" s="15"/>
      <c r="AC1764" s="299">
        <v>20</v>
      </c>
      <c r="AD1764" s="87">
        <v>304</v>
      </c>
      <c r="AE1764" s="299">
        <v>42</v>
      </c>
      <c r="AF1764" s="299">
        <v>668</v>
      </c>
      <c r="AG1764" s="15">
        <v>221</v>
      </c>
      <c r="AH1764" s="15">
        <v>19</v>
      </c>
      <c r="AI1764" s="15">
        <v>45.5</v>
      </c>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c r="ID1764" s="15"/>
      <c r="IE1764" s="15"/>
      <c r="IF1764" s="15"/>
      <c r="IG1764" s="15"/>
      <c r="IH1764" s="15"/>
      <c r="II1764" s="15"/>
      <c r="IJ1764" s="15"/>
      <c r="IK1764" s="15"/>
      <c r="IL1764" s="15"/>
      <c r="IM1764" s="15"/>
      <c r="IN1764" s="15"/>
      <c r="IO1764" s="15"/>
      <c r="IP1764" s="15"/>
      <c r="IQ1764" s="15"/>
      <c r="IR1764" s="15"/>
      <c r="IS1764" s="15"/>
      <c r="IT1764" s="15"/>
      <c r="IU1764" s="15"/>
      <c r="IV1764" s="15"/>
    </row>
    <row r="1765" spans="1:256" s="299" customFormat="1" x14ac:dyDescent="0.2">
      <c r="A1765" s="138">
        <v>21</v>
      </c>
      <c r="B1765" s="297">
        <v>120</v>
      </c>
      <c r="C1765" s="297">
        <v>292</v>
      </c>
      <c r="D1765" s="449">
        <v>409</v>
      </c>
      <c r="E1765" s="395"/>
      <c r="F1765" s="399"/>
      <c r="G1765" s="415"/>
      <c r="H1765" s="71"/>
      <c r="I1765" s="71"/>
      <c r="J1765" s="71"/>
      <c r="K1765" s="71"/>
      <c r="L1765" s="58"/>
      <c r="M1765" s="58"/>
      <c r="N1765" s="56">
        <v>21</v>
      </c>
      <c r="O1765" s="84">
        <v>120</v>
      </c>
      <c r="P1765" s="294">
        <v>172</v>
      </c>
      <c r="Q1765" s="354">
        <v>117</v>
      </c>
      <c r="R1765" s="395"/>
      <c r="S1765" s="399"/>
      <c r="T1765" s="413"/>
      <c r="U1765" s="71"/>
      <c r="V1765" s="71"/>
      <c r="W1765" s="71"/>
      <c r="X1765" s="71"/>
      <c r="Y1765" s="58"/>
      <c r="Z1765" s="58"/>
      <c r="AA1765" s="56">
        <v>21</v>
      </c>
      <c r="AB1765" s="15"/>
      <c r="AC1765" s="15">
        <v>21</v>
      </c>
      <c r="AD1765" s="15">
        <v>409</v>
      </c>
      <c r="AE1765" s="81">
        <v>117</v>
      </c>
      <c r="AF1765" s="299">
        <v>3079</v>
      </c>
      <c r="AG1765" s="15">
        <v>1144</v>
      </c>
      <c r="AH1765" s="15">
        <v>10.199999999999999</v>
      </c>
      <c r="AI1765" s="15">
        <v>13.3</v>
      </c>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c r="ID1765" s="15"/>
      <c r="IE1765" s="15"/>
      <c r="IF1765" s="15"/>
      <c r="IG1765" s="15"/>
      <c r="IH1765" s="15"/>
      <c r="II1765" s="15"/>
      <c r="IJ1765" s="15"/>
      <c r="IK1765" s="15"/>
      <c r="IL1765" s="15"/>
      <c r="IM1765" s="15"/>
      <c r="IN1765" s="15"/>
      <c r="IO1765" s="15"/>
      <c r="IP1765" s="15"/>
      <c r="IQ1765" s="15"/>
      <c r="IR1765" s="15"/>
      <c r="IS1765" s="15"/>
      <c r="IT1765" s="15"/>
      <c r="IU1765" s="15"/>
      <c r="IV1765" s="15"/>
    </row>
    <row r="1766" spans="1:256" s="299" customFormat="1" x14ac:dyDescent="0.2">
      <c r="A1766" s="138">
        <v>22</v>
      </c>
      <c r="B1766" s="297">
        <v>135</v>
      </c>
      <c r="C1766" s="297">
        <v>640</v>
      </c>
      <c r="D1766" s="448">
        <v>866</v>
      </c>
      <c r="E1766" s="395"/>
      <c r="F1766" s="399"/>
      <c r="G1766" s="415"/>
      <c r="H1766" s="71"/>
      <c r="I1766" s="71"/>
      <c r="J1766" s="71"/>
      <c r="K1766" s="71"/>
      <c r="L1766" s="58"/>
      <c r="M1766" s="58"/>
      <c r="N1766" s="56">
        <v>22</v>
      </c>
      <c r="O1766" s="84">
        <v>135</v>
      </c>
      <c r="P1766" s="294">
        <v>505</v>
      </c>
      <c r="Q1766" s="297">
        <v>228</v>
      </c>
      <c r="R1766" s="395"/>
      <c r="S1766" s="399"/>
      <c r="T1766" s="413"/>
      <c r="U1766" s="71"/>
      <c r="V1766" s="71"/>
      <c r="W1766" s="71"/>
      <c r="X1766" s="71"/>
      <c r="Y1766" s="58"/>
      <c r="Z1766" s="58"/>
      <c r="AA1766" s="56">
        <v>22</v>
      </c>
      <c r="AB1766" s="15"/>
      <c r="AC1766" s="299">
        <v>22</v>
      </c>
      <c r="AD1766" s="87">
        <v>866</v>
      </c>
      <c r="AE1766" s="299">
        <v>228</v>
      </c>
      <c r="AF1766" s="15">
        <v>4101</v>
      </c>
      <c r="AG1766" s="15">
        <v>1678</v>
      </c>
      <c r="AH1766" s="15">
        <v>13.6</v>
      </c>
      <c r="AI1766" s="15">
        <v>21.1</v>
      </c>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c r="ID1766" s="15"/>
      <c r="IE1766" s="15"/>
      <c r="IF1766" s="15"/>
      <c r="IG1766" s="15"/>
      <c r="IH1766" s="15"/>
      <c r="II1766" s="15"/>
      <c r="IJ1766" s="15"/>
      <c r="IK1766" s="15"/>
      <c r="IL1766" s="15"/>
      <c r="IM1766" s="15"/>
      <c r="IN1766" s="15"/>
      <c r="IO1766" s="15"/>
      <c r="IP1766" s="15"/>
      <c r="IQ1766" s="15"/>
      <c r="IR1766" s="15"/>
      <c r="IS1766" s="15"/>
      <c r="IT1766" s="15"/>
      <c r="IU1766" s="15"/>
      <c r="IV1766" s="15"/>
    </row>
    <row r="1767" spans="1:256" x14ac:dyDescent="0.2">
      <c r="A1767" s="138">
        <v>23</v>
      </c>
      <c r="B1767" s="71">
        <v>952</v>
      </c>
      <c r="C1767" s="71">
        <v>2266</v>
      </c>
      <c r="D1767" s="448">
        <v>3490</v>
      </c>
      <c r="E1767" s="395"/>
      <c r="F1767" s="399"/>
      <c r="G1767" s="415"/>
      <c r="H1767" s="71"/>
      <c r="I1767" s="71"/>
      <c r="J1767" s="71"/>
      <c r="K1767" s="297"/>
      <c r="L1767" s="58"/>
      <c r="M1767" s="58"/>
      <c r="N1767" s="56">
        <v>23</v>
      </c>
      <c r="O1767" s="84">
        <v>952</v>
      </c>
      <c r="P1767" s="294">
        <v>1317</v>
      </c>
      <c r="Q1767" s="297">
        <v>1236</v>
      </c>
      <c r="R1767" s="395"/>
      <c r="S1767" s="399"/>
      <c r="T1767" s="413"/>
      <c r="U1767" s="71"/>
      <c r="V1767" s="71"/>
      <c r="W1767" s="71"/>
      <c r="X1767" s="71"/>
      <c r="Y1767" s="58"/>
      <c r="Z1767" s="58"/>
      <c r="AA1767" s="56">
        <v>23</v>
      </c>
      <c r="AC1767" s="15">
        <v>23</v>
      </c>
      <c r="AD1767" s="87">
        <v>3480</v>
      </c>
      <c r="AE1767" s="299">
        <v>1230</v>
      </c>
      <c r="AF1767" s="299">
        <v>9394</v>
      </c>
      <c r="AG1767" s="15">
        <v>2540</v>
      </c>
      <c r="AH1767" s="15">
        <v>48.4</v>
      </c>
      <c r="AI1767" s="15">
        <v>37</v>
      </c>
    </row>
    <row r="1768" spans="1:256" x14ac:dyDescent="0.2">
      <c r="A1768" s="138">
        <v>24</v>
      </c>
      <c r="B1768" s="71">
        <v>157</v>
      </c>
      <c r="C1768" s="71">
        <v>329</v>
      </c>
      <c r="D1768" s="448">
        <v>468</v>
      </c>
      <c r="E1768" s="395"/>
      <c r="F1768" s="399"/>
      <c r="G1768" s="415"/>
      <c r="H1768" s="71"/>
      <c r="I1768" s="71"/>
      <c r="J1768" s="71"/>
      <c r="K1768" s="71"/>
      <c r="L1768" s="58"/>
      <c r="M1768" s="58"/>
      <c r="N1768" s="56">
        <v>24</v>
      </c>
      <c r="O1768" s="84">
        <v>157</v>
      </c>
      <c r="P1768" s="294">
        <v>170</v>
      </c>
      <c r="Q1768" s="71">
        <v>138</v>
      </c>
      <c r="R1768" s="395"/>
      <c r="S1768" s="399"/>
      <c r="T1768" s="413"/>
      <c r="U1768" s="71"/>
      <c r="V1768" s="71"/>
      <c r="W1768" s="71"/>
      <c r="X1768" s="71"/>
      <c r="Y1768" s="58"/>
      <c r="Z1768" s="58"/>
      <c r="AA1768" s="56">
        <v>24</v>
      </c>
      <c r="AC1768" s="15">
        <v>24</v>
      </c>
      <c r="AD1768" s="87">
        <v>468</v>
      </c>
      <c r="AE1768" s="15">
        <v>138</v>
      </c>
      <c r="AF1768" s="15">
        <v>2981</v>
      </c>
      <c r="AG1768" s="15">
        <v>1228</v>
      </c>
      <c r="AH1768" s="15">
        <v>11.2</v>
      </c>
      <c r="AI1768" s="15">
        <v>15.7</v>
      </c>
    </row>
    <row r="1769" spans="1:256" x14ac:dyDescent="0.2">
      <c r="A1769" s="72" t="s">
        <v>4</v>
      </c>
      <c r="B1769" s="62">
        <f t="shared" ref="B1769:C1769" si="111">SUM(B1745:B1768)</f>
        <v>4436</v>
      </c>
      <c r="C1769" s="62">
        <f t="shared" si="111"/>
        <v>11046</v>
      </c>
      <c r="D1769" s="62">
        <f t="shared" ref="D1769:G1769" si="112">SUM(D1745:D1768)</f>
        <v>16257</v>
      </c>
      <c r="E1769" s="62">
        <f t="shared" si="112"/>
        <v>0</v>
      </c>
      <c r="F1769" s="62">
        <f t="shared" si="112"/>
        <v>0</v>
      </c>
      <c r="G1769" s="62">
        <f t="shared" si="112"/>
        <v>0</v>
      </c>
      <c r="H1769" s="62">
        <f t="shared" ref="H1769:M1769" si="113">SUM(H1745:H1768)</f>
        <v>0</v>
      </c>
      <c r="I1769" s="62">
        <f t="shared" si="113"/>
        <v>0</v>
      </c>
      <c r="J1769" s="62">
        <f t="shared" si="113"/>
        <v>0</v>
      </c>
      <c r="K1769" s="62">
        <f t="shared" si="113"/>
        <v>0</v>
      </c>
      <c r="L1769" s="62">
        <f t="shared" si="113"/>
        <v>0</v>
      </c>
      <c r="M1769" s="62">
        <f t="shared" si="113"/>
        <v>0</v>
      </c>
      <c r="N1769" s="333" t="s">
        <v>4</v>
      </c>
      <c r="O1769" s="62">
        <f t="shared" ref="O1769" si="114">SUM(O1745:O1768)</f>
        <v>4436</v>
      </c>
      <c r="P1769" s="62">
        <f>SUM(P1745:P1768)</f>
        <v>6569</v>
      </c>
      <c r="Q1769" s="62">
        <f t="shared" ref="Q1769:Z1769" si="115">SUM(Q1745:Q1768)</f>
        <v>5164</v>
      </c>
      <c r="R1769" s="62">
        <f t="shared" si="115"/>
        <v>0</v>
      </c>
      <c r="S1769" s="62">
        <f t="shared" si="115"/>
        <v>0</v>
      </c>
      <c r="T1769" s="62">
        <f t="shared" si="115"/>
        <v>0</v>
      </c>
      <c r="U1769" s="62">
        <f t="shared" si="115"/>
        <v>0</v>
      </c>
      <c r="V1769" s="62">
        <f t="shared" si="115"/>
        <v>0</v>
      </c>
      <c r="W1769" s="62">
        <f t="shared" si="115"/>
        <v>0</v>
      </c>
      <c r="X1769" s="62">
        <f t="shared" si="115"/>
        <v>0</v>
      </c>
      <c r="Y1769" s="62">
        <f t="shared" si="115"/>
        <v>0</v>
      </c>
      <c r="Z1769" s="62">
        <f t="shared" si="115"/>
        <v>0</v>
      </c>
      <c r="AA1769" s="72" t="s">
        <v>4</v>
      </c>
      <c r="AC1769" s="299"/>
      <c r="AD1769" s="88"/>
      <c r="AE1769" s="299"/>
    </row>
    <row r="1770" spans="1:256" x14ac:dyDescent="0.2">
      <c r="L1770" s="105"/>
      <c r="N1770" s="45"/>
      <c r="O1770" s="380"/>
      <c r="P1770" s="380"/>
      <c r="Q1770" s="380"/>
      <c r="R1770" s="380"/>
      <c r="S1770" s="380"/>
      <c r="T1770" s="380"/>
      <c r="U1770" s="380"/>
      <c r="V1770" s="380"/>
      <c r="W1770" s="380"/>
      <c r="X1770" s="380"/>
      <c r="AA1770" s="45"/>
      <c r="AE1770" s="299"/>
    </row>
    <row r="1771" spans="1:256" x14ac:dyDescent="0.2">
      <c r="A1771" s="45"/>
      <c r="B1771" s="105"/>
      <c r="C1771" s="105"/>
      <c r="D1771" s="68"/>
      <c r="E1771" s="68"/>
      <c r="H1771" s="68"/>
      <c r="O1771" s="105"/>
      <c r="P1771" s="105"/>
      <c r="Q1771" s="105"/>
    </row>
    <row r="1772" spans="1:256" x14ac:dyDescent="0.2">
      <c r="AE1772" s="81"/>
      <c r="AF1772" s="299"/>
    </row>
    <row r="1773" spans="1:256" x14ac:dyDescent="0.2">
      <c r="B1773" s="300"/>
      <c r="C1773" s="299"/>
      <c r="O1773" s="86"/>
      <c r="AF1773" s="81"/>
    </row>
    <row r="1774" spans="1:256" x14ac:dyDescent="0.2">
      <c r="A1774" s="140" t="s">
        <v>321</v>
      </c>
      <c r="B1774" s="115" t="s">
        <v>341</v>
      </c>
      <c r="C1774" s="116"/>
      <c r="D1774" s="116"/>
      <c r="E1774" s="116"/>
      <c r="F1774" s="116"/>
      <c r="G1774" s="116"/>
      <c r="H1774" s="116"/>
      <c r="I1774" s="116"/>
      <c r="J1774" s="116"/>
      <c r="K1774" s="116"/>
      <c r="L1774" s="116"/>
      <c r="M1774" s="116"/>
      <c r="N1774" s="140" t="s">
        <v>321</v>
      </c>
      <c r="O1774" s="326" t="str">
        <f>B1774</f>
        <v>Wagner-Peyser Percent Of Non-Agricultural Job Openings Filled</v>
      </c>
      <c r="P1774" s="327"/>
      <c r="Q1774" s="327"/>
      <c r="R1774" s="327"/>
      <c r="S1774" s="327"/>
      <c r="T1774" s="327"/>
      <c r="U1774" s="327"/>
      <c r="V1774" s="327"/>
      <c r="W1774" s="327"/>
      <c r="X1774" s="327" t="s">
        <v>117</v>
      </c>
      <c r="Y1774" s="327"/>
      <c r="Z1774" s="327"/>
      <c r="AA1774" s="114" t="s">
        <v>321</v>
      </c>
    </row>
    <row r="1775" spans="1:256" x14ac:dyDescent="0.2">
      <c r="A1775" s="140">
        <v>1</v>
      </c>
      <c r="B1775" s="84">
        <v>376</v>
      </c>
      <c r="C1775" s="71">
        <v>816</v>
      </c>
      <c r="D1775" s="297">
        <v>1274</v>
      </c>
      <c r="E1775" s="395"/>
      <c r="F1775" s="399"/>
      <c r="G1775" s="416"/>
      <c r="H1775" s="71"/>
      <c r="I1775" s="71"/>
      <c r="J1775" s="71"/>
      <c r="K1775" s="71"/>
      <c r="L1775" s="58"/>
      <c r="M1775" s="58"/>
      <c r="N1775" s="140">
        <v>1</v>
      </c>
      <c r="O1775" s="84">
        <v>376</v>
      </c>
      <c r="P1775" s="294">
        <v>441</v>
      </c>
      <c r="Q1775" s="71">
        <v>484</v>
      </c>
      <c r="R1775" s="395"/>
      <c r="S1775" s="399"/>
      <c r="T1775" s="414"/>
      <c r="U1775" s="71"/>
      <c r="V1775" s="71"/>
      <c r="W1775" s="71"/>
      <c r="X1775" s="71"/>
      <c r="Y1775" s="58"/>
      <c r="Z1775" s="58"/>
      <c r="AA1775" s="65">
        <v>1</v>
      </c>
    </row>
    <row r="1776" spans="1:256" x14ac:dyDescent="0.2">
      <c r="A1776" s="140">
        <v>2</v>
      </c>
      <c r="B1776" s="84">
        <v>376</v>
      </c>
      <c r="C1776" s="71">
        <v>729</v>
      </c>
      <c r="D1776" s="297">
        <v>1152</v>
      </c>
      <c r="E1776" s="395"/>
      <c r="F1776" s="399"/>
      <c r="G1776" s="416"/>
      <c r="H1776" s="71"/>
      <c r="I1776" s="71"/>
      <c r="J1776" s="71"/>
      <c r="K1776" s="71"/>
      <c r="L1776" s="58"/>
      <c r="M1776" s="58"/>
      <c r="N1776" s="140">
        <v>2</v>
      </c>
      <c r="O1776" s="84">
        <v>376</v>
      </c>
      <c r="P1776" s="294">
        <v>411</v>
      </c>
      <c r="Q1776" s="71">
        <v>473</v>
      </c>
      <c r="R1776" s="395"/>
      <c r="S1776" s="399"/>
      <c r="T1776" s="414"/>
      <c r="U1776" s="71"/>
      <c r="V1776" s="71"/>
      <c r="W1776" s="71"/>
      <c r="X1776" s="71"/>
      <c r="Y1776" s="58"/>
      <c r="Z1776" s="58"/>
      <c r="AA1776" s="65">
        <v>2</v>
      </c>
    </row>
    <row r="1777" spans="1:30" x14ac:dyDescent="0.2">
      <c r="A1777" s="140">
        <v>3</v>
      </c>
      <c r="B1777" s="84">
        <v>126</v>
      </c>
      <c r="C1777" s="71">
        <v>241</v>
      </c>
      <c r="D1777" s="297">
        <v>349</v>
      </c>
      <c r="E1777" s="395"/>
      <c r="F1777" s="399"/>
      <c r="G1777" s="416"/>
      <c r="H1777" s="71"/>
      <c r="I1777" s="71"/>
      <c r="J1777" s="71"/>
      <c r="K1777" s="71"/>
      <c r="L1777" s="58"/>
      <c r="M1777" s="58"/>
      <c r="N1777" s="140">
        <v>3</v>
      </c>
      <c r="O1777" s="84">
        <v>126</v>
      </c>
      <c r="P1777" s="294">
        <v>108</v>
      </c>
      <c r="Q1777" s="71">
        <v>97</v>
      </c>
      <c r="R1777" s="395"/>
      <c r="S1777" s="399"/>
      <c r="T1777" s="414"/>
      <c r="U1777" s="71"/>
      <c r="V1777" s="71"/>
      <c r="W1777" s="71"/>
      <c r="X1777" s="71"/>
      <c r="Y1777" s="58"/>
      <c r="Z1777" s="58"/>
      <c r="AA1777" s="65">
        <v>3</v>
      </c>
    </row>
    <row r="1778" spans="1:30" x14ac:dyDescent="0.2">
      <c r="A1778" s="140">
        <v>4</v>
      </c>
      <c r="B1778" s="84">
        <v>406</v>
      </c>
      <c r="C1778" s="71">
        <v>1369</v>
      </c>
      <c r="D1778" s="297">
        <v>1857</v>
      </c>
      <c r="E1778" s="395"/>
      <c r="F1778" s="399"/>
      <c r="G1778" s="416"/>
      <c r="H1778" s="71"/>
      <c r="I1778" s="71"/>
      <c r="J1778" s="71"/>
      <c r="K1778" s="71"/>
      <c r="L1778" s="58"/>
      <c r="M1778" s="58"/>
      <c r="N1778" s="140">
        <v>4</v>
      </c>
      <c r="O1778" s="84">
        <v>406</v>
      </c>
      <c r="P1778" s="294">
        <v>976</v>
      </c>
      <c r="Q1778" s="71">
        <v>467</v>
      </c>
      <c r="R1778" s="395"/>
      <c r="S1778" s="399"/>
      <c r="T1778" s="414"/>
      <c r="U1778" s="71"/>
      <c r="V1778" s="71"/>
      <c r="W1778" s="71"/>
      <c r="X1778" s="71"/>
      <c r="Y1778" s="58"/>
      <c r="Z1778" s="58"/>
      <c r="AA1778" s="65">
        <v>4</v>
      </c>
    </row>
    <row r="1779" spans="1:30" x14ac:dyDescent="0.2">
      <c r="A1779" s="140">
        <v>5</v>
      </c>
      <c r="B1779" s="84">
        <v>215</v>
      </c>
      <c r="C1779" s="71">
        <v>409</v>
      </c>
      <c r="D1779" s="71">
        <v>658</v>
      </c>
      <c r="E1779" s="395"/>
      <c r="F1779" s="399"/>
      <c r="G1779" s="416"/>
      <c r="H1779" s="71"/>
      <c r="I1779" s="71"/>
      <c r="J1779" s="71"/>
      <c r="K1779" s="71"/>
      <c r="L1779" s="58"/>
      <c r="M1779" s="58"/>
      <c r="N1779" s="140">
        <v>5</v>
      </c>
      <c r="O1779" s="84">
        <v>215</v>
      </c>
      <c r="P1779" s="294">
        <v>211</v>
      </c>
      <c r="Q1779" s="71">
        <v>220</v>
      </c>
      <c r="R1779" s="395"/>
      <c r="S1779" s="399"/>
      <c r="T1779" s="414"/>
      <c r="U1779" s="71"/>
      <c r="V1779" s="71"/>
      <c r="W1779" s="71"/>
      <c r="X1779" s="71"/>
      <c r="Y1779" s="58"/>
      <c r="Z1779" s="58"/>
      <c r="AA1779" s="65">
        <v>5</v>
      </c>
    </row>
    <row r="1780" spans="1:30" x14ac:dyDescent="0.2">
      <c r="A1780" s="140">
        <v>6</v>
      </c>
      <c r="B1780" s="84">
        <v>35</v>
      </c>
      <c r="C1780" s="71">
        <v>115</v>
      </c>
      <c r="D1780" s="71">
        <v>344</v>
      </c>
      <c r="E1780" s="395"/>
      <c r="F1780" s="399"/>
      <c r="G1780" s="416"/>
      <c r="H1780" s="71"/>
      <c r="I1780" s="71"/>
      <c r="J1780" s="71"/>
      <c r="K1780" s="71"/>
      <c r="L1780" s="58"/>
      <c r="M1780" s="58"/>
      <c r="N1780" s="140">
        <v>6</v>
      </c>
      <c r="O1780" s="84">
        <v>35</v>
      </c>
      <c r="P1780" s="294">
        <v>75</v>
      </c>
      <c r="Q1780" s="71">
        <v>80</v>
      </c>
      <c r="R1780" s="395"/>
      <c r="S1780" s="399"/>
      <c r="T1780" s="414"/>
      <c r="U1780" s="71"/>
      <c r="V1780" s="71"/>
      <c r="W1780" s="71"/>
      <c r="X1780" s="71"/>
      <c r="Y1780" s="58"/>
      <c r="Z1780" s="58"/>
      <c r="AA1780" s="65">
        <v>6</v>
      </c>
    </row>
    <row r="1781" spans="1:30" x14ac:dyDescent="0.2">
      <c r="A1781" s="140">
        <v>7</v>
      </c>
      <c r="B1781" s="84">
        <v>108</v>
      </c>
      <c r="C1781" s="71">
        <v>348</v>
      </c>
      <c r="D1781" s="297">
        <v>474</v>
      </c>
      <c r="E1781" s="395"/>
      <c r="F1781" s="399"/>
      <c r="G1781" s="416"/>
      <c r="H1781" s="71"/>
      <c r="I1781" s="71"/>
      <c r="J1781" s="71"/>
      <c r="K1781" s="71"/>
      <c r="L1781" s="58"/>
      <c r="M1781" s="58"/>
      <c r="N1781" s="140">
        <v>7</v>
      </c>
      <c r="O1781" s="84">
        <v>108</v>
      </c>
      <c r="P1781" s="294">
        <v>166</v>
      </c>
      <c r="Q1781" s="297">
        <v>134</v>
      </c>
      <c r="R1781" s="395"/>
      <c r="S1781" s="399"/>
      <c r="T1781" s="414"/>
      <c r="U1781" s="71"/>
      <c r="V1781" s="71"/>
      <c r="W1781" s="71"/>
      <c r="X1781" s="71"/>
      <c r="Y1781" s="58"/>
      <c r="Z1781" s="58"/>
      <c r="AA1781" s="65">
        <v>7</v>
      </c>
      <c r="AC1781" s="299"/>
    </row>
    <row r="1782" spans="1:30" x14ac:dyDescent="0.2">
      <c r="A1782" s="140">
        <v>8</v>
      </c>
      <c r="B1782" s="84">
        <v>1153</v>
      </c>
      <c r="C1782" s="71">
        <v>2778</v>
      </c>
      <c r="D1782" s="297">
        <v>4209</v>
      </c>
      <c r="E1782" s="395"/>
      <c r="F1782" s="399"/>
      <c r="G1782" s="416"/>
      <c r="H1782" s="71"/>
      <c r="I1782" s="71"/>
      <c r="J1782" s="71"/>
      <c r="K1782" s="71"/>
      <c r="L1782" s="58"/>
      <c r="M1782" s="58"/>
      <c r="N1782" s="140">
        <v>8</v>
      </c>
      <c r="O1782" s="84">
        <v>1153</v>
      </c>
      <c r="P1782" s="294">
        <v>1619</v>
      </c>
      <c r="Q1782" s="71">
        <v>1437</v>
      </c>
      <c r="R1782" s="395"/>
      <c r="S1782" s="399"/>
      <c r="T1782" s="414"/>
      <c r="U1782" s="71"/>
      <c r="V1782" s="71"/>
      <c r="W1782" s="71"/>
      <c r="X1782" s="71"/>
      <c r="Y1782" s="58"/>
      <c r="Z1782" s="58"/>
      <c r="AA1782" s="65">
        <v>8</v>
      </c>
    </row>
    <row r="1783" spans="1:30" x14ac:dyDescent="0.2">
      <c r="A1783" s="140">
        <v>9</v>
      </c>
      <c r="B1783" s="84">
        <v>289</v>
      </c>
      <c r="C1783" s="71">
        <v>736</v>
      </c>
      <c r="D1783" s="297">
        <v>1133</v>
      </c>
      <c r="E1783" s="395"/>
      <c r="F1783" s="399"/>
      <c r="G1783" s="416"/>
      <c r="H1783" s="71"/>
      <c r="I1783" s="71"/>
      <c r="J1783" s="71"/>
      <c r="K1783" s="71"/>
      <c r="L1783" s="58"/>
      <c r="M1783" s="58"/>
      <c r="N1783" s="140">
        <v>9</v>
      </c>
      <c r="O1783" s="84">
        <v>289</v>
      </c>
      <c r="P1783" s="294">
        <v>489</v>
      </c>
      <c r="Q1783" s="71">
        <v>373</v>
      </c>
      <c r="R1783" s="395"/>
      <c r="S1783" s="399"/>
      <c r="T1783" s="414"/>
      <c r="U1783" s="71"/>
      <c r="V1783" s="71"/>
      <c r="W1783" s="71"/>
      <c r="X1783" s="71"/>
      <c r="Y1783" s="58"/>
      <c r="Z1783" s="58"/>
      <c r="AA1783" s="65">
        <v>9</v>
      </c>
    </row>
    <row r="1784" spans="1:30" x14ac:dyDescent="0.2">
      <c r="A1784" s="140">
        <v>10</v>
      </c>
      <c r="B1784" s="84">
        <v>344</v>
      </c>
      <c r="C1784" s="71">
        <v>661</v>
      </c>
      <c r="D1784" s="297">
        <v>1019</v>
      </c>
      <c r="E1784" s="395"/>
      <c r="F1784" s="399"/>
      <c r="G1784" s="416"/>
      <c r="H1784" s="71"/>
      <c r="I1784" s="71"/>
      <c r="J1784" s="71"/>
      <c r="K1784" s="71"/>
      <c r="L1784" s="58"/>
      <c r="M1784" s="58"/>
      <c r="N1784" s="140">
        <v>10</v>
      </c>
      <c r="O1784" s="84">
        <v>344</v>
      </c>
      <c r="P1784" s="294">
        <v>317</v>
      </c>
      <c r="Q1784" s="71">
        <v>333</v>
      </c>
      <c r="R1784" s="395"/>
      <c r="S1784" s="399"/>
      <c r="T1784" s="414"/>
      <c r="U1784" s="71"/>
      <c r="V1784" s="71"/>
      <c r="W1784" s="71"/>
      <c r="X1784" s="71"/>
      <c r="Y1784" s="58"/>
      <c r="Z1784" s="58"/>
      <c r="AA1784" s="65">
        <v>10</v>
      </c>
    </row>
    <row r="1785" spans="1:30" x14ac:dyDescent="0.2">
      <c r="A1785" s="140">
        <v>11</v>
      </c>
      <c r="B1785" s="84">
        <v>457</v>
      </c>
      <c r="C1785" s="71">
        <v>991</v>
      </c>
      <c r="D1785" s="71">
        <v>1451</v>
      </c>
      <c r="E1785" s="395"/>
      <c r="F1785" s="399"/>
      <c r="G1785" s="416"/>
      <c r="H1785" s="71"/>
      <c r="I1785" s="71"/>
      <c r="J1785" s="71"/>
      <c r="K1785" s="71"/>
      <c r="L1785" s="58"/>
      <c r="M1785" s="58"/>
      <c r="N1785" s="140">
        <v>11</v>
      </c>
      <c r="O1785" s="84">
        <v>457</v>
      </c>
      <c r="P1785" s="294">
        <v>533</v>
      </c>
      <c r="Q1785" s="71">
        <v>481</v>
      </c>
      <c r="R1785" s="395"/>
      <c r="S1785" s="399"/>
      <c r="T1785" s="414"/>
      <c r="U1785" s="71"/>
      <c r="V1785" s="71"/>
      <c r="W1785" s="71"/>
      <c r="X1785" s="71"/>
      <c r="Y1785" s="58"/>
      <c r="Z1785" s="58"/>
      <c r="AA1785" s="65">
        <v>11</v>
      </c>
    </row>
    <row r="1786" spans="1:30" x14ac:dyDescent="0.2">
      <c r="A1786" s="140">
        <v>12</v>
      </c>
      <c r="B1786" s="84">
        <v>1446</v>
      </c>
      <c r="C1786" s="71">
        <v>4640</v>
      </c>
      <c r="D1786" s="297">
        <v>5351</v>
      </c>
      <c r="E1786" s="395"/>
      <c r="F1786" s="399"/>
      <c r="G1786" s="416"/>
      <c r="H1786" s="71"/>
      <c r="I1786" s="71"/>
      <c r="J1786" s="71"/>
      <c r="K1786" s="71"/>
      <c r="L1786" s="58"/>
      <c r="M1786" s="58"/>
      <c r="N1786" s="140">
        <v>12</v>
      </c>
      <c r="O1786" s="84">
        <v>1446</v>
      </c>
      <c r="P1786" s="294">
        <v>3256</v>
      </c>
      <c r="Q1786" s="354">
        <v>1755</v>
      </c>
      <c r="R1786" s="395"/>
      <c r="S1786" s="399"/>
      <c r="T1786" s="414"/>
      <c r="U1786" s="71"/>
      <c r="V1786" s="71"/>
      <c r="W1786" s="71"/>
      <c r="X1786" s="71"/>
      <c r="Y1786" s="58"/>
      <c r="Z1786" s="58"/>
      <c r="AA1786" s="65">
        <v>12</v>
      </c>
    </row>
    <row r="1787" spans="1:30" x14ac:dyDescent="0.2">
      <c r="A1787" s="140">
        <v>13</v>
      </c>
      <c r="B1787" s="84">
        <v>449</v>
      </c>
      <c r="C1787" s="71">
        <v>974</v>
      </c>
      <c r="D1787" s="297">
        <v>1806</v>
      </c>
      <c r="E1787" s="395"/>
      <c r="F1787" s="399"/>
      <c r="G1787" s="416"/>
      <c r="H1787" s="71"/>
      <c r="I1787" s="71"/>
      <c r="J1787" s="71"/>
      <c r="K1787" s="71"/>
      <c r="L1787" s="58"/>
      <c r="M1787" s="58"/>
      <c r="N1787" s="140">
        <v>13</v>
      </c>
      <c r="O1787" s="84">
        <v>449</v>
      </c>
      <c r="P1787" s="294">
        <v>488</v>
      </c>
      <c r="Q1787" s="71">
        <v>589</v>
      </c>
      <c r="R1787" s="395"/>
      <c r="S1787" s="399"/>
      <c r="T1787" s="414"/>
      <c r="U1787" s="71"/>
      <c r="V1787" s="71"/>
      <c r="W1787" s="71"/>
      <c r="X1787" s="71"/>
      <c r="Y1787" s="58"/>
      <c r="Z1787" s="58"/>
      <c r="AA1787" s="65">
        <v>13</v>
      </c>
    </row>
    <row r="1788" spans="1:30" x14ac:dyDescent="0.2">
      <c r="A1788" s="140">
        <v>14</v>
      </c>
      <c r="B1788" s="84">
        <v>1294</v>
      </c>
      <c r="C1788" s="71">
        <v>2843</v>
      </c>
      <c r="D1788" s="354">
        <v>4091</v>
      </c>
      <c r="E1788" s="395"/>
      <c r="F1788" s="399"/>
      <c r="G1788" s="416"/>
      <c r="H1788" s="71"/>
      <c r="I1788" s="71"/>
      <c r="J1788" s="71"/>
      <c r="K1788" s="71"/>
      <c r="L1788" s="58"/>
      <c r="M1788" s="58"/>
      <c r="N1788" s="140">
        <v>14</v>
      </c>
      <c r="O1788" s="84">
        <v>1294</v>
      </c>
      <c r="P1788" s="294">
        <v>1649</v>
      </c>
      <c r="Q1788" s="71">
        <v>1347</v>
      </c>
      <c r="R1788" s="395"/>
      <c r="S1788" s="399"/>
      <c r="T1788" s="414"/>
      <c r="U1788" s="71"/>
      <c r="V1788" s="71"/>
      <c r="W1788" s="71"/>
      <c r="X1788" s="71"/>
      <c r="Y1788" s="58"/>
      <c r="Z1788" s="58"/>
      <c r="AA1788" s="65">
        <v>14</v>
      </c>
      <c r="AD1788" s="299"/>
    </row>
    <row r="1789" spans="1:30" x14ac:dyDescent="0.2">
      <c r="A1789" s="140">
        <v>15</v>
      </c>
      <c r="B1789" s="84">
        <v>2017</v>
      </c>
      <c r="C1789" s="71">
        <v>4484</v>
      </c>
      <c r="D1789" s="71">
        <v>6412</v>
      </c>
      <c r="E1789" s="395"/>
      <c r="F1789" s="399"/>
      <c r="G1789" s="416"/>
      <c r="H1789" s="71"/>
      <c r="I1789" s="71"/>
      <c r="J1789" s="71"/>
      <c r="K1789" s="71"/>
      <c r="L1789" s="58"/>
      <c r="M1789" s="58"/>
      <c r="N1789" s="140">
        <v>15</v>
      </c>
      <c r="O1789" s="84">
        <v>2017</v>
      </c>
      <c r="P1789" s="294">
        <v>2086</v>
      </c>
      <c r="Q1789" s="71">
        <v>2021</v>
      </c>
      <c r="R1789" s="395"/>
      <c r="S1789" s="399"/>
      <c r="T1789" s="414"/>
      <c r="U1789" s="71"/>
      <c r="V1789" s="71"/>
      <c r="W1789" s="71"/>
      <c r="X1789" s="71"/>
      <c r="Y1789" s="58"/>
      <c r="Z1789" s="58"/>
      <c r="AA1789" s="65">
        <v>15</v>
      </c>
    </row>
    <row r="1790" spans="1:30" x14ac:dyDescent="0.2">
      <c r="A1790" s="140">
        <v>16</v>
      </c>
      <c r="B1790" s="84">
        <v>212</v>
      </c>
      <c r="C1790" s="71">
        <v>557</v>
      </c>
      <c r="D1790" s="297">
        <v>815</v>
      </c>
      <c r="E1790" s="395"/>
      <c r="F1790" s="399"/>
      <c r="G1790" s="416"/>
      <c r="H1790" s="71"/>
      <c r="I1790" s="71"/>
      <c r="J1790" s="71"/>
      <c r="K1790" s="71"/>
      <c r="L1790" s="58"/>
      <c r="M1790" s="58"/>
      <c r="N1790" s="140">
        <v>16</v>
      </c>
      <c r="O1790" s="84">
        <v>212</v>
      </c>
      <c r="P1790" s="294">
        <v>318</v>
      </c>
      <c r="Q1790" s="297">
        <v>246</v>
      </c>
      <c r="R1790" s="395"/>
      <c r="S1790" s="399"/>
      <c r="T1790" s="414"/>
      <c r="U1790" s="71"/>
      <c r="V1790" s="71"/>
      <c r="W1790" s="71"/>
      <c r="X1790" s="71"/>
      <c r="Y1790" s="58"/>
      <c r="Z1790" s="58"/>
      <c r="AA1790" s="65">
        <v>16</v>
      </c>
    </row>
    <row r="1791" spans="1:30" x14ac:dyDescent="0.2">
      <c r="A1791" s="140">
        <v>17</v>
      </c>
      <c r="B1791" s="84">
        <v>316</v>
      </c>
      <c r="C1791" s="71">
        <v>1700</v>
      </c>
      <c r="D1791" s="297">
        <v>1136</v>
      </c>
      <c r="E1791" s="395"/>
      <c r="F1791" s="399"/>
      <c r="G1791" s="416"/>
      <c r="H1791" s="71"/>
      <c r="I1791" s="71"/>
      <c r="J1791" s="71"/>
      <c r="K1791" s="71"/>
      <c r="L1791" s="58"/>
      <c r="M1791" s="58"/>
      <c r="N1791" s="140">
        <v>17</v>
      </c>
      <c r="O1791" s="84">
        <v>316</v>
      </c>
      <c r="P1791" s="294">
        <v>1407</v>
      </c>
      <c r="Q1791" s="71">
        <v>380</v>
      </c>
      <c r="R1791" s="395"/>
      <c r="S1791" s="399"/>
      <c r="T1791" s="414"/>
      <c r="U1791" s="71"/>
      <c r="V1791" s="71"/>
      <c r="W1791" s="71"/>
      <c r="X1791" s="71"/>
      <c r="Y1791" s="58"/>
      <c r="Z1791" s="58"/>
      <c r="AA1791" s="65">
        <v>17</v>
      </c>
    </row>
    <row r="1792" spans="1:30" x14ac:dyDescent="0.2">
      <c r="A1792" s="140">
        <v>18</v>
      </c>
      <c r="B1792" s="84">
        <v>1519</v>
      </c>
      <c r="C1792" s="71">
        <v>1036</v>
      </c>
      <c r="D1792" s="297">
        <v>1465</v>
      </c>
      <c r="E1792" s="395"/>
      <c r="F1792" s="399"/>
      <c r="G1792" s="416"/>
      <c r="H1792" s="71"/>
      <c r="I1792" s="71"/>
      <c r="J1792" s="71"/>
      <c r="K1792" s="71"/>
      <c r="L1792" s="58"/>
      <c r="M1792" s="58"/>
      <c r="N1792" s="140">
        <v>18</v>
      </c>
      <c r="O1792" s="84">
        <v>1519</v>
      </c>
      <c r="P1792" s="294">
        <v>596</v>
      </c>
      <c r="Q1792" s="71">
        <v>506</v>
      </c>
      <c r="R1792" s="395"/>
      <c r="S1792" s="399"/>
      <c r="T1792" s="414"/>
      <c r="U1792" s="71"/>
      <c r="V1792" s="71"/>
      <c r="W1792" s="71"/>
      <c r="X1792" s="71"/>
      <c r="Y1792" s="58"/>
      <c r="Z1792" s="58"/>
      <c r="AA1792" s="65">
        <v>18</v>
      </c>
    </row>
    <row r="1793" spans="1:35" x14ac:dyDescent="0.2">
      <c r="A1793" s="140">
        <v>19</v>
      </c>
      <c r="B1793" s="84">
        <v>188</v>
      </c>
      <c r="C1793" s="71">
        <v>376</v>
      </c>
      <c r="D1793" s="297">
        <v>540</v>
      </c>
      <c r="E1793" s="395"/>
      <c r="F1793" s="399"/>
      <c r="G1793" s="416"/>
      <c r="H1793" s="71"/>
      <c r="I1793" s="71"/>
      <c r="J1793" s="71"/>
      <c r="K1793" s="71"/>
      <c r="L1793" s="58"/>
      <c r="M1793" s="58"/>
      <c r="N1793" s="140">
        <v>19</v>
      </c>
      <c r="O1793" s="84">
        <v>188</v>
      </c>
      <c r="P1793" s="294">
        <v>175</v>
      </c>
      <c r="Q1793" s="354">
        <v>176</v>
      </c>
      <c r="R1793" s="395"/>
      <c r="S1793" s="399"/>
      <c r="T1793" s="414"/>
      <c r="U1793" s="71"/>
      <c r="V1793" s="71"/>
      <c r="W1793" s="71"/>
      <c r="X1793" s="71"/>
      <c r="Y1793" s="58"/>
      <c r="Z1793" s="58"/>
      <c r="AA1793" s="65">
        <v>19</v>
      </c>
    </row>
    <row r="1794" spans="1:35" x14ac:dyDescent="0.2">
      <c r="A1794" s="140">
        <v>20</v>
      </c>
      <c r="B1794" s="84">
        <v>222</v>
      </c>
      <c r="C1794" s="71">
        <v>503</v>
      </c>
      <c r="D1794" s="297">
        <v>667</v>
      </c>
      <c r="E1794" s="395"/>
      <c r="F1794" s="399"/>
      <c r="G1794" s="416"/>
      <c r="H1794" s="71"/>
      <c r="I1794" s="71"/>
      <c r="J1794" s="71"/>
      <c r="K1794" s="71"/>
      <c r="L1794" s="58"/>
      <c r="M1794" s="58"/>
      <c r="N1794" s="140">
        <v>20</v>
      </c>
      <c r="O1794" s="84">
        <v>222</v>
      </c>
      <c r="P1794" s="294">
        <v>278</v>
      </c>
      <c r="Q1794" s="71">
        <v>221</v>
      </c>
      <c r="R1794" s="395"/>
      <c r="S1794" s="399"/>
      <c r="T1794" s="414"/>
      <c r="U1794" s="71"/>
      <c r="V1794" s="71"/>
      <c r="W1794" s="71"/>
      <c r="X1794" s="71"/>
      <c r="Y1794" s="58"/>
      <c r="Z1794" s="58"/>
      <c r="AA1794" s="65">
        <v>20</v>
      </c>
    </row>
    <row r="1795" spans="1:35" x14ac:dyDescent="0.2">
      <c r="A1795" s="140">
        <v>21</v>
      </c>
      <c r="B1795" s="84">
        <v>825</v>
      </c>
      <c r="C1795" s="71">
        <v>1935</v>
      </c>
      <c r="D1795" s="297">
        <v>3082</v>
      </c>
      <c r="E1795" s="395"/>
      <c r="F1795" s="399"/>
      <c r="G1795" s="416"/>
      <c r="H1795" s="71"/>
      <c r="I1795" s="71"/>
      <c r="J1795" s="71"/>
      <c r="K1795" s="71"/>
      <c r="L1795" s="58"/>
      <c r="M1795" s="58"/>
      <c r="N1795" s="140">
        <v>21</v>
      </c>
      <c r="O1795" s="84">
        <v>825</v>
      </c>
      <c r="P1795" s="294">
        <v>1147</v>
      </c>
      <c r="Q1795" s="71">
        <v>1149</v>
      </c>
      <c r="R1795" s="395"/>
      <c r="S1795" s="399"/>
      <c r="T1795" s="414"/>
      <c r="U1795" s="71"/>
      <c r="V1795" s="71"/>
      <c r="W1795" s="71"/>
      <c r="X1795" s="71"/>
      <c r="Y1795" s="58"/>
      <c r="Z1795" s="58"/>
      <c r="AA1795" s="65">
        <v>21</v>
      </c>
    </row>
    <row r="1796" spans="1:35" x14ac:dyDescent="0.2">
      <c r="A1796" s="140">
        <v>22</v>
      </c>
      <c r="B1796" s="84">
        <v>1370</v>
      </c>
      <c r="C1796" s="71">
        <v>2723</v>
      </c>
      <c r="D1796" s="71">
        <v>4144</v>
      </c>
      <c r="E1796" s="395"/>
      <c r="F1796" s="399"/>
      <c r="G1796" s="416"/>
      <c r="H1796" s="71"/>
      <c r="I1796" s="71"/>
      <c r="J1796" s="71"/>
      <c r="K1796" s="71"/>
      <c r="L1796" s="58"/>
      <c r="M1796" s="58"/>
      <c r="N1796" s="140">
        <v>22</v>
      </c>
      <c r="O1796" s="84">
        <v>1370</v>
      </c>
      <c r="P1796" s="294">
        <v>1544</v>
      </c>
      <c r="Q1796" s="71">
        <v>1716</v>
      </c>
      <c r="R1796" s="395"/>
      <c r="S1796" s="399"/>
      <c r="T1796" s="414"/>
      <c r="U1796" s="71"/>
      <c r="V1796" s="71"/>
      <c r="W1796" s="71"/>
      <c r="X1796" s="71"/>
      <c r="Y1796" s="58"/>
      <c r="Z1796" s="58"/>
      <c r="AA1796" s="65">
        <v>22</v>
      </c>
    </row>
    <row r="1797" spans="1:35" x14ac:dyDescent="0.2">
      <c r="A1797" s="140">
        <v>23</v>
      </c>
      <c r="B1797" s="84">
        <v>2584</v>
      </c>
      <c r="C1797" s="71">
        <v>6582</v>
      </c>
      <c r="D1797" s="297">
        <v>9366</v>
      </c>
      <c r="E1797" s="395"/>
      <c r="F1797" s="399"/>
      <c r="G1797" s="416"/>
      <c r="H1797" s="71"/>
      <c r="I1797" s="71"/>
      <c r="J1797" s="71"/>
      <c r="K1797" s="71"/>
      <c r="L1797" s="58"/>
      <c r="M1797" s="58"/>
      <c r="N1797" s="140">
        <v>23</v>
      </c>
      <c r="O1797" s="84">
        <v>2584</v>
      </c>
      <c r="P1797" s="294">
        <v>3701</v>
      </c>
      <c r="Q1797" s="71">
        <v>2521</v>
      </c>
      <c r="R1797" s="395"/>
      <c r="S1797" s="399"/>
      <c r="T1797" s="414"/>
      <c r="U1797" s="71"/>
      <c r="V1797" s="71"/>
      <c r="W1797" s="71"/>
      <c r="X1797" s="71"/>
      <c r="Y1797" s="58"/>
      <c r="Z1797" s="58"/>
      <c r="AA1797" s="65">
        <v>23</v>
      </c>
    </row>
    <row r="1798" spans="1:35" x14ac:dyDescent="0.2">
      <c r="A1798" s="140">
        <v>24</v>
      </c>
      <c r="B1798" s="84">
        <v>639</v>
      </c>
      <c r="C1798" s="71">
        <v>1578</v>
      </c>
      <c r="D1798" s="71">
        <v>2948</v>
      </c>
      <c r="E1798" s="395"/>
      <c r="F1798" s="399"/>
      <c r="G1798" s="416"/>
      <c r="H1798" s="71"/>
      <c r="I1798" s="71"/>
      <c r="J1798" s="71"/>
      <c r="K1798" s="71"/>
      <c r="L1798" s="58"/>
      <c r="M1798" s="58"/>
      <c r="N1798" s="140">
        <v>24</v>
      </c>
      <c r="O1798" s="84">
        <v>639</v>
      </c>
      <c r="P1798" s="294">
        <v>962</v>
      </c>
      <c r="Q1798" s="71">
        <v>1225</v>
      </c>
      <c r="R1798" s="395"/>
      <c r="S1798" s="399"/>
      <c r="T1798" s="414"/>
      <c r="U1798" s="71"/>
      <c r="V1798" s="71"/>
      <c r="W1798" s="71"/>
      <c r="X1798" s="71"/>
      <c r="Y1798" s="58"/>
      <c r="Z1798" s="58"/>
      <c r="AA1798" s="65">
        <v>24</v>
      </c>
    </row>
    <row r="1799" spans="1:35" x14ac:dyDescent="0.2">
      <c r="A1799" s="72" t="s">
        <v>4</v>
      </c>
      <c r="B1799" s="62">
        <f t="shared" ref="B1799:C1799" si="116">SUM(B1775:B1798)</f>
        <v>16966</v>
      </c>
      <c r="C1799" s="62">
        <f t="shared" si="116"/>
        <v>39124</v>
      </c>
      <c r="D1799" s="62">
        <f t="shared" ref="D1799:G1799" si="117">SUM(D1775:D1798)</f>
        <v>55743</v>
      </c>
      <c r="E1799" s="62">
        <f t="shared" si="117"/>
        <v>0</v>
      </c>
      <c r="F1799" s="62">
        <f t="shared" si="117"/>
        <v>0</v>
      </c>
      <c r="G1799" s="62">
        <f t="shared" si="117"/>
        <v>0</v>
      </c>
      <c r="H1799" s="62">
        <f t="shared" ref="H1799:M1799" si="118">SUM(H1775:H1798)</f>
        <v>0</v>
      </c>
      <c r="I1799" s="62">
        <f t="shared" si="118"/>
        <v>0</v>
      </c>
      <c r="J1799" s="62">
        <f t="shared" si="118"/>
        <v>0</v>
      </c>
      <c r="K1799" s="62">
        <f t="shared" si="118"/>
        <v>0</v>
      </c>
      <c r="L1799" s="62">
        <f t="shared" si="118"/>
        <v>0</v>
      </c>
      <c r="M1799" s="62">
        <f t="shared" si="118"/>
        <v>0</v>
      </c>
      <c r="N1799" s="331" t="s">
        <v>4</v>
      </c>
      <c r="O1799" s="62">
        <f t="shared" ref="O1799:P1799" si="119">SUM(O1775:O1798)</f>
        <v>16966</v>
      </c>
      <c r="P1799" s="62">
        <f t="shared" si="119"/>
        <v>22953</v>
      </c>
      <c r="Q1799" s="62">
        <f t="shared" ref="Q1799:T1799" si="120">SUM(Q1775:Q1798)</f>
        <v>18431</v>
      </c>
      <c r="R1799" s="62">
        <f t="shared" si="120"/>
        <v>0</v>
      </c>
      <c r="S1799" s="62">
        <f t="shared" si="120"/>
        <v>0</v>
      </c>
      <c r="T1799" s="62">
        <f t="shared" si="120"/>
        <v>0</v>
      </c>
      <c r="U1799" s="62">
        <f t="shared" ref="U1799:Z1799" si="121">SUM(U1775:U1798)</f>
        <v>0</v>
      </c>
      <c r="V1799" s="62">
        <f t="shared" si="121"/>
        <v>0</v>
      </c>
      <c r="W1799" s="62">
        <f t="shared" si="121"/>
        <v>0</v>
      </c>
      <c r="X1799" s="62">
        <f t="shared" si="121"/>
        <v>0</v>
      </c>
      <c r="Y1799" s="62">
        <f t="shared" si="121"/>
        <v>0</v>
      </c>
      <c r="Z1799" s="62">
        <f t="shared" si="121"/>
        <v>0</v>
      </c>
      <c r="AA1799" s="72" t="s">
        <v>4</v>
      </c>
    </row>
    <row r="1800" spans="1:35" x14ac:dyDescent="0.2">
      <c r="C1800" s="299"/>
      <c r="D1800" s="299"/>
      <c r="E1800" s="299"/>
      <c r="F1800" s="299"/>
      <c r="G1800" s="299"/>
      <c r="H1800" s="299"/>
      <c r="I1800" s="299"/>
      <c r="J1800" s="299"/>
      <c r="K1800" s="299"/>
      <c r="L1800" s="105"/>
      <c r="M1800" s="299"/>
      <c r="N1800" s="45"/>
      <c r="O1800" s="380"/>
      <c r="P1800" s="380"/>
      <c r="Q1800" s="380"/>
      <c r="R1800" s="380"/>
      <c r="S1800" s="380"/>
      <c r="T1800" s="380"/>
      <c r="U1800" s="380"/>
      <c r="V1800" s="380"/>
      <c r="W1800" s="380"/>
      <c r="X1800" s="380"/>
      <c r="Y1800" s="299"/>
      <c r="AA1800" s="45"/>
    </row>
    <row r="1801" spans="1:35" x14ac:dyDescent="0.2">
      <c r="A1801" s="45"/>
      <c r="B1801" s="299"/>
      <c r="C1801" s="68"/>
      <c r="D1801" s="68"/>
      <c r="E1801" s="68"/>
      <c r="F1801" s="299"/>
      <c r="G1801" s="68"/>
      <c r="H1801" s="68"/>
      <c r="K1801" s="299"/>
      <c r="L1801" s="299"/>
      <c r="M1801" s="299"/>
      <c r="O1801" s="299"/>
      <c r="P1801" s="299"/>
      <c r="Q1801" s="299"/>
      <c r="R1801" s="299"/>
      <c r="S1801" s="299"/>
      <c r="T1801" s="299"/>
      <c r="U1801" s="68"/>
      <c r="Y1801" s="299"/>
    </row>
    <row r="1802" spans="1:35" x14ac:dyDescent="0.2">
      <c r="A1802" s="45"/>
      <c r="B1802" s="299"/>
      <c r="C1802" s="68"/>
      <c r="D1802" s="68"/>
      <c r="E1802" s="68"/>
      <c r="F1802" s="299"/>
      <c r="G1802" s="68"/>
      <c r="H1802" s="68"/>
      <c r="K1802" s="299"/>
      <c r="L1802" s="299"/>
      <c r="M1802" s="299"/>
      <c r="O1802" s="299"/>
      <c r="P1802" s="299"/>
      <c r="Q1802" s="299"/>
      <c r="R1802" s="299"/>
      <c r="S1802" s="299"/>
      <c r="T1802" s="299"/>
      <c r="U1802" s="68"/>
      <c r="Y1802" s="299"/>
    </row>
    <row r="1803" spans="1:35" x14ac:dyDescent="0.2">
      <c r="B1803" s="300"/>
      <c r="C1803" s="299"/>
      <c r="D1803" s="299"/>
      <c r="F1803" s="299"/>
      <c r="G1803" s="299"/>
      <c r="K1803" s="299"/>
      <c r="L1803" s="299"/>
      <c r="M1803" s="299"/>
      <c r="O1803" s="299"/>
      <c r="P1803" s="299"/>
      <c r="Q1803" s="299"/>
      <c r="R1803" s="299"/>
      <c r="S1803" s="299"/>
      <c r="T1803" s="299"/>
      <c r="Y1803" s="299"/>
      <c r="Z1803" s="83"/>
    </row>
    <row r="1804" spans="1:35" x14ac:dyDescent="0.2">
      <c r="A1804" s="56" t="s">
        <v>358</v>
      </c>
      <c r="B1804" s="115" t="s">
        <v>340</v>
      </c>
      <c r="C1804" s="116"/>
      <c r="D1804" s="116"/>
      <c r="E1804" s="116"/>
      <c r="F1804" s="116"/>
      <c r="G1804" s="116"/>
      <c r="H1804" s="116"/>
      <c r="I1804" s="116"/>
      <c r="J1804" s="116"/>
      <c r="K1804" s="116"/>
      <c r="L1804" s="116"/>
      <c r="M1804" s="116"/>
      <c r="N1804" s="56" t="s">
        <v>358</v>
      </c>
      <c r="O1804" s="326" t="str">
        <f>B1804</f>
        <v>Wagner-Peyser Percent Of Agricultural Job Openings Filled</v>
      </c>
      <c r="P1804" s="327"/>
      <c r="Q1804" s="327"/>
      <c r="R1804" s="327"/>
      <c r="S1804" s="327"/>
      <c r="T1804" s="327"/>
      <c r="U1804" s="327"/>
      <c r="V1804" s="327"/>
      <c r="W1804" s="327"/>
      <c r="X1804" s="327" t="s">
        <v>117</v>
      </c>
      <c r="Y1804" s="327"/>
      <c r="Z1804" s="327"/>
      <c r="AA1804" s="114" t="s">
        <v>358</v>
      </c>
    </row>
    <row r="1805" spans="1:35" x14ac:dyDescent="0.2">
      <c r="A1805" s="138">
        <v>1</v>
      </c>
      <c r="B1805" s="84" t="s">
        <v>117</v>
      </c>
      <c r="C1805" s="389" t="s">
        <v>117</v>
      </c>
      <c r="D1805" s="71" t="s">
        <v>117</v>
      </c>
      <c r="E1805" s="395"/>
      <c r="F1805" s="399"/>
      <c r="G1805" s="418"/>
      <c r="H1805" s="71"/>
      <c r="I1805" s="71"/>
      <c r="J1805" s="71"/>
      <c r="K1805" s="297"/>
      <c r="L1805" s="58"/>
      <c r="M1805" s="58"/>
      <c r="N1805" s="56">
        <v>1</v>
      </c>
      <c r="O1805" s="84" t="s">
        <v>117</v>
      </c>
      <c r="P1805" s="389" t="s">
        <v>117</v>
      </c>
      <c r="Q1805" s="71" t="s">
        <v>117</v>
      </c>
      <c r="R1805" s="395"/>
      <c r="S1805" s="399"/>
      <c r="T1805" s="417"/>
      <c r="U1805" s="71"/>
      <c r="V1805" s="71"/>
      <c r="W1805" s="71"/>
      <c r="X1805" s="71"/>
      <c r="Y1805" s="58"/>
      <c r="Z1805" s="58"/>
      <c r="AA1805" s="56">
        <v>1</v>
      </c>
      <c r="AC1805" s="15" t="s">
        <v>390</v>
      </c>
      <c r="AD1805" s="15" t="s">
        <v>396</v>
      </c>
      <c r="AE1805" s="15" t="s">
        <v>394</v>
      </c>
      <c r="AF1805" s="15" t="s">
        <v>397</v>
      </c>
      <c r="AG1805" s="15" t="s">
        <v>395</v>
      </c>
      <c r="AH1805" s="15" t="s">
        <v>398</v>
      </c>
      <c r="AI1805" s="15" t="s">
        <v>399</v>
      </c>
    </row>
    <row r="1806" spans="1:35" x14ac:dyDescent="0.2">
      <c r="A1806" s="138">
        <v>2</v>
      </c>
      <c r="B1806" s="84" t="s">
        <v>117</v>
      </c>
      <c r="C1806" s="389" t="s">
        <v>117</v>
      </c>
      <c r="D1806" s="71" t="s">
        <v>117</v>
      </c>
      <c r="E1806" s="395"/>
      <c r="F1806" s="399"/>
      <c r="G1806" s="418"/>
      <c r="H1806" s="71"/>
      <c r="I1806" s="71"/>
      <c r="J1806" s="71"/>
      <c r="K1806" s="71"/>
      <c r="L1806" s="58"/>
      <c r="M1806" s="58"/>
      <c r="N1806" s="56">
        <v>2</v>
      </c>
      <c r="O1806" s="84" t="s">
        <v>117</v>
      </c>
      <c r="P1806" s="389" t="s">
        <v>117</v>
      </c>
      <c r="Q1806" s="71" t="s">
        <v>117</v>
      </c>
      <c r="R1806" s="395"/>
      <c r="S1806" s="399"/>
      <c r="T1806" s="417"/>
      <c r="U1806" s="71"/>
      <c r="V1806" s="71"/>
      <c r="W1806" s="71"/>
      <c r="X1806" s="71"/>
      <c r="Y1806" s="58"/>
      <c r="Z1806" s="58"/>
      <c r="AA1806" s="56">
        <v>2</v>
      </c>
      <c r="AC1806" s="15">
        <v>1</v>
      </c>
      <c r="AD1806" s="15" t="s">
        <v>117</v>
      </c>
      <c r="AE1806" s="15" t="s">
        <v>117</v>
      </c>
      <c r="AF1806" s="15">
        <v>2</v>
      </c>
      <c r="AG1806" s="15">
        <v>2</v>
      </c>
      <c r="AH1806" s="15" t="s">
        <v>117</v>
      </c>
      <c r="AI1806" s="15" t="s">
        <v>117</v>
      </c>
    </row>
    <row r="1807" spans="1:35" x14ac:dyDescent="0.2">
      <c r="A1807" s="138">
        <v>3</v>
      </c>
      <c r="B1807" s="84" t="s">
        <v>117</v>
      </c>
      <c r="C1807" s="389" t="s">
        <v>117</v>
      </c>
      <c r="D1807" s="71" t="s">
        <v>117</v>
      </c>
      <c r="E1807" s="395"/>
      <c r="F1807" s="399"/>
      <c r="G1807" s="418"/>
      <c r="H1807" s="71"/>
      <c r="I1807" s="71"/>
      <c r="J1807" s="71"/>
      <c r="K1807" s="71"/>
      <c r="L1807" s="58"/>
      <c r="M1807" s="58"/>
      <c r="N1807" s="56">
        <v>3</v>
      </c>
      <c r="O1807" s="84" t="s">
        <v>117</v>
      </c>
      <c r="P1807" s="389" t="s">
        <v>117</v>
      </c>
      <c r="Q1807" s="71" t="s">
        <v>117</v>
      </c>
      <c r="R1807" s="395"/>
      <c r="S1807" s="399"/>
      <c r="T1807" s="417"/>
      <c r="U1807" s="71"/>
      <c r="V1807" s="71"/>
      <c r="W1807" s="71"/>
      <c r="X1807" s="71"/>
      <c r="Y1807" s="58"/>
      <c r="Z1807" s="58"/>
      <c r="AA1807" s="56">
        <v>3</v>
      </c>
      <c r="AC1807" s="15">
        <v>2</v>
      </c>
      <c r="AD1807" s="15" t="s">
        <v>117</v>
      </c>
      <c r="AE1807" s="15" t="s">
        <v>117</v>
      </c>
      <c r="AF1807" s="15" t="s">
        <v>117</v>
      </c>
      <c r="AG1807" s="15" t="s">
        <v>117</v>
      </c>
      <c r="AH1807" s="15" t="s">
        <v>117</v>
      </c>
      <c r="AI1807" s="15" t="s">
        <v>117</v>
      </c>
    </row>
    <row r="1808" spans="1:35" x14ac:dyDescent="0.2">
      <c r="A1808" s="138">
        <v>4</v>
      </c>
      <c r="B1808" s="84" t="s">
        <v>117</v>
      </c>
      <c r="C1808" s="389" t="s">
        <v>117</v>
      </c>
      <c r="D1808" s="71" t="s">
        <v>117</v>
      </c>
      <c r="E1808" s="395"/>
      <c r="F1808" s="399"/>
      <c r="G1808" s="418"/>
      <c r="H1808" s="71"/>
      <c r="I1808" s="71"/>
      <c r="J1808" s="71"/>
      <c r="K1808" s="71"/>
      <c r="L1808" s="58"/>
      <c r="M1808" s="58"/>
      <c r="N1808" s="56">
        <v>4</v>
      </c>
      <c r="O1808" s="84" t="s">
        <v>117</v>
      </c>
      <c r="P1808" s="389" t="s">
        <v>117</v>
      </c>
      <c r="Q1808" s="71" t="s">
        <v>117</v>
      </c>
      <c r="R1808" s="395"/>
      <c r="S1808" s="399"/>
      <c r="T1808" s="417"/>
      <c r="U1808" s="71"/>
      <c r="V1808" s="71"/>
      <c r="W1808" s="71"/>
      <c r="X1808" s="71"/>
      <c r="Y1808" s="58"/>
      <c r="Z1808" s="58"/>
      <c r="AA1808" s="56">
        <v>4</v>
      </c>
      <c r="AC1808" s="15">
        <v>3</v>
      </c>
      <c r="AD1808" s="15" t="s">
        <v>117</v>
      </c>
      <c r="AE1808" s="15" t="s">
        <v>117</v>
      </c>
      <c r="AF1808" s="15">
        <v>2</v>
      </c>
      <c r="AG1808" s="15" t="s">
        <v>117</v>
      </c>
      <c r="AH1808" s="15" t="s">
        <v>117</v>
      </c>
      <c r="AI1808" s="15" t="s">
        <v>117</v>
      </c>
    </row>
    <row r="1809" spans="1:35" x14ac:dyDescent="0.2">
      <c r="A1809" s="138">
        <v>5</v>
      </c>
      <c r="B1809" s="84" t="s">
        <v>117</v>
      </c>
      <c r="C1809" s="389" t="s">
        <v>117</v>
      </c>
      <c r="D1809" s="71" t="s">
        <v>117</v>
      </c>
      <c r="E1809" s="395"/>
      <c r="F1809" s="399"/>
      <c r="G1809" s="418"/>
      <c r="H1809" s="71"/>
      <c r="I1809" s="71"/>
      <c r="J1809" s="71"/>
      <c r="K1809" s="71"/>
      <c r="L1809" s="58"/>
      <c r="M1809" s="58"/>
      <c r="N1809" s="56">
        <v>5</v>
      </c>
      <c r="O1809" s="84" t="s">
        <v>117</v>
      </c>
      <c r="P1809" s="389" t="s">
        <v>117</v>
      </c>
      <c r="Q1809" s="71" t="s">
        <v>117</v>
      </c>
      <c r="R1809" s="395"/>
      <c r="S1809" s="399"/>
      <c r="T1809" s="417"/>
      <c r="U1809" s="71"/>
      <c r="V1809" s="71"/>
      <c r="W1809" s="71"/>
      <c r="X1809" s="71"/>
      <c r="Y1809" s="58"/>
      <c r="Z1809" s="58"/>
      <c r="AA1809" s="56">
        <v>5</v>
      </c>
      <c r="AC1809" s="15">
        <v>4</v>
      </c>
      <c r="AD1809" s="15" t="s">
        <v>117</v>
      </c>
      <c r="AE1809" s="15" t="s">
        <v>117</v>
      </c>
      <c r="AF1809" s="15" t="s">
        <v>117</v>
      </c>
      <c r="AG1809" s="15" t="s">
        <v>117</v>
      </c>
      <c r="AH1809" s="15" t="s">
        <v>117</v>
      </c>
      <c r="AI1809" s="15" t="s">
        <v>117</v>
      </c>
    </row>
    <row r="1810" spans="1:35" x14ac:dyDescent="0.2">
      <c r="A1810" s="138">
        <v>6</v>
      </c>
      <c r="B1810" s="84" t="s">
        <v>117</v>
      </c>
      <c r="C1810" s="389">
        <v>22</v>
      </c>
      <c r="D1810" s="71">
        <v>37</v>
      </c>
      <c r="E1810" s="395"/>
      <c r="F1810" s="399"/>
      <c r="G1810" s="418"/>
      <c r="H1810" s="71"/>
      <c r="I1810" s="71"/>
      <c r="J1810" s="71"/>
      <c r="K1810" s="71"/>
      <c r="L1810" s="58"/>
      <c r="M1810" s="58"/>
      <c r="N1810" s="56">
        <v>6</v>
      </c>
      <c r="O1810" s="84" t="s">
        <v>117</v>
      </c>
      <c r="P1810" s="389">
        <v>22</v>
      </c>
      <c r="Q1810" s="71">
        <v>15</v>
      </c>
      <c r="R1810" s="395"/>
      <c r="S1810" s="399"/>
      <c r="T1810" s="417"/>
      <c r="U1810" s="71"/>
      <c r="V1810" s="71"/>
      <c r="W1810" s="71"/>
      <c r="X1810" s="71"/>
      <c r="Y1810" s="58"/>
      <c r="Z1810" s="58"/>
      <c r="AA1810" s="56">
        <v>6</v>
      </c>
      <c r="AC1810" s="15">
        <v>5</v>
      </c>
      <c r="AD1810" s="15" t="s">
        <v>117</v>
      </c>
      <c r="AE1810" s="15" t="s">
        <v>117</v>
      </c>
      <c r="AF1810" s="15" t="s">
        <v>117</v>
      </c>
      <c r="AG1810" s="15" t="s">
        <v>117</v>
      </c>
      <c r="AH1810" s="15" t="s">
        <v>117</v>
      </c>
      <c r="AI1810" s="15" t="s">
        <v>117</v>
      </c>
    </row>
    <row r="1811" spans="1:35" x14ac:dyDescent="0.2">
      <c r="A1811" s="138">
        <v>7</v>
      </c>
      <c r="B1811" s="84" t="s">
        <v>117</v>
      </c>
      <c r="C1811" s="389" t="s">
        <v>117</v>
      </c>
      <c r="D1811" s="71" t="s">
        <v>117</v>
      </c>
      <c r="E1811" s="395"/>
      <c r="F1811" s="399"/>
      <c r="G1811" s="418"/>
      <c r="H1811" s="71"/>
      <c r="I1811" s="71"/>
      <c r="J1811" s="71"/>
      <c r="K1811" s="71"/>
      <c r="L1811" s="58"/>
      <c r="M1811" s="58"/>
      <c r="N1811" s="56">
        <v>7</v>
      </c>
      <c r="O1811" s="84" t="s">
        <v>117</v>
      </c>
      <c r="P1811" s="389" t="s">
        <v>117</v>
      </c>
      <c r="Q1811" s="71" t="s">
        <v>117</v>
      </c>
      <c r="R1811" s="395"/>
      <c r="S1811" s="399"/>
      <c r="T1811" s="417"/>
      <c r="U1811" s="71"/>
      <c r="V1811" s="71"/>
      <c r="W1811" s="71"/>
      <c r="X1811" s="71"/>
      <c r="Y1811" s="58"/>
      <c r="Z1811" s="58"/>
      <c r="AA1811" s="56">
        <v>7</v>
      </c>
      <c r="AC1811" s="15">
        <v>6</v>
      </c>
      <c r="AD1811" s="15">
        <v>37</v>
      </c>
      <c r="AE1811" s="15">
        <v>15</v>
      </c>
      <c r="AF1811" s="15">
        <v>64</v>
      </c>
      <c r="AG1811" s="15">
        <v>60</v>
      </c>
      <c r="AH1811" s="15">
        <v>25</v>
      </c>
      <c r="AI1811" s="15">
        <v>57.8</v>
      </c>
    </row>
    <row r="1812" spans="1:35" x14ac:dyDescent="0.2">
      <c r="A1812" s="138">
        <v>8</v>
      </c>
      <c r="B1812" s="84" t="s">
        <v>117</v>
      </c>
      <c r="C1812" s="389" t="s">
        <v>117</v>
      </c>
      <c r="D1812" s="71" t="s">
        <v>117</v>
      </c>
      <c r="E1812" s="395"/>
      <c r="F1812" s="399"/>
      <c r="G1812" s="418"/>
      <c r="H1812" s="71"/>
      <c r="I1812" s="71"/>
      <c r="J1812" s="71"/>
      <c r="K1812" s="71"/>
      <c r="L1812" s="58"/>
      <c r="M1812" s="58"/>
      <c r="N1812" s="56">
        <v>8</v>
      </c>
      <c r="O1812" s="84" t="s">
        <v>117</v>
      </c>
      <c r="P1812" s="389" t="s">
        <v>117</v>
      </c>
      <c r="Q1812" s="71" t="s">
        <v>117</v>
      </c>
      <c r="R1812" s="395"/>
      <c r="S1812" s="399"/>
      <c r="T1812" s="417"/>
      <c r="U1812" s="71"/>
      <c r="V1812" s="71"/>
      <c r="W1812" s="71"/>
      <c r="X1812" s="71"/>
      <c r="Y1812" s="58"/>
      <c r="Z1812" s="58"/>
      <c r="AA1812" s="56">
        <v>8</v>
      </c>
      <c r="AC1812" s="15">
        <v>7</v>
      </c>
      <c r="AD1812" s="15" t="s">
        <v>117</v>
      </c>
      <c r="AE1812" s="15" t="s">
        <v>117</v>
      </c>
      <c r="AF1812" s="15">
        <v>2</v>
      </c>
      <c r="AG1812" s="15">
        <v>1</v>
      </c>
      <c r="AH1812" s="15" t="s">
        <v>117</v>
      </c>
      <c r="AI1812" s="15" t="s">
        <v>117</v>
      </c>
    </row>
    <row r="1813" spans="1:35" x14ac:dyDescent="0.2">
      <c r="A1813" s="138">
        <v>9</v>
      </c>
      <c r="B1813" s="84" t="s">
        <v>117</v>
      </c>
      <c r="C1813" s="389">
        <v>1</v>
      </c>
      <c r="D1813" s="71">
        <v>1</v>
      </c>
      <c r="E1813" s="395"/>
      <c r="F1813" s="399"/>
      <c r="G1813" s="418"/>
      <c r="H1813" s="71"/>
      <c r="I1813" s="71"/>
      <c r="J1813" s="71"/>
      <c r="K1813" s="71"/>
      <c r="L1813" s="58"/>
      <c r="M1813" s="58"/>
      <c r="N1813" s="56">
        <v>9</v>
      </c>
      <c r="O1813" s="84" t="s">
        <v>117</v>
      </c>
      <c r="P1813" s="389">
        <v>1</v>
      </c>
      <c r="Q1813" s="71" t="s">
        <v>117</v>
      </c>
      <c r="R1813" s="395"/>
      <c r="S1813" s="399"/>
      <c r="T1813" s="417"/>
      <c r="U1813" s="71"/>
      <c r="V1813" s="71"/>
      <c r="W1813" s="71"/>
      <c r="X1813" s="71"/>
      <c r="Y1813" s="58"/>
      <c r="Z1813" s="58"/>
      <c r="AA1813" s="56">
        <v>9</v>
      </c>
      <c r="AC1813" s="15">
        <v>8</v>
      </c>
      <c r="AD1813" s="15" t="s">
        <v>117</v>
      </c>
      <c r="AE1813" s="15" t="s">
        <v>117</v>
      </c>
      <c r="AF1813" s="15">
        <v>1</v>
      </c>
      <c r="AG1813" s="15" t="s">
        <v>117</v>
      </c>
      <c r="AH1813" s="15" t="s">
        <v>117</v>
      </c>
      <c r="AI1813" s="15" t="s">
        <v>117</v>
      </c>
    </row>
    <row r="1814" spans="1:35" x14ac:dyDescent="0.2">
      <c r="A1814" s="138">
        <v>10</v>
      </c>
      <c r="B1814" s="84">
        <v>1</v>
      </c>
      <c r="C1814" s="389">
        <v>1</v>
      </c>
      <c r="D1814" s="71">
        <v>1</v>
      </c>
      <c r="E1814" s="395"/>
      <c r="F1814" s="399"/>
      <c r="G1814" s="418"/>
      <c r="H1814" s="71"/>
      <c r="I1814" s="71"/>
      <c r="J1814" s="71"/>
      <c r="K1814" s="71"/>
      <c r="L1814" s="58"/>
      <c r="M1814" s="58"/>
      <c r="N1814" s="56">
        <v>10</v>
      </c>
      <c r="O1814" s="84">
        <v>1</v>
      </c>
      <c r="P1814" s="389" t="s">
        <v>117</v>
      </c>
      <c r="Q1814" s="71" t="s">
        <v>117</v>
      </c>
      <c r="R1814" s="395"/>
      <c r="S1814" s="399"/>
      <c r="T1814" s="417"/>
      <c r="U1814" s="71"/>
      <c r="V1814" s="71"/>
      <c r="W1814" s="71"/>
      <c r="X1814" s="71"/>
      <c r="Y1814" s="58"/>
      <c r="Z1814" s="58"/>
      <c r="AA1814" s="56">
        <v>10</v>
      </c>
      <c r="AC1814" s="15">
        <v>9</v>
      </c>
      <c r="AD1814" s="15">
        <v>1</v>
      </c>
      <c r="AE1814" s="15" t="s">
        <v>117</v>
      </c>
      <c r="AF1814" s="15" t="s">
        <v>117</v>
      </c>
      <c r="AG1814" s="15" t="s">
        <v>117</v>
      </c>
      <c r="AH1814" s="15" t="s">
        <v>117</v>
      </c>
      <c r="AI1814" s="15" t="s">
        <v>117</v>
      </c>
    </row>
    <row r="1815" spans="1:35" x14ac:dyDescent="0.2">
      <c r="A1815" s="138">
        <v>11</v>
      </c>
      <c r="B1815" s="84" t="s">
        <v>117</v>
      </c>
      <c r="C1815" s="389" t="s">
        <v>117</v>
      </c>
      <c r="D1815" s="71" t="s">
        <v>117</v>
      </c>
      <c r="E1815" s="395"/>
      <c r="F1815" s="399"/>
      <c r="G1815" s="418"/>
      <c r="H1815" s="71"/>
      <c r="I1815" s="71"/>
      <c r="J1815" s="71"/>
      <c r="K1815" s="71"/>
      <c r="L1815" s="58"/>
      <c r="M1815" s="58"/>
      <c r="N1815" s="56">
        <v>11</v>
      </c>
      <c r="O1815" s="84" t="s">
        <v>117</v>
      </c>
      <c r="P1815" s="389" t="s">
        <v>117</v>
      </c>
      <c r="Q1815" s="71" t="s">
        <v>117</v>
      </c>
      <c r="R1815" s="395"/>
      <c r="S1815" s="399"/>
      <c r="T1815" s="417"/>
      <c r="U1815" s="71"/>
      <c r="V1815" s="71"/>
      <c r="W1815" s="71"/>
      <c r="X1815" s="71"/>
      <c r="Y1815" s="58"/>
      <c r="Z1815" s="58"/>
      <c r="AA1815" s="56">
        <v>11</v>
      </c>
      <c r="AC1815" s="15">
        <v>10</v>
      </c>
      <c r="AD1815" s="15">
        <v>1</v>
      </c>
      <c r="AE1815" s="15" t="s">
        <v>117</v>
      </c>
      <c r="AF1815" s="15">
        <v>1</v>
      </c>
      <c r="AG1815" s="15" t="s">
        <v>117</v>
      </c>
      <c r="AH1815" s="15" t="s">
        <v>117</v>
      </c>
      <c r="AI1815" s="15">
        <v>100</v>
      </c>
    </row>
    <row r="1816" spans="1:35" x14ac:dyDescent="0.2">
      <c r="A1816" s="138">
        <v>12</v>
      </c>
      <c r="B1816" s="84" t="s">
        <v>117</v>
      </c>
      <c r="C1816" s="389" t="s">
        <v>117</v>
      </c>
      <c r="D1816" s="71" t="s">
        <v>117</v>
      </c>
      <c r="E1816" s="395"/>
      <c r="F1816" s="399"/>
      <c r="G1816" s="418"/>
      <c r="H1816" s="71"/>
      <c r="I1816" s="71"/>
      <c r="J1816" s="71"/>
      <c r="K1816" s="71"/>
      <c r="L1816" s="58"/>
      <c r="M1816" s="58"/>
      <c r="N1816" s="56">
        <v>12</v>
      </c>
      <c r="O1816" s="84" t="s">
        <v>117</v>
      </c>
      <c r="P1816" s="389" t="s">
        <v>117</v>
      </c>
      <c r="Q1816" s="71" t="s">
        <v>117</v>
      </c>
      <c r="R1816" s="395"/>
      <c r="S1816" s="399"/>
      <c r="T1816" s="417"/>
      <c r="U1816" s="71"/>
      <c r="V1816" s="71"/>
      <c r="W1816" s="71"/>
      <c r="X1816" s="71"/>
      <c r="Y1816" s="58"/>
      <c r="Z1816" s="58"/>
      <c r="AA1816" s="56">
        <v>12</v>
      </c>
      <c r="AC1816" s="15">
        <v>11</v>
      </c>
      <c r="AD1816" s="15" t="s">
        <v>117</v>
      </c>
      <c r="AE1816" s="15" t="s">
        <v>117</v>
      </c>
      <c r="AF1816" s="15">
        <v>7</v>
      </c>
      <c r="AG1816" s="15">
        <v>4</v>
      </c>
      <c r="AH1816" s="15" t="s">
        <v>117</v>
      </c>
      <c r="AI1816" s="15" t="s">
        <v>117</v>
      </c>
    </row>
    <row r="1817" spans="1:35" x14ac:dyDescent="0.2">
      <c r="A1817" s="138">
        <v>13</v>
      </c>
      <c r="B1817" s="84" t="s">
        <v>117</v>
      </c>
      <c r="C1817" s="389" t="s">
        <v>117</v>
      </c>
      <c r="D1817" s="71" t="s">
        <v>117</v>
      </c>
      <c r="E1817" s="395"/>
      <c r="F1817" s="399"/>
      <c r="G1817" s="418"/>
      <c r="H1817" s="71"/>
      <c r="I1817" s="71"/>
      <c r="J1817" s="71"/>
      <c r="K1817" s="71"/>
      <c r="L1817" s="58"/>
      <c r="M1817" s="58"/>
      <c r="N1817" s="56">
        <v>13</v>
      </c>
      <c r="O1817" s="84" t="s">
        <v>117</v>
      </c>
      <c r="P1817" s="389" t="s">
        <v>117</v>
      </c>
      <c r="Q1817" s="71" t="s">
        <v>117</v>
      </c>
      <c r="R1817" s="395"/>
      <c r="S1817" s="399"/>
      <c r="T1817" s="417"/>
      <c r="U1817" s="71"/>
      <c r="V1817" s="71"/>
      <c r="W1817" s="71"/>
      <c r="X1817" s="71"/>
      <c r="Y1817" s="58"/>
      <c r="Z1817" s="58"/>
      <c r="AA1817" s="56">
        <v>13</v>
      </c>
      <c r="AC1817" s="15">
        <v>12</v>
      </c>
      <c r="AD1817" s="15" t="s">
        <v>117</v>
      </c>
      <c r="AE1817" s="15" t="s">
        <v>117</v>
      </c>
      <c r="AF1817" s="15">
        <v>6</v>
      </c>
      <c r="AG1817" s="15">
        <v>3</v>
      </c>
      <c r="AH1817" s="15" t="s">
        <v>117</v>
      </c>
      <c r="AI1817" s="15" t="s">
        <v>117</v>
      </c>
    </row>
    <row r="1818" spans="1:35" x14ac:dyDescent="0.2">
      <c r="A1818" s="138">
        <v>14</v>
      </c>
      <c r="B1818" s="84" t="s">
        <v>117</v>
      </c>
      <c r="C1818" s="389" t="s">
        <v>117</v>
      </c>
      <c r="D1818" s="71" t="s">
        <v>117</v>
      </c>
      <c r="E1818" s="395"/>
      <c r="F1818" s="399"/>
      <c r="G1818" s="418"/>
      <c r="H1818" s="71"/>
      <c r="I1818" s="71"/>
      <c r="J1818" s="71"/>
      <c r="K1818" s="71"/>
      <c r="L1818" s="58"/>
      <c r="M1818" s="58"/>
      <c r="N1818" s="56">
        <v>14</v>
      </c>
      <c r="O1818" s="84" t="s">
        <v>117</v>
      </c>
      <c r="P1818" s="389" t="s">
        <v>117</v>
      </c>
      <c r="Q1818" s="71" t="s">
        <v>117</v>
      </c>
      <c r="R1818" s="395"/>
      <c r="S1818" s="399"/>
      <c r="T1818" s="417"/>
      <c r="U1818" s="71"/>
      <c r="V1818" s="71"/>
      <c r="W1818" s="71"/>
      <c r="X1818" s="71"/>
      <c r="Y1818" s="58"/>
      <c r="Z1818" s="58"/>
      <c r="AA1818" s="56">
        <v>14</v>
      </c>
      <c r="AC1818" s="15">
        <v>13</v>
      </c>
      <c r="AD1818" s="15" t="s">
        <v>117</v>
      </c>
      <c r="AE1818" s="15" t="s">
        <v>117</v>
      </c>
      <c r="AF1818" s="15" t="s">
        <v>117</v>
      </c>
      <c r="AG1818" s="15" t="s">
        <v>117</v>
      </c>
      <c r="AH1818" s="15" t="s">
        <v>117</v>
      </c>
      <c r="AI1818" s="15" t="s">
        <v>117</v>
      </c>
    </row>
    <row r="1819" spans="1:35" x14ac:dyDescent="0.2">
      <c r="A1819" s="138">
        <v>15</v>
      </c>
      <c r="B1819" s="84" t="s">
        <v>117</v>
      </c>
      <c r="C1819" s="389">
        <v>223</v>
      </c>
      <c r="D1819" s="71">
        <v>484</v>
      </c>
      <c r="E1819" s="395"/>
      <c r="F1819" s="399"/>
      <c r="G1819" s="418"/>
      <c r="H1819" s="71"/>
      <c r="I1819" s="71"/>
      <c r="J1819" s="71"/>
      <c r="K1819" s="71"/>
      <c r="L1819" s="58"/>
      <c r="M1819" s="58"/>
      <c r="N1819" s="56">
        <v>15</v>
      </c>
      <c r="O1819" s="84" t="s">
        <v>117</v>
      </c>
      <c r="P1819" s="389">
        <v>223</v>
      </c>
      <c r="Q1819" s="71">
        <v>261</v>
      </c>
      <c r="R1819" s="395"/>
      <c r="S1819" s="399"/>
      <c r="T1819" s="417"/>
      <c r="U1819" s="71"/>
      <c r="V1819" s="71"/>
      <c r="W1819" s="71"/>
      <c r="X1819" s="71"/>
      <c r="Y1819" s="58"/>
      <c r="Z1819" s="58"/>
      <c r="AA1819" s="56">
        <v>15</v>
      </c>
      <c r="AC1819" s="15">
        <v>14</v>
      </c>
      <c r="AD1819" s="15" t="s">
        <v>117</v>
      </c>
      <c r="AE1819" s="15" t="s">
        <v>117</v>
      </c>
      <c r="AF1819" s="15" t="s">
        <v>117</v>
      </c>
      <c r="AG1819" s="15" t="s">
        <v>117</v>
      </c>
      <c r="AH1819" s="15" t="s">
        <v>117</v>
      </c>
      <c r="AI1819" s="15" t="s">
        <v>117</v>
      </c>
    </row>
    <row r="1820" spans="1:35" x14ac:dyDescent="0.2">
      <c r="A1820" s="138">
        <v>16</v>
      </c>
      <c r="B1820" s="84" t="s">
        <v>117</v>
      </c>
      <c r="C1820" s="389" t="s">
        <v>117</v>
      </c>
      <c r="D1820" s="71" t="s">
        <v>117</v>
      </c>
      <c r="E1820" s="395"/>
      <c r="F1820" s="399"/>
      <c r="G1820" s="418"/>
      <c r="H1820" s="71"/>
      <c r="I1820" s="71"/>
      <c r="J1820" s="71"/>
      <c r="K1820" s="71"/>
      <c r="L1820" s="58"/>
      <c r="M1820" s="58"/>
      <c r="N1820" s="56">
        <v>16</v>
      </c>
      <c r="O1820" s="84" t="s">
        <v>117</v>
      </c>
      <c r="P1820" s="389" t="s">
        <v>117</v>
      </c>
      <c r="Q1820" s="71" t="s">
        <v>117</v>
      </c>
      <c r="R1820" s="395"/>
      <c r="S1820" s="399"/>
      <c r="T1820" s="417"/>
      <c r="U1820" s="71"/>
      <c r="V1820" s="71"/>
      <c r="W1820" s="71"/>
      <c r="X1820" s="71"/>
      <c r="Y1820" s="58"/>
      <c r="Z1820" s="58"/>
      <c r="AA1820" s="56">
        <v>16</v>
      </c>
      <c r="AC1820" s="15">
        <v>15</v>
      </c>
      <c r="AD1820" s="15">
        <v>484</v>
      </c>
      <c r="AE1820" s="15">
        <v>261</v>
      </c>
      <c r="AF1820" s="15">
        <v>616</v>
      </c>
      <c r="AG1820" s="15">
        <v>392</v>
      </c>
      <c r="AH1820" s="15">
        <v>66.599999999999994</v>
      </c>
      <c r="AI1820" s="15">
        <v>78.599999999999994</v>
      </c>
    </row>
    <row r="1821" spans="1:35" x14ac:dyDescent="0.2">
      <c r="A1821" s="138">
        <v>17</v>
      </c>
      <c r="B1821" s="84" t="s">
        <v>117</v>
      </c>
      <c r="C1821" s="389" t="s">
        <v>117</v>
      </c>
      <c r="D1821" s="71">
        <v>122</v>
      </c>
      <c r="E1821" s="395"/>
      <c r="F1821" s="399"/>
      <c r="G1821" s="418"/>
      <c r="H1821" s="71"/>
      <c r="I1821" s="71"/>
      <c r="J1821" s="71"/>
      <c r="K1821" s="71"/>
      <c r="L1821" s="58"/>
      <c r="M1821" s="58"/>
      <c r="N1821" s="56">
        <v>17</v>
      </c>
      <c r="O1821" s="84" t="s">
        <v>117</v>
      </c>
      <c r="P1821" s="389" t="s">
        <v>117</v>
      </c>
      <c r="Q1821" s="71">
        <v>122</v>
      </c>
      <c r="R1821" s="395"/>
      <c r="S1821" s="399"/>
      <c r="T1821" s="417"/>
      <c r="U1821" s="71"/>
      <c r="V1821" s="71"/>
      <c r="W1821" s="71"/>
      <c r="X1821" s="71"/>
      <c r="Y1821" s="58"/>
      <c r="Z1821" s="58"/>
      <c r="AA1821" s="56">
        <v>17</v>
      </c>
      <c r="AC1821" s="15">
        <v>16</v>
      </c>
      <c r="AD1821" s="15" t="s">
        <v>117</v>
      </c>
      <c r="AE1821" s="15" t="s">
        <v>117</v>
      </c>
      <c r="AF1821" s="15">
        <v>1</v>
      </c>
      <c r="AG1821" s="15">
        <v>1</v>
      </c>
      <c r="AH1821" s="15" t="s">
        <v>117</v>
      </c>
      <c r="AI1821" s="15" t="s">
        <v>117</v>
      </c>
    </row>
    <row r="1822" spans="1:35" x14ac:dyDescent="0.2">
      <c r="A1822" s="138">
        <v>18</v>
      </c>
      <c r="B1822" s="84">
        <v>17</v>
      </c>
      <c r="C1822" s="389">
        <v>103</v>
      </c>
      <c r="D1822" s="71">
        <v>193</v>
      </c>
      <c r="E1822" s="395"/>
      <c r="F1822" s="399"/>
      <c r="G1822" s="418"/>
      <c r="H1822" s="71"/>
      <c r="I1822" s="71"/>
      <c r="J1822" s="71"/>
      <c r="K1822" s="71"/>
      <c r="L1822" s="58"/>
      <c r="M1822" s="58"/>
      <c r="N1822" s="56">
        <v>18</v>
      </c>
      <c r="O1822" s="84">
        <v>17</v>
      </c>
      <c r="P1822" s="389">
        <v>86</v>
      </c>
      <c r="Q1822" s="71">
        <v>90</v>
      </c>
      <c r="R1822" s="395"/>
      <c r="S1822" s="399"/>
      <c r="T1822" s="417"/>
      <c r="U1822" s="71"/>
      <c r="V1822" s="71"/>
      <c r="W1822" s="71"/>
      <c r="X1822" s="71"/>
      <c r="Y1822" s="58"/>
      <c r="Z1822" s="58"/>
      <c r="AA1822" s="56">
        <v>18</v>
      </c>
      <c r="AC1822" s="15">
        <v>17</v>
      </c>
      <c r="AD1822" s="15">
        <v>122</v>
      </c>
      <c r="AE1822" s="15">
        <v>122</v>
      </c>
      <c r="AF1822" s="15">
        <v>1</v>
      </c>
      <c r="AG1822" s="15" t="s">
        <v>117</v>
      </c>
      <c r="AH1822" s="15" t="s">
        <v>117</v>
      </c>
      <c r="AI1822" s="15">
        <v>12200</v>
      </c>
    </row>
    <row r="1823" spans="1:35" x14ac:dyDescent="0.2">
      <c r="A1823" s="138">
        <v>19</v>
      </c>
      <c r="B1823" s="84">
        <v>34</v>
      </c>
      <c r="C1823" s="389">
        <v>45</v>
      </c>
      <c r="D1823" s="71">
        <v>38</v>
      </c>
      <c r="E1823" s="395"/>
      <c r="F1823" s="399"/>
      <c r="G1823" s="418"/>
      <c r="H1823" s="71"/>
      <c r="I1823" s="71"/>
      <c r="J1823" s="71"/>
      <c r="K1823" s="71"/>
      <c r="L1823" s="58"/>
      <c r="M1823" s="58"/>
      <c r="N1823" s="56">
        <v>19</v>
      </c>
      <c r="O1823" s="84">
        <v>34</v>
      </c>
      <c r="P1823" s="389">
        <v>11</v>
      </c>
      <c r="Q1823" s="71">
        <v>8</v>
      </c>
      <c r="R1823" s="395"/>
      <c r="S1823" s="399"/>
      <c r="T1823" s="417"/>
      <c r="U1823" s="71"/>
      <c r="V1823" s="71"/>
      <c r="W1823" s="71"/>
      <c r="X1823" s="71"/>
      <c r="Y1823" s="58"/>
      <c r="Z1823" s="58"/>
      <c r="AA1823" s="56">
        <v>19</v>
      </c>
      <c r="AC1823" s="15">
        <v>18</v>
      </c>
      <c r="AD1823" s="15">
        <v>193</v>
      </c>
      <c r="AE1823" s="15">
        <v>90</v>
      </c>
      <c r="AF1823" s="15">
        <v>320</v>
      </c>
      <c r="AG1823" s="15">
        <v>7</v>
      </c>
      <c r="AH1823" s="15">
        <v>1285.7</v>
      </c>
      <c r="AI1823" s="15">
        <v>60.3</v>
      </c>
    </row>
    <row r="1824" spans="1:35" x14ac:dyDescent="0.2">
      <c r="A1824" s="138">
        <v>20</v>
      </c>
      <c r="B1824" s="84" t="s">
        <v>117</v>
      </c>
      <c r="C1824" s="389" t="s">
        <v>117</v>
      </c>
      <c r="D1824" s="71" t="s">
        <v>117</v>
      </c>
      <c r="E1824" s="395"/>
      <c r="F1824" s="399"/>
      <c r="G1824" s="418"/>
      <c r="H1824" s="71"/>
      <c r="I1824" s="71"/>
      <c r="J1824" s="71"/>
      <c r="K1824" s="71"/>
      <c r="L1824" s="58"/>
      <c r="M1824" s="58"/>
      <c r="N1824" s="56">
        <v>20</v>
      </c>
      <c r="O1824" s="84" t="s">
        <v>117</v>
      </c>
      <c r="P1824" s="389" t="s">
        <v>117</v>
      </c>
      <c r="Q1824" s="71" t="s">
        <v>117</v>
      </c>
      <c r="R1824" s="395"/>
      <c r="S1824" s="399"/>
      <c r="T1824" s="417"/>
      <c r="U1824" s="71"/>
      <c r="V1824" s="71"/>
      <c r="W1824" s="71"/>
      <c r="X1824" s="71"/>
      <c r="Y1824" s="58"/>
      <c r="Z1824" s="58"/>
      <c r="AA1824" s="56">
        <v>20</v>
      </c>
      <c r="AC1824" s="15">
        <v>19</v>
      </c>
      <c r="AD1824" s="15">
        <v>38</v>
      </c>
      <c r="AE1824" s="15">
        <v>8</v>
      </c>
      <c r="AF1824" s="15">
        <v>26</v>
      </c>
      <c r="AG1824" s="15">
        <v>1</v>
      </c>
      <c r="AH1824" s="15">
        <v>800</v>
      </c>
      <c r="AI1824" s="15">
        <v>146.19999999999999</v>
      </c>
    </row>
    <row r="1825" spans="1:35" x14ac:dyDescent="0.2">
      <c r="A1825" s="138">
        <v>21</v>
      </c>
      <c r="B1825" s="84" t="s">
        <v>117</v>
      </c>
      <c r="C1825" s="389">
        <v>8</v>
      </c>
      <c r="D1825" s="71">
        <v>11</v>
      </c>
      <c r="E1825" s="395"/>
      <c r="F1825" s="399"/>
      <c r="G1825" s="418"/>
      <c r="H1825" s="71"/>
      <c r="I1825" s="71"/>
      <c r="J1825" s="71"/>
      <c r="K1825" s="71"/>
      <c r="L1825" s="58"/>
      <c r="M1825" s="58"/>
      <c r="N1825" s="56">
        <v>21</v>
      </c>
      <c r="O1825" s="84" t="s">
        <v>117</v>
      </c>
      <c r="P1825" s="389">
        <v>8</v>
      </c>
      <c r="Q1825" s="71">
        <v>3</v>
      </c>
      <c r="R1825" s="395"/>
      <c r="S1825" s="399"/>
      <c r="T1825" s="417"/>
      <c r="U1825" s="71"/>
      <c r="V1825" s="71"/>
      <c r="W1825" s="71"/>
      <c r="X1825" s="71"/>
      <c r="Y1825" s="58"/>
      <c r="Z1825" s="58"/>
      <c r="AA1825" s="56">
        <v>21</v>
      </c>
      <c r="AC1825" s="15">
        <v>20</v>
      </c>
      <c r="AD1825" s="15" t="s">
        <v>117</v>
      </c>
      <c r="AE1825" s="15" t="s">
        <v>117</v>
      </c>
      <c r="AF1825" s="15">
        <v>1</v>
      </c>
      <c r="AG1825" s="15">
        <v>1</v>
      </c>
      <c r="AH1825" s="15" t="s">
        <v>117</v>
      </c>
      <c r="AI1825" s="15" t="s">
        <v>117</v>
      </c>
    </row>
    <row r="1826" spans="1:35" x14ac:dyDescent="0.2">
      <c r="A1826" s="138">
        <v>22</v>
      </c>
      <c r="B1826" s="84" t="s">
        <v>117</v>
      </c>
      <c r="C1826" s="389" t="s">
        <v>117</v>
      </c>
      <c r="D1826" s="71" t="s">
        <v>117</v>
      </c>
      <c r="E1826" s="395"/>
      <c r="F1826" s="399"/>
      <c r="G1826" s="418"/>
      <c r="H1826" s="71"/>
      <c r="I1826" s="71"/>
      <c r="J1826" s="71"/>
      <c r="K1826" s="71"/>
      <c r="L1826" s="58"/>
      <c r="M1826" s="58"/>
      <c r="N1826" s="56">
        <v>22</v>
      </c>
      <c r="O1826" s="84" t="s">
        <v>117</v>
      </c>
      <c r="P1826" s="389" t="s">
        <v>117</v>
      </c>
      <c r="Q1826" s="71" t="s">
        <v>117</v>
      </c>
      <c r="R1826" s="395"/>
      <c r="S1826" s="399"/>
      <c r="T1826" s="417"/>
      <c r="U1826" s="71"/>
      <c r="V1826" s="71"/>
      <c r="W1826" s="71"/>
      <c r="X1826" s="71"/>
      <c r="Y1826" s="58"/>
      <c r="Z1826" s="58"/>
      <c r="AA1826" s="56">
        <v>22</v>
      </c>
      <c r="AC1826" s="15">
        <v>21</v>
      </c>
      <c r="AD1826" s="15">
        <v>11</v>
      </c>
      <c r="AE1826" s="15">
        <v>3</v>
      </c>
      <c r="AF1826" s="15">
        <v>33</v>
      </c>
      <c r="AG1826" s="15">
        <v>30</v>
      </c>
      <c r="AH1826" s="15">
        <v>10</v>
      </c>
      <c r="AI1826" s="15">
        <v>33.299999999999997</v>
      </c>
    </row>
    <row r="1827" spans="1:35" x14ac:dyDescent="0.2">
      <c r="A1827" s="138">
        <v>23</v>
      </c>
      <c r="B1827" s="84">
        <v>38</v>
      </c>
      <c r="C1827" s="389">
        <v>74</v>
      </c>
      <c r="D1827" s="71">
        <v>99</v>
      </c>
      <c r="E1827" s="395"/>
      <c r="F1827" s="399"/>
      <c r="G1827" s="418"/>
      <c r="H1827" s="71"/>
      <c r="I1827" s="71"/>
      <c r="J1827" s="71"/>
      <c r="K1827" s="71"/>
      <c r="L1827" s="58"/>
      <c r="M1827" s="58"/>
      <c r="N1827" s="56">
        <v>23</v>
      </c>
      <c r="O1827" s="84">
        <v>38</v>
      </c>
      <c r="P1827" s="389">
        <v>36</v>
      </c>
      <c r="Q1827" s="71">
        <v>25</v>
      </c>
      <c r="R1827" s="395"/>
      <c r="S1827" s="399"/>
      <c r="T1827" s="417"/>
      <c r="U1827" s="71"/>
      <c r="V1827" s="71"/>
      <c r="W1827" s="71"/>
      <c r="X1827" s="71"/>
      <c r="Y1827" s="58"/>
      <c r="Z1827" s="58"/>
      <c r="AA1827" s="56">
        <v>23</v>
      </c>
      <c r="AC1827" s="15">
        <v>22</v>
      </c>
      <c r="AD1827" s="15" t="s">
        <v>117</v>
      </c>
      <c r="AE1827" s="15" t="s">
        <v>117</v>
      </c>
      <c r="AF1827" s="15">
        <v>2</v>
      </c>
      <c r="AG1827" s="15">
        <v>2</v>
      </c>
      <c r="AH1827" s="15" t="s">
        <v>117</v>
      </c>
      <c r="AI1827" s="15" t="s">
        <v>117</v>
      </c>
    </row>
    <row r="1828" spans="1:35" x14ac:dyDescent="0.2">
      <c r="A1828" s="138">
        <v>24</v>
      </c>
      <c r="B1828" s="84">
        <v>66</v>
      </c>
      <c r="C1828" s="389">
        <v>140</v>
      </c>
      <c r="D1828" s="71">
        <v>287</v>
      </c>
      <c r="E1828" s="395"/>
      <c r="F1828" s="399"/>
      <c r="G1828" s="418"/>
      <c r="H1828" s="71"/>
      <c r="I1828" s="71"/>
      <c r="J1828" s="71"/>
      <c r="K1828" s="71"/>
      <c r="L1828" s="58"/>
      <c r="M1828" s="58"/>
      <c r="N1828" s="56">
        <v>24</v>
      </c>
      <c r="O1828" s="84">
        <v>66</v>
      </c>
      <c r="P1828" s="389">
        <v>74</v>
      </c>
      <c r="Q1828" s="71">
        <v>148</v>
      </c>
      <c r="R1828" s="395"/>
      <c r="S1828" s="399"/>
      <c r="T1828" s="417"/>
      <c r="U1828" s="71"/>
      <c r="V1828" s="71"/>
      <c r="W1828" s="71"/>
      <c r="X1828" s="71"/>
      <c r="Y1828" s="58"/>
      <c r="Z1828" s="58"/>
      <c r="AA1828" s="56">
        <v>24</v>
      </c>
      <c r="AC1828" s="15">
        <v>23</v>
      </c>
      <c r="AD1828" s="15">
        <v>99</v>
      </c>
      <c r="AE1828" s="15">
        <v>25</v>
      </c>
      <c r="AF1828" s="15">
        <v>40</v>
      </c>
      <c r="AG1828" s="15">
        <v>39</v>
      </c>
      <c r="AH1828" s="15">
        <v>64.099999999999994</v>
      </c>
      <c r="AI1828" s="15">
        <v>247.5</v>
      </c>
    </row>
    <row r="1829" spans="1:35" x14ac:dyDescent="0.2">
      <c r="A1829" s="72" t="s">
        <v>4</v>
      </c>
      <c r="B1829" s="62">
        <f>SUM(B1805:B1828)</f>
        <v>156</v>
      </c>
      <c r="C1829" s="62">
        <f>SUM(C1805:C1828)</f>
        <v>617</v>
      </c>
      <c r="D1829" s="62">
        <f>SUM(D1805:D1828)</f>
        <v>1273</v>
      </c>
      <c r="E1829" s="62">
        <f>SUM(E1806:E1828)</f>
        <v>0</v>
      </c>
      <c r="F1829" s="62">
        <f>SUM(F1806:F1828)</f>
        <v>0</v>
      </c>
      <c r="G1829" s="62">
        <f>SUM(G1806:G1828)</f>
        <v>0</v>
      </c>
      <c r="H1829" s="62">
        <f>SUM(H1806:H1828)</f>
        <v>0</v>
      </c>
      <c r="I1829" s="62">
        <f>SUM(I1805:I1828)</f>
        <v>0</v>
      </c>
      <c r="J1829" s="62">
        <f>SUM(J1805:J1828)</f>
        <v>0</v>
      </c>
      <c r="K1829" s="62">
        <f>SUM(K1805:K1828)</f>
        <v>0</v>
      </c>
      <c r="L1829" s="62">
        <f>SUM(L1805:L1828)</f>
        <v>0</v>
      </c>
      <c r="M1829" s="62">
        <f>SUM(M1805:M1828)</f>
        <v>0</v>
      </c>
      <c r="N1829" s="333" t="s">
        <v>4</v>
      </c>
      <c r="O1829" s="62">
        <f>SUM(O1805:O1828)</f>
        <v>156</v>
      </c>
      <c r="P1829" s="62">
        <f>SUM(P1805:P1828)</f>
        <v>461</v>
      </c>
      <c r="Q1829" s="62">
        <f>SUM(Q1806:Q1828)</f>
        <v>672</v>
      </c>
      <c r="R1829" s="62">
        <f>SUM(R1806:R1828)</f>
        <v>0</v>
      </c>
      <c r="S1829" s="62">
        <f>SUM(S1810:S1828)</f>
        <v>0</v>
      </c>
      <c r="T1829" s="62">
        <f>SUM(T1807:T1828)</f>
        <v>0</v>
      </c>
      <c r="U1829" s="62">
        <f>SUM(U1819:U1828)</f>
        <v>0</v>
      </c>
      <c r="V1829" s="62">
        <f>SUM(V1805:V1828)</f>
        <v>0</v>
      </c>
      <c r="W1829" s="62">
        <f>SUM(W1815:W1828)</f>
        <v>0</v>
      </c>
      <c r="X1829" s="62">
        <f>SUM(X1809:X1828)</f>
        <v>0</v>
      </c>
      <c r="Y1829" s="62">
        <f>SUM(Y1807:Y1828)</f>
        <v>0</v>
      </c>
      <c r="Z1829" s="62">
        <f>SUM(Z1807:Z1828)</f>
        <v>0</v>
      </c>
      <c r="AA1829" s="72" t="s">
        <v>4</v>
      </c>
      <c r="AC1829" s="15">
        <v>24</v>
      </c>
      <c r="AD1829" s="15">
        <v>287</v>
      </c>
      <c r="AE1829" s="15">
        <v>148</v>
      </c>
      <c r="AF1829" s="15">
        <v>376</v>
      </c>
      <c r="AG1829" s="15">
        <v>131</v>
      </c>
      <c r="AH1829" s="15">
        <v>113</v>
      </c>
      <c r="AI1829" s="15">
        <v>76.3</v>
      </c>
    </row>
    <row r="1830" spans="1:35" x14ac:dyDescent="0.2">
      <c r="A1830" s="45"/>
      <c r="C1830" s="105"/>
      <c r="D1830" s="105"/>
      <c r="E1830" s="105"/>
      <c r="F1830" s="105"/>
      <c r="G1830" s="105"/>
      <c r="H1830" s="105"/>
      <c r="I1830" s="105"/>
      <c r="J1830" s="105"/>
      <c r="K1830" s="105"/>
      <c r="L1830" s="105"/>
      <c r="M1830" s="105"/>
      <c r="N1830" s="45"/>
      <c r="O1830" s="380"/>
      <c r="P1830" s="380"/>
      <c r="Q1830" s="380"/>
      <c r="R1830" s="380"/>
      <c r="S1830" s="380"/>
      <c r="T1830" s="380"/>
      <c r="U1830" s="380"/>
      <c r="V1830" s="380"/>
      <c r="W1830" s="380"/>
      <c r="X1830" s="380"/>
      <c r="AA1830" s="45"/>
    </row>
    <row r="1831" spans="1:35" x14ac:dyDescent="0.2">
      <c r="B1831" s="105"/>
      <c r="C1831" s="105"/>
      <c r="D1831" s="68"/>
      <c r="E1831" s="68"/>
      <c r="H1831" s="68"/>
      <c r="O1831" s="105"/>
      <c r="P1831" s="105"/>
      <c r="Q1831" s="105"/>
    </row>
    <row r="1833" spans="1:35" x14ac:dyDescent="0.2">
      <c r="B1833" s="300"/>
      <c r="C1833" s="299"/>
      <c r="O1833" s="86"/>
    </row>
    <row r="1834" spans="1:35" x14ac:dyDescent="0.2">
      <c r="A1834" s="140" t="s">
        <v>359</v>
      </c>
      <c r="B1834" s="115" t="s">
        <v>340</v>
      </c>
      <c r="C1834" s="116"/>
      <c r="D1834" s="116"/>
      <c r="E1834" s="116"/>
      <c r="F1834" s="116"/>
      <c r="G1834" s="116"/>
      <c r="H1834" s="116"/>
      <c r="I1834" s="116"/>
      <c r="J1834" s="116"/>
      <c r="K1834" s="116"/>
      <c r="L1834" s="116"/>
      <c r="M1834" s="116"/>
      <c r="N1834" s="140" t="s">
        <v>359</v>
      </c>
      <c r="O1834" s="326" t="str">
        <f>B1834</f>
        <v>Wagner-Peyser Percent Of Agricultural Job Openings Filled</v>
      </c>
      <c r="P1834" s="327"/>
      <c r="Q1834" s="327"/>
      <c r="R1834" s="327"/>
      <c r="S1834" s="327"/>
      <c r="T1834" s="327"/>
      <c r="U1834" s="327"/>
      <c r="V1834" s="327"/>
      <c r="W1834" s="327"/>
      <c r="X1834" s="327">
        <v>0</v>
      </c>
      <c r="Y1834" s="327"/>
      <c r="Z1834" s="327"/>
      <c r="AA1834" s="114" t="s">
        <v>359</v>
      </c>
    </row>
    <row r="1835" spans="1:35" x14ac:dyDescent="0.2">
      <c r="A1835" s="140">
        <v>1</v>
      </c>
      <c r="B1835" s="84" t="s">
        <v>117</v>
      </c>
      <c r="C1835" s="389">
        <v>1</v>
      </c>
      <c r="D1835" s="71">
        <v>2</v>
      </c>
      <c r="E1835" s="395"/>
      <c r="F1835" s="399"/>
      <c r="G1835" s="420"/>
      <c r="H1835" s="71"/>
      <c r="I1835" s="71"/>
      <c r="J1835" s="71"/>
      <c r="K1835" s="297"/>
      <c r="L1835" s="58"/>
      <c r="M1835" s="58"/>
      <c r="N1835" s="140">
        <v>1</v>
      </c>
      <c r="O1835" s="84" t="s">
        <v>117</v>
      </c>
      <c r="P1835" s="389">
        <v>1</v>
      </c>
      <c r="Q1835" s="71">
        <v>2</v>
      </c>
      <c r="R1835" s="395"/>
      <c r="S1835" s="399"/>
      <c r="T1835" s="419"/>
      <c r="U1835" s="71"/>
      <c r="V1835" s="71"/>
      <c r="W1835" s="71"/>
      <c r="X1835" s="297"/>
      <c r="Y1835" s="58"/>
      <c r="Z1835" s="58"/>
      <c r="AA1835" s="65">
        <v>1</v>
      </c>
    </row>
    <row r="1836" spans="1:35" x14ac:dyDescent="0.2">
      <c r="A1836" s="140">
        <v>2</v>
      </c>
      <c r="B1836" s="84" t="s">
        <v>117</v>
      </c>
      <c r="C1836" s="389" t="s">
        <v>117</v>
      </c>
      <c r="D1836" s="71" t="s">
        <v>117</v>
      </c>
      <c r="E1836" s="395"/>
      <c r="F1836" s="399"/>
      <c r="G1836" s="420"/>
      <c r="H1836" s="71"/>
      <c r="I1836" s="71"/>
      <c r="J1836" s="71"/>
      <c r="K1836" s="71"/>
      <c r="L1836" s="58"/>
      <c r="M1836" s="58"/>
      <c r="N1836" s="140">
        <v>2</v>
      </c>
      <c r="O1836" s="84" t="s">
        <v>117</v>
      </c>
      <c r="P1836" s="389" t="s">
        <v>117</v>
      </c>
      <c r="Q1836" s="71" t="s">
        <v>117</v>
      </c>
      <c r="R1836" s="395"/>
      <c r="S1836" s="399"/>
      <c r="T1836" s="419"/>
      <c r="U1836" s="71"/>
      <c r="V1836" s="71"/>
      <c r="W1836" s="71"/>
      <c r="X1836" s="71"/>
      <c r="Y1836" s="58"/>
      <c r="Z1836" s="58"/>
      <c r="AA1836" s="65">
        <v>2</v>
      </c>
    </row>
    <row r="1837" spans="1:35" x14ac:dyDescent="0.2">
      <c r="A1837" s="140">
        <v>3</v>
      </c>
      <c r="B1837" s="84" t="s">
        <v>117</v>
      </c>
      <c r="C1837" s="389">
        <v>2</v>
      </c>
      <c r="D1837" s="71">
        <v>2</v>
      </c>
      <c r="E1837" s="395"/>
      <c r="F1837" s="399"/>
      <c r="G1837" s="420"/>
      <c r="H1837" s="71"/>
      <c r="I1837" s="71"/>
      <c r="J1837" s="71"/>
      <c r="K1837" s="71"/>
      <c r="L1837" s="58"/>
      <c r="M1837" s="58"/>
      <c r="N1837" s="140">
        <v>3</v>
      </c>
      <c r="O1837" s="84" t="s">
        <v>117</v>
      </c>
      <c r="P1837" s="389">
        <v>2</v>
      </c>
      <c r="Q1837" s="71" t="s">
        <v>117</v>
      </c>
      <c r="R1837" s="395"/>
      <c r="S1837" s="399"/>
      <c r="T1837" s="419"/>
      <c r="U1837" s="71"/>
      <c r="V1837" s="71"/>
      <c r="W1837" s="71"/>
      <c r="X1837" s="71"/>
      <c r="Y1837" s="58"/>
      <c r="Z1837" s="58"/>
      <c r="AA1837" s="65">
        <v>3</v>
      </c>
    </row>
    <row r="1838" spans="1:35" x14ac:dyDescent="0.2">
      <c r="A1838" s="140">
        <v>4</v>
      </c>
      <c r="B1838" s="84" t="s">
        <v>117</v>
      </c>
      <c r="C1838" s="389" t="s">
        <v>117</v>
      </c>
      <c r="D1838" s="71" t="s">
        <v>117</v>
      </c>
      <c r="E1838" s="395"/>
      <c r="F1838" s="399"/>
      <c r="G1838" s="420"/>
      <c r="H1838" s="71"/>
      <c r="I1838" s="71"/>
      <c r="J1838" s="71"/>
      <c r="K1838" s="71"/>
      <c r="L1838" s="58"/>
      <c r="M1838" s="58"/>
      <c r="N1838" s="140">
        <v>4</v>
      </c>
      <c r="O1838" s="84" t="s">
        <v>117</v>
      </c>
      <c r="P1838" s="389" t="s">
        <v>117</v>
      </c>
      <c r="Q1838" s="71" t="s">
        <v>117</v>
      </c>
      <c r="R1838" s="395"/>
      <c r="S1838" s="399"/>
      <c r="T1838" s="419"/>
      <c r="U1838" s="71"/>
      <c r="V1838" s="71"/>
      <c r="W1838" s="71"/>
      <c r="X1838" s="71"/>
      <c r="Y1838" s="58"/>
      <c r="Z1838" s="58"/>
      <c r="AA1838" s="65">
        <v>4</v>
      </c>
    </row>
    <row r="1839" spans="1:35" x14ac:dyDescent="0.2">
      <c r="A1839" s="140">
        <v>5</v>
      </c>
      <c r="B1839" s="84" t="s">
        <v>117</v>
      </c>
      <c r="C1839" s="389" t="s">
        <v>117</v>
      </c>
      <c r="D1839" s="71" t="s">
        <v>117</v>
      </c>
      <c r="E1839" s="395"/>
      <c r="F1839" s="399"/>
      <c r="G1839" s="420"/>
      <c r="H1839" s="71"/>
      <c r="I1839" s="71"/>
      <c r="J1839" s="71"/>
      <c r="K1839" s="71"/>
      <c r="L1839" s="58"/>
      <c r="M1839" s="58"/>
      <c r="N1839" s="140">
        <v>5</v>
      </c>
      <c r="O1839" s="84" t="s">
        <v>117</v>
      </c>
      <c r="P1839" s="389" t="s">
        <v>117</v>
      </c>
      <c r="Q1839" s="71" t="s">
        <v>117</v>
      </c>
      <c r="R1839" s="395"/>
      <c r="S1839" s="399"/>
      <c r="T1839" s="419"/>
      <c r="U1839" s="71"/>
      <c r="V1839" s="71"/>
      <c r="W1839" s="71"/>
      <c r="X1839" s="71"/>
      <c r="Y1839" s="58"/>
      <c r="Z1839" s="58"/>
      <c r="AA1839" s="65">
        <v>5</v>
      </c>
    </row>
    <row r="1840" spans="1:35" x14ac:dyDescent="0.2">
      <c r="A1840" s="140">
        <v>6</v>
      </c>
      <c r="B1840" s="84" t="s">
        <v>117</v>
      </c>
      <c r="C1840" s="389">
        <v>49</v>
      </c>
      <c r="D1840" s="71">
        <v>64</v>
      </c>
      <c r="E1840" s="395"/>
      <c r="F1840" s="399"/>
      <c r="G1840" s="420"/>
      <c r="H1840" s="71"/>
      <c r="I1840" s="71"/>
      <c r="J1840" s="71"/>
      <c r="K1840" s="71"/>
      <c r="L1840" s="58"/>
      <c r="M1840" s="58"/>
      <c r="N1840" s="140">
        <v>6</v>
      </c>
      <c r="O1840" s="84" t="s">
        <v>117</v>
      </c>
      <c r="P1840" s="389">
        <v>45</v>
      </c>
      <c r="Q1840" s="71">
        <v>60</v>
      </c>
      <c r="R1840" s="395"/>
      <c r="S1840" s="399"/>
      <c r="T1840" s="419"/>
      <c r="U1840" s="71"/>
      <c r="V1840" s="71"/>
      <c r="W1840" s="71"/>
      <c r="X1840" s="71"/>
      <c r="Y1840" s="58"/>
      <c r="Z1840" s="58"/>
      <c r="AA1840" s="65">
        <v>6</v>
      </c>
    </row>
    <row r="1841" spans="1:27" x14ac:dyDescent="0.2">
      <c r="A1841" s="140">
        <v>7</v>
      </c>
      <c r="B1841" s="84" t="s">
        <v>117</v>
      </c>
      <c r="C1841" s="389">
        <v>1</v>
      </c>
      <c r="D1841" s="71">
        <v>2</v>
      </c>
      <c r="E1841" s="395"/>
      <c r="F1841" s="399"/>
      <c r="G1841" s="420"/>
      <c r="H1841" s="71"/>
      <c r="I1841" s="71"/>
      <c r="J1841" s="71"/>
      <c r="K1841" s="71"/>
      <c r="L1841" s="58"/>
      <c r="M1841" s="58"/>
      <c r="N1841" s="140">
        <v>7</v>
      </c>
      <c r="O1841" s="84" t="s">
        <v>117</v>
      </c>
      <c r="P1841" s="389">
        <v>1</v>
      </c>
      <c r="Q1841" s="71">
        <v>1</v>
      </c>
      <c r="R1841" s="395"/>
      <c r="S1841" s="399"/>
      <c r="T1841" s="419"/>
      <c r="U1841" s="71"/>
      <c r="V1841" s="71"/>
      <c r="W1841" s="71"/>
      <c r="X1841" s="71"/>
      <c r="Y1841" s="58"/>
      <c r="Z1841" s="58"/>
      <c r="AA1841" s="65">
        <v>7</v>
      </c>
    </row>
    <row r="1842" spans="1:27" x14ac:dyDescent="0.2">
      <c r="A1842" s="140">
        <v>8</v>
      </c>
      <c r="B1842" s="84" t="s">
        <v>117</v>
      </c>
      <c r="C1842" s="389">
        <v>1</v>
      </c>
      <c r="D1842" s="71">
        <v>1</v>
      </c>
      <c r="E1842" s="395"/>
      <c r="F1842" s="399"/>
      <c r="G1842" s="420"/>
      <c r="H1842" s="71"/>
      <c r="I1842" s="71"/>
      <c r="J1842" s="71"/>
      <c r="K1842" s="71"/>
      <c r="L1842" s="58"/>
      <c r="M1842" s="58"/>
      <c r="N1842" s="140">
        <v>8</v>
      </c>
      <c r="O1842" s="84" t="s">
        <v>117</v>
      </c>
      <c r="P1842" s="389">
        <v>1</v>
      </c>
      <c r="Q1842" s="71" t="s">
        <v>117</v>
      </c>
      <c r="R1842" s="395"/>
      <c r="S1842" s="399"/>
      <c r="T1842" s="419"/>
      <c r="U1842" s="71"/>
      <c r="V1842" s="71"/>
      <c r="W1842" s="71"/>
      <c r="X1842" s="71"/>
      <c r="Y1842" s="58"/>
      <c r="Z1842" s="58"/>
      <c r="AA1842" s="65">
        <v>8</v>
      </c>
    </row>
    <row r="1843" spans="1:27" x14ac:dyDescent="0.2">
      <c r="A1843" s="140">
        <v>9</v>
      </c>
      <c r="B1843" s="84" t="s">
        <v>117</v>
      </c>
      <c r="C1843" s="389" t="s">
        <v>117</v>
      </c>
      <c r="D1843" s="71" t="s">
        <v>117</v>
      </c>
      <c r="E1843" s="395"/>
      <c r="F1843" s="399"/>
      <c r="G1843" s="420"/>
      <c r="H1843" s="71"/>
      <c r="I1843" s="71"/>
      <c r="J1843" s="71"/>
      <c r="K1843" s="71"/>
      <c r="L1843" s="58"/>
      <c r="M1843" s="58"/>
      <c r="N1843" s="140">
        <v>9</v>
      </c>
      <c r="O1843" s="84" t="s">
        <v>117</v>
      </c>
      <c r="P1843" s="389" t="s">
        <v>117</v>
      </c>
      <c r="Q1843" s="71" t="s">
        <v>117</v>
      </c>
      <c r="R1843" s="395"/>
      <c r="S1843" s="399"/>
      <c r="T1843" s="419"/>
      <c r="U1843" s="71"/>
      <c r="V1843" s="71"/>
      <c r="W1843" s="71"/>
      <c r="X1843" s="71"/>
      <c r="Y1843" s="58"/>
      <c r="Z1843" s="58"/>
      <c r="AA1843" s="65">
        <v>9</v>
      </c>
    </row>
    <row r="1844" spans="1:27" x14ac:dyDescent="0.2">
      <c r="A1844" s="140">
        <v>10</v>
      </c>
      <c r="B1844" s="84">
        <v>1</v>
      </c>
      <c r="C1844" s="389">
        <v>1</v>
      </c>
      <c r="D1844" s="71">
        <v>1</v>
      </c>
      <c r="E1844" s="395"/>
      <c r="F1844" s="399"/>
      <c r="G1844" s="420"/>
      <c r="H1844" s="71"/>
      <c r="I1844" s="71"/>
      <c r="J1844" s="71"/>
      <c r="K1844" s="71"/>
      <c r="L1844" s="58"/>
      <c r="M1844" s="58"/>
      <c r="N1844" s="140">
        <v>10</v>
      </c>
      <c r="O1844" s="84">
        <v>1</v>
      </c>
      <c r="P1844" s="389" t="s">
        <v>117</v>
      </c>
      <c r="Q1844" s="71" t="s">
        <v>117</v>
      </c>
      <c r="R1844" s="395"/>
      <c r="S1844" s="399"/>
      <c r="T1844" s="419"/>
      <c r="U1844" s="71"/>
      <c r="V1844" s="71"/>
      <c r="W1844" s="71"/>
      <c r="X1844" s="71"/>
      <c r="Y1844" s="58"/>
      <c r="Z1844" s="58"/>
      <c r="AA1844" s="65">
        <v>10</v>
      </c>
    </row>
    <row r="1845" spans="1:27" x14ac:dyDescent="0.2">
      <c r="A1845" s="140">
        <v>11</v>
      </c>
      <c r="B1845" s="84" t="s">
        <v>117</v>
      </c>
      <c r="C1845" s="389">
        <v>3</v>
      </c>
      <c r="D1845" s="71">
        <v>7</v>
      </c>
      <c r="E1845" s="395"/>
      <c r="F1845" s="399"/>
      <c r="G1845" s="420"/>
      <c r="H1845" s="71"/>
      <c r="I1845" s="71"/>
      <c r="J1845" s="71"/>
      <c r="K1845" s="71"/>
      <c r="L1845" s="58"/>
      <c r="M1845" s="58"/>
      <c r="N1845" s="140">
        <v>11</v>
      </c>
      <c r="O1845" s="84" t="s">
        <v>117</v>
      </c>
      <c r="P1845" s="389">
        <v>3</v>
      </c>
      <c r="Q1845" s="71">
        <v>4</v>
      </c>
      <c r="R1845" s="395"/>
      <c r="S1845" s="399"/>
      <c r="T1845" s="419"/>
      <c r="U1845" s="71"/>
      <c r="V1845" s="71"/>
      <c r="W1845" s="71"/>
      <c r="X1845" s="71"/>
      <c r="Y1845" s="58"/>
      <c r="Z1845" s="58"/>
      <c r="AA1845" s="65">
        <v>11</v>
      </c>
    </row>
    <row r="1846" spans="1:27" x14ac:dyDescent="0.2">
      <c r="A1846" s="140">
        <v>12</v>
      </c>
      <c r="B1846" s="84">
        <v>13</v>
      </c>
      <c r="C1846" s="389">
        <v>6</v>
      </c>
      <c r="D1846" s="71">
        <v>6</v>
      </c>
      <c r="E1846" s="395"/>
      <c r="F1846" s="399"/>
      <c r="G1846" s="420"/>
      <c r="H1846" s="71"/>
      <c r="I1846" s="71"/>
      <c r="J1846" s="71"/>
      <c r="K1846" s="71"/>
      <c r="L1846" s="58"/>
      <c r="M1846" s="58"/>
      <c r="N1846" s="140">
        <v>12</v>
      </c>
      <c r="O1846" s="84">
        <v>13</v>
      </c>
      <c r="P1846" s="389">
        <v>1</v>
      </c>
      <c r="Q1846" s="71">
        <v>3</v>
      </c>
      <c r="R1846" s="395"/>
      <c r="S1846" s="399"/>
      <c r="T1846" s="419"/>
      <c r="U1846" s="71"/>
      <c r="V1846" s="71"/>
      <c r="W1846" s="71"/>
      <c r="X1846" s="71"/>
      <c r="Y1846" s="58"/>
      <c r="Z1846" s="58"/>
      <c r="AA1846" s="65">
        <v>12</v>
      </c>
    </row>
    <row r="1847" spans="1:27" x14ac:dyDescent="0.2">
      <c r="A1847" s="140">
        <v>13</v>
      </c>
      <c r="B1847" s="84" t="s">
        <v>117</v>
      </c>
      <c r="C1847" s="389" t="s">
        <v>117</v>
      </c>
      <c r="D1847" s="71" t="s">
        <v>117</v>
      </c>
      <c r="E1847" s="395"/>
      <c r="F1847" s="399"/>
      <c r="G1847" s="420"/>
      <c r="H1847" s="71"/>
      <c r="I1847" s="71"/>
      <c r="J1847" s="71"/>
      <c r="K1847" s="71"/>
      <c r="L1847" s="58"/>
      <c r="M1847" s="58"/>
      <c r="N1847" s="140">
        <v>13</v>
      </c>
      <c r="O1847" s="84" t="s">
        <v>117</v>
      </c>
      <c r="P1847" s="389" t="s">
        <v>117</v>
      </c>
      <c r="Q1847" s="71" t="s">
        <v>117</v>
      </c>
      <c r="R1847" s="395"/>
      <c r="S1847" s="399"/>
      <c r="T1847" s="419"/>
      <c r="U1847" s="71"/>
      <c r="V1847" s="71"/>
      <c r="W1847" s="71"/>
      <c r="X1847" s="71"/>
      <c r="Y1847" s="58"/>
      <c r="Z1847" s="58"/>
      <c r="AA1847" s="65">
        <v>13</v>
      </c>
    </row>
    <row r="1848" spans="1:27" x14ac:dyDescent="0.2">
      <c r="A1848" s="140">
        <v>14</v>
      </c>
      <c r="B1848" s="84" t="s">
        <v>117</v>
      </c>
      <c r="C1848" s="389" t="s">
        <v>117</v>
      </c>
      <c r="D1848" s="71" t="s">
        <v>117</v>
      </c>
      <c r="E1848" s="395"/>
      <c r="F1848" s="399"/>
      <c r="G1848" s="420"/>
      <c r="H1848" s="71"/>
      <c r="I1848" s="71"/>
      <c r="J1848" s="71"/>
      <c r="K1848" s="71"/>
      <c r="L1848" s="58"/>
      <c r="M1848" s="58"/>
      <c r="N1848" s="140">
        <v>14</v>
      </c>
      <c r="O1848" s="84" t="s">
        <v>117</v>
      </c>
      <c r="P1848" s="389" t="s">
        <v>117</v>
      </c>
      <c r="Q1848" s="71" t="s">
        <v>117</v>
      </c>
      <c r="R1848" s="395"/>
      <c r="S1848" s="399"/>
      <c r="T1848" s="419"/>
      <c r="U1848" s="71"/>
      <c r="V1848" s="71"/>
      <c r="W1848" s="71"/>
      <c r="X1848" s="71"/>
      <c r="Y1848" s="58"/>
      <c r="Z1848" s="58"/>
      <c r="AA1848" s="65">
        <v>14</v>
      </c>
    </row>
    <row r="1849" spans="1:27" x14ac:dyDescent="0.2">
      <c r="A1849" s="140">
        <v>15</v>
      </c>
      <c r="B1849" s="84">
        <v>4</v>
      </c>
      <c r="C1849" s="389">
        <v>232</v>
      </c>
      <c r="D1849" s="71">
        <v>616</v>
      </c>
      <c r="E1849" s="395"/>
      <c r="F1849" s="399"/>
      <c r="G1849" s="420"/>
      <c r="H1849" s="71"/>
      <c r="I1849" s="71"/>
      <c r="J1849" s="71"/>
      <c r="K1849" s="71"/>
      <c r="L1849" s="58"/>
      <c r="M1849" s="58"/>
      <c r="N1849" s="140">
        <v>15</v>
      </c>
      <c r="O1849" s="84">
        <v>4</v>
      </c>
      <c r="P1849" s="389">
        <v>194</v>
      </c>
      <c r="Q1849" s="71">
        <v>392</v>
      </c>
      <c r="R1849" s="395"/>
      <c r="S1849" s="399"/>
      <c r="T1849" s="419"/>
      <c r="U1849" s="71"/>
      <c r="V1849" s="71"/>
      <c r="W1849" s="71"/>
      <c r="X1849" s="71"/>
      <c r="Y1849" s="58"/>
      <c r="Z1849" s="58"/>
      <c r="AA1849" s="65">
        <v>15</v>
      </c>
    </row>
    <row r="1850" spans="1:27" x14ac:dyDescent="0.2">
      <c r="A1850" s="140">
        <v>16</v>
      </c>
      <c r="B1850" s="84" t="s">
        <v>117</v>
      </c>
      <c r="C1850" s="389" t="s">
        <v>117</v>
      </c>
      <c r="D1850" s="71">
        <v>1</v>
      </c>
      <c r="E1850" s="395"/>
      <c r="F1850" s="399"/>
      <c r="G1850" s="420"/>
      <c r="H1850" s="71"/>
      <c r="I1850" s="71"/>
      <c r="J1850" s="71"/>
      <c r="K1850" s="71"/>
      <c r="L1850" s="58"/>
      <c r="M1850" s="58"/>
      <c r="N1850" s="140">
        <v>16</v>
      </c>
      <c r="O1850" s="84" t="s">
        <v>117</v>
      </c>
      <c r="P1850" s="389" t="s">
        <v>117</v>
      </c>
      <c r="Q1850" s="71">
        <v>1</v>
      </c>
      <c r="R1850" s="395"/>
      <c r="S1850" s="399"/>
      <c r="T1850" s="419"/>
      <c r="U1850" s="71"/>
      <c r="V1850" s="71"/>
      <c r="W1850" s="71"/>
      <c r="X1850" s="71"/>
      <c r="Y1850" s="58"/>
      <c r="Z1850" s="58"/>
      <c r="AA1850" s="65">
        <v>16</v>
      </c>
    </row>
    <row r="1851" spans="1:27" x14ac:dyDescent="0.2">
      <c r="A1851" s="140">
        <v>17</v>
      </c>
      <c r="B1851" s="84" t="s">
        <v>117</v>
      </c>
      <c r="C1851" s="389">
        <v>1</v>
      </c>
      <c r="D1851" s="71">
        <v>1</v>
      </c>
      <c r="E1851" s="395"/>
      <c r="F1851" s="399"/>
      <c r="G1851" s="420"/>
      <c r="H1851" s="71"/>
      <c r="I1851" s="71"/>
      <c r="J1851" s="71"/>
      <c r="K1851" s="71"/>
      <c r="L1851" s="58"/>
      <c r="M1851" s="58"/>
      <c r="N1851" s="140">
        <v>17</v>
      </c>
      <c r="O1851" s="84" t="s">
        <v>117</v>
      </c>
      <c r="P1851" s="389">
        <v>1</v>
      </c>
      <c r="Q1851" s="71" t="s">
        <v>117</v>
      </c>
      <c r="R1851" s="395"/>
      <c r="S1851" s="399"/>
      <c r="T1851" s="419"/>
      <c r="U1851" s="71"/>
      <c r="V1851" s="71"/>
      <c r="W1851" s="71"/>
      <c r="X1851" s="71"/>
      <c r="Y1851" s="58"/>
      <c r="Z1851" s="58"/>
      <c r="AA1851" s="65">
        <v>17</v>
      </c>
    </row>
    <row r="1852" spans="1:27" x14ac:dyDescent="0.2">
      <c r="A1852" s="140">
        <v>18</v>
      </c>
      <c r="B1852" s="84">
        <v>80</v>
      </c>
      <c r="C1852" s="389">
        <v>136</v>
      </c>
      <c r="D1852" s="71">
        <v>320</v>
      </c>
      <c r="E1852" s="395"/>
      <c r="F1852" s="399"/>
      <c r="G1852" s="420"/>
      <c r="H1852" s="71"/>
      <c r="I1852" s="71"/>
      <c r="J1852" s="71"/>
      <c r="K1852" s="71"/>
      <c r="L1852" s="58"/>
      <c r="M1852" s="58"/>
      <c r="N1852" s="140">
        <v>18</v>
      </c>
      <c r="O1852" s="84">
        <v>80</v>
      </c>
      <c r="P1852" s="389" t="s">
        <v>117</v>
      </c>
      <c r="Q1852" s="71">
        <v>7</v>
      </c>
      <c r="R1852" s="395"/>
      <c r="S1852" s="399"/>
      <c r="T1852" s="419"/>
      <c r="U1852" s="71"/>
      <c r="V1852" s="71"/>
      <c r="W1852" s="71"/>
      <c r="X1852" s="71"/>
      <c r="Y1852" s="58"/>
      <c r="Z1852" s="58"/>
      <c r="AA1852" s="65">
        <v>18</v>
      </c>
    </row>
    <row r="1853" spans="1:27" x14ac:dyDescent="0.2">
      <c r="A1853" s="140">
        <v>19</v>
      </c>
      <c r="B1853" s="84">
        <v>26</v>
      </c>
      <c r="C1853" s="389">
        <v>53</v>
      </c>
      <c r="D1853" s="71">
        <v>26</v>
      </c>
      <c r="E1853" s="395"/>
      <c r="F1853" s="399"/>
      <c r="G1853" s="420"/>
      <c r="H1853" s="71"/>
      <c r="I1853" s="71"/>
      <c r="J1853" s="71"/>
      <c r="K1853" s="71"/>
      <c r="L1853" s="58"/>
      <c r="M1853" s="58"/>
      <c r="N1853" s="140">
        <v>19</v>
      </c>
      <c r="O1853" s="84">
        <v>26</v>
      </c>
      <c r="P1853" s="389">
        <v>3</v>
      </c>
      <c r="Q1853" s="71">
        <v>1</v>
      </c>
      <c r="R1853" s="395"/>
      <c r="S1853" s="399"/>
      <c r="T1853" s="419"/>
      <c r="U1853" s="71"/>
      <c r="V1853" s="71"/>
      <c r="W1853" s="71"/>
      <c r="X1853" s="71"/>
      <c r="Y1853" s="58"/>
      <c r="Z1853" s="58"/>
      <c r="AA1853" s="65">
        <v>19</v>
      </c>
    </row>
    <row r="1854" spans="1:27" x14ac:dyDescent="0.2">
      <c r="A1854" s="140">
        <v>20</v>
      </c>
      <c r="B1854" s="84" t="s">
        <v>117</v>
      </c>
      <c r="C1854" s="389" t="s">
        <v>117</v>
      </c>
      <c r="D1854" s="71">
        <v>1</v>
      </c>
      <c r="E1854" s="395"/>
      <c r="F1854" s="399"/>
      <c r="G1854" s="420"/>
      <c r="H1854" s="71"/>
      <c r="I1854" s="71"/>
      <c r="J1854" s="71"/>
      <c r="K1854" s="71"/>
      <c r="L1854" s="58"/>
      <c r="M1854" s="58"/>
      <c r="N1854" s="140">
        <v>20</v>
      </c>
      <c r="O1854" s="84" t="s">
        <v>117</v>
      </c>
      <c r="P1854" s="389" t="s">
        <v>117</v>
      </c>
      <c r="Q1854" s="71">
        <v>1</v>
      </c>
      <c r="R1854" s="395"/>
      <c r="S1854" s="399"/>
      <c r="T1854" s="419"/>
      <c r="U1854" s="71"/>
      <c r="V1854" s="71"/>
      <c r="W1854" s="71"/>
      <c r="X1854" s="71"/>
      <c r="Y1854" s="58"/>
      <c r="Z1854" s="58"/>
      <c r="AA1854" s="65">
        <v>20</v>
      </c>
    </row>
    <row r="1855" spans="1:27" x14ac:dyDescent="0.2">
      <c r="A1855" s="140">
        <v>21</v>
      </c>
      <c r="B1855" s="84" t="s">
        <v>117</v>
      </c>
      <c r="C1855" s="389">
        <v>13</v>
      </c>
      <c r="D1855" s="71">
        <v>33</v>
      </c>
      <c r="E1855" s="395"/>
      <c r="F1855" s="399"/>
      <c r="G1855" s="420"/>
      <c r="H1855" s="71"/>
      <c r="I1855" s="71"/>
      <c r="J1855" s="71"/>
      <c r="K1855" s="71"/>
      <c r="L1855" s="58"/>
      <c r="M1855" s="58"/>
      <c r="N1855" s="140">
        <v>21</v>
      </c>
      <c r="O1855" s="84" t="s">
        <v>117</v>
      </c>
      <c r="P1855" s="389">
        <v>13</v>
      </c>
      <c r="Q1855" s="71">
        <v>30</v>
      </c>
      <c r="R1855" s="395"/>
      <c r="S1855" s="399"/>
      <c r="T1855" s="419"/>
      <c r="U1855" s="71"/>
      <c r="V1855" s="71"/>
      <c r="W1855" s="71"/>
      <c r="X1855" s="71"/>
      <c r="Y1855" s="58"/>
      <c r="Z1855" s="58"/>
      <c r="AA1855" s="65">
        <v>21</v>
      </c>
    </row>
    <row r="1856" spans="1:27" x14ac:dyDescent="0.2">
      <c r="A1856" s="140">
        <v>22</v>
      </c>
      <c r="B1856" s="84" t="s">
        <v>117</v>
      </c>
      <c r="C1856" s="389" t="s">
        <v>117</v>
      </c>
      <c r="D1856" s="71">
        <v>2</v>
      </c>
      <c r="E1856" s="395"/>
      <c r="F1856" s="399"/>
      <c r="G1856" s="420"/>
      <c r="H1856" s="71"/>
      <c r="I1856" s="71"/>
      <c r="J1856" s="71"/>
      <c r="K1856" s="71"/>
      <c r="L1856" s="58"/>
      <c r="M1856" s="58"/>
      <c r="N1856" s="140">
        <v>22</v>
      </c>
      <c r="O1856" s="84" t="s">
        <v>117</v>
      </c>
      <c r="P1856" s="389" t="s">
        <v>117</v>
      </c>
      <c r="Q1856" s="71">
        <v>2</v>
      </c>
      <c r="R1856" s="395"/>
      <c r="S1856" s="399"/>
      <c r="T1856" s="419"/>
      <c r="U1856" s="71"/>
      <c r="V1856" s="71"/>
      <c r="W1856" s="71"/>
      <c r="X1856" s="71"/>
      <c r="Y1856" s="58"/>
      <c r="Z1856" s="58"/>
      <c r="AA1856" s="65">
        <v>22</v>
      </c>
    </row>
    <row r="1857" spans="1:35" x14ac:dyDescent="0.2">
      <c r="A1857" s="140">
        <v>23</v>
      </c>
      <c r="B1857" s="84">
        <v>2</v>
      </c>
      <c r="C1857" s="389">
        <v>2</v>
      </c>
      <c r="D1857" s="71">
        <v>40</v>
      </c>
      <c r="E1857" s="395"/>
      <c r="F1857" s="399"/>
      <c r="G1857" s="420"/>
      <c r="H1857" s="71"/>
      <c r="I1857" s="71"/>
      <c r="J1857" s="71"/>
      <c r="K1857" s="71"/>
      <c r="L1857" s="58"/>
      <c r="M1857" s="58"/>
      <c r="N1857" s="140">
        <v>23</v>
      </c>
      <c r="O1857" s="84">
        <v>2</v>
      </c>
      <c r="P1857" s="389" t="s">
        <v>117</v>
      </c>
      <c r="Q1857" s="71">
        <v>39</v>
      </c>
      <c r="R1857" s="395"/>
      <c r="S1857" s="399"/>
      <c r="T1857" s="419"/>
      <c r="U1857" s="71"/>
      <c r="V1857" s="71"/>
      <c r="W1857" s="71"/>
      <c r="X1857" s="71"/>
      <c r="Y1857" s="58"/>
      <c r="Z1857" s="58"/>
      <c r="AA1857" s="65">
        <v>23</v>
      </c>
    </row>
    <row r="1858" spans="1:35" x14ac:dyDescent="0.2">
      <c r="A1858" s="140">
        <v>24</v>
      </c>
      <c r="B1858" s="84">
        <v>66</v>
      </c>
      <c r="C1858" s="389">
        <v>158</v>
      </c>
      <c r="D1858" s="71">
        <v>376</v>
      </c>
      <c r="E1858" s="395"/>
      <c r="F1858" s="399"/>
      <c r="G1858" s="420"/>
      <c r="H1858" s="71"/>
      <c r="I1858" s="71"/>
      <c r="J1858" s="71"/>
      <c r="K1858" s="71"/>
      <c r="L1858" s="58"/>
      <c r="M1858" s="58"/>
      <c r="N1858" s="140">
        <v>24</v>
      </c>
      <c r="O1858" s="84">
        <v>66</v>
      </c>
      <c r="P1858" s="389">
        <v>66</v>
      </c>
      <c r="Q1858" s="71">
        <v>131</v>
      </c>
      <c r="R1858" s="395"/>
      <c r="S1858" s="399"/>
      <c r="T1858" s="419"/>
      <c r="U1858" s="71"/>
      <c r="V1858" s="71"/>
      <c r="W1858" s="71"/>
      <c r="X1858" s="71"/>
      <c r="Y1858" s="58"/>
      <c r="Z1858" s="58"/>
      <c r="AA1858" s="65">
        <v>24</v>
      </c>
    </row>
    <row r="1859" spans="1:35" x14ac:dyDescent="0.2">
      <c r="A1859" s="72" t="s">
        <v>4</v>
      </c>
      <c r="B1859" s="62">
        <f>SUM(B1835:B1858)</f>
        <v>192</v>
      </c>
      <c r="C1859" s="62">
        <f>SUM(C1835:C1858)</f>
        <v>659</v>
      </c>
      <c r="D1859" s="62">
        <f>SUM(D1835:D1858)</f>
        <v>1501</v>
      </c>
      <c r="E1859" s="62">
        <f>SUM(E1836:E1858)</f>
        <v>0</v>
      </c>
      <c r="F1859" s="62">
        <f>SUM(F1836:F1858)</f>
        <v>0</v>
      </c>
      <c r="G1859" s="62">
        <f t="shared" ref="G1859:K1859" si="122">SUM(G1835:G1858)</f>
        <v>0</v>
      </c>
      <c r="H1859" s="62">
        <f t="shared" si="122"/>
        <v>0</v>
      </c>
      <c r="I1859" s="62">
        <f t="shared" si="122"/>
        <v>0</v>
      </c>
      <c r="J1859" s="62">
        <f t="shared" si="122"/>
        <v>0</v>
      </c>
      <c r="K1859" s="62">
        <f t="shared" si="122"/>
        <v>0</v>
      </c>
      <c r="L1859" s="62">
        <f>SUM(L1835:L1858)</f>
        <v>0</v>
      </c>
      <c r="M1859" s="62">
        <f>SUM(M1835:M1858)</f>
        <v>0</v>
      </c>
      <c r="N1859" s="331" t="s">
        <v>4</v>
      </c>
      <c r="O1859" s="62">
        <f>SUM(O1836:O1858)</f>
        <v>192</v>
      </c>
      <c r="P1859" s="62">
        <f>SUM(P1835:P1858)</f>
        <v>331</v>
      </c>
      <c r="Q1859" s="62">
        <f>SUM(Q1836:Q1858)</f>
        <v>672</v>
      </c>
      <c r="R1859" s="62">
        <f>SUM(R1837:R1858)</f>
        <v>0</v>
      </c>
      <c r="S1859" s="62">
        <f>SUM(S1836:S1858)</f>
        <v>0</v>
      </c>
      <c r="T1859" s="62">
        <f>SUM(T1835:T1858)</f>
        <v>0</v>
      </c>
      <c r="U1859" s="62">
        <f>SUM(U1836:U1858)</f>
        <v>0</v>
      </c>
      <c r="V1859" s="62">
        <f>SUM(V1836:V1858)</f>
        <v>0</v>
      </c>
      <c r="W1859" s="62">
        <f>SUM(W1835:W1858)</f>
        <v>0</v>
      </c>
      <c r="X1859" s="62">
        <f>SUM(X1835:X1858)</f>
        <v>0</v>
      </c>
      <c r="Y1859" s="62">
        <f>SUM(Y1835:Y1858)</f>
        <v>0</v>
      </c>
      <c r="Z1859" s="62">
        <f>SUM(Z1837:Z1858)</f>
        <v>0</v>
      </c>
      <c r="AA1859" s="72" t="s">
        <v>4</v>
      </c>
    </row>
    <row r="1860" spans="1:35" x14ac:dyDescent="0.2">
      <c r="C1860" s="81"/>
      <c r="D1860" s="81"/>
      <c r="E1860" s="81"/>
      <c r="F1860" s="81"/>
      <c r="G1860" s="81"/>
      <c r="H1860" s="81"/>
      <c r="I1860" s="81"/>
      <c r="J1860" s="81"/>
      <c r="K1860" s="81"/>
      <c r="L1860" s="105"/>
      <c r="M1860" s="81"/>
      <c r="N1860" s="45"/>
      <c r="O1860" s="380"/>
      <c r="P1860" s="380"/>
      <c r="Q1860" s="380"/>
      <c r="R1860" s="380"/>
      <c r="S1860" s="380"/>
      <c r="T1860" s="380"/>
      <c r="U1860" s="380"/>
      <c r="V1860" s="380"/>
      <c r="W1860" s="380"/>
      <c r="X1860" s="380"/>
      <c r="Y1860" s="81"/>
      <c r="Z1860" s="81"/>
      <c r="AA1860" s="45"/>
    </row>
    <row r="1861" spans="1:35" x14ac:dyDescent="0.2">
      <c r="B1861" s="81"/>
      <c r="C1861" s="81"/>
      <c r="D1861" s="81"/>
      <c r="E1861" s="81"/>
      <c r="F1861" s="81"/>
      <c r="G1861" s="81"/>
      <c r="H1861" s="81"/>
      <c r="I1861" s="81"/>
      <c r="J1861" s="81"/>
      <c r="K1861" s="81"/>
      <c r="L1861" s="81"/>
      <c r="M1861" s="81"/>
      <c r="N1861" s="100"/>
      <c r="O1861" s="81"/>
      <c r="P1861" s="81"/>
      <c r="Q1861" s="81"/>
      <c r="R1861" s="81"/>
      <c r="S1861" s="81"/>
      <c r="T1861" s="81"/>
      <c r="U1861" s="81"/>
      <c r="V1861" s="81"/>
      <c r="W1861" s="81"/>
      <c r="X1861" s="81"/>
      <c r="Y1861" s="81"/>
      <c r="Z1861" s="81"/>
      <c r="AA1861" s="45"/>
    </row>
    <row r="1862" spans="1:35" x14ac:dyDescent="0.2">
      <c r="B1862" s="81"/>
      <c r="C1862" s="81"/>
      <c r="D1862" s="81"/>
      <c r="E1862" s="81"/>
      <c r="F1862" s="81"/>
      <c r="G1862" s="81"/>
      <c r="H1862" s="81"/>
      <c r="I1862" s="81"/>
      <c r="J1862" s="81"/>
      <c r="K1862" s="81"/>
      <c r="L1862" s="81"/>
      <c r="M1862" s="81"/>
      <c r="N1862" s="100"/>
      <c r="O1862" s="81"/>
      <c r="P1862" s="81"/>
      <c r="Q1862" s="81"/>
      <c r="R1862" s="81"/>
      <c r="S1862" s="81"/>
      <c r="T1862" s="81"/>
      <c r="U1862" s="81"/>
      <c r="V1862" s="81"/>
      <c r="W1862" s="81"/>
      <c r="X1862" s="81"/>
      <c r="Y1862" s="81"/>
      <c r="Z1862" s="81"/>
      <c r="AA1862" s="45"/>
    </row>
    <row r="1863" spans="1:35" x14ac:dyDescent="0.2">
      <c r="B1863" s="300"/>
      <c r="C1863" s="299"/>
      <c r="G1863" s="75"/>
    </row>
    <row r="1864" spans="1:35" x14ac:dyDescent="0.2">
      <c r="A1864" s="138" t="s">
        <v>361</v>
      </c>
      <c r="B1864" s="115" t="s">
        <v>266</v>
      </c>
      <c r="C1864" s="116"/>
      <c r="D1864" s="116"/>
      <c r="E1864" s="116"/>
      <c r="F1864" s="116"/>
      <c r="G1864" s="116"/>
      <c r="H1864" s="116"/>
      <c r="I1864" s="116"/>
      <c r="J1864" s="116"/>
      <c r="K1864" s="116"/>
      <c r="L1864" s="116"/>
      <c r="M1864" s="116"/>
      <c r="N1864" s="138" t="s">
        <v>361</v>
      </c>
      <c r="O1864" s="326" t="str">
        <f>B1864</f>
        <v>Wagner-Peyser Closed Positions Filled Rate</v>
      </c>
      <c r="P1864" s="327"/>
      <c r="Q1864" s="327"/>
      <c r="R1864" s="327"/>
      <c r="S1864" s="327"/>
      <c r="T1864" s="327"/>
      <c r="U1864" s="327"/>
      <c r="V1864" s="327"/>
      <c r="W1864" s="327"/>
      <c r="X1864" s="327" t="s">
        <v>117</v>
      </c>
      <c r="Y1864" s="327"/>
      <c r="Z1864" s="327"/>
      <c r="AA1864" s="114" t="s">
        <v>361</v>
      </c>
    </row>
    <row r="1865" spans="1:35" x14ac:dyDescent="0.2">
      <c r="A1865" s="138">
        <v>1</v>
      </c>
      <c r="B1865" s="294">
        <v>24</v>
      </c>
      <c r="C1865" s="294">
        <v>50</v>
      </c>
      <c r="D1865" s="390">
        <v>96</v>
      </c>
      <c r="E1865" s="297"/>
      <c r="F1865" s="70"/>
      <c r="G1865" s="297"/>
      <c r="H1865" s="295"/>
      <c r="I1865" s="71"/>
      <c r="J1865" s="295"/>
      <c r="K1865" s="297"/>
      <c r="L1865" s="58"/>
      <c r="M1865" s="58"/>
      <c r="N1865" s="138">
        <v>1</v>
      </c>
      <c r="O1865" s="297">
        <v>24</v>
      </c>
      <c r="P1865" s="294">
        <v>25</v>
      </c>
      <c r="Q1865" s="390">
        <v>47</v>
      </c>
      <c r="R1865" s="297"/>
      <c r="S1865" s="70"/>
      <c r="T1865" s="297"/>
      <c r="U1865" s="295"/>
      <c r="V1865" s="71"/>
      <c r="W1865" s="295"/>
      <c r="X1865" s="297"/>
      <c r="Y1865" s="58"/>
      <c r="Z1865" s="58"/>
      <c r="AA1865" s="56">
        <v>1</v>
      </c>
      <c r="AC1865" s="15" t="s">
        <v>390</v>
      </c>
      <c r="AD1865" s="15" t="s">
        <v>396</v>
      </c>
      <c r="AE1865" s="15" t="s">
        <v>394</v>
      </c>
      <c r="AF1865" s="15" t="s">
        <v>397</v>
      </c>
      <c r="AG1865" s="15" t="s">
        <v>395</v>
      </c>
      <c r="AH1865" s="15" t="s">
        <v>398</v>
      </c>
      <c r="AI1865" s="15" t="s">
        <v>399</v>
      </c>
    </row>
    <row r="1866" spans="1:35" x14ac:dyDescent="0.2">
      <c r="A1866" s="138">
        <v>2</v>
      </c>
      <c r="B1866" s="294">
        <v>112</v>
      </c>
      <c r="C1866" s="294">
        <v>156</v>
      </c>
      <c r="D1866" s="390">
        <v>193</v>
      </c>
      <c r="E1866" s="71"/>
      <c r="F1866" s="95"/>
      <c r="G1866" s="71"/>
      <c r="H1866" s="112"/>
      <c r="I1866" s="71"/>
      <c r="J1866" s="112"/>
      <c r="K1866" s="71"/>
      <c r="L1866" s="58"/>
      <c r="M1866" s="58"/>
      <c r="N1866" s="138">
        <v>2</v>
      </c>
      <c r="O1866" s="71">
        <v>112</v>
      </c>
      <c r="P1866" s="294">
        <v>62</v>
      </c>
      <c r="Q1866" s="390">
        <v>70</v>
      </c>
      <c r="R1866" s="71"/>
      <c r="S1866" s="95"/>
      <c r="T1866" s="71"/>
      <c r="U1866" s="112"/>
      <c r="V1866" s="71"/>
      <c r="W1866" s="112"/>
      <c r="X1866" s="71"/>
      <c r="Y1866" s="58"/>
      <c r="Z1866" s="58"/>
      <c r="AA1866" s="56">
        <v>2</v>
      </c>
      <c r="AC1866" s="15">
        <v>1</v>
      </c>
      <c r="AD1866" s="15">
        <v>20</v>
      </c>
      <c r="AE1866" s="15">
        <v>20</v>
      </c>
      <c r="AF1866" s="15">
        <v>372</v>
      </c>
      <c r="AG1866" s="15">
        <v>372</v>
      </c>
      <c r="AH1866" s="15">
        <v>5.4</v>
      </c>
      <c r="AI1866" s="15">
        <v>5.4</v>
      </c>
    </row>
    <row r="1867" spans="1:35" x14ac:dyDescent="0.2">
      <c r="A1867" s="138">
        <v>3</v>
      </c>
      <c r="B1867" s="294">
        <v>51</v>
      </c>
      <c r="C1867" s="294">
        <v>107</v>
      </c>
      <c r="D1867" s="390">
        <v>159</v>
      </c>
      <c r="E1867" s="71"/>
      <c r="F1867" s="95"/>
      <c r="G1867" s="71"/>
      <c r="H1867" s="112"/>
      <c r="I1867" s="71"/>
      <c r="J1867" s="112"/>
      <c r="K1867" s="71"/>
      <c r="L1867" s="58"/>
      <c r="M1867" s="58"/>
      <c r="N1867" s="138">
        <v>3</v>
      </c>
      <c r="O1867" s="71">
        <v>51</v>
      </c>
      <c r="P1867" s="294">
        <v>63</v>
      </c>
      <c r="Q1867" s="390">
        <v>52</v>
      </c>
      <c r="R1867" s="71"/>
      <c r="S1867" s="95"/>
      <c r="T1867" s="71"/>
      <c r="U1867" s="112"/>
      <c r="V1867" s="71"/>
      <c r="W1867" s="112"/>
      <c r="X1867" s="71"/>
      <c r="Y1867" s="58"/>
      <c r="Z1867" s="58"/>
      <c r="AA1867" s="56">
        <v>3</v>
      </c>
      <c r="AC1867" s="15">
        <v>2</v>
      </c>
      <c r="AD1867" s="15">
        <v>56</v>
      </c>
      <c r="AE1867" s="15">
        <v>56</v>
      </c>
      <c r="AF1867" s="15">
        <v>349</v>
      </c>
      <c r="AG1867" s="15">
        <v>349</v>
      </c>
      <c r="AH1867" s="15">
        <v>16</v>
      </c>
      <c r="AI1867" s="15">
        <v>16</v>
      </c>
    </row>
    <row r="1868" spans="1:35" x14ac:dyDescent="0.2">
      <c r="A1868" s="138">
        <v>4</v>
      </c>
      <c r="B1868" s="294">
        <v>62</v>
      </c>
      <c r="C1868" s="294">
        <v>169</v>
      </c>
      <c r="D1868" s="390">
        <v>344</v>
      </c>
      <c r="E1868" s="71"/>
      <c r="F1868" s="95"/>
      <c r="G1868" s="71"/>
      <c r="H1868" s="112"/>
      <c r="I1868" s="71"/>
      <c r="J1868" s="112"/>
      <c r="K1868" s="71"/>
      <c r="L1868" s="58"/>
      <c r="M1868" s="58"/>
      <c r="N1868" s="138">
        <v>4</v>
      </c>
      <c r="O1868" s="71">
        <v>62</v>
      </c>
      <c r="P1868" s="294">
        <v>123</v>
      </c>
      <c r="Q1868" s="390">
        <v>172</v>
      </c>
      <c r="R1868" s="71"/>
      <c r="S1868" s="95"/>
      <c r="T1868" s="71"/>
      <c r="U1868" s="112"/>
      <c r="V1868" s="71"/>
      <c r="W1868" s="112"/>
      <c r="X1868" s="71"/>
      <c r="Y1868" s="58"/>
      <c r="Z1868" s="58"/>
      <c r="AA1868" s="56">
        <v>4</v>
      </c>
      <c r="AC1868" s="15">
        <v>3</v>
      </c>
      <c r="AD1868" s="15">
        <v>125</v>
      </c>
      <c r="AE1868" s="15">
        <v>125</v>
      </c>
      <c r="AF1868" s="15">
        <v>198</v>
      </c>
      <c r="AG1868" s="15">
        <v>198</v>
      </c>
      <c r="AH1868" s="15">
        <v>63.1</v>
      </c>
      <c r="AI1868" s="15">
        <v>63.1</v>
      </c>
    </row>
    <row r="1869" spans="1:35" x14ac:dyDescent="0.2">
      <c r="A1869" s="138">
        <v>5</v>
      </c>
      <c r="B1869" s="294">
        <v>11</v>
      </c>
      <c r="C1869" s="294">
        <v>21</v>
      </c>
      <c r="D1869" s="390">
        <v>39</v>
      </c>
      <c r="E1869" s="71"/>
      <c r="F1869" s="95"/>
      <c r="G1869" s="71"/>
      <c r="H1869" s="112"/>
      <c r="I1869" s="71"/>
      <c r="J1869" s="112"/>
      <c r="K1869" s="71"/>
      <c r="L1869" s="58"/>
      <c r="M1869" s="58"/>
      <c r="N1869" s="138">
        <v>5</v>
      </c>
      <c r="O1869" s="71">
        <v>11</v>
      </c>
      <c r="P1869" s="294">
        <v>12</v>
      </c>
      <c r="Q1869" s="390">
        <v>14</v>
      </c>
      <c r="R1869" s="71"/>
      <c r="S1869" s="95"/>
      <c r="T1869" s="71"/>
      <c r="U1869" s="112"/>
      <c r="V1869" s="71"/>
      <c r="W1869" s="112"/>
      <c r="X1869" s="71"/>
      <c r="Y1869" s="58"/>
      <c r="Z1869" s="58"/>
      <c r="AA1869" s="56">
        <v>5</v>
      </c>
      <c r="AC1869" s="15">
        <v>4</v>
      </c>
      <c r="AD1869" s="15">
        <v>70</v>
      </c>
      <c r="AE1869" s="15">
        <v>70</v>
      </c>
      <c r="AF1869" s="15">
        <v>358</v>
      </c>
      <c r="AG1869" s="15">
        <v>358</v>
      </c>
      <c r="AH1869" s="15">
        <v>19.600000000000001</v>
      </c>
      <c r="AI1869" s="15">
        <v>19.600000000000001</v>
      </c>
    </row>
    <row r="1870" spans="1:35" x14ac:dyDescent="0.2">
      <c r="A1870" s="138">
        <v>6</v>
      </c>
      <c r="B1870" s="294">
        <v>10</v>
      </c>
      <c r="C1870" s="294">
        <v>190</v>
      </c>
      <c r="D1870" s="390">
        <v>229</v>
      </c>
      <c r="E1870" s="71"/>
      <c r="F1870" s="95"/>
      <c r="G1870" s="71"/>
      <c r="H1870" s="112"/>
      <c r="I1870" s="71"/>
      <c r="J1870" s="112"/>
      <c r="K1870" s="71"/>
      <c r="L1870" s="58"/>
      <c r="M1870" s="58"/>
      <c r="N1870" s="138">
        <v>6</v>
      </c>
      <c r="O1870" s="71">
        <v>10</v>
      </c>
      <c r="P1870" s="294">
        <v>180</v>
      </c>
      <c r="Q1870" s="390">
        <v>39</v>
      </c>
      <c r="R1870" s="71"/>
      <c r="S1870" s="95"/>
      <c r="T1870" s="71"/>
      <c r="U1870" s="112"/>
      <c r="V1870" s="71"/>
      <c r="W1870" s="112"/>
      <c r="X1870" s="71"/>
      <c r="Y1870" s="58"/>
      <c r="Z1870" s="58"/>
      <c r="AA1870" s="56">
        <v>6</v>
      </c>
      <c r="AC1870" s="15">
        <v>5</v>
      </c>
      <c r="AD1870" s="15">
        <v>28</v>
      </c>
      <c r="AE1870" s="15">
        <v>28</v>
      </c>
      <c r="AF1870" s="15">
        <v>280</v>
      </c>
      <c r="AG1870" s="15">
        <v>280</v>
      </c>
      <c r="AH1870" s="15">
        <v>10</v>
      </c>
      <c r="AI1870" s="15">
        <v>10</v>
      </c>
    </row>
    <row r="1871" spans="1:35" x14ac:dyDescent="0.2">
      <c r="A1871" s="138">
        <v>7</v>
      </c>
      <c r="B1871" s="294">
        <v>90</v>
      </c>
      <c r="C1871" s="294">
        <v>113</v>
      </c>
      <c r="D1871" s="390">
        <v>207</v>
      </c>
      <c r="E1871" s="71"/>
      <c r="F1871" s="95"/>
      <c r="G1871" s="71"/>
      <c r="H1871" s="112"/>
      <c r="I1871" s="71"/>
      <c r="J1871" s="112"/>
      <c r="K1871" s="71"/>
      <c r="L1871" s="58"/>
      <c r="M1871" s="58"/>
      <c r="N1871" s="138">
        <v>7</v>
      </c>
      <c r="O1871" s="71">
        <v>90</v>
      </c>
      <c r="P1871" s="294">
        <v>23</v>
      </c>
      <c r="Q1871" s="390">
        <v>94</v>
      </c>
      <c r="R1871" s="71"/>
      <c r="S1871" s="95"/>
      <c r="T1871" s="71"/>
      <c r="U1871" s="112"/>
      <c r="V1871" s="71"/>
      <c r="W1871" s="112"/>
      <c r="X1871" s="71"/>
      <c r="Y1871" s="58"/>
      <c r="Z1871" s="58"/>
      <c r="AA1871" s="56">
        <v>7</v>
      </c>
      <c r="AC1871" s="15">
        <v>6</v>
      </c>
      <c r="AD1871" s="15">
        <v>14</v>
      </c>
      <c r="AE1871" s="15">
        <v>14</v>
      </c>
      <c r="AF1871" s="15">
        <v>62</v>
      </c>
      <c r="AG1871" s="15">
        <v>62</v>
      </c>
      <c r="AH1871" s="15">
        <v>22.6</v>
      </c>
      <c r="AI1871" s="15">
        <v>22.6</v>
      </c>
    </row>
    <row r="1872" spans="1:35" x14ac:dyDescent="0.2">
      <c r="A1872" s="138">
        <v>8</v>
      </c>
      <c r="B1872" s="294">
        <v>0</v>
      </c>
      <c r="C1872" s="294">
        <v>2</v>
      </c>
      <c r="D1872" s="390">
        <v>5</v>
      </c>
      <c r="E1872" s="71"/>
      <c r="F1872" s="95"/>
      <c r="G1872" s="71"/>
      <c r="H1872" s="112"/>
      <c r="I1872" s="71"/>
      <c r="J1872" s="112"/>
      <c r="K1872" s="71"/>
      <c r="L1872" s="58"/>
      <c r="M1872" s="58"/>
      <c r="N1872" s="138">
        <v>8</v>
      </c>
      <c r="O1872" s="71">
        <v>0</v>
      </c>
      <c r="P1872" s="294">
        <v>2</v>
      </c>
      <c r="Q1872" s="390">
        <v>2</v>
      </c>
      <c r="R1872" s="71"/>
      <c r="S1872" s="95"/>
      <c r="T1872" s="71"/>
      <c r="U1872" s="112"/>
      <c r="V1872" s="71"/>
      <c r="W1872" s="112"/>
      <c r="X1872" s="71"/>
      <c r="Y1872" s="58"/>
      <c r="Z1872" s="58"/>
      <c r="AA1872" s="56">
        <v>8</v>
      </c>
      <c r="AC1872" s="15">
        <v>7</v>
      </c>
      <c r="AD1872" s="15">
        <v>10</v>
      </c>
      <c r="AE1872" s="15">
        <v>10</v>
      </c>
      <c r="AF1872" s="15">
        <v>79</v>
      </c>
      <c r="AG1872" s="15">
        <v>79</v>
      </c>
      <c r="AH1872" s="15">
        <v>12.7</v>
      </c>
      <c r="AI1872" s="15">
        <v>12.7</v>
      </c>
    </row>
    <row r="1873" spans="1:35" x14ac:dyDescent="0.2">
      <c r="A1873" s="138">
        <v>9</v>
      </c>
      <c r="B1873" s="294">
        <v>26</v>
      </c>
      <c r="C1873" s="294">
        <v>31</v>
      </c>
      <c r="D1873" s="390">
        <v>51</v>
      </c>
      <c r="E1873" s="71"/>
      <c r="F1873" s="95"/>
      <c r="G1873" s="71"/>
      <c r="H1873" s="112"/>
      <c r="I1873" s="71"/>
      <c r="J1873" s="112"/>
      <c r="K1873" s="71"/>
      <c r="L1873" s="58"/>
      <c r="M1873" s="58"/>
      <c r="N1873" s="138">
        <v>9</v>
      </c>
      <c r="O1873" s="71">
        <v>26</v>
      </c>
      <c r="P1873" s="294">
        <v>5</v>
      </c>
      <c r="Q1873" s="390">
        <v>21</v>
      </c>
      <c r="R1873" s="71"/>
      <c r="S1873" s="95"/>
      <c r="T1873" s="71"/>
      <c r="U1873" s="112"/>
      <c r="V1873" s="71"/>
      <c r="W1873" s="112"/>
      <c r="X1873" s="71"/>
      <c r="Y1873" s="58"/>
      <c r="Z1873" s="58"/>
      <c r="AA1873" s="56">
        <v>9</v>
      </c>
      <c r="AC1873" s="15">
        <v>8</v>
      </c>
      <c r="AD1873" s="15">
        <v>14</v>
      </c>
      <c r="AE1873" s="15">
        <v>14</v>
      </c>
      <c r="AF1873" s="15">
        <v>1075</v>
      </c>
      <c r="AG1873" s="15">
        <v>1075</v>
      </c>
      <c r="AH1873" s="15">
        <v>1.3</v>
      </c>
      <c r="AI1873" s="15">
        <v>1.3</v>
      </c>
    </row>
    <row r="1874" spans="1:35" x14ac:dyDescent="0.2">
      <c r="A1874" s="138">
        <v>10</v>
      </c>
      <c r="B1874" s="294">
        <v>51</v>
      </c>
      <c r="C1874" s="294">
        <v>134</v>
      </c>
      <c r="D1874" s="390">
        <v>220</v>
      </c>
      <c r="E1874" s="71"/>
      <c r="F1874" s="95"/>
      <c r="G1874" s="71"/>
      <c r="H1874" s="112"/>
      <c r="I1874" s="71"/>
      <c r="J1874" s="112"/>
      <c r="K1874" s="71"/>
      <c r="L1874" s="58"/>
      <c r="M1874" s="58"/>
      <c r="N1874" s="138">
        <v>10</v>
      </c>
      <c r="O1874" s="71">
        <v>51</v>
      </c>
      <c r="P1874" s="294">
        <v>85</v>
      </c>
      <c r="Q1874" s="390">
        <v>87</v>
      </c>
      <c r="R1874" s="71"/>
      <c r="S1874" s="95"/>
      <c r="T1874" s="71"/>
      <c r="U1874" s="112"/>
      <c r="V1874" s="71"/>
      <c r="W1874" s="112"/>
      <c r="X1874" s="71"/>
      <c r="Y1874" s="58"/>
      <c r="Z1874" s="58"/>
      <c r="AA1874" s="56">
        <v>10</v>
      </c>
      <c r="AC1874" s="15">
        <v>9</v>
      </c>
      <c r="AD1874" s="15">
        <v>5</v>
      </c>
      <c r="AE1874" s="15">
        <v>5</v>
      </c>
      <c r="AF1874" s="15">
        <v>234</v>
      </c>
      <c r="AG1874" s="15">
        <v>234</v>
      </c>
      <c r="AH1874" s="15">
        <v>2.1</v>
      </c>
      <c r="AI1874" s="15">
        <v>2.1</v>
      </c>
    </row>
    <row r="1875" spans="1:35" x14ac:dyDescent="0.2">
      <c r="A1875" s="138">
        <v>11</v>
      </c>
      <c r="B1875" s="294">
        <v>22</v>
      </c>
      <c r="C1875" s="294">
        <v>109</v>
      </c>
      <c r="D1875" s="390">
        <v>148</v>
      </c>
      <c r="E1875" s="71"/>
      <c r="F1875" s="95"/>
      <c r="G1875" s="71"/>
      <c r="H1875" s="112"/>
      <c r="I1875" s="71"/>
      <c r="J1875" s="112"/>
      <c r="K1875" s="71"/>
      <c r="L1875" s="58"/>
      <c r="M1875" s="58"/>
      <c r="N1875" s="138">
        <v>11</v>
      </c>
      <c r="O1875" s="71">
        <v>22</v>
      </c>
      <c r="P1875" s="294">
        <v>87</v>
      </c>
      <c r="Q1875" s="390">
        <v>39</v>
      </c>
      <c r="R1875" s="71"/>
      <c r="S1875" s="95"/>
      <c r="T1875" s="71"/>
      <c r="U1875" s="112"/>
      <c r="V1875" s="71"/>
      <c r="W1875" s="112"/>
      <c r="X1875" s="71"/>
      <c r="Y1875" s="58"/>
      <c r="Z1875" s="58"/>
      <c r="AA1875" s="56">
        <v>11</v>
      </c>
      <c r="AC1875" s="15">
        <v>10</v>
      </c>
      <c r="AD1875" s="15">
        <v>166</v>
      </c>
      <c r="AE1875" s="15">
        <v>166</v>
      </c>
      <c r="AF1875" s="15">
        <v>433</v>
      </c>
      <c r="AG1875" s="15">
        <v>433</v>
      </c>
      <c r="AH1875" s="15">
        <v>38.299999999999997</v>
      </c>
      <c r="AI1875" s="15">
        <v>38.299999999999997</v>
      </c>
    </row>
    <row r="1876" spans="1:35" x14ac:dyDescent="0.2">
      <c r="A1876" s="138">
        <v>12</v>
      </c>
      <c r="B1876" s="294">
        <v>361</v>
      </c>
      <c r="C1876" s="294">
        <v>511</v>
      </c>
      <c r="D1876" s="390">
        <v>694</v>
      </c>
      <c r="E1876" s="71"/>
      <c r="F1876" s="95"/>
      <c r="G1876" s="71"/>
      <c r="H1876" s="112"/>
      <c r="I1876" s="71"/>
      <c r="J1876" s="112"/>
      <c r="K1876" s="71"/>
      <c r="L1876" s="58"/>
      <c r="M1876" s="58"/>
      <c r="N1876" s="138">
        <v>12</v>
      </c>
      <c r="O1876" s="71">
        <v>361</v>
      </c>
      <c r="P1876" s="294">
        <v>151</v>
      </c>
      <c r="Q1876" s="390">
        <v>185</v>
      </c>
      <c r="R1876" s="71"/>
      <c r="S1876" s="95"/>
      <c r="T1876" s="71"/>
      <c r="U1876" s="112"/>
      <c r="V1876" s="71"/>
      <c r="W1876" s="112"/>
      <c r="X1876" s="71"/>
      <c r="Y1876" s="58"/>
      <c r="Z1876" s="58"/>
      <c r="AA1876" s="56">
        <v>12</v>
      </c>
      <c r="AC1876" s="15">
        <v>11</v>
      </c>
      <c r="AD1876" s="15">
        <v>75</v>
      </c>
      <c r="AE1876" s="15">
        <v>75</v>
      </c>
      <c r="AF1876" s="15">
        <v>1044</v>
      </c>
      <c r="AG1876" s="15">
        <v>1044</v>
      </c>
      <c r="AH1876" s="15">
        <v>7.2</v>
      </c>
      <c r="AI1876" s="15">
        <v>7.2</v>
      </c>
    </row>
    <row r="1877" spans="1:35" x14ac:dyDescent="0.2">
      <c r="A1877" s="138">
        <v>13</v>
      </c>
      <c r="B1877" s="294">
        <v>125</v>
      </c>
      <c r="C1877" s="294">
        <v>302</v>
      </c>
      <c r="D1877" s="390">
        <v>497</v>
      </c>
      <c r="E1877" s="71"/>
      <c r="F1877" s="95"/>
      <c r="G1877" s="71"/>
      <c r="H1877" s="112"/>
      <c r="I1877" s="71"/>
      <c r="J1877" s="112"/>
      <c r="K1877" s="71"/>
      <c r="L1877" s="58"/>
      <c r="M1877" s="58"/>
      <c r="N1877" s="138">
        <v>13</v>
      </c>
      <c r="O1877" s="71">
        <v>125</v>
      </c>
      <c r="P1877" s="294">
        <v>183</v>
      </c>
      <c r="Q1877" s="390">
        <v>197</v>
      </c>
      <c r="R1877" s="71"/>
      <c r="S1877" s="95"/>
      <c r="T1877" s="71"/>
      <c r="U1877" s="112"/>
      <c r="V1877" s="71"/>
      <c r="W1877" s="112"/>
      <c r="X1877" s="71"/>
      <c r="Y1877" s="58"/>
      <c r="Z1877" s="58"/>
      <c r="AA1877" s="56">
        <v>13</v>
      </c>
      <c r="AC1877" s="15">
        <v>12</v>
      </c>
      <c r="AD1877" s="15">
        <v>51</v>
      </c>
      <c r="AE1877" s="15">
        <v>51</v>
      </c>
      <c r="AF1877" s="15">
        <v>1382</v>
      </c>
      <c r="AG1877" s="15">
        <v>1382</v>
      </c>
      <c r="AH1877" s="15">
        <v>3.7</v>
      </c>
      <c r="AI1877" s="15">
        <v>3.7</v>
      </c>
    </row>
    <row r="1878" spans="1:35" x14ac:dyDescent="0.2">
      <c r="A1878" s="138">
        <v>14</v>
      </c>
      <c r="B1878" s="294">
        <v>1084</v>
      </c>
      <c r="C1878" s="294">
        <v>2104</v>
      </c>
      <c r="D1878" s="390">
        <v>2971</v>
      </c>
      <c r="E1878" s="71"/>
      <c r="F1878" s="95"/>
      <c r="G1878" s="71"/>
      <c r="H1878" s="112"/>
      <c r="I1878" s="71"/>
      <c r="J1878" s="112"/>
      <c r="K1878" s="71"/>
      <c r="L1878" s="58"/>
      <c r="M1878" s="58"/>
      <c r="N1878" s="138">
        <v>14</v>
      </c>
      <c r="O1878" s="71">
        <v>1084</v>
      </c>
      <c r="P1878" s="294">
        <v>1091</v>
      </c>
      <c r="Q1878" s="390">
        <v>977</v>
      </c>
      <c r="R1878" s="71"/>
      <c r="S1878" s="95"/>
      <c r="T1878" s="71"/>
      <c r="U1878" s="112"/>
      <c r="V1878" s="71"/>
      <c r="W1878" s="112"/>
      <c r="X1878" s="71"/>
      <c r="Y1878" s="58"/>
      <c r="Z1878" s="58"/>
      <c r="AA1878" s="56">
        <v>14</v>
      </c>
      <c r="AC1878" s="15">
        <v>13</v>
      </c>
      <c r="AD1878" s="15">
        <v>195</v>
      </c>
      <c r="AE1878" s="15">
        <v>195</v>
      </c>
      <c r="AF1878" s="15">
        <v>529</v>
      </c>
      <c r="AG1878" s="15">
        <v>529</v>
      </c>
      <c r="AH1878" s="15">
        <v>36.9</v>
      </c>
      <c r="AI1878" s="15">
        <v>36.9</v>
      </c>
    </row>
    <row r="1879" spans="1:35" x14ac:dyDescent="0.2">
      <c r="A1879" s="138">
        <v>15</v>
      </c>
      <c r="B1879" s="294">
        <v>1465</v>
      </c>
      <c r="C1879" s="294">
        <v>3027</v>
      </c>
      <c r="D1879" s="390">
        <v>3970</v>
      </c>
      <c r="E1879" s="71"/>
      <c r="F1879" s="95"/>
      <c r="G1879" s="71"/>
      <c r="H1879" s="112"/>
      <c r="I1879" s="71"/>
      <c r="J1879" s="112"/>
      <c r="K1879" s="71"/>
      <c r="L1879" s="58"/>
      <c r="M1879" s="58"/>
      <c r="N1879" s="138">
        <v>15</v>
      </c>
      <c r="O1879" s="71">
        <v>1465</v>
      </c>
      <c r="P1879" s="294">
        <v>1619</v>
      </c>
      <c r="Q1879" s="390">
        <v>1012</v>
      </c>
      <c r="R1879" s="71"/>
      <c r="S1879" s="95"/>
      <c r="T1879" s="71"/>
      <c r="U1879" s="112"/>
      <c r="V1879" s="71"/>
      <c r="W1879" s="112"/>
      <c r="X1879" s="71"/>
      <c r="Y1879" s="58"/>
      <c r="Z1879" s="58"/>
      <c r="AA1879" s="56">
        <v>15</v>
      </c>
      <c r="AC1879" s="15">
        <v>14</v>
      </c>
      <c r="AD1879" s="15">
        <v>650</v>
      </c>
      <c r="AE1879" s="15">
        <v>650</v>
      </c>
      <c r="AF1879" s="15">
        <v>1158</v>
      </c>
      <c r="AG1879" s="15">
        <v>1158</v>
      </c>
      <c r="AH1879" s="15">
        <v>56.1</v>
      </c>
      <c r="AI1879" s="15">
        <v>56.1</v>
      </c>
    </row>
    <row r="1880" spans="1:35" x14ac:dyDescent="0.2">
      <c r="A1880" s="138">
        <v>16</v>
      </c>
      <c r="B1880" s="294">
        <v>22</v>
      </c>
      <c r="C1880" s="294">
        <v>61</v>
      </c>
      <c r="D1880" s="390">
        <v>69</v>
      </c>
      <c r="E1880" s="71"/>
      <c r="F1880" s="95"/>
      <c r="G1880" s="71"/>
      <c r="H1880" s="112"/>
      <c r="I1880" s="71"/>
      <c r="J1880" s="112"/>
      <c r="K1880" s="71"/>
      <c r="L1880" s="58"/>
      <c r="M1880" s="58"/>
      <c r="N1880" s="138">
        <v>16</v>
      </c>
      <c r="O1880" s="71">
        <v>22</v>
      </c>
      <c r="P1880" s="294">
        <v>39</v>
      </c>
      <c r="Q1880" s="390">
        <v>9</v>
      </c>
      <c r="R1880" s="71"/>
      <c r="S1880" s="95"/>
      <c r="T1880" s="71"/>
      <c r="U1880" s="112"/>
      <c r="V1880" s="71"/>
      <c r="W1880" s="112"/>
      <c r="X1880" s="71"/>
      <c r="Y1880" s="58"/>
      <c r="Z1880" s="58"/>
      <c r="AA1880" s="56">
        <v>16</v>
      </c>
      <c r="AC1880" s="15">
        <v>15</v>
      </c>
      <c r="AD1880" s="15">
        <v>1065</v>
      </c>
      <c r="AE1880" s="15">
        <v>1065</v>
      </c>
      <c r="AF1880" s="15">
        <v>1922</v>
      </c>
      <c r="AG1880" s="15">
        <v>1922</v>
      </c>
      <c r="AH1880" s="15">
        <v>55.4</v>
      </c>
      <c r="AI1880" s="15">
        <v>55.4</v>
      </c>
    </row>
    <row r="1881" spans="1:35" x14ac:dyDescent="0.2">
      <c r="A1881" s="138">
        <v>17</v>
      </c>
      <c r="B1881" s="294">
        <v>17</v>
      </c>
      <c r="C1881" s="294">
        <v>70</v>
      </c>
      <c r="D1881" s="390">
        <v>117</v>
      </c>
      <c r="E1881" s="71"/>
      <c r="F1881" s="95"/>
      <c r="G1881" s="71"/>
      <c r="H1881" s="112"/>
      <c r="I1881" s="71"/>
      <c r="J1881" s="112"/>
      <c r="K1881" s="71"/>
      <c r="L1881" s="58"/>
      <c r="M1881" s="58"/>
      <c r="N1881" s="138">
        <v>17</v>
      </c>
      <c r="O1881" s="71">
        <v>17</v>
      </c>
      <c r="P1881" s="294">
        <v>52</v>
      </c>
      <c r="Q1881" s="390">
        <v>45</v>
      </c>
      <c r="R1881" s="71"/>
      <c r="S1881" s="95"/>
      <c r="T1881" s="71"/>
      <c r="U1881" s="112"/>
      <c r="V1881" s="71"/>
      <c r="W1881" s="112"/>
      <c r="X1881" s="71"/>
      <c r="Y1881" s="58"/>
      <c r="Z1881" s="58"/>
      <c r="AA1881" s="56">
        <v>17</v>
      </c>
      <c r="AC1881" s="15">
        <v>16</v>
      </c>
      <c r="AD1881" s="15">
        <v>31</v>
      </c>
      <c r="AE1881" s="15">
        <v>31</v>
      </c>
      <c r="AF1881" s="15">
        <v>106</v>
      </c>
      <c r="AG1881" s="15">
        <v>106</v>
      </c>
      <c r="AH1881" s="15">
        <v>29.2</v>
      </c>
      <c r="AI1881" s="15">
        <v>29.2</v>
      </c>
    </row>
    <row r="1882" spans="1:35" x14ac:dyDescent="0.2">
      <c r="A1882" s="138">
        <v>18</v>
      </c>
      <c r="B1882" s="294">
        <v>25</v>
      </c>
      <c r="C1882" s="294">
        <v>473</v>
      </c>
      <c r="D1882" s="390">
        <v>489</v>
      </c>
      <c r="E1882" s="71"/>
      <c r="F1882" s="95"/>
      <c r="G1882" s="71"/>
      <c r="H1882" s="112"/>
      <c r="I1882" s="71"/>
      <c r="J1882" s="112"/>
      <c r="K1882" s="71"/>
      <c r="L1882" s="58"/>
      <c r="M1882" s="58"/>
      <c r="N1882" s="138">
        <v>18</v>
      </c>
      <c r="O1882" s="71">
        <v>25</v>
      </c>
      <c r="P1882" s="294">
        <v>448</v>
      </c>
      <c r="Q1882" s="390">
        <v>16</v>
      </c>
      <c r="R1882" s="71"/>
      <c r="S1882" s="95"/>
      <c r="T1882" s="71"/>
      <c r="U1882" s="112"/>
      <c r="V1882" s="71"/>
      <c r="W1882" s="112"/>
      <c r="X1882" s="71"/>
      <c r="Y1882" s="58"/>
      <c r="Z1882" s="58"/>
      <c r="AA1882" s="56">
        <v>18</v>
      </c>
      <c r="AC1882" s="15">
        <v>17</v>
      </c>
      <c r="AD1882" s="15">
        <v>22</v>
      </c>
      <c r="AE1882" s="15">
        <v>22</v>
      </c>
      <c r="AF1882" s="15">
        <v>179</v>
      </c>
      <c r="AG1882" s="15">
        <v>179</v>
      </c>
      <c r="AH1882" s="15">
        <v>12.3</v>
      </c>
      <c r="AI1882" s="15">
        <v>12.3</v>
      </c>
    </row>
    <row r="1883" spans="1:35" x14ac:dyDescent="0.2">
      <c r="A1883" s="138">
        <v>19</v>
      </c>
      <c r="B1883" s="294">
        <v>223</v>
      </c>
      <c r="C1883" s="294">
        <v>256</v>
      </c>
      <c r="D1883" s="390">
        <v>284</v>
      </c>
      <c r="E1883" s="71"/>
      <c r="F1883" s="95"/>
      <c r="G1883" s="71"/>
      <c r="H1883" s="112"/>
      <c r="I1883" s="71"/>
      <c r="J1883" s="112"/>
      <c r="K1883" s="71"/>
      <c r="L1883" s="58"/>
      <c r="M1883" s="58"/>
      <c r="N1883" s="138">
        <v>19</v>
      </c>
      <c r="O1883" s="71">
        <v>223</v>
      </c>
      <c r="P1883" s="294">
        <v>43</v>
      </c>
      <c r="Q1883" s="390">
        <v>28</v>
      </c>
      <c r="R1883" s="71"/>
      <c r="S1883" s="95"/>
      <c r="T1883" s="71"/>
      <c r="U1883" s="112"/>
      <c r="V1883" s="71"/>
      <c r="W1883" s="112"/>
      <c r="X1883" s="71"/>
      <c r="Y1883" s="58"/>
      <c r="Z1883" s="58"/>
      <c r="AA1883" s="56">
        <v>19</v>
      </c>
      <c r="AC1883" s="15">
        <v>18</v>
      </c>
      <c r="AD1883" s="15">
        <v>310</v>
      </c>
      <c r="AE1883" s="15">
        <v>310</v>
      </c>
      <c r="AF1883" s="15">
        <v>651</v>
      </c>
      <c r="AG1883" s="15">
        <v>651</v>
      </c>
      <c r="AH1883" s="15">
        <v>47.6</v>
      </c>
      <c r="AI1883" s="15">
        <v>47.6</v>
      </c>
    </row>
    <row r="1884" spans="1:35" x14ac:dyDescent="0.2">
      <c r="A1884" s="138">
        <v>20</v>
      </c>
      <c r="B1884" s="294">
        <v>240</v>
      </c>
      <c r="C1884" s="294">
        <v>429</v>
      </c>
      <c r="D1884" s="390">
        <v>560</v>
      </c>
      <c r="E1884" s="71"/>
      <c r="F1884" s="95"/>
      <c r="G1884" s="71"/>
      <c r="H1884" s="112"/>
      <c r="I1884" s="71"/>
      <c r="J1884" s="112"/>
      <c r="K1884" s="71"/>
      <c r="L1884" s="58"/>
      <c r="M1884" s="58"/>
      <c r="N1884" s="138">
        <v>20</v>
      </c>
      <c r="O1884" s="71">
        <v>240</v>
      </c>
      <c r="P1884" s="294">
        <v>190</v>
      </c>
      <c r="Q1884" s="390">
        <v>131</v>
      </c>
      <c r="R1884" s="71"/>
      <c r="S1884" s="95"/>
      <c r="T1884" s="71"/>
      <c r="U1884" s="112"/>
      <c r="V1884" s="71"/>
      <c r="W1884" s="112"/>
      <c r="X1884" s="71"/>
      <c r="Y1884" s="58"/>
      <c r="Z1884" s="58"/>
      <c r="AA1884" s="56">
        <v>20</v>
      </c>
      <c r="AC1884" s="15">
        <v>19</v>
      </c>
      <c r="AD1884" s="15">
        <v>240</v>
      </c>
      <c r="AE1884" s="15">
        <v>240</v>
      </c>
      <c r="AF1884" s="15">
        <v>347</v>
      </c>
      <c r="AG1884" s="15">
        <v>347</v>
      </c>
      <c r="AH1884" s="15">
        <v>69.2</v>
      </c>
      <c r="AI1884" s="15">
        <v>69.2</v>
      </c>
    </row>
    <row r="1885" spans="1:35" x14ac:dyDescent="0.2">
      <c r="A1885" s="138">
        <v>21</v>
      </c>
      <c r="B1885" s="294">
        <v>163</v>
      </c>
      <c r="C1885" s="294">
        <v>315</v>
      </c>
      <c r="D1885" s="390">
        <v>417</v>
      </c>
      <c r="E1885" s="71"/>
      <c r="F1885" s="95"/>
      <c r="G1885" s="71"/>
      <c r="H1885" s="112"/>
      <c r="I1885" s="71"/>
      <c r="J1885" s="112"/>
      <c r="K1885" s="71"/>
      <c r="L1885" s="58"/>
      <c r="M1885" s="58"/>
      <c r="N1885" s="138">
        <v>21</v>
      </c>
      <c r="O1885" s="71">
        <v>163</v>
      </c>
      <c r="P1885" s="294">
        <v>149</v>
      </c>
      <c r="Q1885" s="390">
        <v>102</v>
      </c>
      <c r="R1885" s="71"/>
      <c r="S1885" s="95"/>
      <c r="T1885" s="71"/>
      <c r="U1885" s="112"/>
      <c r="V1885" s="71"/>
      <c r="W1885" s="112"/>
      <c r="X1885" s="71"/>
      <c r="Y1885" s="58"/>
      <c r="Z1885" s="58"/>
      <c r="AA1885" s="56">
        <v>21</v>
      </c>
      <c r="AC1885" s="15">
        <v>20</v>
      </c>
      <c r="AD1885" s="15">
        <v>262</v>
      </c>
      <c r="AE1885" s="15">
        <v>262</v>
      </c>
      <c r="AF1885" s="15">
        <v>485</v>
      </c>
      <c r="AG1885" s="15">
        <v>485</v>
      </c>
      <c r="AH1885" s="15">
        <v>54</v>
      </c>
      <c r="AI1885" s="15">
        <v>54</v>
      </c>
    </row>
    <row r="1886" spans="1:35" x14ac:dyDescent="0.2">
      <c r="A1886" s="138">
        <v>22</v>
      </c>
      <c r="B1886" s="294">
        <v>186</v>
      </c>
      <c r="C1886" s="294">
        <v>284</v>
      </c>
      <c r="D1886" s="390">
        <v>458</v>
      </c>
      <c r="E1886" s="71"/>
      <c r="F1886" s="95"/>
      <c r="G1886" s="71"/>
      <c r="H1886" s="112"/>
      <c r="I1886" s="71"/>
      <c r="J1886" s="112"/>
      <c r="K1886" s="71"/>
      <c r="L1886" s="58"/>
      <c r="M1886" s="58"/>
      <c r="N1886" s="138">
        <v>22</v>
      </c>
      <c r="O1886" s="71">
        <v>186</v>
      </c>
      <c r="P1886" s="294">
        <v>114</v>
      </c>
      <c r="Q1886" s="390">
        <v>187</v>
      </c>
      <c r="R1886" s="71"/>
      <c r="S1886" s="95"/>
      <c r="T1886" s="71"/>
      <c r="U1886" s="112"/>
      <c r="V1886" s="71"/>
      <c r="W1886" s="112"/>
      <c r="X1886" s="71"/>
      <c r="Y1886" s="58"/>
      <c r="Z1886" s="58"/>
      <c r="AA1886" s="56">
        <v>22</v>
      </c>
      <c r="AC1886" s="15">
        <v>21</v>
      </c>
      <c r="AD1886" s="15">
        <v>170</v>
      </c>
      <c r="AE1886" s="15">
        <v>170</v>
      </c>
      <c r="AF1886" s="15">
        <v>774</v>
      </c>
      <c r="AG1886" s="15">
        <v>774</v>
      </c>
      <c r="AH1886" s="15">
        <v>22</v>
      </c>
      <c r="AI1886" s="15">
        <v>22</v>
      </c>
    </row>
    <row r="1887" spans="1:35" x14ac:dyDescent="0.2">
      <c r="A1887" s="138">
        <v>23</v>
      </c>
      <c r="B1887" s="294">
        <v>1967</v>
      </c>
      <c r="C1887" s="294">
        <v>3181</v>
      </c>
      <c r="D1887" s="390">
        <v>4051</v>
      </c>
      <c r="E1887" s="71"/>
      <c r="F1887" s="95"/>
      <c r="G1887" s="71"/>
      <c r="H1887" s="112"/>
      <c r="I1887" s="71"/>
      <c r="J1887" s="112"/>
      <c r="K1887" s="71"/>
      <c r="L1887" s="58"/>
      <c r="M1887" s="58"/>
      <c r="N1887" s="138">
        <v>23</v>
      </c>
      <c r="O1887" s="71">
        <v>1967</v>
      </c>
      <c r="P1887" s="294">
        <v>1249</v>
      </c>
      <c r="Q1887" s="390">
        <v>1105</v>
      </c>
      <c r="R1887" s="71"/>
      <c r="S1887" s="95"/>
      <c r="T1887" s="71"/>
      <c r="U1887" s="112"/>
      <c r="V1887" s="71"/>
      <c r="W1887" s="112"/>
      <c r="X1887" s="71"/>
      <c r="Y1887" s="58"/>
      <c r="Z1887" s="58"/>
      <c r="AA1887" s="56">
        <v>23</v>
      </c>
      <c r="AC1887" s="15">
        <v>22</v>
      </c>
      <c r="AD1887" s="15">
        <v>117</v>
      </c>
      <c r="AE1887" s="15">
        <v>117</v>
      </c>
      <c r="AF1887" s="15">
        <v>925</v>
      </c>
      <c r="AG1887" s="15">
        <v>925</v>
      </c>
      <c r="AH1887" s="15">
        <v>12.6</v>
      </c>
      <c r="AI1887" s="15">
        <v>12.6</v>
      </c>
    </row>
    <row r="1888" spans="1:35" x14ac:dyDescent="0.2">
      <c r="A1888" s="138">
        <v>24</v>
      </c>
      <c r="B1888" s="294">
        <v>322</v>
      </c>
      <c r="C1888" s="294">
        <v>722</v>
      </c>
      <c r="D1888" s="390">
        <v>902</v>
      </c>
      <c r="E1888" s="71"/>
      <c r="F1888" s="95"/>
      <c r="G1888" s="71"/>
      <c r="H1888" s="112"/>
      <c r="I1888" s="71"/>
      <c r="J1888" s="112"/>
      <c r="K1888" s="71"/>
      <c r="L1888" s="58"/>
      <c r="M1888" s="58"/>
      <c r="N1888" s="138">
        <v>24</v>
      </c>
      <c r="O1888" s="71">
        <v>322</v>
      </c>
      <c r="P1888" s="294">
        <v>453</v>
      </c>
      <c r="Q1888" s="390">
        <v>190</v>
      </c>
      <c r="R1888" s="71"/>
      <c r="S1888" s="95"/>
      <c r="T1888" s="71"/>
      <c r="U1888" s="112"/>
      <c r="V1888" s="71"/>
      <c r="W1888" s="112"/>
      <c r="X1888" s="71"/>
      <c r="Y1888" s="58"/>
      <c r="Z1888" s="58"/>
      <c r="AA1888" s="56">
        <v>24</v>
      </c>
      <c r="AC1888" s="15">
        <v>23</v>
      </c>
      <c r="AD1888" s="15">
        <v>1482</v>
      </c>
      <c r="AE1888" s="15">
        <v>1482</v>
      </c>
      <c r="AF1888" s="15">
        <v>2168</v>
      </c>
      <c r="AG1888" s="15">
        <v>2168</v>
      </c>
      <c r="AH1888" s="15">
        <v>68.400000000000006</v>
      </c>
      <c r="AI1888" s="15">
        <v>68.400000000000006</v>
      </c>
    </row>
    <row r="1889" spans="1:35" x14ac:dyDescent="0.2">
      <c r="A1889" s="72" t="s">
        <v>4</v>
      </c>
      <c r="B1889" s="62">
        <f t="shared" ref="B1889:C1889" si="123">SUM(B1865:B1888)</f>
        <v>6659</v>
      </c>
      <c r="C1889" s="62">
        <f t="shared" si="123"/>
        <v>12817</v>
      </c>
      <c r="D1889" s="350">
        <f t="shared" ref="D1889:G1889" si="124">SUM(D1865:D1888)</f>
        <v>17170</v>
      </c>
      <c r="E1889" s="62">
        <f t="shared" si="124"/>
        <v>0</v>
      </c>
      <c r="F1889" s="62">
        <f t="shared" si="124"/>
        <v>0</v>
      </c>
      <c r="G1889" s="62">
        <f t="shared" si="124"/>
        <v>0</v>
      </c>
      <c r="H1889" s="62">
        <f t="shared" ref="H1889:M1889" si="125">SUM(H1865:H1888)</f>
        <v>0</v>
      </c>
      <c r="I1889" s="62">
        <f t="shared" si="125"/>
        <v>0</v>
      </c>
      <c r="J1889" s="62">
        <f t="shared" si="125"/>
        <v>0</v>
      </c>
      <c r="K1889" s="62">
        <f t="shared" si="125"/>
        <v>0</v>
      </c>
      <c r="L1889" s="62">
        <f t="shared" si="125"/>
        <v>0</v>
      </c>
      <c r="M1889" s="62">
        <f t="shared" si="125"/>
        <v>0</v>
      </c>
      <c r="N1889" s="72" t="s">
        <v>4</v>
      </c>
      <c r="O1889" s="62">
        <f t="shared" ref="O1889:P1889" si="126">SUM(O1865:O1888)</f>
        <v>6659</v>
      </c>
      <c r="P1889" s="62">
        <f t="shared" si="126"/>
        <v>6448</v>
      </c>
      <c r="Q1889" s="62">
        <f t="shared" ref="Q1889:T1889" si="127">SUM(Q1865:Q1888)</f>
        <v>4821</v>
      </c>
      <c r="R1889" s="62">
        <f t="shared" si="127"/>
        <v>0</v>
      </c>
      <c r="S1889" s="62">
        <f t="shared" si="127"/>
        <v>0</v>
      </c>
      <c r="T1889" s="62">
        <f t="shared" si="127"/>
        <v>0</v>
      </c>
      <c r="U1889" s="62">
        <f t="shared" ref="U1889:Z1889" si="128">SUM(U1865:U1888)</f>
        <v>0</v>
      </c>
      <c r="V1889" s="62">
        <f t="shared" si="128"/>
        <v>0</v>
      </c>
      <c r="W1889" s="62">
        <f t="shared" si="128"/>
        <v>0</v>
      </c>
      <c r="X1889" s="62">
        <f t="shared" si="128"/>
        <v>0</v>
      </c>
      <c r="Y1889" s="62">
        <f t="shared" si="128"/>
        <v>0</v>
      </c>
      <c r="Z1889" s="62">
        <f t="shared" si="128"/>
        <v>0</v>
      </c>
      <c r="AA1889" s="61" t="s">
        <v>4</v>
      </c>
      <c r="AC1889" s="15">
        <v>24</v>
      </c>
      <c r="AD1889" s="15">
        <v>344</v>
      </c>
      <c r="AE1889" s="15">
        <v>344</v>
      </c>
      <c r="AF1889" s="15">
        <v>708</v>
      </c>
      <c r="AG1889" s="15">
        <v>708</v>
      </c>
      <c r="AH1889" s="15">
        <v>48.6</v>
      </c>
      <c r="AI1889" s="15">
        <v>48.6</v>
      </c>
    </row>
    <row r="1890" spans="1:35" x14ac:dyDescent="0.2">
      <c r="A1890" s="45"/>
      <c r="B1890" s="105"/>
      <c r="C1890" s="105"/>
      <c r="D1890" s="68"/>
      <c r="E1890" s="68"/>
      <c r="H1890" s="380"/>
      <c r="I1890" s="380"/>
      <c r="J1890" s="380"/>
      <c r="K1890" s="380"/>
      <c r="L1890" s="105"/>
      <c r="M1890" s="380"/>
      <c r="N1890" s="45"/>
      <c r="O1890" s="380"/>
      <c r="P1890" s="380"/>
      <c r="Q1890" s="380"/>
      <c r="R1890" s="380"/>
      <c r="S1890" s="380"/>
      <c r="T1890" s="380"/>
      <c r="U1890" s="380"/>
      <c r="V1890" s="380"/>
      <c r="W1890" s="380"/>
      <c r="X1890" s="380"/>
      <c r="AA1890" s="45"/>
    </row>
    <row r="1891" spans="1:35" x14ac:dyDescent="0.2">
      <c r="B1891" s="105"/>
      <c r="C1891" s="105"/>
      <c r="D1891" s="68"/>
      <c r="E1891" s="68"/>
      <c r="H1891" s="380"/>
      <c r="I1891" s="380"/>
      <c r="J1891" s="380"/>
      <c r="K1891" s="380"/>
      <c r="L1891" s="380"/>
      <c r="M1891" s="380"/>
      <c r="O1891" s="105"/>
      <c r="P1891" s="105"/>
      <c r="Q1891" s="105"/>
      <c r="U1891" s="380"/>
      <c r="V1891" s="380"/>
      <c r="W1891" s="380"/>
      <c r="X1891" s="380"/>
    </row>
    <row r="1892" spans="1:35" x14ac:dyDescent="0.2">
      <c r="D1892" s="380"/>
      <c r="E1892" s="380"/>
      <c r="G1892" s="75"/>
    </row>
    <row r="1893" spans="1:35" x14ac:dyDescent="0.2">
      <c r="B1893" s="300"/>
      <c r="C1893" s="299"/>
      <c r="O1893" s="86"/>
    </row>
    <row r="1894" spans="1:35" x14ac:dyDescent="0.2">
      <c r="A1894" s="140" t="s">
        <v>360</v>
      </c>
      <c r="B1894" s="115" t="s">
        <v>266</v>
      </c>
      <c r="C1894" s="116"/>
      <c r="D1894" s="116"/>
      <c r="E1894" s="116"/>
      <c r="F1894" s="116"/>
      <c r="G1894" s="116"/>
      <c r="H1894" s="116"/>
      <c r="I1894" s="116"/>
      <c r="J1894" s="116"/>
      <c r="K1894" s="116"/>
      <c r="L1894" s="116"/>
      <c r="M1894" s="116"/>
      <c r="N1894" s="140" t="s">
        <v>360</v>
      </c>
      <c r="O1894" s="326" t="str">
        <f>B1894</f>
        <v>Wagner-Peyser Closed Positions Filled Rate</v>
      </c>
      <c r="P1894" s="327"/>
      <c r="Q1894" s="327"/>
      <c r="R1894" s="327"/>
      <c r="S1894" s="327"/>
      <c r="T1894" s="327"/>
      <c r="U1894" s="327"/>
      <c r="V1894" s="327"/>
      <c r="W1894" s="327"/>
      <c r="X1894" s="327" t="s">
        <v>117</v>
      </c>
      <c r="Y1894" s="327"/>
      <c r="Z1894" s="327"/>
      <c r="AA1894" s="114" t="s">
        <v>360</v>
      </c>
    </row>
    <row r="1895" spans="1:35" x14ac:dyDescent="0.2">
      <c r="A1895" s="140">
        <v>1</v>
      </c>
      <c r="B1895" s="294">
        <v>279</v>
      </c>
      <c r="C1895" s="294">
        <v>632</v>
      </c>
      <c r="D1895" s="71">
        <v>4045</v>
      </c>
      <c r="E1895" s="297"/>
      <c r="F1895" s="70"/>
      <c r="G1895" s="297"/>
      <c r="H1895" s="295"/>
      <c r="I1895" s="71"/>
      <c r="J1895" s="295"/>
      <c r="K1895" s="297"/>
      <c r="L1895" s="58"/>
      <c r="M1895" s="58"/>
      <c r="N1895" s="140">
        <v>1</v>
      </c>
      <c r="O1895" s="297">
        <v>279</v>
      </c>
      <c r="P1895" s="294">
        <v>355</v>
      </c>
      <c r="Q1895" s="294">
        <v>3420</v>
      </c>
      <c r="R1895" s="297"/>
      <c r="S1895" s="70"/>
      <c r="T1895" s="297"/>
      <c r="U1895" s="295"/>
      <c r="V1895" s="71"/>
      <c r="W1895" s="295"/>
      <c r="X1895" s="297"/>
      <c r="Y1895" s="58"/>
      <c r="Z1895" s="58"/>
      <c r="AA1895" s="65">
        <v>1</v>
      </c>
    </row>
    <row r="1896" spans="1:35" x14ac:dyDescent="0.2">
      <c r="A1896" s="140">
        <v>2</v>
      </c>
      <c r="B1896" s="294">
        <v>434</v>
      </c>
      <c r="C1896" s="294">
        <v>790</v>
      </c>
      <c r="D1896" s="71">
        <v>1177</v>
      </c>
      <c r="E1896" s="71"/>
      <c r="F1896" s="95"/>
      <c r="G1896" s="71"/>
      <c r="H1896" s="112"/>
      <c r="I1896" s="71"/>
      <c r="J1896" s="112"/>
      <c r="K1896" s="71"/>
      <c r="L1896" s="58"/>
      <c r="M1896" s="58"/>
      <c r="N1896" s="140">
        <v>2</v>
      </c>
      <c r="O1896" s="71">
        <v>434</v>
      </c>
      <c r="P1896" s="294">
        <v>388</v>
      </c>
      <c r="Q1896" s="294">
        <v>429</v>
      </c>
      <c r="R1896" s="71"/>
      <c r="S1896" s="95"/>
      <c r="T1896" s="71"/>
      <c r="U1896" s="112"/>
      <c r="V1896" s="71"/>
      <c r="W1896" s="112"/>
      <c r="X1896" s="71"/>
      <c r="Y1896" s="58"/>
      <c r="Z1896" s="58"/>
      <c r="AA1896" s="65">
        <v>2</v>
      </c>
    </row>
    <row r="1897" spans="1:35" x14ac:dyDescent="0.2">
      <c r="A1897" s="140">
        <v>3</v>
      </c>
      <c r="B1897" s="294">
        <v>122</v>
      </c>
      <c r="C1897" s="294">
        <v>230</v>
      </c>
      <c r="D1897" s="71">
        <v>351</v>
      </c>
      <c r="E1897" s="71"/>
      <c r="F1897" s="95"/>
      <c r="G1897" s="71"/>
      <c r="H1897" s="112"/>
      <c r="I1897" s="71"/>
      <c r="J1897" s="112"/>
      <c r="K1897" s="71"/>
      <c r="L1897" s="58"/>
      <c r="M1897" s="58"/>
      <c r="N1897" s="140">
        <v>3</v>
      </c>
      <c r="O1897" s="71">
        <v>122</v>
      </c>
      <c r="P1897" s="294">
        <v>113</v>
      </c>
      <c r="Q1897" s="294">
        <v>119</v>
      </c>
      <c r="R1897" s="71"/>
      <c r="S1897" s="95"/>
      <c r="T1897" s="71"/>
      <c r="U1897" s="112"/>
      <c r="V1897" s="71"/>
      <c r="W1897" s="112"/>
      <c r="X1897" s="71"/>
      <c r="Y1897" s="58"/>
      <c r="Z1897" s="58"/>
      <c r="AA1897" s="65">
        <v>3</v>
      </c>
    </row>
    <row r="1898" spans="1:35" x14ac:dyDescent="0.2">
      <c r="A1898" s="140">
        <v>4</v>
      </c>
      <c r="B1898" s="294">
        <v>366</v>
      </c>
      <c r="C1898" s="294">
        <v>800</v>
      </c>
      <c r="D1898" s="71">
        <v>2356</v>
      </c>
      <c r="E1898" s="71"/>
      <c r="F1898" s="95"/>
      <c r="G1898" s="71"/>
      <c r="H1898" s="112"/>
      <c r="I1898" s="71"/>
      <c r="J1898" s="112"/>
      <c r="K1898" s="71"/>
      <c r="L1898" s="58"/>
      <c r="M1898" s="58"/>
      <c r="N1898" s="140">
        <v>4</v>
      </c>
      <c r="O1898" s="71">
        <v>366</v>
      </c>
      <c r="P1898" s="294">
        <v>457</v>
      </c>
      <c r="Q1898" s="294">
        <v>1501</v>
      </c>
      <c r="R1898" s="71"/>
      <c r="S1898" s="95"/>
      <c r="T1898" s="71"/>
      <c r="U1898" s="112"/>
      <c r="V1898" s="71"/>
      <c r="W1898" s="112"/>
      <c r="X1898" s="71"/>
      <c r="Y1898" s="58"/>
      <c r="Z1898" s="58"/>
      <c r="AA1898" s="65">
        <v>4</v>
      </c>
    </row>
    <row r="1899" spans="1:35" x14ac:dyDescent="0.2">
      <c r="A1899" s="140">
        <v>5</v>
      </c>
      <c r="B1899" s="294">
        <v>156</v>
      </c>
      <c r="C1899" s="294">
        <v>400</v>
      </c>
      <c r="D1899" s="71">
        <v>631</v>
      </c>
      <c r="E1899" s="71"/>
      <c r="F1899" s="95"/>
      <c r="G1899" s="71"/>
      <c r="H1899" s="112"/>
      <c r="I1899" s="71"/>
      <c r="J1899" s="112"/>
      <c r="K1899" s="71"/>
      <c r="L1899" s="58"/>
      <c r="M1899" s="58"/>
      <c r="N1899" s="140">
        <v>5</v>
      </c>
      <c r="O1899" s="71">
        <v>156</v>
      </c>
      <c r="P1899" s="294">
        <v>233</v>
      </c>
      <c r="Q1899" s="294">
        <v>210</v>
      </c>
      <c r="R1899" s="71"/>
      <c r="S1899" s="95"/>
      <c r="T1899" s="71"/>
      <c r="U1899" s="112"/>
      <c r="V1899" s="71"/>
      <c r="W1899" s="112"/>
      <c r="X1899" s="71"/>
      <c r="Y1899" s="58"/>
      <c r="Z1899" s="58"/>
      <c r="AA1899" s="65">
        <v>5</v>
      </c>
    </row>
    <row r="1900" spans="1:35" x14ac:dyDescent="0.2">
      <c r="A1900" s="140">
        <v>6</v>
      </c>
      <c r="B1900" s="294">
        <v>43</v>
      </c>
      <c r="C1900" s="294">
        <v>264</v>
      </c>
      <c r="D1900" s="71">
        <v>339</v>
      </c>
      <c r="E1900" s="71"/>
      <c r="F1900" s="95"/>
      <c r="G1900" s="71"/>
      <c r="H1900" s="112"/>
      <c r="I1900" s="71"/>
      <c r="J1900" s="112"/>
      <c r="K1900" s="71"/>
      <c r="L1900" s="58"/>
      <c r="M1900" s="58"/>
      <c r="N1900" s="140">
        <v>6</v>
      </c>
      <c r="O1900" s="71">
        <v>43</v>
      </c>
      <c r="P1900" s="294">
        <v>222</v>
      </c>
      <c r="Q1900" s="294">
        <v>75</v>
      </c>
      <c r="R1900" s="71"/>
      <c r="S1900" s="95"/>
      <c r="T1900" s="71"/>
      <c r="U1900" s="112"/>
      <c r="V1900" s="71"/>
      <c r="W1900" s="112"/>
      <c r="X1900" s="71"/>
      <c r="Y1900" s="58"/>
      <c r="Z1900" s="58"/>
      <c r="AA1900" s="65">
        <v>6</v>
      </c>
    </row>
    <row r="1901" spans="1:35" x14ac:dyDescent="0.2">
      <c r="A1901" s="140">
        <v>7</v>
      </c>
      <c r="B1901" s="294">
        <v>249</v>
      </c>
      <c r="C1901" s="294">
        <v>367</v>
      </c>
      <c r="D1901" s="71">
        <v>562</v>
      </c>
      <c r="E1901" s="71"/>
      <c r="F1901" s="95"/>
      <c r="G1901" s="71"/>
      <c r="H1901" s="112"/>
      <c r="I1901" s="71"/>
      <c r="J1901" s="112"/>
      <c r="K1901" s="71"/>
      <c r="L1901" s="58"/>
      <c r="M1901" s="58"/>
      <c r="N1901" s="140">
        <v>7</v>
      </c>
      <c r="O1901" s="71">
        <v>249</v>
      </c>
      <c r="P1901" s="294">
        <v>118</v>
      </c>
      <c r="Q1901" s="294">
        <v>196</v>
      </c>
      <c r="R1901" s="71"/>
      <c r="S1901" s="95"/>
      <c r="T1901" s="71"/>
      <c r="U1901" s="112"/>
      <c r="V1901" s="71"/>
      <c r="W1901" s="112"/>
      <c r="X1901" s="71"/>
      <c r="Y1901" s="58"/>
      <c r="Z1901" s="58"/>
      <c r="AA1901" s="65">
        <v>7</v>
      </c>
    </row>
    <row r="1902" spans="1:35" x14ac:dyDescent="0.2">
      <c r="A1902" s="140">
        <v>8</v>
      </c>
      <c r="B1902" s="294">
        <v>1175</v>
      </c>
      <c r="C1902" s="294">
        <v>2289</v>
      </c>
      <c r="D1902" s="71">
        <v>3835</v>
      </c>
      <c r="E1902" s="71"/>
      <c r="F1902" s="95"/>
      <c r="G1902" s="71"/>
      <c r="H1902" s="112"/>
      <c r="I1902" s="71"/>
      <c r="J1902" s="112"/>
      <c r="K1902" s="71"/>
      <c r="L1902" s="58"/>
      <c r="M1902" s="58"/>
      <c r="N1902" s="140">
        <v>8</v>
      </c>
      <c r="O1902" s="71">
        <v>1175</v>
      </c>
      <c r="P1902" s="294">
        <v>1116</v>
      </c>
      <c r="Q1902" s="294">
        <v>1547</v>
      </c>
      <c r="R1902" s="71"/>
      <c r="S1902" s="95"/>
      <c r="T1902" s="71"/>
      <c r="U1902" s="112"/>
      <c r="V1902" s="71"/>
      <c r="W1902" s="112"/>
      <c r="X1902" s="71"/>
      <c r="Y1902" s="58"/>
      <c r="Z1902" s="58"/>
      <c r="AA1902" s="65">
        <v>8</v>
      </c>
    </row>
    <row r="1903" spans="1:35" x14ac:dyDescent="0.2">
      <c r="A1903" s="140">
        <v>9</v>
      </c>
      <c r="B1903" s="294">
        <v>556</v>
      </c>
      <c r="C1903" s="294">
        <v>900</v>
      </c>
      <c r="D1903" s="71">
        <v>1157</v>
      </c>
      <c r="E1903" s="71"/>
      <c r="F1903" s="95"/>
      <c r="G1903" s="71"/>
      <c r="H1903" s="112"/>
      <c r="I1903" s="71"/>
      <c r="J1903" s="112"/>
      <c r="K1903" s="71"/>
      <c r="L1903" s="58"/>
      <c r="M1903" s="58"/>
      <c r="N1903" s="140">
        <v>9</v>
      </c>
      <c r="O1903" s="71">
        <v>556</v>
      </c>
      <c r="P1903" s="294">
        <v>344</v>
      </c>
      <c r="Q1903" s="294">
        <v>263</v>
      </c>
      <c r="R1903" s="71"/>
      <c r="S1903" s="95"/>
      <c r="T1903" s="71"/>
      <c r="U1903" s="112"/>
      <c r="V1903" s="71"/>
      <c r="W1903" s="112"/>
      <c r="X1903" s="71"/>
      <c r="Y1903" s="58"/>
      <c r="Z1903" s="58"/>
      <c r="AA1903" s="65">
        <v>9</v>
      </c>
    </row>
    <row r="1904" spans="1:35" x14ac:dyDescent="0.2">
      <c r="A1904" s="140">
        <v>10</v>
      </c>
      <c r="B1904" s="294">
        <v>346</v>
      </c>
      <c r="C1904" s="294">
        <v>689</v>
      </c>
      <c r="D1904" s="71">
        <v>995</v>
      </c>
      <c r="E1904" s="71"/>
      <c r="F1904" s="95"/>
      <c r="G1904" s="71"/>
      <c r="H1904" s="112"/>
      <c r="I1904" s="71"/>
      <c r="J1904" s="112"/>
      <c r="K1904" s="71"/>
      <c r="L1904" s="58"/>
      <c r="M1904" s="58"/>
      <c r="N1904" s="140">
        <v>10</v>
      </c>
      <c r="O1904" s="71">
        <v>346</v>
      </c>
      <c r="P1904" s="294">
        <v>350</v>
      </c>
      <c r="Q1904" s="294">
        <v>315</v>
      </c>
      <c r="R1904" s="71"/>
      <c r="S1904" s="95"/>
      <c r="T1904" s="71"/>
      <c r="U1904" s="112"/>
      <c r="V1904" s="71"/>
      <c r="W1904" s="112"/>
      <c r="X1904" s="71"/>
      <c r="Y1904" s="58"/>
      <c r="Z1904" s="58"/>
      <c r="AA1904" s="65">
        <v>10</v>
      </c>
    </row>
    <row r="1905" spans="1:27" x14ac:dyDescent="0.2">
      <c r="A1905" s="140">
        <v>11</v>
      </c>
      <c r="B1905" s="294">
        <v>141</v>
      </c>
      <c r="C1905" s="294">
        <v>841</v>
      </c>
      <c r="D1905" s="71">
        <v>984</v>
      </c>
      <c r="E1905" s="71"/>
      <c r="F1905" s="95"/>
      <c r="G1905" s="71"/>
      <c r="H1905" s="112"/>
      <c r="I1905" s="71"/>
      <c r="J1905" s="112"/>
      <c r="K1905" s="71"/>
      <c r="L1905" s="58"/>
      <c r="M1905" s="58"/>
      <c r="N1905" s="140">
        <v>11</v>
      </c>
      <c r="O1905" s="71">
        <v>141</v>
      </c>
      <c r="P1905" s="294">
        <v>703</v>
      </c>
      <c r="Q1905" s="294">
        <v>144</v>
      </c>
      <c r="R1905" s="71"/>
      <c r="S1905" s="95"/>
      <c r="T1905" s="71"/>
      <c r="U1905" s="112"/>
      <c r="V1905" s="71"/>
      <c r="W1905" s="112"/>
      <c r="X1905" s="71"/>
      <c r="Y1905" s="58"/>
      <c r="Z1905" s="58"/>
      <c r="AA1905" s="65">
        <v>11</v>
      </c>
    </row>
    <row r="1906" spans="1:27" x14ac:dyDescent="0.2">
      <c r="A1906" s="140">
        <v>12</v>
      </c>
      <c r="B1906" s="294">
        <v>1518</v>
      </c>
      <c r="C1906" s="294">
        <v>2968</v>
      </c>
      <c r="D1906" s="71">
        <v>5213</v>
      </c>
      <c r="E1906" s="71"/>
      <c r="F1906" s="95"/>
      <c r="G1906" s="71"/>
      <c r="H1906" s="112"/>
      <c r="I1906" s="71"/>
      <c r="J1906" s="112"/>
      <c r="K1906" s="71"/>
      <c r="L1906" s="58"/>
      <c r="M1906" s="58"/>
      <c r="N1906" s="140">
        <v>12</v>
      </c>
      <c r="O1906" s="71">
        <v>1518</v>
      </c>
      <c r="P1906" s="294">
        <v>1456</v>
      </c>
      <c r="Q1906" s="294">
        <v>2246</v>
      </c>
      <c r="R1906" s="71"/>
      <c r="S1906" s="95"/>
      <c r="T1906" s="71"/>
      <c r="U1906" s="112"/>
      <c r="V1906" s="71"/>
      <c r="W1906" s="112"/>
      <c r="X1906" s="71"/>
      <c r="Y1906" s="58"/>
      <c r="Z1906" s="58"/>
      <c r="AA1906" s="65">
        <v>12</v>
      </c>
    </row>
    <row r="1907" spans="1:27" x14ac:dyDescent="0.2">
      <c r="A1907" s="140">
        <v>13</v>
      </c>
      <c r="B1907" s="294">
        <v>519</v>
      </c>
      <c r="C1907" s="294">
        <v>1060</v>
      </c>
      <c r="D1907" s="71">
        <v>1699</v>
      </c>
      <c r="E1907" s="71"/>
      <c r="F1907" s="95"/>
      <c r="G1907" s="71"/>
      <c r="H1907" s="112"/>
      <c r="I1907" s="71"/>
      <c r="J1907" s="112"/>
      <c r="K1907" s="71"/>
      <c r="L1907" s="58"/>
      <c r="M1907" s="58"/>
      <c r="N1907" s="140">
        <v>13</v>
      </c>
      <c r="O1907" s="71">
        <v>519</v>
      </c>
      <c r="P1907" s="294">
        <v>544</v>
      </c>
      <c r="Q1907" s="294">
        <v>632</v>
      </c>
      <c r="R1907" s="71"/>
      <c r="S1907" s="95"/>
      <c r="T1907" s="71"/>
      <c r="U1907" s="112"/>
      <c r="V1907" s="71"/>
      <c r="W1907" s="112"/>
      <c r="X1907" s="71"/>
      <c r="Y1907" s="58"/>
      <c r="Z1907" s="58"/>
      <c r="AA1907" s="65">
        <v>13</v>
      </c>
    </row>
    <row r="1908" spans="1:27" x14ac:dyDescent="0.2">
      <c r="A1908" s="140">
        <v>14</v>
      </c>
      <c r="B1908" s="294">
        <v>1626</v>
      </c>
      <c r="C1908" s="294">
        <v>3283</v>
      </c>
      <c r="D1908" s="71">
        <v>4810</v>
      </c>
      <c r="E1908" s="71"/>
      <c r="F1908" s="95"/>
      <c r="G1908" s="71"/>
      <c r="H1908" s="112"/>
      <c r="I1908" s="71"/>
      <c r="J1908" s="112"/>
      <c r="K1908" s="71"/>
      <c r="L1908" s="58"/>
      <c r="M1908" s="58"/>
      <c r="N1908" s="140">
        <v>14</v>
      </c>
      <c r="O1908" s="71">
        <v>1626</v>
      </c>
      <c r="P1908" s="294">
        <v>1743</v>
      </c>
      <c r="Q1908" s="294">
        <v>1641</v>
      </c>
      <c r="R1908" s="71"/>
      <c r="S1908" s="95"/>
      <c r="T1908" s="71"/>
      <c r="U1908" s="112"/>
      <c r="V1908" s="71"/>
      <c r="W1908" s="112"/>
      <c r="X1908" s="71"/>
      <c r="Y1908" s="58"/>
      <c r="Z1908" s="58"/>
      <c r="AA1908" s="65">
        <v>14</v>
      </c>
    </row>
    <row r="1909" spans="1:27" x14ac:dyDescent="0.2">
      <c r="A1909" s="140">
        <v>15</v>
      </c>
      <c r="B1909" s="294">
        <v>2132</v>
      </c>
      <c r="C1909" s="294">
        <v>4435</v>
      </c>
      <c r="D1909" s="71">
        <v>6139</v>
      </c>
      <c r="E1909" s="71"/>
      <c r="F1909" s="95"/>
      <c r="G1909" s="71"/>
      <c r="H1909" s="112"/>
      <c r="I1909" s="71"/>
      <c r="J1909" s="112"/>
      <c r="K1909" s="71"/>
      <c r="L1909" s="58"/>
      <c r="M1909" s="58"/>
      <c r="N1909" s="140">
        <v>15</v>
      </c>
      <c r="O1909" s="71">
        <v>2132</v>
      </c>
      <c r="P1909" s="294">
        <v>2390</v>
      </c>
      <c r="Q1909" s="294">
        <v>1818</v>
      </c>
      <c r="R1909" s="71"/>
      <c r="S1909" s="95"/>
      <c r="T1909" s="71"/>
      <c r="U1909" s="112"/>
      <c r="V1909" s="71"/>
      <c r="W1909" s="112"/>
      <c r="X1909" s="71"/>
      <c r="Y1909" s="58"/>
      <c r="Z1909" s="58"/>
      <c r="AA1909" s="65">
        <v>15</v>
      </c>
    </row>
    <row r="1910" spans="1:27" x14ac:dyDescent="0.2">
      <c r="A1910" s="140">
        <v>16</v>
      </c>
      <c r="B1910" s="294">
        <v>239</v>
      </c>
      <c r="C1910" s="294">
        <v>504</v>
      </c>
      <c r="D1910" s="71">
        <v>728</v>
      </c>
      <c r="E1910" s="71"/>
      <c r="F1910" s="95"/>
      <c r="G1910" s="71"/>
      <c r="H1910" s="112"/>
      <c r="I1910" s="71"/>
      <c r="J1910" s="112"/>
      <c r="K1910" s="71"/>
      <c r="L1910" s="58"/>
      <c r="M1910" s="58"/>
      <c r="N1910" s="140">
        <v>16</v>
      </c>
      <c r="O1910" s="71">
        <v>239</v>
      </c>
      <c r="P1910" s="294">
        <v>272</v>
      </c>
      <c r="Q1910" s="294">
        <v>241</v>
      </c>
      <c r="R1910" s="71"/>
      <c r="S1910" s="95"/>
      <c r="T1910" s="71"/>
      <c r="U1910" s="112"/>
      <c r="V1910" s="71"/>
      <c r="W1910" s="112"/>
      <c r="X1910" s="71"/>
      <c r="Y1910" s="58"/>
      <c r="Z1910" s="58"/>
      <c r="AA1910" s="65">
        <v>16</v>
      </c>
    </row>
    <row r="1911" spans="1:27" x14ac:dyDescent="0.2">
      <c r="A1911" s="140">
        <v>17</v>
      </c>
      <c r="B1911" s="294">
        <v>468</v>
      </c>
      <c r="C1911" s="294">
        <v>808</v>
      </c>
      <c r="D1911" s="71">
        <v>1410</v>
      </c>
      <c r="E1911" s="71"/>
      <c r="F1911" s="95"/>
      <c r="G1911" s="71"/>
      <c r="H1911" s="112"/>
      <c r="I1911" s="71"/>
      <c r="J1911" s="112"/>
      <c r="K1911" s="71"/>
      <c r="L1911" s="58"/>
      <c r="M1911" s="58"/>
      <c r="N1911" s="140">
        <v>17</v>
      </c>
      <c r="O1911" s="71">
        <v>468</v>
      </c>
      <c r="P1911" s="294">
        <v>281</v>
      </c>
      <c r="Q1911" s="294">
        <v>437</v>
      </c>
      <c r="R1911" s="71"/>
      <c r="S1911" s="95"/>
      <c r="T1911" s="71"/>
      <c r="U1911" s="112"/>
      <c r="V1911" s="71"/>
      <c r="W1911" s="112"/>
      <c r="X1911" s="71"/>
      <c r="Y1911" s="58"/>
      <c r="Z1911" s="58"/>
      <c r="AA1911" s="65">
        <v>17</v>
      </c>
    </row>
    <row r="1912" spans="1:27" x14ac:dyDescent="0.2">
      <c r="A1912" s="140">
        <v>18</v>
      </c>
      <c r="B1912" s="294">
        <v>346</v>
      </c>
      <c r="C1912" s="294">
        <v>1205</v>
      </c>
      <c r="D1912" s="71">
        <v>1695</v>
      </c>
      <c r="E1912" s="71"/>
      <c r="F1912" s="95"/>
      <c r="G1912" s="71"/>
      <c r="H1912" s="112"/>
      <c r="I1912" s="71"/>
      <c r="J1912" s="112"/>
      <c r="K1912" s="71"/>
      <c r="L1912" s="58"/>
      <c r="M1912" s="58"/>
      <c r="N1912" s="140">
        <v>18</v>
      </c>
      <c r="O1912" s="71">
        <v>346</v>
      </c>
      <c r="P1912" s="294">
        <v>838</v>
      </c>
      <c r="Q1912" s="294">
        <v>537</v>
      </c>
      <c r="R1912" s="71"/>
      <c r="S1912" s="95"/>
      <c r="T1912" s="71"/>
      <c r="U1912" s="112"/>
      <c r="V1912" s="71"/>
      <c r="W1912" s="112"/>
      <c r="X1912" s="71"/>
      <c r="Y1912" s="58"/>
      <c r="Z1912" s="58"/>
      <c r="AA1912" s="65">
        <v>18</v>
      </c>
    </row>
    <row r="1913" spans="1:27" x14ac:dyDescent="0.2">
      <c r="A1913" s="140">
        <v>19</v>
      </c>
      <c r="B1913" s="294">
        <v>409</v>
      </c>
      <c r="C1913" s="294">
        <v>655</v>
      </c>
      <c r="D1913" s="71">
        <v>854</v>
      </c>
      <c r="E1913" s="71"/>
      <c r="F1913" s="95"/>
      <c r="G1913" s="71"/>
      <c r="H1913" s="112"/>
      <c r="I1913" s="71"/>
      <c r="J1913" s="112"/>
      <c r="K1913" s="71"/>
      <c r="L1913" s="58"/>
      <c r="M1913" s="58"/>
      <c r="N1913" s="140">
        <v>19</v>
      </c>
      <c r="O1913" s="71">
        <v>409</v>
      </c>
      <c r="P1913" s="294">
        <v>263</v>
      </c>
      <c r="Q1913" s="294">
        <v>210</v>
      </c>
      <c r="R1913" s="71"/>
      <c r="S1913" s="95"/>
      <c r="T1913" s="71"/>
      <c r="U1913" s="112"/>
      <c r="V1913" s="71"/>
      <c r="W1913" s="112"/>
      <c r="X1913" s="71"/>
      <c r="Y1913" s="58"/>
      <c r="Z1913" s="58"/>
      <c r="AA1913" s="65">
        <v>19</v>
      </c>
    </row>
    <row r="1914" spans="1:27" x14ac:dyDescent="0.2">
      <c r="A1914" s="140">
        <v>20</v>
      </c>
      <c r="B1914" s="294">
        <v>433</v>
      </c>
      <c r="C1914" s="294">
        <v>817</v>
      </c>
      <c r="D1914" s="71">
        <v>1109</v>
      </c>
      <c r="E1914" s="71"/>
      <c r="F1914" s="95"/>
      <c r="G1914" s="71"/>
      <c r="H1914" s="112"/>
      <c r="I1914" s="71"/>
      <c r="J1914" s="112"/>
      <c r="K1914" s="71"/>
      <c r="L1914" s="58"/>
      <c r="M1914" s="58"/>
      <c r="N1914" s="140">
        <v>20</v>
      </c>
      <c r="O1914" s="71">
        <v>433</v>
      </c>
      <c r="P1914" s="294">
        <v>388</v>
      </c>
      <c r="Q1914" s="294">
        <v>297</v>
      </c>
      <c r="R1914" s="71"/>
      <c r="S1914" s="95"/>
      <c r="T1914" s="71"/>
      <c r="U1914" s="112"/>
      <c r="V1914" s="71"/>
      <c r="W1914" s="112"/>
      <c r="X1914" s="71"/>
      <c r="Y1914" s="58"/>
      <c r="Z1914" s="58"/>
      <c r="AA1914" s="65">
        <v>20</v>
      </c>
    </row>
    <row r="1915" spans="1:27" x14ac:dyDescent="0.2">
      <c r="A1915" s="140">
        <v>21</v>
      </c>
      <c r="B1915" s="294">
        <v>886</v>
      </c>
      <c r="C1915" s="294">
        <v>1675</v>
      </c>
      <c r="D1915" s="71">
        <v>2759</v>
      </c>
      <c r="E1915" s="71"/>
      <c r="F1915" s="95"/>
      <c r="G1915" s="71"/>
      <c r="H1915" s="112"/>
      <c r="I1915" s="71"/>
      <c r="J1915" s="112"/>
      <c r="K1915" s="71"/>
      <c r="L1915" s="58"/>
      <c r="M1915" s="58"/>
      <c r="N1915" s="140">
        <v>21</v>
      </c>
      <c r="O1915" s="71">
        <v>886</v>
      </c>
      <c r="P1915" s="294">
        <v>844</v>
      </c>
      <c r="Q1915" s="294">
        <v>1089</v>
      </c>
      <c r="R1915" s="71"/>
      <c r="S1915" s="95"/>
      <c r="T1915" s="71"/>
      <c r="U1915" s="112"/>
      <c r="V1915" s="71"/>
      <c r="W1915" s="112"/>
      <c r="X1915" s="71"/>
      <c r="Y1915" s="58"/>
      <c r="Z1915" s="58"/>
      <c r="AA1915" s="65">
        <v>21</v>
      </c>
    </row>
    <row r="1916" spans="1:27" x14ac:dyDescent="0.2">
      <c r="A1916" s="140">
        <v>22</v>
      </c>
      <c r="B1916" s="294">
        <v>2206</v>
      </c>
      <c r="C1916" s="294">
        <v>3210</v>
      </c>
      <c r="D1916" s="71">
        <v>4456</v>
      </c>
      <c r="E1916" s="71"/>
      <c r="F1916" s="95"/>
      <c r="G1916" s="71"/>
      <c r="H1916" s="112"/>
      <c r="I1916" s="71"/>
      <c r="J1916" s="112"/>
      <c r="K1916" s="71"/>
      <c r="L1916" s="58"/>
      <c r="M1916" s="58"/>
      <c r="N1916" s="140">
        <v>22</v>
      </c>
      <c r="O1916" s="71">
        <v>2206</v>
      </c>
      <c r="P1916" s="294">
        <v>1072</v>
      </c>
      <c r="Q1916" s="294">
        <v>1294</v>
      </c>
      <c r="R1916" s="71"/>
      <c r="S1916" s="95"/>
      <c r="T1916" s="71"/>
      <c r="U1916" s="112"/>
      <c r="V1916" s="71"/>
      <c r="W1916" s="112"/>
      <c r="X1916" s="71"/>
      <c r="Y1916" s="58"/>
      <c r="Z1916" s="58"/>
      <c r="AA1916" s="65">
        <v>22</v>
      </c>
    </row>
    <row r="1917" spans="1:27" x14ac:dyDescent="0.2">
      <c r="A1917" s="140">
        <v>23</v>
      </c>
      <c r="B1917" s="294">
        <v>4231</v>
      </c>
      <c r="C1917" s="294">
        <v>6707</v>
      </c>
      <c r="D1917" s="71">
        <v>9135</v>
      </c>
      <c r="E1917" s="71"/>
      <c r="F1917" s="95"/>
      <c r="G1917" s="71"/>
      <c r="H1917" s="112"/>
      <c r="I1917" s="71"/>
      <c r="J1917" s="112"/>
      <c r="K1917" s="71"/>
      <c r="L1917" s="58"/>
      <c r="M1917" s="58"/>
      <c r="N1917" s="140">
        <v>23</v>
      </c>
      <c r="O1917" s="71">
        <v>4231</v>
      </c>
      <c r="P1917" s="294">
        <v>2539</v>
      </c>
      <c r="Q1917" s="294">
        <v>2710</v>
      </c>
      <c r="R1917" s="71"/>
      <c r="S1917" s="95"/>
      <c r="T1917" s="71"/>
      <c r="U1917" s="112"/>
      <c r="V1917" s="71"/>
      <c r="W1917" s="112"/>
      <c r="X1917" s="71"/>
      <c r="Y1917" s="58"/>
      <c r="Z1917" s="58"/>
      <c r="AA1917" s="65">
        <v>23</v>
      </c>
    </row>
    <row r="1918" spans="1:27" x14ac:dyDescent="0.2">
      <c r="A1918" s="140">
        <v>24</v>
      </c>
      <c r="B1918" s="294">
        <v>999</v>
      </c>
      <c r="C1918" s="294">
        <v>2010</v>
      </c>
      <c r="D1918" s="71">
        <v>2790</v>
      </c>
      <c r="E1918" s="71"/>
      <c r="F1918" s="95"/>
      <c r="G1918" s="71"/>
      <c r="H1918" s="112"/>
      <c r="I1918" s="71"/>
      <c r="J1918" s="112"/>
      <c r="K1918" s="71"/>
      <c r="L1918" s="58"/>
      <c r="M1918" s="58"/>
      <c r="N1918" s="140">
        <v>24</v>
      </c>
      <c r="O1918" s="71">
        <v>999</v>
      </c>
      <c r="P1918" s="294">
        <v>1132</v>
      </c>
      <c r="Q1918" s="294">
        <v>803</v>
      </c>
      <c r="R1918" s="71"/>
      <c r="S1918" s="95"/>
      <c r="T1918" s="71"/>
      <c r="U1918" s="112"/>
      <c r="V1918" s="71"/>
      <c r="W1918" s="112"/>
      <c r="X1918" s="71"/>
      <c r="Y1918" s="58"/>
      <c r="Z1918" s="58"/>
      <c r="AA1918" s="65">
        <v>24</v>
      </c>
    </row>
    <row r="1919" spans="1:27" x14ac:dyDescent="0.2">
      <c r="A1919" s="72" t="s">
        <v>4</v>
      </c>
      <c r="B1919" s="62">
        <f t="shared" ref="B1919:C1919" si="129">SUM(B1895:B1918)</f>
        <v>19879</v>
      </c>
      <c r="C1919" s="62">
        <f t="shared" si="129"/>
        <v>37539</v>
      </c>
      <c r="D1919" s="62">
        <f t="shared" ref="D1919:G1919" si="130">SUM(D1895:D1918)</f>
        <v>59229</v>
      </c>
      <c r="E1919" s="62">
        <f t="shared" si="130"/>
        <v>0</v>
      </c>
      <c r="F1919" s="62">
        <f t="shared" si="130"/>
        <v>0</v>
      </c>
      <c r="G1919" s="62">
        <f t="shared" si="130"/>
        <v>0</v>
      </c>
      <c r="H1919" s="62">
        <f t="shared" ref="H1919:M1919" si="131">SUM(H1895:H1918)</f>
        <v>0</v>
      </c>
      <c r="I1919" s="62">
        <f t="shared" si="131"/>
        <v>0</v>
      </c>
      <c r="J1919" s="62">
        <f t="shared" si="131"/>
        <v>0</v>
      </c>
      <c r="K1919" s="62">
        <f t="shared" si="131"/>
        <v>0</v>
      </c>
      <c r="L1919" s="62">
        <f t="shared" si="131"/>
        <v>0</v>
      </c>
      <c r="M1919" s="62">
        <f t="shared" si="131"/>
        <v>0</v>
      </c>
      <c r="N1919" s="72" t="s">
        <v>4</v>
      </c>
      <c r="O1919" s="62">
        <f t="shared" ref="O1919:Q1919" si="132">SUM(O1895:O1918)</f>
        <v>19879</v>
      </c>
      <c r="P1919" s="62">
        <f t="shared" si="132"/>
        <v>18161</v>
      </c>
      <c r="Q1919" s="62">
        <f t="shared" si="132"/>
        <v>22174</v>
      </c>
      <c r="R1919" s="62">
        <f t="shared" ref="R1919:T1919" si="133">SUM(R1895:R1918)</f>
        <v>0</v>
      </c>
      <c r="S1919" s="62">
        <f t="shared" si="133"/>
        <v>0</v>
      </c>
      <c r="T1919" s="62">
        <f t="shared" si="133"/>
        <v>0</v>
      </c>
      <c r="U1919" s="62">
        <f t="shared" ref="U1919:Z1919" si="134">SUM(U1895:U1918)</f>
        <v>0</v>
      </c>
      <c r="V1919" s="62">
        <f t="shared" si="134"/>
        <v>0</v>
      </c>
      <c r="W1919" s="62">
        <f t="shared" si="134"/>
        <v>0</v>
      </c>
      <c r="X1919" s="62">
        <f t="shared" si="134"/>
        <v>0</v>
      </c>
      <c r="Y1919" s="62">
        <f t="shared" si="134"/>
        <v>0</v>
      </c>
      <c r="Z1919" s="62">
        <f t="shared" si="134"/>
        <v>0</v>
      </c>
      <c r="AA1919" s="61" t="s">
        <v>4</v>
      </c>
    </row>
    <row r="1920" spans="1:27" x14ac:dyDescent="0.2">
      <c r="B1920" s="105"/>
      <c r="C1920" s="105"/>
      <c r="D1920" s="68"/>
      <c r="E1920" s="68"/>
      <c r="H1920" s="380"/>
      <c r="I1920" s="380"/>
      <c r="J1920" s="380"/>
      <c r="L1920" s="105"/>
      <c r="N1920" s="45"/>
      <c r="O1920" s="380"/>
      <c r="P1920" s="380"/>
      <c r="Q1920" s="380"/>
      <c r="R1920" s="380"/>
      <c r="S1920" s="380"/>
      <c r="T1920" s="380"/>
      <c r="U1920" s="380"/>
      <c r="V1920" s="380"/>
      <c r="W1920" s="380"/>
      <c r="X1920" s="380"/>
      <c r="AA1920" s="45"/>
    </row>
    <row r="1921" spans="1:36" x14ac:dyDescent="0.2">
      <c r="A1921" s="45"/>
      <c r="B1921" s="105"/>
      <c r="C1921" s="105"/>
      <c r="D1921" s="68"/>
      <c r="E1921" s="68"/>
      <c r="H1921" s="380"/>
      <c r="I1921" s="380"/>
      <c r="J1921" s="380"/>
      <c r="O1921" s="105"/>
      <c r="P1921" s="105"/>
      <c r="Q1921" s="105"/>
      <c r="U1921" s="380"/>
      <c r="V1921" s="380"/>
      <c r="W1921" s="380"/>
      <c r="X1921" s="380"/>
    </row>
    <row r="1923" spans="1:36" x14ac:dyDescent="0.2">
      <c r="B1923" s="300"/>
      <c r="C1923" s="299"/>
      <c r="O1923" s="86"/>
    </row>
    <row r="1924" spans="1:36" x14ac:dyDescent="0.2">
      <c r="A1924" s="138" t="s">
        <v>362</v>
      </c>
      <c r="B1924" s="115" t="s">
        <v>338</v>
      </c>
      <c r="C1924" s="116"/>
      <c r="D1924" s="116"/>
      <c r="E1924" s="116"/>
      <c r="F1924" s="116"/>
      <c r="G1924" s="116"/>
      <c r="H1924" s="116"/>
      <c r="I1924" s="116"/>
      <c r="J1924" s="116"/>
      <c r="K1924" s="116"/>
      <c r="L1924" s="116"/>
      <c r="M1924" s="116"/>
      <c r="N1924" s="138" t="s">
        <v>362</v>
      </c>
      <c r="O1924" s="326" t="str">
        <f>B1924</f>
        <v>Wagner-Peyser Closed Non-Agricultural Positions Filled Rate</v>
      </c>
      <c r="P1924" s="327"/>
      <c r="Q1924" s="327"/>
      <c r="R1924" s="327"/>
      <c r="S1924" s="327"/>
      <c r="T1924" s="327"/>
      <c r="U1924" s="327"/>
      <c r="V1924" s="327"/>
      <c r="W1924" s="327"/>
      <c r="X1924" s="327" t="s">
        <v>117</v>
      </c>
      <c r="Y1924" s="327"/>
      <c r="Z1924" s="327"/>
      <c r="AA1924" s="114" t="s">
        <v>362</v>
      </c>
    </row>
    <row r="1925" spans="1:36" x14ac:dyDescent="0.2">
      <c r="A1925" s="138">
        <v>1</v>
      </c>
      <c r="B1925" s="84">
        <v>24</v>
      </c>
      <c r="C1925" s="294">
        <v>50</v>
      </c>
      <c r="D1925" s="71">
        <v>96</v>
      </c>
      <c r="E1925" s="395"/>
      <c r="F1925" s="399"/>
      <c r="G1925" s="423"/>
      <c r="H1925" s="71"/>
      <c r="I1925" s="71"/>
      <c r="J1925" s="71"/>
      <c r="K1925" s="297"/>
      <c r="L1925" s="58"/>
      <c r="M1925" s="58"/>
      <c r="N1925" s="138">
        <v>1</v>
      </c>
      <c r="O1925" s="84">
        <v>24</v>
      </c>
      <c r="P1925" s="294">
        <v>25</v>
      </c>
      <c r="Q1925" s="71">
        <v>47</v>
      </c>
      <c r="R1925" s="395"/>
      <c r="S1925" s="399"/>
      <c r="T1925" s="421"/>
      <c r="U1925" s="71"/>
      <c r="V1925" s="71"/>
      <c r="W1925" s="71"/>
      <c r="X1925" s="297"/>
      <c r="Y1925" s="58"/>
      <c r="Z1925" s="58"/>
      <c r="AA1925" s="56">
        <v>1</v>
      </c>
      <c r="AD1925" s="15" t="s">
        <v>390</v>
      </c>
      <c r="AE1925" s="15" t="s">
        <v>396</v>
      </c>
      <c r="AF1925" s="15" t="s">
        <v>394</v>
      </c>
      <c r="AG1925" s="15" t="s">
        <v>397</v>
      </c>
      <c r="AH1925" s="15" t="s">
        <v>395</v>
      </c>
      <c r="AI1925" s="15" t="s">
        <v>398</v>
      </c>
      <c r="AJ1925" s="15" t="s">
        <v>399</v>
      </c>
    </row>
    <row r="1926" spans="1:36" x14ac:dyDescent="0.2">
      <c r="A1926" s="138">
        <v>2</v>
      </c>
      <c r="B1926" s="84">
        <v>112</v>
      </c>
      <c r="C1926" s="294">
        <v>156</v>
      </c>
      <c r="D1926" s="71">
        <v>193</v>
      </c>
      <c r="E1926" s="395"/>
      <c r="F1926" s="399"/>
      <c r="G1926" s="423"/>
      <c r="H1926" s="71"/>
      <c r="I1926" s="71"/>
      <c r="J1926" s="71"/>
      <c r="K1926" s="71"/>
      <c r="L1926" s="58"/>
      <c r="M1926" s="58"/>
      <c r="N1926" s="138">
        <v>2</v>
      </c>
      <c r="O1926" s="84">
        <v>112</v>
      </c>
      <c r="P1926" s="294">
        <v>62</v>
      </c>
      <c r="Q1926" s="71">
        <v>70</v>
      </c>
      <c r="R1926" s="395"/>
      <c r="S1926" s="399"/>
      <c r="T1926" s="421"/>
      <c r="U1926" s="71"/>
      <c r="V1926" s="71"/>
      <c r="W1926" s="71"/>
      <c r="X1926" s="71"/>
      <c r="Y1926" s="58"/>
      <c r="Z1926" s="58"/>
      <c r="AA1926" s="56">
        <v>2</v>
      </c>
      <c r="AD1926" s="15">
        <v>1</v>
      </c>
      <c r="AE1926" s="15">
        <v>96</v>
      </c>
      <c r="AF1926" s="15">
        <v>47</v>
      </c>
      <c r="AG1926" s="15">
        <v>4045</v>
      </c>
      <c r="AH1926" s="15">
        <v>3420</v>
      </c>
      <c r="AI1926" s="15">
        <v>1.4</v>
      </c>
      <c r="AJ1926" s="15">
        <v>2.4</v>
      </c>
    </row>
    <row r="1927" spans="1:36" x14ac:dyDescent="0.2">
      <c r="A1927" s="138">
        <v>3</v>
      </c>
      <c r="B1927" s="84">
        <v>51</v>
      </c>
      <c r="C1927" s="294">
        <v>107</v>
      </c>
      <c r="D1927" s="71">
        <v>159</v>
      </c>
      <c r="E1927" s="395"/>
      <c r="F1927" s="399"/>
      <c r="G1927" s="423"/>
      <c r="H1927" s="71"/>
      <c r="I1927" s="71"/>
      <c r="J1927" s="71"/>
      <c r="K1927" s="71"/>
      <c r="L1927" s="58"/>
      <c r="M1927" s="58"/>
      <c r="N1927" s="138">
        <v>3</v>
      </c>
      <c r="O1927" s="84">
        <v>51</v>
      </c>
      <c r="P1927" s="294">
        <v>63</v>
      </c>
      <c r="Q1927" s="71">
        <v>52</v>
      </c>
      <c r="R1927" s="395"/>
      <c r="S1927" s="399"/>
      <c r="T1927" s="421"/>
      <c r="U1927" s="71"/>
      <c r="V1927" s="71"/>
      <c r="W1927" s="71"/>
      <c r="X1927" s="71"/>
      <c r="Y1927" s="58"/>
      <c r="Z1927" s="58"/>
      <c r="AA1927" s="56">
        <v>3</v>
      </c>
      <c r="AD1927" s="15">
        <v>2</v>
      </c>
      <c r="AE1927" s="15">
        <v>193</v>
      </c>
      <c r="AF1927" s="15">
        <v>70</v>
      </c>
      <c r="AG1927" s="15">
        <v>1177</v>
      </c>
      <c r="AH1927" s="15">
        <v>429</v>
      </c>
      <c r="AI1927" s="15">
        <v>16.3</v>
      </c>
      <c r="AJ1927" s="15">
        <v>16.399999999999999</v>
      </c>
    </row>
    <row r="1928" spans="1:36" x14ac:dyDescent="0.2">
      <c r="A1928" s="138">
        <v>4</v>
      </c>
      <c r="B1928" s="84">
        <v>62</v>
      </c>
      <c r="C1928" s="294">
        <v>169</v>
      </c>
      <c r="D1928" s="71">
        <v>344</v>
      </c>
      <c r="E1928" s="395"/>
      <c r="F1928" s="399"/>
      <c r="G1928" s="423"/>
      <c r="H1928" s="71"/>
      <c r="I1928" s="71"/>
      <c r="J1928" s="71"/>
      <c r="K1928" s="71"/>
      <c r="L1928" s="58"/>
      <c r="M1928" s="58"/>
      <c r="N1928" s="138">
        <v>4</v>
      </c>
      <c r="O1928" s="84">
        <v>62</v>
      </c>
      <c r="P1928" s="294">
        <v>123</v>
      </c>
      <c r="Q1928" s="71">
        <v>172</v>
      </c>
      <c r="R1928" s="395"/>
      <c r="S1928" s="399"/>
      <c r="T1928" s="421"/>
      <c r="U1928" s="71"/>
      <c r="V1928" s="71"/>
      <c r="W1928" s="71"/>
      <c r="X1928" s="71"/>
      <c r="Y1928" s="58"/>
      <c r="Z1928" s="58"/>
      <c r="AA1928" s="56">
        <v>4</v>
      </c>
      <c r="AD1928" s="15">
        <v>3</v>
      </c>
      <c r="AE1928" s="15">
        <v>159</v>
      </c>
      <c r="AF1928" s="15">
        <v>52</v>
      </c>
      <c r="AG1928" s="15">
        <v>348</v>
      </c>
      <c r="AH1928" s="15">
        <v>119</v>
      </c>
      <c r="AI1928" s="15">
        <v>43.7</v>
      </c>
      <c r="AJ1928" s="15">
        <v>45.7</v>
      </c>
    </row>
    <row r="1929" spans="1:36" x14ac:dyDescent="0.2">
      <c r="A1929" s="138">
        <v>5</v>
      </c>
      <c r="B1929" s="84">
        <v>11</v>
      </c>
      <c r="C1929" s="294">
        <v>21</v>
      </c>
      <c r="D1929" s="71">
        <v>39</v>
      </c>
      <c r="E1929" s="395"/>
      <c r="F1929" s="399"/>
      <c r="G1929" s="423"/>
      <c r="H1929" s="71"/>
      <c r="I1929" s="71"/>
      <c r="J1929" s="71"/>
      <c r="K1929" s="71"/>
      <c r="L1929" s="58"/>
      <c r="M1929" s="58"/>
      <c r="N1929" s="138">
        <v>5</v>
      </c>
      <c r="O1929" s="84">
        <v>11</v>
      </c>
      <c r="P1929" s="294">
        <v>12</v>
      </c>
      <c r="Q1929" s="71">
        <v>14</v>
      </c>
      <c r="R1929" s="395"/>
      <c r="S1929" s="399"/>
      <c r="T1929" s="421"/>
      <c r="U1929" s="71"/>
      <c r="V1929" s="71"/>
      <c r="W1929" s="71"/>
      <c r="X1929" s="71"/>
      <c r="Y1929" s="58"/>
      <c r="Z1929" s="58"/>
      <c r="AA1929" s="56">
        <v>5</v>
      </c>
      <c r="AD1929" s="15">
        <v>4</v>
      </c>
      <c r="AE1929" s="15">
        <v>344</v>
      </c>
      <c r="AF1929" s="15">
        <v>172</v>
      </c>
      <c r="AG1929" s="15">
        <v>2356</v>
      </c>
      <c r="AH1929" s="15">
        <v>1501</v>
      </c>
      <c r="AI1929" s="15">
        <v>11.5</v>
      </c>
      <c r="AJ1929" s="15">
        <v>14.6</v>
      </c>
    </row>
    <row r="1930" spans="1:36" x14ac:dyDescent="0.2">
      <c r="A1930" s="138">
        <v>6</v>
      </c>
      <c r="B1930" s="84">
        <v>10</v>
      </c>
      <c r="C1930" s="294">
        <v>186</v>
      </c>
      <c r="D1930" s="71">
        <v>224</v>
      </c>
      <c r="E1930" s="395"/>
      <c r="F1930" s="399"/>
      <c r="G1930" s="423"/>
      <c r="H1930" s="71"/>
      <c r="I1930" s="71"/>
      <c r="J1930" s="71"/>
      <c r="K1930" s="71"/>
      <c r="L1930" s="58"/>
      <c r="M1930" s="58"/>
      <c r="N1930" s="138">
        <v>6</v>
      </c>
      <c r="O1930" s="84">
        <v>10</v>
      </c>
      <c r="P1930" s="294">
        <v>176</v>
      </c>
      <c r="Q1930" s="71">
        <v>38</v>
      </c>
      <c r="R1930" s="395"/>
      <c r="S1930" s="399"/>
      <c r="T1930" s="421"/>
      <c r="U1930" s="71"/>
      <c r="V1930" s="71"/>
      <c r="W1930" s="71"/>
      <c r="X1930" s="71"/>
      <c r="Y1930" s="58"/>
      <c r="Z1930" s="58"/>
      <c r="AA1930" s="56">
        <v>6</v>
      </c>
      <c r="AD1930" s="15">
        <v>5</v>
      </c>
      <c r="AE1930" s="15">
        <v>39</v>
      </c>
      <c r="AF1930" s="15">
        <v>14</v>
      </c>
      <c r="AG1930" s="15">
        <v>631</v>
      </c>
      <c r="AH1930" s="15">
        <v>210</v>
      </c>
      <c r="AI1930" s="15">
        <v>6.7</v>
      </c>
      <c r="AJ1930" s="15">
        <v>6.2</v>
      </c>
    </row>
    <row r="1931" spans="1:36" x14ac:dyDescent="0.2">
      <c r="A1931" s="138">
        <v>7</v>
      </c>
      <c r="B1931" s="84">
        <v>90</v>
      </c>
      <c r="C1931" s="294">
        <v>113</v>
      </c>
      <c r="D1931" s="71">
        <v>207</v>
      </c>
      <c r="E1931" s="395"/>
      <c r="F1931" s="399"/>
      <c r="G1931" s="423"/>
      <c r="H1931" s="71"/>
      <c r="I1931" s="71"/>
      <c r="J1931" s="71"/>
      <c r="K1931" s="71"/>
      <c r="L1931" s="58"/>
      <c r="M1931" s="58"/>
      <c r="N1931" s="138">
        <v>7</v>
      </c>
      <c r="O1931" s="84">
        <v>90</v>
      </c>
      <c r="P1931" s="294">
        <v>23</v>
      </c>
      <c r="Q1931" s="71">
        <v>94</v>
      </c>
      <c r="R1931" s="395"/>
      <c r="S1931" s="399"/>
      <c r="T1931" s="421"/>
      <c r="U1931" s="71"/>
      <c r="V1931" s="71"/>
      <c r="W1931" s="71"/>
      <c r="X1931" s="71"/>
      <c r="Y1931" s="58"/>
      <c r="Z1931" s="58"/>
      <c r="AA1931" s="56">
        <v>7</v>
      </c>
      <c r="AD1931" s="15">
        <v>6</v>
      </c>
      <c r="AE1931" s="15">
        <v>224</v>
      </c>
      <c r="AF1931" s="15">
        <v>38</v>
      </c>
      <c r="AG1931" s="15">
        <v>332</v>
      </c>
      <c r="AH1931" s="15">
        <v>74</v>
      </c>
      <c r="AI1931" s="15">
        <v>51.4</v>
      </c>
      <c r="AJ1931" s="15">
        <v>67.5</v>
      </c>
    </row>
    <row r="1932" spans="1:36" x14ac:dyDescent="0.2">
      <c r="A1932" s="138">
        <v>8</v>
      </c>
      <c r="B1932" s="84" t="s">
        <v>117</v>
      </c>
      <c r="C1932" s="294">
        <v>2</v>
      </c>
      <c r="D1932" s="71">
        <v>5</v>
      </c>
      <c r="E1932" s="395"/>
      <c r="F1932" s="399"/>
      <c r="G1932" s="423"/>
      <c r="H1932" s="71"/>
      <c r="I1932" s="71"/>
      <c r="J1932" s="71"/>
      <c r="K1932" s="71"/>
      <c r="L1932" s="58"/>
      <c r="M1932" s="58"/>
      <c r="N1932" s="138">
        <v>8</v>
      </c>
      <c r="O1932" s="84" t="s">
        <v>117</v>
      </c>
      <c r="P1932" s="294">
        <v>2</v>
      </c>
      <c r="Q1932" s="71">
        <v>2</v>
      </c>
      <c r="R1932" s="395"/>
      <c r="S1932" s="399"/>
      <c r="T1932" s="421"/>
      <c r="U1932" s="71"/>
      <c r="V1932" s="71"/>
      <c r="W1932" s="71"/>
      <c r="X1932" s="71"/>
      <c r="Y1932" s="58"/>
      <c r="Z1932" s="58"/>
      <c r="AA1932" s="56">
        <v>8</v>
      </c>
      <c r="AD1932" s="15">
        <v>7</v>
      </c>
      <c r="AE1932" s="15">
        <v>207</v>
      </c>
      <c r="AF1932" s="15">
        <v>94</v>
      </c>
      <c r="AG1932" s="15">
        <v>561</v>
      </c>
      <c r="AH1932" s="15">
        <v>196</v>
      </c>
      <c r="AI1932" s="15">
        <v>48</v>
      </c>
      <c r="AJ1932" s="15">
        <v>36.9</v>
      </c>
    </row>
    <row r="1933" spans="1:36" x14ac:dyDescent="0.2">
      <c r="A1933" s="138">
        <v>9</v>
      </c>
      <c r="B1933" s="84">
        <v>26</v>
      </c>
      <c r="C1933" s="294">
        <v>31</v>
      </c>
      <c r="D1933" s="71">
        <v>50</v>
      </c>
      <c r="E1933" s="395"/>
      <c r="F1933" s="399"/>
      <c r="G1933" s="423"/>
      <c r="H1933" s="71"/>
      <c r="I1933" s="71"/>
      <c r="J1933" s="71"/>
      <c r="K1933" s="71"/>
      <c r="L1933" s="58"/>
      <c r="M1933" s="58"/>
      <c r="N1933" s="138">
        <v>9</v>
      </c>
      <c r="O1933" s="84">
        <v>26</v>
      </c>
      <c r="P1933" s="294">
        <v>5</v>
      </c>
      <c r="Q1933" s="71">
        <v>20</v>
      </c>
      <c r="R1933" s="395"/>
      <c r="S1933" s="399"/>
      <c r="T1933" s="421"/>
      <c r="U1933" s="71"/>
      <c r="V1933" s="71"/>
      <c r="W1933" s="71"/>
      <c r="X1933" s="71"/>
      <c r="Y1933" s="58"/>
      <c r="Z1933" s="58"/>
      <c r="AA1933" s="56">
        <v>9</v>
      </c>
      <c r="AD1933" s="15">
        <v>8</v>
      </c>
      <c r="AE1933" s="15">
        <v>5</v>
      </c>
      <c r="AF1933" s="15">
        <v>2</v>
      </c>
      <c r="AG1933" s="15">
        <v>3833</v>
      </c>
      <c r="AH1933" s="15">
        <v>1546</v>
      </c>
      <c r="AI1933" s="15">
        <v>0.1</v>
      </c>
      <c r="AJ1933" s="15">
        <v>0.1</v>
      </c>
    </row>
    <row r="1934" spans="1:36" x14ac:dyDescent="0.2">
      <c r="A1934" s="138">
        <v>10</v>
      </c>
      <c r="B1934" s="84">
        <v>50</v>
      </c>
      <c r="C1934" s="294">
        <v>133</v>
      </c>
      <c r="D1934" s="71">
        <v>219</v>
      </c>
      <c r="E1934" s="395"/>
      <c r="F1934" s="399"/>
      <c r="G1934" s="423"/>
      <c r="H1934" s="71"/>
      <c r="I1934" s="71"/>
      <c r="J1934" s="71"/>
      <c r="K1934" s="71"/>
      <c r="L1934" s="58"/>
      <c r="M1934" s="58"/>
      <c r="N1934" s="138">
        <v>10</v>
      </c>
      <c r="O1934" s="84">
        <v>50</v>
      </c>
      <c r="P1934" s="294">
        <v>85</v>
      </c>
      <c r="Q1934" s="71">
        <v>87</v>
      </c>
      <c r="R1934" s="395"/>
      <c r="S1934" s="399"/>
      <c r="T1934" s="421"/>
      <c r="U1934" s="71"/>
      <c r="V1934" s="71"/>
      <c r="W1934" s="71"/>
      <c r="X1934" s="71"/>
      <c r="Y1934" s="58"/>
      <c r="Z1934" s="58"/>
      <c r="AA1934" s="56">
        <v>10</v>
      </c>
      <c r="AD1934" s="15">
        <v>9</v>
      </c>
      <c r="AE1934" s="15">
        <v>50</v>
      </c>
      <c r="AF1934" s="15">
        <v>20</v>
      </c>
      <c r="AG1934" s="15">
        <v>1151</v>
      </c>
      <c r="AH1934" s="15">
        <v>262</v>
      </c>
      <c r="AI1934" s="15">
        <v>7.6</v>
      </c>
      <c r="AJ1934" s="15">
        <v>4.3</v>
      </c>
    </row>
    <row r="1935" spans="1:36" x14ac:dyDescent="0.2">
      <c r="A1935" s="138">
        <v>11</v>
      </c>
      <c r="B1935" s="84">
        <v>22</v>
      </c>
      <c r="C1935" s="294">
        <v>109</v>
      </c>
      <c r="D1935" s="71">
        <v>148</v>
      </c>
      <c r="E1935" s="395"/>
      <c r="F1935" s="399"/>
      <c r="G1935" s="423"/>
      <c r="H1935" s="71"/>
      <c r="I1935" s="71"/>
      <c r="J1935" s="71"/>
      <c r="K1935" s="71"/>
      <c r="L1935" s="58"/>
      <c r="M1935" s="58"/>
      <c r="N1935" s="138">
        <v>11</v>
      </c>
      <c r="O1935" s="84">
        <v>22</v>
      </c>
      <c r="P1935" s="294">
        <v>87</v>
      </c>
      <c r="Q1935" s="71">
        <v>39</v>
      </c>
      <c r="R1935" s="395"/>
      <c r="S1935" s="399"/>
      <c r="T1935" s="421"/>
      <c r="U1935" s="71"/>
      <c r="V1935" s="71"/>
      <c r="W1935" s="71"/>
      <c r="X1935" s="71"/>
      <c r="Y1935" s="58"/>
      <c r="Z1935" s="58"/>
      <c r="AA1935" s="56">
        <v>11</v>
      </c>
      <c r="AD1935" s="15">
        <v>10</v>
      </c>
      <c r="AE1935" s="15">
        <v>219</v>
      </c>
      <c r="AF1935" s="15">
        <v>87</v>
      </c>
      <c r="AG1935" s="15">
        <v>994</v>
      </c>
      <c r="AH1935" s="15">
        <v>315</v>
      </c>
      <c r="AI1935" s="15">
        <v>27.6</v>
      </c>
      <c r="AJ1935" s="15">
        <v>22</v>
      </c>
    </row>
    <row r="1936" spans="1:36" x14ac:dyDescent="0.2">
      <c r="A1936" s="138">
        <v>12</v>
      </c>
      <c r="B1936" s="84">
        <v>361</v>
      </c>
      <c r="C1936" s="294">
        <v>511</v>
      </c>
      <c r="D1936" s="71">
        <v>694</v>
      </c>
      <c r="E1936" s="395"/>
      <c r="F1936" s="399"/>
      <c r="G1936" s="423"/>
      <c r="H1936" s="71"/>
      <c r="I1936" s="71"/>
      <c r="J1936" s="71"/>
      <c r="K1936" s="71"/>
      <c r="L1936" s="58"/>
      <c r="M1936" s="58"/>
      <c r="N1936" s="138">
        <v>12</v>
      </c>
      <c r="O1936" s="84">
        <v>361</v>
      </c>
      <c r="P1936" s="294">
        <v>151</v>
      </c>
      <c r="Q1936" s="71">
        <v>185</v>
      </c>
      <c r="R1936" s="395"/>
      <c r="S1936" s="399"/>
      <c r="T1936" s="421"/>
      <c r="U1936" s="71"/>
      <c r="V1936" s="71"/>
      <c r="W1936" s="71"/>
      <c r="X1936" s="71"/>
      <c r="Y1936" s="58"/>
      <c r="Z1936" s="58"/>
      <c r="AA1936" s="56">
        <v>12</v>
      </c>
      <c r="AD1936" s="15">
        <v>11</v>
      </c>
      <c r="AE1936" s="15">
        <v>148</v>
      </c>
      <c r="AF1936" s="15">
        <v>39</v>
      </c>
      <c r="AG1936" s="15">
        <v>984</v>
      </c>
      <c r="AH1936" s="15">
        <v>144</v>
      </c>
      <c r="AI1936" s="15">
        <v>27.1</v>
      </c>
      <c r="AJ1936" s="15">
        <v>15</v>
      </c>
    </row>
    <row r="1937" spans="1:36" x14ac:dyDescent="0.2">
      <c r="A1937" s="138">
        <v>13</v>
      </c>
      <c r="B1937" s="84">
        <v>125</v>
      </c>
      <c r="C1937" s="294">
        <v>302</v>
      </c>
      <c r="D1937" s="71">
        <v>497</v>
      </c>
      <c r="E1937" s="395"/>
      <c r="F1937" s="399"/>
      <c r="G1937" s="423"/>
      <c r="H1937" s="71"/>
      <c r="I1937" s="71"/>
      <c r="J1937" s="71"/>
      <c r="K1937" s="71"/>
      <c r="L1937" s="58"/>
      <c r="M1937" s="58"/>
      <c r="N1937" s="138">
        <v>13</v>
      </c>
      <c r="O1937" s="84">
        <v>125</v>
      </c>
      <c r="P1937" s="294">
        <v>183</v>
      </c>
      <c r="Q1937" s="71">
        <v>197</v>
      </c>
      <c r="R1937" s="395"/>
      <c r="S1937" s="399"/>
      <c r="T1937" s="421"/>
      <c r="U1937" s="71"/>
      <c r="V1937" s="71"/>
      <c r="W1937" s="71"/>
      <c r="X1937" s="71"/>
      <c r="Y1937" s="58"/>
      <c r="Z1937" s="58"/>
      <c r="AA1937" s="56">
        <v>13</v>
      </c>
      <c r="AD1937" s="15">
        <v>12</v>
      </c>
      <c r="AE1937" s="15">
        <v>694</v>
      </c>
      <c r="AF1937" s="15">
        <v>185</v>
      </c>
      <c r="AG1937" s="15">
        <v>5210</v>
      </c>
      <c r="AH1937" s="15">
        <v>2246</v>
      </c>
      <c r="AI1937" s="15">
        <v>8.1999999999999993</v>
      </c>
      <c r="AJ1937" s="15">
        <v>13.3</v>
      </c>
    </row>
    <row r="1938" spans="1:36" x14ac:dyDescent="0.2">
      <c r="A1938" s="138">
        <v>14</v>
      </c>
      <c r="B1938" s="84">
        <v>1084</v>
      </c>
      <c r="C1938" s="294">
        <v>2104</v>
      </c>
      <c r="D1938" s="71">
        <v>2971</v>
      </c>
      <c r="E1938" s="395"/>
      <c r="F1938" s="399"/>
      <c r="G1938" s="423"/>
      <c r="H1938" s="71"/>
      <c r="I1938" s="71"/>
      <c r="J1938" s="71"/>
      <c r="K1938" s="71"/>
      <c r="L1938" s="58"/>
      <c r="M1938" s="58"/>
      <c r="N1938" s="138">
        <v>14</v>
      </c>
      <c r="O1938" s="84">
        <v>1084</v>
      </c>
      <c r="P1938" s="294">
        <v>1091</v>
      </c>
      <c r="Q1938" s="71">
        <v>977</v>
      </c>
      <c r="R1938" s="395"/>
      <c r="S1938" s="399"/>
      <c r="T1938" s="421"/>
      <c r="U1938" s="71"/>
      <c r="V1938" s="71"/>
      <c r="W1938" s="71"/>
      <c r="X1938" s="71"/>
      <c r="Y1938" s="58"/>
      <c r="Z1938" s="58"/>
      <c r="AA1938" s="56">
        <v>14</v>
      </c>
      <c r="AD1938" s="15">
        <v>13</v>
      </c>
      <c r="AE1938" s="15">
        <v>497</v>
      </c>
      <c r="AF1938" s="15">
        <v>197</v>
      </c>
      <c r="AG1938" s="15">
        <v>1699</v>
      </c>
      <c r="AH1938" s="15">
        <v>632</v>
      </c>
      <c r="AI1938" s="15">
        <v>31.2</v>
      </c>
      <c r="AJ1938" s="15">
        <v>29.3</v>
      </c>
    </row>
    <row r="1939" spans="1:36" x14ac:dyDescent="0.2">
      <c r="A1939" s="138">
        <v>15</v>
      </c>
      <c r="B1939" s="84">
        <v>867</v>
      </c>
      <c r="C1939" s="294">
        <v>2077</v>
      </c>
      <c r="D1939" s="71">
        <v>3020</v>
      </c>
      <c r="E1939" s="395"/>
      <c r="F1939" s="399"/>
      <c r="G1939" s="423"/>
      <c r="H1939" s="71"/>
      <c r="I1939" s="71"/>
      <c r="J1939" s="71"/>
      <c r="K1939" s="71"/>
      <c r="L1939" s="58"/>
      <c r="M1939" s="58"/>
      <c r="N1939" s="138">
        <v>15</v>
      </c>
      <c r="O1939" s="84">
        <v>867</v>
      </c>
      <c r="P1939" s="294">
        <v>1267</v>
      </c>
      <c r="Q1939" s="71">
        <v>1012</v>
      </c>
      <c r="R1939" s="395"/>
      <c r="S1939" s="399"/>
      <c r="T1939" s="421"/>
      <c r="U1939" s="71"/>
      <c r="V1939" s="71"/>
      <c r="W1939" s="71"/>
      <c r="X1939" s="71"/>
      <c r="Y1939" s="58"/>
      <c r="Z1939" s="58"/>
      <c r="AA1939" s="56">
        <v>15</v>
      </c>
      <c r="AD1939" s="15">
        <v>14</v>
      </c>
      <c r="AE1939" s="15">
        <v>2971</v>
      </c>
      <c r="AF1939" s="15">
        <v>977</v>
      </c>
      <c r="AG1939" s="15">
        <v>4810</v>
      </c>
      <c r="AH1939" s="15">
        <v>1641</v>
      </c>
      <c r="AI1939" s="15">
        <v>59.5</v>
      </c>
      <c r="AJ1939" s="15">
        <v>61.8</v>
      </c>
    </row>
    <row r="1940" spans="1:36" x14ac:dyDescent="0.2">
      <c r="A1940" s="138">
        <v>16</v>
      </c>
      <c r="B1940" s="84">
        <v>22</v>
      </c>
      <c r="C1940" s="294">
        <v>61</v>
      </c>
      <c r="D1940" s="71">
        <v>69</v>
      </c>
      <c r="E1940" s="395"/>
      <c r="F1940" s="399"/>
      <c r="G1940" s="423"/>
      <c r="H1940" s="71"/>
      <c r="I1940" s="71"/>
      <c r="J1940" s="71"/>
      <c r="K1940" s="71"/>
      <c r="L1940" s="58"/>
      <c r="M1940" s="58"/>
      <c r="N1940" s="138">
        <v>16</v>
      </c>
      <c r="O1940" s="84">
        <v>22</v>
      </c>
      <c r="P1940" s="294">
        <v>39</v>
      </c>
      <c r="Q1940" s="71">
        <v>9</v>
      </c>
      <c r="R1940" s="395"/>
      <c r="S1940" s="399"/>
      <c r="T1940" s="421"/>
      <c r="U1940" s="71"/>
      <c r="V1940" s="71"/>
      <c r="W1940" s="71"/>
      <c r="X1940" s="71"/>
      <c r="Y1940" s="58"/>
      <c r="Z1940" s="58"/>
      <c r="AA1940" s="56">
        <v>16</v>
      </c>
      <c r="AD1940" s="15">
        <v>15</v>
      </c>
      <c r="AE1940" s="15">
        <v>3020</v>
      </c>
      <c r="AF1940" s="15">
        <v>1012</v>
      </c>
      <c r="AG1940" s="15">
        <v>5153</v>
      </c>
      <c r="AH1940" s="15">
        <v>1817</v>
      </c>
      <c r="AI1940" s="15">
        <v>55.7</v>
      </c>
      <c r="AJ1940" s="15">
        <v>58.6</v>
      </c>
    </row>
    <row r="1941" spans="1:36" x14ac:dyDescent="0.2">
      <c r="A1941" s="138">
        <v>17</v>
      </c>
      <c r="B1941" s="84">
        <v>17</v>
      </c>
      <c r="C1941" s="294">
        <v>70</v>
      </c>
      <c r="D1941" s="71">
        <v>110</v>
      </c>
      <c r="E1941" s="395"/>
      <c r="F1941" s="399"/>
      <c r="G1941" s="423"/>
      <c r="H1941" s="71"/>
      <c r="I1941" s="71"/>
      <c r="J1941" s="71"/>
      <c r="K1941" s="71"/>
      <c r="L1941" s="58"/>
      <c r="M1941" s="58"/>
      <c r="N1941" s="138">
        <v>17</v>
      </c>
      <c r="O1941" s="84">
        <v>17</v>
      </c>
      <c r="P1941" s="294">
        <v>52</v>
      </c>
      <c r="Q1941" s="71">
        <v>38</v>
      </c>
      <c r="R1941" s="395"/>
      <c r="S1941" s="399"/>
      <c r="T1941" s="421"/>
      <c r="U1941" s="71"/>
      <c r="V1941" s="71"/>
      <c r="W1941" s="71"/>
      <c r="X1941" s="71"/>
      <c r="Y1941" s="58"/>
      <c r="Z1941" s="58"/>
      <c r="AA1941" s="56">
        <v>17</v>
      </c>
      <c r="AD1941" s="15">
        <v>16</v>
      </c>
      <c r="AE1941" s="15">
        <v>69</v>
      </c>
      <c r="AF1941" s="15">
        <v>9</v>
      </c>
      <c r="AG1941" s="15">
        <v>728</v>
      </c>
      <c r="AH1941" s="15">
        <v>241</v>
      </c>
      <c r="AI1941" s="15">
        <v>3.7</v>
      </c>
      <c r="AJ1941" s="15">
        <v>9.5</v>
      </c>
    </row>
    <row r="1942" spans="1:36" x14ac:dyDescent="0.2">
      <c r="A1942" s="138">
        <v>18</v>
      </c>
      <c r="B1942" s="84">
        <v>25</v>
      </c>
      <c r="C1942" s="294">
        <v>47</v>
      </c>
      <c r="D1942" s="71">
        <v>63</v>
      </c>
      <c r="E1942" s="395"/>
      <c r="F1942" s="399"/>
      <c r="G1942" s="423"/>
      <c r="H1942" s="71"/>
      <c r="I1942" s="71"/>
      <c r="J1942" s="71"/>
      <c r="K1942" s="71"/>
      <c r="L1942" s="58"/>
      <c r="M1942" s="58"/>
      <c r="N1942" s="138">
        <v>18</v>
      </c>
      <c r="O1942" s="84">
        <v>25</v>
      </c>
      <c r="P1942" s="294">
        <v>22</v>
      </c>
      <c r="Q1942" s="71">
        <v>16</v>
      </c>
      <c r="R1942" s="395"/>
      <c r="S1942" s="399"/>
      <c r="T1942" s="421"/>
      <c r="U1942" s="71"/>
      <c r="V1942" s="71"/>
      <c r="W1942" s="71"/>
      <c r="X1942" s="71"/>
      <c r="Y1942" s="58"/>
      <c r="Z1942" s="58"/>
      <c r="AA1942" s="56">
        <v>18</v>
      </c>
      <c r="AD1942" s="15">
        <v>17</v>
      </c>
      <c r="AE1942" s="15">
        <v>110</v>
      </c>
      <c r="AF1942" s="15">
        <v>38</v>
      </c>
      <c r="AG1942" s="15">
        <v>1370</v>
      </c>
      <c r="AH1942" s="15">
        <v>397</v>
      </c>
      <c r="AI1942" s="15">
        <v>9.6</v>
      </c>
      <c r="AJ1942" s="15">
        <v>8</v>
      </c>
    </row>
    <row r="1943" spans="1:36" x14ac:dyDescent="0.2">
      <c r="A1943" s="138">
        <v>19</v>
      </c>
      <c r="B1943" s="84">
        <v>74</v>
      </c>
      <c r="C1943" s="294">
        <v>106</v>
      </c>
      <c r="D1943" s="71">
        <v>130</v>
      </c>
      <c r="E1943" s="395"/>
      <c r="F1943" s="399"/>
      <c r="G1943" s="423"/>
      <c r="H1943" s="71"/>
      <c r="I1943" s="71"/>
      <c r="J1943" s="71"/>
      <c r="K1943" s="71"/>
      <c r="L1943" s="58"/>
      <c r="M1943" s="58"/>
      <c r="N1943" s="138">
        <v>19</v>
      </c>
      <c r="O1943" s="84">
        <v>74</v>
      </c>
      <c r="P1943" s="294">
        <v>42</v>
      </c>
      <c r="Q1943" s="71">
        <v>24</v>
      </c>
      <c r="R1943" s="395"/>
      <c r="S1943" s="399"/>
      <c r="T1943" s="421"/>
      <c r="U1943" s="71"/>
      <c r="V1943" s="71"/>
      <c r="W1943" s="71"/>
      <c r="X1943" s="71"/>
      <c r="Y1943" s="58"/>
      <c r="Z1943" s="58"/>
      <c r="AA1943" s="56">
        <v>19</v>
      </c>
      <c r="AD1943" s="15">
        <v>18</v>
      </c>
      <c r="AE1943" s="15">
        <v>63</v>
      </c>
      <c r="AF1943" s="15">
        <v>16</v>
      </c>
      <c r="AG1943" s="15">
        <v>1266</v>
      </c>
      <c r="AH1943" s="15">
        <v>536</v>
      </c>
      <c r="AI1943" s="15">
        <v>3</v>
      </c>
      <c r="AJ1943" s="15">
        <v>5</v>
      </c>
    </row>
    <row r="1944" spans="1:36" x14ac:dyDescent="0.2">
      <c r="A1944" s="138">
        <v>20</v>
      </c>
      <c r="B1944" s="84">
        <v>240</v>
      </c>
      <c r="C1944" s="294">
        <v>429</v>
      </c>
      <c r="D1944" s="71">
        <v>560</v>
      </c>
      <c r="E1944" s="395"/>
      <c r="F1944" s="399"/>
      <c r="G1944" s="423"/>
      <c r="H1944" s="71"/>
      <c r="I1944" s="71"/>
      <c r="J1944" s="71"/>
      <c r="K1944" s="71"/>
      <c r="L1944" s="58"/>
      <c r="M1944" s="58"/>
      <c r="N1944" s="138">
        <v>20</v>
      </c>
      <c r="O1944" s="84">
        <v>240</v>
      </c>
      <c r="P1944" s="294">
        <v>190</v>
      </c>
      <c r="Q1944" s="71">
        <v>131</v>
      </c>
      <c r="R1944" s="395"/>
      <c r="S1944" s="399"/>
      <c r="T1944" s="421"/>
      <c r="U1944" s="71"/>
      <c r="V1944" s="71"/>
      <c r="W1944" s="71"/>
      <c r="X1944" s="71"/>
      <c r="Y1944" s="58"/>
      <c r="Z1944" s="58"/>
      <c r="AA1944" s="56">
        <v>20</v>
      </c>
      <c r="AD1944" s="15">
        <v>19</v>
      </c>
      <c r="AE1944" s="15">
        <v>130</v>
      </c>
      <c r="AF1944" s="15">
        <v>24</v>
      </c>
      <c r="AG1944" s="15">
        <v>692</v>
      </c>
      <c r="AH1944" s="15">
        <v>203</v>
      </c>
      <c r="AI1944" s="15">
        <v>11.8</v>
      </c>
      <c r="AJ1944" s="15">
        <v>18.8</v>
      </c>
    </row>
    <row r="1945" spans="1:36" x14ac:dyDescent="0.2">
      <c r="A1945" s="138">
        <v>21</v>
      </c>
      <c r="B1945" s="84">
        <v>163</v>
      </c>
      <c r="C1945" s="294">
        <v>315</v>
      </c>
      <c r="D1945" s="71">
        <v>417</v>
      </c>
      <c r="E1945" s="395"/>
      <c r="F1945" s="399"/>
      <c r="G1945" s="423"/>
      <c r="H1945" s="71"/>
      <c r="I1945" s="71"/>
      <c r="J1945" s="71"/>
      <c r="K1945" s="71"/>
      <c r="L1945" s="58"/>
      <c r="M1945" s="58"/>
      <c r="N1945" s="138">
        <v>21</v>
      </c>
      <c r="O1945" s="84">
        <v>163</v>
      </c>
      <c r="P1945" s="294">
        <v>149</v>
      </c>
      <c r="Q1945" s="71">
        <v>102</v>
      </c>
      <c r="R1945" s="395"/>
      <c r="S1945" s="399"/>
      <c r="T1945" s="421"/>
      <c r="U1945" s="71"/>
      <c r="V1945" s="71"/>
      <c r="W1945" s="71"/>
      <c r="X1945" s="71"/>
      <c r="Y1945" s="58"/>
      <c r="Z1945" s="58"/>
      <c r="AA1945" s="56">
        <v>21</v>
      </c>
      <c r="AD1945" s="15">
        <v>20</v>
      </c>
      <c r="AE1945" s="15">
        <v>560</v>
      </c>
      <c r="AF1945" s="15">
        <v>131</v>
      </c>
      <c r="AG1945" s="15">
        <v>1107</v>
      </c>
      <c r="AH1945" s="15">
        <v>295</v>
      </c>
      <c r="AI1945" s="15">
        <v>44.4</v>
      </c>
      <c r="AJ1945" s="15">
        <v>50.6</v>
      </c>
    </row>
    <row r="1946" spans="1:36" x14ac:dyDescent="0.2">
      <c r="A1946" s="138">
        <v>22</v>
      </c>
      <c r="B1946" s="84">
        <v>186</v>
      </c>
      <c r="C1946" s="294">
        <v>284</v>
      </c>
      <c r="D1946" s="71">
        <v>458</v>
      </c>
      <c r="E1946" s="395"/>
      <c r="F1946" s="399"/>
      <c r="G1946" s="423"/>
      <c r="H1946" s="71"/>
      <c r="I1946" s="71"/>
      <c r="J1946" s="71"/>
      <c r="K1946" s="71"/>
      <c r="L1946" s="58"/>
      <c r="M1946" s="58"/>
      <c r="N1946" s="138">
        <v>22</v>
      </c>
      <c r="O1946" s="84">
        <v>186</v>
      </c>
      <c r="P1946" s="294">
        <v>114</v>
      </c>
      <c r="Q1946" s="71">
        <v>187</v>
      </c>
      <c r="R1946" s="395"/>
      <c r="S1946" s="399"/>
      <c r="T1946" s="421"/>
      <c r="U1946" s="71"/>
      <c r="V1946" s="71"/>
      <c r="W1946" s="71"/>
      <c r="X1946" s="71"/>
      <c r="Y1946" s="58"/>
      <c r="Z1946" s="58"/>
      <c r="AA1946" s="56">
        <v>22</v>
      </c>
      <c r="AD1946" s="15">
        <v>21</v>
      </c>
      <c r="AE1946" s="15">
        <v>417</v>
      </c>
      <c r="AF1946" s="15">
        <v>102</v>
      </c>
      <c r="AG1946" s="15">
        <v>2755</v>
      </c>
      <c r="AH1946" s="15">
        <v>1087</v>
      </c>
      <c r="AI1946" s="15">
        <v>9.4</v>
      </c>
      <c r="AJ1946" s="15">
        <v>15.1</v>
      </c>
    </row>
    <row r="1947" spans="1:36" x14ac:dyDescent="0.2">
      <c r="A1947" s="138">
        <v>23</v>
      </c>
      <c r="B1947" s="84">
        <v>1289</v>
      </c>
      <c r="C1947" s="294">
        <v>2503</v>
      </c>
      <c r="D1947" s="71">
        <v>3337</v>
      </c>
      <c r="E1947" s="395"/>
      <c r="F1947" s="399"/>
      <c r="G1947" s="423"/>
      <c r="H1947" s="71"/>
      <c r="I1947" s="71"/>
      <c r="J1947" s="71"/>
      <c r="K1947" s="71"/>
      <c r="L1947" s="58"/>
      <c r="M1947" s="58"/>
      <c r="N1947" s="138">
        <v>23</v>
      </c>
      <c r="O1947" s="84">
        <v>1289</v>
      </c>
      <c r="P1947" s="294">
        <v>1249</v>
      </c>
      <c r="Q1947" s="71">
        <v>1069</v>
      </c>
      <c r="R1947" s="395"/>
      <c r="S1947" s="399"/>
      <c r="T1947" s="421"/>
      <c r="U1947" s="71"/>
      <c r="V1947" s="71"/>
      <c r="W1947" s="71"/>
      <c r="X1947" s="71"/>
      <c r="Y1947" s="58"/>
      <c r="Z1947" s="58"/>
      <c r="AA1947" s="56">
        <v>23</v>
      </c>
      <c r="AD1947" s="15">
        <v>22</v>
      </c>
      <c r="AE1947" s="15">
        <v>458</v>
      </c>
      <c r="AF1947" s="15">
        <v>187</v>
      </c>
      <c r="AG1947" s="15">
        <v>4456</v>
      </c>
      <c r="AH1947" s="15">
        <v>1294</v>
      </c>
      <c r="AI1947" s="15">
        <v>14.5</v>
      </c>
      <c r="AJ1947" s="15">
        <v>10.3</v>
      </c>
    </row>
    <row r="1948" spans="1:36" x14ac:dyDescent="0.2">
      <c r="A1948" s="138">
        <v>24</v>
      </c>
      <c r="B1948" s="84">
        <v>284</v>
      </c>
      <c r="C1948" s="294">
        <v>494</v>
      </c>
      <c r="D1948" s="71">
        <v>672</v>
      </c>
      <c r="E1948" s="395"/>
      <c r="F1948" s="399"/>
      <c r="G1948" s="423"/>
      <c r="H1948" s="71"/>
      <c r="I1948" s="71"/>
      <c r="J1948" s="71"/>
      <c r="K1948" s="71"/>
      <c r="L1948" s="58"/>
      <c r="M1948" s="58"/>
      <c r="N1948" s="138">
        <v>24</v>
      </c>
      <c r="O1948" s="84">
        <v>284</v>
      </c>
      <c r="P1948" s="294">
        <v>263</v>
      </c>
      <c r="Q1948" s="71">
        <v>188</v>
      </c>
      <c r="R1948" s="395"/>
      <c r="S1948" s="399"/>
      <c r="T1948" s="421"/>
      <c r="U1948" s="71"/>
      <c r="V1948" s="71"/>
      <c r="W1948" s="71"/>
      <c r="X1948" s="71"/>
      <c r="Y1948" s="58"/>
      <c r="Z1948" s="58"/>
      <c r="AA1948" s="56">
        <v>24</v>
      </c>
      <c r="AD1948" s="15">
        <v>23</v>
      </c>
      <c r="AE1948" s="15">
        <v>3337</v>
      </c>
      <c r="AF1948" s="15">
        <v>1069</v>
      </c>
      <c r="AG1948" s="15">
        <v>8414</v>
      </c>
      <c r="AH1948" s="15">
        <v>2669</v>
      </c>
      <c r="AI1948" s="15">
        <v>40.1</v>
      </c>
      <c r="AJ1948" s="15">
        <v>39.700000000000003</v>
      </c>
    </row>
    <row r="1949" spans="1:36" x14ac:dyDescent="0.2">
      <c r="A1949" s="72" t="s">
        <v>4</v>
      </c>
      <c r="B1949" s="62">
        <f t="shared" ref="B1949:C1949" si="135">SUM(B1925:B1948)</f>
        <v>5195</v>
      </c>
      <c r="C1949" s="62">
        <f t="shared" si="135"/>
        <v>10380</v>
      </c>
      <c r="D1949" s="62">
        <f t="shared" ref="D1949:G1949" si="136">SUM(D1925:D1948)</f>
        <v>14682</v>
      </c>
      <c r="E1949" s="62">
        <f t="shared" si="136"/>
        <v>0</v>
      </c>
      <c r="F1949" s="62">
        <f t="shared" si="136"/>
        <v>0</v>
      </c>
      <c r="G1949" s="62">
        <f t="shared" si="136"/>
        <v>0</v>
      </c>
      <c r="H1949" s="62">
        <f t="shared" ref="H1949:M1949" si="137">SUM(H1925:H1948)</f>
        <v>0</v>
      </c>
      <c r="I1949" s="62">
        <f t="shared" si="137"/>
        <v>0</v>
      </c>
      <c r="J1949" s="62">
        <f t="shared" si="137"/>
        <v>0</v>
      </c>
      <c r="K1949" s="62">
        <f t="shared" si="137"/>
        <v>0</v>
      </c>
      <c r="L1949" s="62">
        <f t="shared" si="137"/>
        <v>0</v>
      </c>
      <c r="M1949" s="62">
        <f t="shared" si="137"/>
        <v>0</v>
      </c>
      <c r="N1949" s="332" t="s">
        <v>4</v>
      </c>
      <c r="O1949" s="62">
        <f t="shared" ref="O1949:P1949" si="138">SUM(O1925:O1948)</f>
        <v>5195</v>
      </c>
      <c r="P1949" s="62">
        <f t="shared" si="138"/>
        <v>5475</v>
      </c>
      <c r="Q1949" s="62">
        <f t="shared" ref="Q1949:T1949" si="139">SUM(Q1925:Q1948)</f>
        <v>4770</v>
      </c>
      <c r="R1949" s="62">
        <f t="shared" si="139"/>
        <v>0</v>
      </c>
      <c r="S1949" s="62">
        <f t="shared" si="139"/>
        <v>0</v>
      </c>
      <c r="T1949" s="62">
        <f t="shared" si="139"/>
        <v>0</v>
      </c>
      <c r="U1949" s="62">
        <f t="shared" ref="U1949:Z1949" si="140">SUM(U1925:U1948)</f>
        <v>0</v>
      </c>
      <c r="V1949" s="62">
        <f t="shared" si="140"/>
        <v>0</v>
      </c>
      <c r="W1949" s="62">
        <f t="shared" si="140"/>
        <v>0</v>
      </c>
      <c r="X1949" s="62">
        <f t="shared" si="140"/>
        <v>0</v>
      </c>
      <c r="Y1949" s="62">
        <f t="shared" si="140"/>
        <v>0</v>
      </c>
      <c r="Z1949" s="62">
        <f t="shared" si="140"/>
        <v>0</v>
      </c>
      <c r="AA1949" s="72" t="s">
        <v>4</v>
      </c>
      <c r="AD1949" s="15">
        <v>24</v>
      </c>
      <c r="AE1949" s="15">
        <v>672</v>
      </c>
      <c r="AF1949" s="15">
        <v>188</v>
      </c>
      <c r="AG1949" s="15">
        <v>2553</v>
      </c>
      <c r="AH1949" s="15">
        <v>799</v>
      </c>
      <c r="AI1949" s="15">
        <v>23.5</v>
      </c>
      <c r="AJ1949" s="15">
        <v>26.3</v>
      </c>
    </row>
    <row r="1950" spans="1:36" x14ac:dyDescent="0.2">
      <c r="A1950" s="45"/>
      <c r="B1950" s="105"/>
      <c r="C1950" s="105"/>
      <c r="D1950" s="68"/>
      <c r="E1950" s="68"/>
      <c r="H1950" s="68"/>
      <c r="L1950" s="105"/>
      <c r="N1950" s="45"/>
      <c r="O1950" s="380"/>
      <c r="P1950" s="380"/>
      <c r="Q1950" s="380"/>
      <c r="R1950" s="380"/>
      <c r="S1950" s="380"/>
      <c r="T1950" s="380"/>
      <c r="U1950" s="380"/>
      <c r="V1950" s="380"/>
      <c r="W1950" s="380"/>
      <c r="X1950" s="380"/>
      <c r="AA1950" s="45"/>
    </row>
    <row r="1951" spans="1:36" x14ac:dyDescent="0.2">
      <c r="B1951" s="105"/>
      <c r="C1951" s="105"/>
      <c r="D1951" s="68"/>
      <c r="E1951" s="68"/>
      <c r="H1951" s="68"/>
      <c r="O1951" s="105"/>
      <c r="P1951" s="105"/>
      <c r="Q1951" s="105"/>
    </row>
    <row r="1953" spans="1:27" x14ac:dyDescent="0.2">
      <c r="B1953" s="300"/>
      <c r="C1953" s="299"/>
      <c r="O1953" s="86"/>
    </row>
    <row r="1954" spans="1:27" x14ac:dyDescent="0.2">
      <c r="A1954" s="140" t="s">
        <v>363</v>
      </c>
      <c r="B1954" s="115" t="s">
        <v>338</v>
      </c>
      <c r="C1954" s="116"/>
      <c r="D1954" s="116"/>
      <c r="E1954" s="116"/>
      <c r="F1954" s="116"/>
      <c r="G1954" s="116"/>
      <c r="H1954" s="116"/>
      <c r="I1954" s="116"/>
      <c r="J1954" s="116"/>
      <c r="K1954" s="116"/>
      <c r="L1954" s="116"/>
      <c r="M1954" s="116"/>
      <c r="N1954" s="140" t="s">
        <v>363</v>
      </c>
      <c r="O1954" s="326" t="str">
        <f>B1954</f>
        <v>Wagner-Peyser Closed Non-Agricultural Positions Filled Rate</v>
      </c>
      <c r="P1954" s="327"/>
      <c r="Q1954" s="327"/>
      <c r="R1954" s="327"/>
      <c r="S1954" s="327"/>
      <c r="T1954" s="327"/>
      <c r="U1954" s="327"/>
      <c r="V1954" s="327"/>
      <c r="W1954" s="327"/>
      <c r="X1954" s="327" t="s">
        <v>117</v>
      </c>
      <c r="Y1954" s="327"/>
      <c r="Z1954" s="327"/>
      <c r="AA1954" s="114" t="s">
        <v>363</v>
      </c>
    </row>
    <row r="1955" spans="1:27" x14ac:dyDescent="0.2">
      <c r="A1955" s="140">
        <v>1</v>
      </c>
      <c r="B1955" s="84">
        <v>279</v>
      </c>
      <c r="C1955" s="294">
        <v>632</v>
      </c>
      <c r="D1955" s="71">
        <v>4045</v>
      </c>
      <c r="E1955" s="395"/>
      <c r="F1955" s="399"/>
      <c r="G1955" s="424"/>
      <c r="H1955" s="71"/>
      <c r="I1955" s="71"/>
      <c r="J1955" s="71"/>
      <c r="K1955" s="297"/>
      <c r="L1955" s="58"/>
      <c r="M1955" s="58"/>
      <c r="N1955" s="140">
        <v>1</v>
      </c>
      <c r="O1955" s="84">
        <v>279</v>
      </c>
      <c r="P1955" s="294">
        <v>355</v>
      </c>
      <c r="Q1955" s="71">
        <v>3420</v>
      </c>
      <c r="R1955" s="395"/>
      <c r="S1955" s="399"/>
      <c r="T1955" s="422"/>
      <c r="U1955" s="71"/>
      <c r="V1955" s="71"/>
      <c r="W1955" s="71"/>
      <c r="X1955" s="297"/>
      <c r="Y1955" s="58"/>
      <c r="Z1955" s="58"/>
      <c r="AA1955" s="65">
        <v>1</v>
      </c>
    </row>
    <row r="1956" spans="1:27" x14ac:dyDescent="0.2">
      <c r="A1956" s="140">
        <v>2</v>
      </c>
      <c r="B1956" s="84">
        <v>434</v>
      </c>
      <c r="C1956" s="294">
        <v>790</v>
      </c>
      <c r="D1956" s="71">
        <v>1177</v>
      </c>
      <c r="E1956" s="395"/>
      <c r="F1956" s="399"/>
      <c r="G1956" s="424"/>
      <c r="H1956" s="71"/>
      <c r="I1956" s="71"/>
      <c r="J1956" s="71"/>
      <c r="K1956" s="71"/>
      <c r="L1956" s="58"/>
      <c r="M1956" s="58"/>
      <c r="N1956" s="140">
        <v>2</v>
      </c>
      <c r="O1956" s="84">
        <v>434</v>
      </c>
      <c r="P1956" s="294">
        <v>388</v>
      </c>
      <c r="Q1956" s="71">
        <v>429</v>
      </c>
      <c r="R1956" s="395"/>
      <c r="S1956" s="399"/>
      <c r="T1956" s="422"/>
      <c r="U1956" s="71"/>
      <c r="V1956" s="71"/>
      <c r="W1956" s="71"/>
      <c r="X1956" s="71"/>
      <c r="Y1956" s="58"/>
      <c r="Z1956" s="58"/>
      <c r="AA1956" s="65">
        <v>2</v>
      </c>
    </row>
    <row r="1957" spans="1:27" x14ac:dyDescent="0.2">
      <c r="A1957" s="140">
        <v>3</v>
      </c>
      <c r="B1957" s="84">
        <v>119</v>
      </c>
      <c r="C1957" s="294">
        <v>227</v>
      </c>
      <c r="D1957" s="71">
        <v>348</v>
      </c>
      <c r="E1957" s="395"/>
      <c r="F1957" s="399"/>
      <c r="G1957" s="424"/>
      <c r="H1957" s="71"/>
      <c r="I1957" s="71"/>
      <c r="J1957" s="71"/>
      <c r="K1957" s="71"/>
      <c r="L1957" s="58"/>
      <c r="M1957" s="58"/>
      <c r="N1957" s="140">
        <v>3</v>
      </c>
      <c r="O1957" s="84">
        <v>119</v>
      </c>
      <c r="P1957" s="294">
        <v>113</v>
      </c>
      <c r="Q1957" s="71">
        <v>119</v>
      </c>
      <c r="R1957" s="395"/>
      <c r="S1957" s="399"/>
      <c r="T1957" s="422"/>
      <c r="U1957" s="71"/>
      <c r="V1957" s="71"/>
      <c r="W1957" s="71"/>
      <c r="X1957" s="71"/>
      <c r="Y1957" s="58"/>
      <c r="Z1957" s="58"/>
      <c r="AA1957" s="65">
        <v>3</v>
      </c>
    </row>
    <row r="1958" spans="1:27" x14ac:dyDescent="0.2">
      <c r="A1958" s="140">
        <v>4</v>
      </c>
      <c r="B1958" s="84">
        <v>366</v>
      </c>
      <c r="C1958" s="294">
        <v>800</v>
      </c>
      <c r="D1958" s="71">
        <v>2356</v>
      </c>
      <c r="E1958" s="395"/>
      <c r="F1958" s="399"/>
      <c r="G1958" s="424"/>
      <c r="H1958" s="71"/>
      <c r="I1958" s="71"/>
      <c r="J1958" s="71"/>
      <c r="K1958" s="71"/>
      <c r="L1958" s="58"/>
      <c r="M1958" s="58"/>
      <c r="N1958" s="140">
        <v>4</v>
      </c>
      <c r="O1958" s="84">
        <v>366</v>
      </c>
      <c r="P1958" s="294">
        <v>457</v>
      </c>
      <c r="Q1958" s="71">
        <v>1501</v>
      </c>
      <c r="R1958" s="395"/>
      <c r="S1958" s="399"/>
      <c r="T1958" s="422"/>
      <c r="U1958" s="71"/>
      <c r="V1958" s="71"/>
      <c r="W1958" s="71"/>
      <c r="X1958" s="71"/>
      <c r="Y1958" s="58"/>
      <c r="Z1958" s="58"/>
      <c r="AA1958" s="65">
        <v>4</v>
      </c>
    </row>
    <row r="1959" spans="1:27" x14ac:dyDescent="0.2">
      <c r="A1959" s="140">
        <v>5</v>
      </c>
      <c r="B1959" s="84">
        <v>156</v>
      </c>
      <c r="C1959" s="294">
        <v>400</v>
      </c>
      <c r="D1959" s="71">
        <v>631</v>
      </c>
      <c r="E1959" s="395"/>
      <c r="F1959" s="399"/>
      <c r="G1959" s="424"/>
      <c r="H1959" s="71"/>
      <c r="I1959" s="71"/>
      <c r="J1959" s="71"/>
      <c r="K1959" s="71"/>
      <c r="L1959" s="58"/>
      <c r="M1959" s="58"/>
      <c r="N1959" s="140">
        <v>5</v>
      </c>
      <c r="O1959" s="84">
        <v>156</v>
      </c>
      <c r="P1959" s="294">
        <v>233</v>
      </c>
      <c r="Q1959" s="71">
        <v>210</v>
      </c>
      <c r="R1959" s="395"/>
      <c r="S1959" s="399"/>
      <c r="T1959" s="422"/>
      <c r="U1959" s="71"/>
      <c r="V1959" s="71"/>
      <c r="W1959" s="71"/>
      <c r="X1959" s="71"/>
      <c r="Y1959" s="58"/>
      <c r="Z1959" s="58"/>
      <c r="AA1959" s="65">
        <v>5</v>
      </c>
    </row>
    <row r="1960" spans="1:27" x14ac:dyDescent="0.2">
      <c r="A1960" s="140">
        <v>6</v>
      </c>
      <c r="B1960" s="84">
        <v>41</v>
      </c>
      <c r="C1960" s="294">
        <v>258</v>
      </c>
      <c r="D1960" s="71">
        <v>332</v>
      </c>
      <c r="E1960" s="395"/>
      <c r="F1960" s="399"/>
      <c r="G1960" s="424"/>
      <c r="H1960" s="71"/>
      <c r="I1960" s="71"/>
      <c r="J1960" s="71"/>
      <c r="K1960" s="71"/>
      <c r="L1960" s="58"/>
      <c r="M1960" s="58"/>
      <c r="N1960" s="140">
        <v>6</v>
      </c>
      <c r="O1960" s="84">
        <v>41</v>
      </c>
      <c r="P1960" s="294">
        <v>218</v>
      </c>
      <c r="Q1960" s="71">
        <v>74</v>
      </c>
      <c r="R1960" s="395"/>
      <c r="S1960" s="399"/>
      <c r="T1960" s="422"/>
      <c r="U1960" s="71"/>
      <c r="V1960" s="71"/>
      <c r="W1960" s="71"/>
      <c r="X1960" s="71"/>
      <c r="Y1960" s="58"/>
      <c r="Z1960" s="58"/>
      <c r="AA1960" s="65">
        <v>6</v>
      </c>
    </row>
    <row r="1961" spans="1:27" x14ac:dyDescent="0.2">
      <c r="A1961" s="140">
        <v>7</v>
      </c>
      <c r="B1961" s="84">
        <v>249</v>
      </c>
      <c r="C1961" s="294">
        <v>366</v>
      </c>
      <c r="D1961" s="71">
        <v>561</v>
      </c>
      <c r="E1961" s="395"/>
      <c r="F1961" s="399"/>
      <c r="G1961" s="424"/>
      <c r="H1961" s="71"/>
      <c r="I1961" s="71"/>
      <c r="J1961" s="71"/>
      <c r="K1961" s="71"/>
      <c r="L1961" s="58"/>
      <c r="M1961" s="58"/>
      <c r="N1961" s="140">
        <v>7</v>
      </c>
      <c r="O1961" s="84">
        <v>249</v>
      </c>
      <c r="P1961" s="294">
        <v>117</v>
      </c>
      <c r="Q1961" s="71">
        <v>196</v>
      </c>
      <c r="R1961" s="395"/>
      <c r="S1961" s="399"/>
      <c r="T1961" s="422"/>
      <c r="U1961" s="71"/>
      <c r="V1961" s="71"/>
      <c r="W1961" s="71"/>
      <c r="X1961" s="71"/>
      <c r="Y1961" s="58"/>
      <c r="Z1961" s="58"/>
      <c r="AA1961" s="65">
        <v>7</v>
      </c>
    </row>
    <row r="1962" spans="1:27" x14ac:dyDescent="0.2">
      <c r="A1962" s="140">
        <v>8</v>
      </c>
      <c r="B1962" s="84">
        <v>1174</v>
      </c>
      <c r="C1962" s="294">
        <v>2288</v>
      </c>
      <c r="D1962" s="71">
        <v>3833</v>
      </c>
      <c r="E1962" s="395"/>
      <c r="F1962" s="399"/>
      <c r="G1962" s="424"/>
      <c r="H1962" s="71"/>
      <c r="I1962" s="71"/>
      <c r="J1962" s="71"/>
      <c r="K1962" s="71"/>
      <c r="L1962" s="58"/>
      <c r="M1962" s="58"/>
      <c r="N1962" s="140">
        <v>8</v>
      </c>
      <c r="O1962" s="84">
        <v>1174</v>
      </c>
      <c r="P1962" s="294">
        <v>1116</v>
      </c>
      <c r="Q1962" s="71">
        <v>1546</v>
      </c>
      <c r="R1962" s="395"/>
      <c r="S1962" s="399"/>
      <c r="T1962" s="422"/>
      <c r="U1962" s="71"/>
      <c r="V1962" s="71"/>
      <c r="W1962" s="71"/>
      <c r="X1962" s="71"/>
      <c r="Y1962" s="58"/>
      <c r="Z1962" s="58"/>
      <c r="AA1962" s="65">
        <v>8</v>
      </c>
    </row>
    <row r="1963" spans="1:27" x14ac:dyDescent="0.2">
      <c r="A1963" s="140">
        <v>9</v>
      </c>
      <c r="B1963" s="84">
        <v>552</v>
      </c>
      <c r="C1963" s="294">
        <v>895</v>
      </c>
      <c r="D1963" s="71">
        <v>1151</v>
      </c>
      <c r="E1963" s="395"/>
      <c r="F1963" s="399"/>
      <c r="G1963" s="424"/>
      <c r="H1963" s="71"/>
      <c r="I1963" s="71"/>
      <c r="J1963" s="71"/>
      <c r="K1963" s="71"/>
      <c r="L1963" s="58"/>
      <c r="M1963" s="58"/>
      <c r="N1963" s="140">
        <v>9</v>
      </c>
      <c r="O1963" s="84">
        <v>552</v>
      </c>
      <c r="P1963" s="294">
        <v>343</v>
      </c>
      <c r="Q1963" s="71">
        <v>262</v>
      </c>
      <c r="R1963" s="395"/>
      <c r="S1963" s="399"/>
      <c r="T1963" s="422"/>
      <c r="U1963" s="71"/>
      <c r="V1963" s="71"/>
      <c r="W1963" s="71"/>
      <c r="X1963" s="71"/>
      <c r="Y1963" s="58"/>
      <c r="Z1963" s="58"/>
      <c r="AA1963" s="65">
        <v>9</v>
      </c>
    </row>
    <row r="1964" spans="1:27" x14ac:dyDescent="0.2">
      <c r="A1964" s="140">
        <v>10</v>
      </c>
      <c r="B1964" s="84">
        <v>345</v>
      </c>
      <c r="C1964" s="294">
        <v>688</v>
      </c>
      <c r="D1964" s="71">
        <v>994</v>
      </c>
      <c r="E1964" s="395"/>
      <c r="F1964" s="399"/>
      <c r="G1964" s="424"/>
      <c r="H1964" s="71"/>
      <c r="I1964" s="71"/>
      <c r="J1964" s="71"/>
      <c r="K1964" s="71"/>
      <c r="L1964" s="58"/>
      <c r="M1964" s="58"/>
      <c r="N1964" s="140">
        <v>10</v>
      </c>
      <c r="O1964" s="84">
        <v>345</v>
      </c>
      <c r="P1964" s="294">
        <v>350</v>
      </c>
      <c r="Q1964" s="71">
        <v>315</v>
      </c>
      <c r="R1964" s="395"/>
      <c r="S1964" s="399"/>
      <c r="T1964" s="422"/>
      <c r="U1964" s="71"/>
      <c r="V1964" s="71"/>
      <c r="W1964" s="71"/>
      <c r="X1964" s="71"/>
      <c r="Y1964" s="58"/>
      <c r="Z1964" s="58"/>
      <c r="AA1964" s="65">
        <v>10</v>
      </c>
    </row>
    <row r="1965" spans="1:27" x14ac:dyDescent="0.2">
      <c r="A1965" s="140">
        <v>11</v>
      </c>
      <c r="B1965" s="84">
        <v>141</v>
      </c>
      <c r="C1965" s="294">
        <v>841</v>
      </c>
      <c r="D1965" s="71">
        <v>984</v>
      </c>
      <c r="E1965" s="395"/>
      <c r="F1965" s="399"/>
      <c r="G1965" s="424"/>
      <c r="H1965" s="71"/>
      <c r="I1965" s="71"/>
      <c r="J1965" s="71"/>
      <c r="K1965" s="71"/>
      <c r="L1965" s="58"/>
      <c r="M1965" s="58"/>
      <c r="N1965" s="140">
        <v>11</v>
      </c>
      <c r="O1965" s="84">
        <v>141</v>
      </c>
      <c r="P1965" s="294">
        <v>703</v>
      </c>
      <c r="Q1965" s="71">
        <v>144</v>
      </c>
      <c r="R1965" s="395"/>
      <c r="S1965" s="399"/>
      <c r="T1965" s="422"/>
      <c r="U1965" s="71"/>
      <c r="V1965" s="71"/>
      <c r="W1965" s="71"/>
      <c r="X1965" s="71"/>
      <c r="Y1965" s="58"/>
      <c r="Z1965" s="58"/>
      <c r="AA1965" s="65">
        <v>11</v>
      </c>
    </row>
    <row r="1966" spans="1:27" x14ac:dyDescent="0.2">
      <c r="A1966" s="140">
        <v>12</v>
      </c>
      <c r="B1966" s="84">
        <v>1516</v>
      </c>
      <c r="C1966" s="294">
        <v>2965</v>
      </c>
      <c r="D1966" s="71">
        <v>5210</v>
      </c>
      <c r="E1966" s="395"/>
      <c r="F1966" s="399"/>
      <c r="G1966" s="424"/>
      <c r="H1966" s="71"/>
      <c r="I1966" s="71"/>
      <c r="J1966" s="71"/>
      <c r="K1966" s="71"/>
      <c r="L1966" s="58"/>
      <c r="M1966" s="58"/>
      <c r="N1966" s="140">
        <v>12</v>
      </c>
      <c r="O1966" s="84">
        <v>1516</v>
      </c>
      <c r="P1966" s="294">
        <v>1455</v>
      </c>
      <c r="Q1966" s="71">
        <v>2246</v>
      </c>
      <c r="R1966" s="395"/>
      <c r="S1966" s="399"/>
      <c r="T1966" s="422"/>
      <c r="U1966" s="71"/>
      <c r="V1966" s="71"/>
      <c r="W1966" s="71"/>
      <c r="X1966" s="71"/>
      <c r="Y1966" s="58"/>
      <c r="Z1966" s="58"/>
      <c r="AA1966" s="65">
        <v>12</v>
      </c>
    </row>
    <row r="1967" spans="1:27" x14ac:dyDescent="0.2">
      <c r="A1967" s="140">
        <v>13</v>
      </c>
      <c r="B1967" s="84">
        <v>519</v>
      </c>
      <c r="C1967" s="294">
        <v>1060</v>
      </c>
      <c r="D1967" s="71">
        <v>1699</v>
      </c>
      <c r="E1967" s="395"/>
      <c r="F1967" s="399"/>
      <c r="G1967" s="424"/>
      <c r="H1967" s="71"/>
      <c r="I1967" s="71"/>
      <c r="J1967" s="71"/>
      <c r="K1967" s="71"/>
      <c r="L1967" s="58"/>
      <c r="M1967" s="58"/>
      <c r="N1967" s="140">
        <v>13</v>
      </c>
      <c r="O1967" s="84">
        <v>519</v>
      </c>
      <c r="P1967" s="294">
        <v>544</v>
      </c>
      <c r="Q1967" s="71">
        <v>632</v>
      </c>
      <c r="R1967" s="395"/>
      <c r="S1967" s="399"/>
      <c r="T1967" s="422"/>
      <c r="U1967" s="71"/>
      <c r="V1967" s="71"/>
      <c r="W1967" s="71"/>
      <c r="X1967" s="71"/>
      <c r="Y1967" s="58"/>
      <c r="Z1967" s="58"/>
      <c r="AA1967" s="65">
        <v>13</v>
      </c>
    </row>
    <row r="1968" spans="1:27" x14ac:dyDescent="0.2">
      <c r="A1968" s="140">
        <v>14</v>
      </c>
      <c r="B1968" s="84">
        <v>1626</v>
      </c>
      <c r="C1968" s="294">
        <v>3283</v>
      </c>
      <c r="D1968" s="71">
        <v>4810</v>
      </c>
      <c r="E1968" s="395"/>
      <c r="F1968" s="399"/>
      <c r="G1968" s="424"/>
      <c r="H1968" s="71"/>
      <c r="I1968" s="71"/>
      <c r="J1968" s="71"/>
      <c r="K1968" s="71"/>
      <c r="L1968" s="58"/>
      <c r="M1968" s="58"/>
      <c r="N1968" s="140">
        <v>14</v>
      </c>
      <c r="O1968" s="84">
        <v>1626</v>
      </c>
      <c r="P1968" s="294">
        <v>1743</v>
      </c>
      <c r="Q1968" s="71">
        <v>1641</v>
      </c>
      <c r="R1968" s="395"/>
      <c r="S1968" s="399"/>
      <c r="T1968" s="422"/>
      <c r="U1968" s="71"/>
      <c r="V1968" s="71"/>
      <c r="W1968" s="71"/>
      <c r="X1968" s="71"/>
      <c r="Y1968" s="58"/>
      <c r="Z1968" s="58"/>
      <c r="AA1968" s="65">
        <v>14</v>
      </c>
    </row>
    <row r="1969" spans="1:36" x14ac:dyDescent="0.2">
      <c r="A1969" s="140">
        <v>15</v>
      </c>
      <c r="B1969" s="84">
        <v>1518</v>
      </c>
      <c r="C1969" s="294">
        <v>3450</v>
      </c>
      <c r="D1969" s="71">
        <v>5153</v>
      </c>
      <c r="E1969" s="395"/>
      <c r="F1969" s="399"/>
      <c r="G1969" s="424"/>
      <c r="H1969" s="71"/>
      <c r="I1969" s="71"/>
      <c r="J1969" s="71"/>
      <c r="K1969" s="71"/>
      <c r="L1969" s="58"/>
      <c r="M1969" s="58"/>
      <c r="N1969" s="140">
        <v>15</v>
      </c>
      <c r="O1969" s="84">
        <v>1518</v>
      </c>
      <c r="P1969" s="294">
        <v>2019</v>
      </c>
      <c r="Q1969" s="71">
        <v>1817</v>
      </c>
      <c r="R1969" s="395"/>
      <c r="S1969" s="399"/>
      <c r="T1969" s="422"/>
      <c r="U1969" s="71"/>
      <c r="V1969" s="71"/>
      <c r="W1969" s="71"/>
      <c r="X1969" s="71"/>
      <c r="Y1969" s="58"/>
      <c r="Z1969" s="58"/>
      <c r="AA1969" s="65">
        <v>15</v>
      </c>
    </row>
    <row r="1970" spans="1:36" x14ac:dyDescent="0.2">
      <c r="A1970" s="140">
        <v>16</v>
      </c>
      <c r="B1970" s="84">
        <v>239</v>
      </c>
      <c r="C1970" s="294">
        <v>504</v>
      </c>
      <c r="D1970" s="71">
        <v>728</v>
      </c>
      <c r="E1970" s="395"/>
      <c r="F1970" s="399"/>
      <c r="G1970" s="424"/>
      <c r="H1970" s="71"/>
      <c r="I1970" s="71"/>
      <c r="J1970" s="71"/>
      <c r="K1970" s="71"/>
      <c r="L1970" s="58"/>
      <c r="M1970" s="58"/>
      <c r="N1970" s="140">
        <v>16</v>
      </c>
      <c r="O1970" s="84">
        <v>239</v>
      </c>
      <c r="P1970" s="294">
        <v>272</v>
      </c>
      <c r="Q1970" s="71">
        <v>241</v>
      </c>
      <c r="R1970" s="395"/>
      <c r="S1970" s="399"/>
      <c r="T1970" s="422"/>
      <c r="U1970" s="71"/>
      <c r="V1970" s="71"/>
      <c r="W1970" s="71"/>
      <c r="X1970" s="71"/>
      <c r="Y1970" s="58"/>
      <c r="Z1970" s="58"/>
      <c r="AA1970" s="65">
        <v>16</v>
      </c>
    </row>
    <row r="1971" spans="1:36" x14ac:dyDescent="0.2">
      <c r="A1971" s="140">
        <v>17</v>
      </c>
      <c r="B1971" s="84">
        <v>468</v>
      </c>
      <c r="C1971" s="294">
        <v>808</v>
      </c>
      <c r="D1971" s="71">
        <v>1370</v>
      </c>
      <c r="E1971" s="395"/>
      <c r="F1971" s="399"/>
      <c r="G1971" s="424"/>
      <c r="H1971" s="71"/>
      <c r="I1971" s="71"/>
      <c r="J1971" s="71"/>
      <c r="K1971" s="71"/>
      <c r="L1971" s="58"/>
      <c r="M1971" s="58"/>
      <c r="N1971" s="140">
        <v>17</v>
      </c>
      <c r="O1971" s="84">
        <v>468</v>
      </c>
      <c r="P1971" s="294">
        <v>281</v>
      </c>
      <c r="Q1971" s="71">
        <v>397</v>
      </c>
      <c r="R1971" s="395"/>
      <c r="S1971" s="399"/>
      <c r="T1971" s="422"/>
      <c r="U1971" s="71"/>
      <c r="V1971" s="71"/>
      <c r="W1971" s="71"/>
      <c r="X1971" s="71"/>
      <c r="Y1971" s="58"/>
      <c r="Z1971" s="58"/>
      <c r="AA1971" s="65">
        <v>17</v>
      </c>
    </row>
    <row r="1972" spans="1:36" x14ac:dyDescent="0.2">
      <c r="A1972" s="140">
        <v>18</v>
      </c>
      <c r="B1972" s="84">
        <v>345</v>
      </c>
      <c r="C1972" s="294">
        <v>777</v>
      </c>
      <c r="D1972" s="71">
        <v>1266</v>
      </c>
      <c r="E1972" s="395"/>
      <c r="F1972" s="399"/>
      <c r="G1972" s="424"/>
      <c r="H1972" s="71"/>
      <c r="I1972" s="71"/>
      <c r="J1972" s="71"/>
      <c r="K1972" s="71"/>
      <c r="L1972" s="58"/>
      <c r="M1972" s="58"/>
      <c r="N1972" s="140">
        <v>18</v>
      </c>
      <c r="O1972" s="84">
        <v>345</v>
      </c>
      <c r="P1972" s="294">
        <v>411</v>
      </c>
      <c r="Q1972" s="71">
        <v>536</v>
      </c>
      <c r="R1972" s="395"/>
      <c r="S1972" s="399"/>
      <c r="T1972" s="422"/>
      <c r="U1972" s="71"/>
      <c r="V1972" s="71"/>
      <c r="W1972" s="71"/>
      <c r="X1972" s="71"/>
      <c r="Y1972" s="58"/>
      <c r="Z1972" s="58"/>
      <c r="AA1972" s="65">
        <v>18</v>
      </c>
    </row>
    <row r="1973" spans="1:36" x14ac:dyDescent="0.2">
      <c r="A1973" s="140">
        <v>19</v>
      </c>
      <c r="B1973" s="84">
        <v>255</v>
      </c>
      <c r="C1973" s="294">
        <v>500</v>
      </c>
      <c r="D1973" s="71">
        <v>692</v>
      </c>
      <c r="E1973" s="395"/>
      <c r="F1973" s="399"/>
      <c r="G1973" s="424"/>
      <c r="H1973" s="71"/>
      <c r="I1973" s="71"/>
      <c r="J1973" s="71"/>
      <c r="K1973" s="71"/>
      <c r="L1973" s="58"/>
      <c r="M1973" s="58"/>
      <c r="N1973" s="140">
        <v>19</v>
      </c>
      <c r="O1973" s="84">
        <v>255</v>
      </c>
      <c r="P1973" s="294">
        <v>262</v>
      </c>
      <c r="Q1973" s="71">
        <v>203</v>
      </c>
      <c r="R1973" s="395"/>
      <c r="S1973" s="399"/>
      <c r="T1973" s="422"/>
      <c r="U1973" s="71"/>
      <c r="V1973" s="71"/>
      <c r="W1973" s="71"/>
      <c r="X1973" s="71"/>
      <c r="Y1973" s="58"/>
      <c r="Z1973" s="58"/>
      <c r="AA1973" s="65">
        <v>19</v>
      </c>
    </row>
    <row r="1974" spans="1:36" x14ac:dyDescent="0.2">
      <c r="A1974" s="140">
        <v>20</v>
      </c>
      <c r="B1974" s="84">
        <v>433</v>
      </c>
      <c r="C1974" s="294">
        <v>817</v>
      </c>
      <c r="D1974" s="71">
        <v>1107</v>
      </c>
      <c r="E1974" s="395"/>
      <c r="F1974" s="399"/>
      <c r="G1974" s="424"/>
      <c r="H1974" s="71"/>
      <c r="I1974" s="71"/>
      <c r="J1974" s="71"/>
      <c r="K1974" s="71"/>
      <c r="L1974" s="58"/>
      <c r="M1974" s="58"/>
      <c r="N1974" s="140">
        <v>20</v>
      </c>
      <c r="O1974" s="84">
        <v>433</v>
      </c>
      <c r="P1974" s="294">
        <v>388</v>
      </c>
      <c r="Q1974" s="71">
        <v>295</v>
      </c>
      <c r="R1974" s="395"/>
      <c r="S1974" s="399"/>
      <c r="T1974" s="422"/>
      <c r="U1974" s="71"/>
      <c r="V1974" s="71"/>
      <c r="W1974" s="71"/>
      <c r="X1974" s="71"/>
      <c r="Y1974" s="58"/>
      <c r="Z1974" s="58"/>
      <c r="AA1974" s="65">
        <v>20</v>
      </c>
    </row>
    <row r="1975" spans="1:36" x14ac:dyDescent="0.2">
      <c r="A1975" s="140">
        <v>21</v>
      </c>
      <c r="B1975" s="84">
        <v>886</v>
      </c>
      <c r="C1975" s="294">
        <v>1673</v>
      </c>
      <c r="D1975" s="71">
        <v>2755</v>
      </c>
      <c r="E1975" s="395"/>
      <c r="F1975" s="399"/>
      <c r="G1975" s="424"/>
      <c r="H1975" s="71"/>
      <c r="I1975" s="71"/>
      <c r="J1975" s="71"/>
      <c r="K1975" s="71"/>
      <c r="L1975" s="58"/>
      <c r="M1975" s="58"/>
      <c r="N1975" s="140">
        <v>21</v>
      </c>
      <c r="O1975" s="84">
        <v>886</v>
      </c>
      <c r="P1975" s="294">
        <v>842</v>
      </c>
      <c r="Q1975" s="71">
        <v>1087</v>
      </c>
      <c r="R1975" s="395"/>
      <c r="S1975" s="399"/>
      <c r="T1975" s="422"/>
      <c r="U1975" s="71"/>
      <c r="V1975" s="71"/>
      <c r="W1975" s="71"/>
      <c r="X1975" s="71"/>
      <c r="Y1975" s="58"/>
      <c r="Z1975" s="58"/>
      <c r="AA1975" s="65">
        <v>21</v>
      </c>
    </row>
    <row r="1976" spans="1:36" x14ac:dyDescent="0.2">
      <c r="A1976" s="140">
        <v>22</v>
      </c>
      <c r="B1976" s="84">
        <v>2206</v>
      </c>
      <c r="C1976" s="294">
        <v>3210</v>
      </c>
      <c r="D1976" s="71">
        <v>4456</v>
      </c>
      <c r="E1976" s="395"/>
      <c r="F1976" s="399"/>
      <c r="G1976" s="424"/>
      <c r="H1976" s="71"/>
      <c r="I1976" s="71"/>
      <c r="J1976" s="71"/>
      <c r="K1976" s="71"/>
      <c r="L1976" s="58"/>
      <c r="M1976" s="58"/>
      <c r="N1976" s="140">
        <v>22</v>
      </c>
      <c r="O1976" s="84">
        <v>2206</v>
      </c>
      <c r="P1976" s="294">
        <v>1072</v>
      </c>
      <c r="Q1976" s="71">
        <v>1294</v>
      </c>
      <c r="R1976" s="395"/>
      <c r="S1976" s="399"/>
      <c r="T1976" s="422"/>
      <c r="U1976" s="71"/>
      <c r="V1976" s="71"/>
      <c r="W1976" s="71"/>
      <c r="X1976" s="71"/>
      <c r="Y1976" s="58"/>
      <c r="Z1976" s="58"/>
      <c r="AA1976" s="65">
        <v>22</v>
      </c>
    </row>
    <row r="1977" spans="1:36" x14ac:dyDescent="0.2">
      <c r="A1977" s="140">
        <v>23</v>
      </c>
      <c r="B1977" s="84">
        <v>3551</v>
      </c>
      <c r="C1977" s="294">
        <v>6027</v>
      </c>
      <c r="D1977" s="71">
        <v>8414</v>
      </c>
      <c r="E1977" s="395"/>
      <c r="F1977" s="399"/>
      <c r="G1977" s="424"/>
      <c r="H1977" s="71"/>
      <c r="I1977" s="71"/>
      <c r="J1977" s="71"/>
      <c r="K1977" s="71"/>
      <c r="L1977" s="58"/>
      <c r="M1977" s="58"/>
      <c r="N1977" s="140">
        <v>23</v>
      </c>
      <c r="O1977" s="84">
        <v>3551</v>
      </c>
      <c r="P1977" s="294">
        <v>2539</v>
      </c>
      <c r="Q1977" s="71">
        <v>2669</v>
      </c>
      <c r="R1977" s="395"/>
      <c r="S1977" s="399"/>
      <c r="T1977" s="422"/>
      <c r="U1977" s="71"/>
      <c r="V1977" s="71"/>
      <c r="W1977" s="71"/>
      <c r="X1977" s="71"/>
      <c r="Y1977" s="58"/>
      <c r="Z1977" s="58"/>
      <c r="AA1977" s="65">
        <v>23</v>
      </c>
    </row>
    <row r="1978" spans="1:36" x14ac:dyDescent="0.2">
      <c r="A1978" s="140">
        <v>24</v>
      </c>
      <c r="B1978" s="84">
        <v>908</v>
      </c>
      <c r="C1978" s="294">
        <v>1777</v>
      </c>
      <c r="D1978" s="71">
        <v>2553</v>
      </c>
      <c r="E1978" s="395"/>
      <c r="F1978" s="399"/>
      <c r="G1978" s="424"/>
      <c r="H1978" s="71"/>
      <c r="I1978" s="71"/>
      <c r="J1978" s="71"/>
      <c r="K1978" s="71"/>
      <c r="L1978" s="58"/>
      <c r="M1978" s="58"/>
      <c r="N1978" s="140">
        <v>24</v>
      </c>
      <c r="O1978" s="84">
        <v>908</v>
      </c>
      <c r="P1978" s="294">
        <v>940</v>
      </c>
      <c r="Q1978" s="71">
        <v>799</v>
      </c>
      <c r="R1978" s="395"/>
      <c r="S1978" s="399"/>
      <c r="T1978" s="422"/>
      <c r="U1978" s="71"/>
      <c r="V1978" s="71"/>
      <c r="W1978" s="71"/>
      <c r="X1978" s="71"/>
      <c r="Y1978" s="58"/>
      <c r="Z1978" s="58"/>
      <c r="AA1978" s="65">
        <v>24</v>
      </c>
    </row>
    <row r="1979" spans="1:36" x14ac:dyDescent="0.2">
      <c r="A1979" s="72" t="s">
        <v>4</v>
      </c>
      <c r="B1979" s="62">
        <f t="shared" ref="B1979:C1979" si="141">SUM(B1955:B1978)</f>
        <v>18326</v>
      </c>
      <c r="C1979" s="62">
        <f t="shared" si="141"/>
        <v>35036</v>
      </c>
      <c r="D1979" s="62">
        <f t="shared" ref="D1979:G1979" si="142">SUM(D1955:D1978)</f>
        <v>56625</v>
      </c>
      <c r="E1979" s="62">
        <f t="shared" si="142"/>
        <v>0</v>
      </c>
      <c r="F1979" s="62">
        <f t="shared" si="142"/>
        <v>0</v>
      </c>
      <c r="G1979" s="62">
        <f t="shared" si="142"/>
        <v>0</v>
      </c>
      <c r="H1979" s="62">
        <f t="shared" ref="H1979:M1979" si="143">SUM(H1955:H1978)</f>
        <v>0</v>
      </c>
      <c r="I1979" s="62">
        <f t="shared" si="143"/>
        <v>0</v>
      </c>
      <c r="J1979" s="62">
        <f t="shared" si="143"/>
        <v>0</v>
      </c>
      <c r="K1979" s="62">
        <f t="shared" si="143"/>
        <v>0</v>
      </c>
      <c r="L1979" s="62">
        <f t="shared" si="143"/>
        <v>0</v>
      </c>
      <c r="M1979" s="62">
        <f t="shared" si="143"/>
        <v>0</v>
      </c>
      <c r="N1979" s="331" t="s">
        <v>4</v>
      </c>
      <c r="O1979" s="62">
        <f t="shared" ref="O1979:P1979" si="144">SUM(O1955:O1978)</f>
        <v>18326</v>
      </c>
      <c r="P1979" s="62">
        <f t="shared" si="144"/>
        <v>17161</v>
      </c>
      <c r="Q1979" s="62">
        <f t="shared" ref="Q1979:T1979" si="145">SUM(Q1955:Q1978)</f>
        <v>22073</v>
      </c>
      <c r="R1979" s="62">
        <f t="shared" si="145"/>
        <v>0</v>
      </c>
      <c r="S1979" s="62">
        <f t="shared" si="145"/>
        <v>0</v>
      </c>
      <c r="T1979" s="62">
        <f t="shared" si="145"/>
        <v>0</v>
      </c>
      <c r="U1979" s="62">
        <f t="shared" ref="U1979:Z1979" si="146">SUM(U1955:U1978)</f>
        <v>0</v>
      </c>
      <c r="V1979" s="62">
        <f t="shared" si="146"/>
        <v>0</v>
      </c>
      <c r="W1979" s="62">
        <f t="shared" si="146"/>
        <v>0</v>
      </c>
      <c r="X1979" s="62">
        <f t="shared" si="146"/>
        <v>0</v>
      </c>
      <c r="Y1979" s="62">
        <f t="shared" si="146"/>
        <v>0</v>
      </c>
      <c r="Z1979" s="62">
        <f t="shared" si="146"/>
        <v>0</v>
      </c>
      <c r="AA1979" s="72" t="s">
        <v>4</v>
      </c>
    </row>
    <row r="1980" spans="1:36" x14ac:dyDescent="0.2">
      <c r="B1980" s="105"/>
      <c r="C1980" s="105"/>
      <c r="D1980" s="68"/>
      <c r="E1980" s="68"/>
      <c r="H1980" s="380"/>
      <c r="I1980" s="380"/>
      <c r="J1980" s="380"/>
      <c r="L1980" s="105"/>
      <c r="N1980" s="45"/>
      <c r="O1980" s="380"/>
      <c r="P1980" s="380"/>
      <c r="Q1980" s="380"/>
      <c r="R1980" s="380"/>
      <c r="S1980" s="380"/>
      <c r="T1980" s="380"/>
      <c r="U1980" s="380"/>
      <c r="V1980" s="380"/>
      <c r="W1980" s="380"/>
      <c r="X1980" s="380"/>
      <c r="AA1980" s="45"/>
    </row>
    <row r="1981" spans="1:36" x14ac:dyDescent="0.2">
      <c r="A1981" s="45"/>
      <c r="B1981" s="105"/>
      <c r="C1981" s="105"/>
      <c r="D1981" s="68"/>
      <c r="E1981" s="68"/>
      <c r="H1981" s="380"/>
      <c r="I1981" s="380"/>
      <c r="J1981" s="380"/>
      <c r="O1981" s="105"/>
      <c r="P1981" s="105"/>
      <c r="Q1981" s="105"/>
      <c r="U1981" s="380"/>
      <c r="V1981" s="380"/>
      <c r="W1981" s="380"/>
      <c r="X1981" s="380"/>
    </row>
    <row r="1983" spans="1:36" x14ac:dyDescent="0.2">
      <c r="B1983" s="300"/>
      <c r="C1983" s="299"/>
      <c r="O1983" s="86"/>
    </row>
    <row r="1984" spans="1:36" x14ac:dyDescent="0.2">
      <c r="A1984" s="138" t="s">
        <v>364</v>
      </c>
      <c r="B1984" s="115" t="s">
        <v>339</v>
      </c>
      <c r="C1984" s="116"/>
      <c r="D1984" s="116"/>
      <c r="E1984" s="116"/>
      <c r="F1984" s="116"/>
      <c r="G1984" s="116"/>
      <c r="H1984" s="116"/>
      <c r="I1984" s="116"/>
      <c r="J1984" s="116"/>
      <c r="K1984" s="116"/>
      <c r="L1984" s="116"/>
      <c r="M1984" s="116"/>
      <c r="N1984" s="138" t="s">
        <v>364</v>
      </c>
      <c r="O1984" s="326" t="str">
        <f>B1984</f>
        <v>Wagner-Peyser Closed Agricultural Positions Filled Rate</v>
      </c>
      <c r="P1984" s="327"/>
      <c r="Q1984" s="327"/>
      <c r="R1984" s="327"/>
      <c r="S1984" s="327"/>
      <c r="T1984" s="327"/>
      <c r="U1984" s="327"/>
      <c r="V1984" s="327"/>
      <c r="W1984" s="327"/>
      <c r="X1984" s="327" t="s">
        <v>117</v>
      </c>
      <c r="Y1984" s="327"/>
      <c r="Z1984" s="327"/>
      <c r="AA1984" s="114" t="s">
        <v>364</v>
      </c>
      <c r="AD1984" s="15" t="s">
        <v>390</v>
      </c>
      <c r="AE1984" s="15" t="s">
        <v>396</v>
      </c>
      <c r="AF1984" s="15" t="s">
        <v>394</v>
      </c>
      <c r="AG1984" s="15" t="s">
        <v>397</v>
      </c>
      <c r="AH1984" s="15" t="s">
        <v>395</v>
      </c>
      <c r="AI1984" s="15" t="s">
        <v>398</v>
      </c>
      <c r="AJ1984" s="15" t="s">
        <v>399</v>
      </c>
    </row>
    <row r="1985" spans="1:36" x14ac:dyDescent="0.2">
      <c r="A1985" s="138">
        <v>1</v>
      </c>
      <c r="B1985" s="84" t="s">
        <v>117</v>
      </c>
      <c r="C1985" s="294" t="s">
        <v>117</v>
      </c>
      <c r="D1985" s="71" t="s">
        <v>117</v>
      </c>
      <c r="E1985" s="395"/>
      <c r="F1985" s="399"/>
      <c r="G1985" s="427"/>
      <c r="H1985" s="71"/>
      <c r="J1985" s="71"/>
      <c r="K1985" s="297"/>
      <c r="L1985" s="58"/>
      <c r="M1985" s="58"/>
      <c r="N1985" s="138">
        <v>1</v>
      </c>
      <c r="O1985" s="84" t="s">
        <v>117</v>
      </c>
      <c r="P1985" s="294" t="s">
        <v>117</v>
      </c>
      <c r="Q1985" s="71" t="s">
        <v>117</v>
      </c>
      <c r="R1985" s="395"/>
      <c r="S1985" s="399"/>
      <c r="T1985" s="425"/>
      <c r="U1985" s="71"/>
      <c r="V1985" s="71"/>
      <c r="W1985" s="71"/>
      <c r="X1985" s="297"/>
      <c r="Y1985" s="58"/>
      <c r="Z1985" s="58"/>
      <c r="AA1985" s="56">
        <v>1</v>
      </c>
      <c r="AD1985" s="15">
        <v>1</v>
      </c>
      <c r="AE1985" s="15" t="s">
        <v>117</v>
      </c>
      <c r="AF1985" s="15" t="s">
        <v>117</v>
      </c>
      <c r="AG1985" s="15" t="s">
        <v>117</v>
      </c>
      <c r="AH1985" s="15" t="s">
        <v>117</v>
      </c>
      <c r="AI1985" s="15" t="s">
        <v>117</v>
      </c>
      <c r="AJ1985" s="15" t="s">
        <v>117</v>
      </c>
    </row>
    <row r="1986" spans="1:36" x14ac:dyDescent="0.2">
      <c r="A1986" s="138">
        <v>2</v>
      </c>
      <c r="B1986" s="84" t="s">
        <v>117</v>
      </c>
      <c r="C1986" s="294" t="s">
        <v>117</v>
      </c>
      <c r="D1986" s="71" t="s">
        <v>117</v>
      </c>
      <c r="E1986" s="395"/>
      <c r="F1986" s="399"/>
      <c r="G1986" s="427"/>
      <c r="H1986" s="71"/>
      <c r="I1986" s="440"/>
      <c r="J1986" s="71"/>
      <c r="K1986" s="71"/>
      <c r="L1986" s="58"/>
      <c r="M1986" s="58"/>
      <c r="N1986" s="138">
        <v>2</v>
      </c>
      <c r="O1986" s="84" t="s">
        <v>117</v>
      </c>
      <c r="P1986" s="294" t="s">
        <v>117</v>
      </c>
      <c r="Q1986" s="71" t="s">
        <v>117</v>
      </c>
      <c r="R1986" s="395"/>
      <c r="S1986" s="399"/>
      <c r="T1986" s="425"/>
      <c r="U1986" s="71"/>
      <c r="V1986" s="71"/>
      <c r="W1986" s="71"/>
      <c r="X1986" s="71"/>
      <c r="Y1986" s="58"/>
      <c r="Z1986" s="58"/>
      <c r="AA1986" s="56">
        <v>2</v>
      </c>
      <c r="AD1986" s="15">
        <v>2</v>
      </c>
      <c r="AE1986" s="15" t="s">
        <v>117</v>
      </c>
      <c r="AF1986" s="15" t="s">
        <v>117</v>
      </c>
      <c r="AG1986" s="15" t="s">
        <v>117</v>
      </c>
      <c r="AH1986" s="15" t="s">
        <v>117</v>
      </c>
      <c r="AI1986" s="15" t="s">
        <v>117</v>
      </c>
      <c r="AJ1986" s="15" t="s">
        <v>117</v>
      </c>
    </row>
    <row r="1987" spans="1:36" x14ac:dyDescent="0.2">
      <c r="A1987" s="138">
        <v>3</v>
      </c>
      <c r="B1987" s="84" t="s">
        <v>117</v>
      </c>
      <c r="C1987" s="294" t="s">
        <v>117</v>
      </c>
      <c r="D1987" s="71" t="s">
        <v>117</v>
      </c>
      <c r="E1987" s="395"/>
      <c r="F1987" s="399"/>
      <c r="G1987" s="427"/>
      <c r="H1987" s="71"/>
      <c r="I1987" s="440"/>
      <c r="J1987" s="71"/>
      <c r="K1987" s="71"/>
      <c r="L1987" s="58"/>
      <c r="M1987" s="58"/>
      <c r="N1987" s="138">
        <v>3</v>
      </c>
      <c r="O1987" s="84" t="s">
        <v>117</v>
      </c>
      <c r="P1987" s="294" t="s">
        <v>117</v>
      </c>
      <c r="Q1987" s="71" t="s">
        <v>117</v>
      </c>
      <c r="R1987" s="395"/>
      <c r="S1987" s="399"/>
      <c r="T1987" s="425"/>
      <c r="U1987" s="71"/>
      <c r="V1987" s="71"/>
      <c r="W1987" s="71"/>
      <c r="X1987" s="71"/>
      <c r="Y1987" s="58"/>
      <c r="Z1987" s="58"/>
      <c r="AA1987" s="56">
        <v>3</v>
      </c>
      <c r="AD1987" s="15">
        <v>3</v>
      </c>
      <c r="AE1987" s="15" t="s">
        <v>117</v>
      </c>
      <c r="AF1987" s="15" t="s">
        <v>117</v>
      </c>
      <c r="AG1987" s="15">
        <v>3</v>
      </c>
      <c r="AH1987" s="15" t="s">
        <v>117</v>
      </c>
      <c r="AI1987" s="15" t="s">
        <v>117</v>
      </c>
      <c r="AJ1987" s="15" t="s">
        <v>117</v>
      </c>
    </row>
    <row r="1988" spans="1:36" x14ac:dyDescent="0.2">
      <c r="A1988" s="138">
        <v>4</v>
      </c>
      <c r="B1988" s="84" t="s">
        <v>117</v>
      </c>
      <c r="C1988" s="294" t="s">
        <v>117</v>
      </c>
      <c r="D1988" s="71" t="s">
        <v>117</v>
      </c>
      <c r="E1988" s="395"/>
      <c r="F1988" s="399"/>
      <c r="G1988" s="427"/>
      <c r="H1988" s="71"/>
      <c r="I1988" s="440"/>
      <c r="J1988" s="71"/>
      <c r="K1988" s="71"/>
      <c r="L1988" s="58"/>
      <c r="M1988" s="58"/>
      <c r="N1988" s="138">
        <v>4</v>
      </c>
      <c r="O1988" s="84" t="s">
        <v>117</v>
      </c>
      <c r="P1988" s="294" t="s">
        <v>117</v>
      </c>
      <c r="Q1988" s="71" t="s">
        <v>117</v>
      </c>
      <c r="R1988" s="395"/>
      <c r="S1988" s="399"/>
      <c r="T1988" s="425"/>
      <c r="U1988" s="71"/>
      <c r="V1988" s="71"/>
      <c r="W1988" s="71"/>
      <c r="X1988" s="71"/>
      <c r="Y1988" s="58"/>
      <c r="Z1988" s="58"/>
      <c r="AA1988" s="56">
        <v>4</v>
      </c>
      <c r="AD1988" s="15">
        <v>4</v>
      </c>
      <c r="AE1988" s="15" t="s">
        <v>117</v>
      </c>
      <c r="AF1988" s="15" t="s">
        <v>117</v>
      </c>
      <c r="AG1988" s="15" t="s">
        <v>117</v>
      </c>
      <c r="AH1988" s="15" t="s">
        <v>117</v>
      </c>
      <c r="AI1988" s="15" t="s">
        <v>117</v>
      </c>
      <c r="AJ1988" s="15" t="s">
        <v>117</v>
      </c>
    </row>
    <row r="1989" spans="1:36" x14ac:dyDescent="0.2">
      <c r="A1989" s="138">
        <v>5</v>
      </c>
      <c r="B1989" s="84" t="s">
        <v>117</v>
      </c>
      <c r="C1989" s="294" t="s">
        <v>117</v>
      </c>
      <c r="D1989" s="71" t="s">
        <v>117</v>
      </c>
      <c r="E1989" s="395"/>
      <c r="F1989" s="399"/>
      <c r="G1989" s="427"/>
      <c r="H1989" s="71"/>
      <c r="I1989" s="440"/>
      <c r="J1989" s="71"/>
      <c r="K1989" s="71"/>
      <c r="L1989" s="58"/>
      <c r="M1989" s="58"/>
      <c r="N1989" s="138">
        <v>5</v>
      </c>
      <c r="O1989" s="84" t="s">
        <v>117</v>
      </c>
      <c r="P1989" s="294" t="s">
        <v>117</v>
      </c>
      <c r="Q1989" s="71" t="s">
        <v>117</v>
      </c>
      <c r="R1989" s="395"/>
      <c r="S1989" s="399"/>
      <c r="T1989" s="425"/>
      <c r="U1989" s="71"/>
      <c r="V1989" s="71"/>
      <c r="W1989" s="71"/>
      <c r="X1989" s="71"/>
      <c r="Y1989" s="58"/>
      <c r="Z1989" s="58"/>
      <c r="AA1989" s="56">
        <v>5</v>
      </c>
      <c r="AD1989" s="15">
        <v>5</v>
      </c>
      <c r="AE1989" s="15" t="s">
        <v>117</v>
      </c>
      <c r="AF1989" s="15" t="s">
        <v>117</v>
      </c>
      <c r="AG1989" s="15" t="s">
        <v>117</v>
      </c>
      <c r="AH1989" s="15" t="s">
        <v>117</v>
      </c>
      <c r="AI1989" s="15" t="s">
        <v>117</v>
      </c>
      <c r="AJ1989" s="15" t="s">
        <v>117</v>
      </c>
    </row>
    <row r="1990" spans="1:36" x14ac:dyDescent="0.2">
      <c r="A1990" s="138">
        <v>6</v>
      </c>
      <c r="B1990" s="84" t="s">
        <v>117</v>
      </c>
      <c r="C1990" s="294">
        <v>4</v>
      </c>
      <c r="D1990" s="71">
        <v>5</v>
      </c>
      <c r="E1990" s="395"/>
      <c r="F1990" s="399"/>
      <c r="G1990" s="427"/>
      <c r="H1990" s="71"/>
      <c r="I1990" s="440"/>
      <c r="J1990" s="71"/>
      <c r="K1990" s="71"/>
      <c r="L1990" s="58"/>
      <c r="M1990" s="58"/>
      <c r="N1990" s="138">
        <v>6</v>
      </c>
      <c r="O1990" s="84" t="s">
        <v>117</v>
      </c>
      <c r="P1990" s="294">
        <v>4</v>
      </c>
      <c r="Q1990" s="71">
        <v>1</v>
      </c>
      <c r="R1990" s="395"/>
      <c r="S1990" s="399"/>
      <c r="T1990" s="425"/>
      <c r="U1990" s="71"/>
      <c r="V1990" s="71"/>
      <c r="W1990" s="71"/>
      <c r="X1990" s="71"/>
      <c r="Y1990" s="58"/>
      <c r="Z1990" s="58"/>
      <c r="AA1990" s="56">
        <v>6</v>
      </c>
      <c r="AD1990" s="15">
        <v>6</v>
      </c>
      <c r="AE1990" s="15">
        <v>5</v>
      </c>
      <c r="AF1990" s="15">
        <v>1</v>
      </c>
      <c r="AG1990" s="15">
        <v>7</v>
      </c>
      <c r="AH1990" s="15">
        <v>1</v>
      </c>
      <c r="AI1990" s="15">
        <v>100</v>
      </c>
      <c r="AJ1990" s="15">
        <v>71.400000000000006</v>
      </c>
    </row>
    <row r="1991" spans="1:36" x14ac:dyDescent="0.2">
      <c r="A1991" s="138">
        <v>7</v>
      </c>
      <c r="B1991" s="84" t="s">
        <v>117</v>
      </c>
      <c r="C1991" s="294" t="s">
        <v>117</v>
      </c>
      <c r="D1991" s="71" t="s">
        <v>117</v>
      </c>
      <c r="E1991" s="395"/>
      <c r="F1991" s="399"/>
      <c r="G1991" s="427"/>
      <c r="H1991" s="71"/>
      <c r="I1991" s="440"/>
      <c r="J1991" s="71"/>
      <c r="K1991" s="71"/>
      <c r="L1991" s="58"/>
      <c r="M1991" s="58"/>
      <c r="N1991" s="138">
        <v>7</v>
      </c>
      <c r="O1991" s="84" t="s">
        <v>117</v>
      </c>
      <c r="P1991" s="294" t="s">
        <v>117</v>
      </c>
      <c r="Q1991" s="71" t="s">
        <v>117</v>
      </c>
      <c r="R1991" s="395"/>
      <c r="S1991" s="399"/>
      <c r="T1991" s="425"/>
      <c r="U1991" s="71"/>
      <c r="V1991" s="71"/>
      <c r="W1991" s="71"/>
      <c r="X1991" s="71"/>
      <c r="Y1991" s="58"/>
      <c r="Z1991" s="58"/>
      <c r="AA1991" s="56">
        <v>7</v>
      </c>
      <c r="AD1991" s="15">
        <v>7</v>
      </c>
      <c r="AE1991" s="15" t="s">
        <v>117</v>
      </c>
      <c r="AF1991" s="15" t="s">
        <v>117</v>
      </c>
      <c r="AG1991" s="15">
        <v>1</v>
      </c>
      <c r="AH1991" s="15" t="s">
        <v>117</v>
      </c>
      <c r="AI1991" s="15" t="s">
        <v>117</v>
      </c>
      <c r="AJ1991" s="15" t="s">
        <v>117</v>
      </c>
    </row>
    <row r="1992" spans="1:36" x14ac:dyDescent="0.2">
      <c r="A1992" s="138">
        <v>8</v>
      </c>
      <c r="B1992" s="84" t="s">
        <v>117</v>
      </c>
      <c r="C1992" s="294" t="s">
        <v>117</v>
      </c>
      <c r="D1992" s="71" t="s">
        <v>117</v>
      </c>
      <c r="E1992" s="395"/>
      <c r="F1992" s="399"/>
      <c r="G1992" s="427"/>
      <c r="H1992" s="71"/>
      <c r="I1992" s="440"/>
      <c r="J1992" s="71"/>
      <c r="K1992" s="71"/>
      <c r="L1992" s="58"/>
      <c r="M1992" s="58"/>
      <c r="N1992" s="138">
        <v>8</v>
      </c>
      <c r="O1992" s="84" t="s">
        <v>117</v>
      </c>
      <c r="P1992" s="294" t="s">
        <v>117</v>
      </c>
      <c r="Q1992" s="71" t="s">
        <v>117</v>
      </c>
      <c r="R1992" s="395"/>
      <c r="S1992" s="399"/>
      <c r="T1992" s="425"/>
      <c r="U1992" s="71"/>
      <c r="V1992" s="71"/>
      <c r="W1992" s="71"/>
      <c r="X1992" s="71"/>
      <c r="Y1992" s="58"/>
      <c r="Z1992" s="58"/>
      <c r="AA1992" s="56">
        <v>8</v>
      </c>
      <c r="AD1992" s="15">
        <v>8</v>
      </c>
      <c r="AE1992" s="15" t="s">
        <v>117</v>
      </c>
      <c r="AF1992" s="15" t="s">
        <v>117</v>
      </c>
      <c r="AG1992" s="15">
        <v>2</v>
      </c>
      <c r="AH1992" s="15">
        <v>1</v>
      </c>
      <c r="AI1992" s="15" t="s">
        <v>117</v>
      </c>
      <c r="AJ1992" s="15" t="s">
        <v>117</v>
      </c>
    </row>
    <row r="1993" spans="1:36" x14ac:dyDescent="0.2">
      <c r="A1993" s="138">
        <v>9</v>
      </c>
      <c r="B1993" s="84" t="s">
        <v>117</v>
      </c>
      <c r="C1993" s="294" t="s">
        <v>117</v>
      </c>
      <c r="D1993" s="71">
        <v>1</v>
      </c>
      <c r="E1993" s="395"/>
      <c r="F1993" s="399"/>
      <c r="G1993" s="427"/>
      <c r="H1993" s="71"/>
      <c r="I1993" s="440"/>
      <c r="J1993" s="71"/>
      <c r="K1993" s="71"/>
      <c r="L1993" s="58"/>
      <c r="M1993" s="58"/>
      <c r="N1993" s="138">
        <v>9</v>
      </c>
      <c r="O1993" s="84" t="s">
        <v>117</v>
      </c>
      <c r="P1993" s="294" t="s">
        <v>117</v>
      </c>
      <c r="Q1993" s="71">
        <v>1</v>
      </c>
      <c r="R1993" s="395"/>
      <c r="S1993" s="399"/>
      <c r="T1993" s="425"/>
      <c r="U1993" s="71"/>
      <c r="V1993" s="71"/>
      <c r="W1993" s="71"/>
      <c r="X1993" s="71"/>
      <c r="Y1993" s="58"/>
      <c r="Z1993" s="58"/>
      <c r="AA1993" s="56">
        <v>9</v>
      </c>
      <c r="AD1993" s="15">
        <v>9</v>
      </c>
      <c r="AE1993" s="15">
        <v>1</v>
      </c>
      <c r="AF1993" s="15">
        <v>1</v>
      </c>
      <c r="AG1993" s="15">
        <v>6</v>
      </c>
      <c r="AH1993" s="15">
        <v>1</v>
      </c>
      <c r="AI1993" s="15">
        <v>100</v>
      </c>
      <c r="AJ1993" s="15">
        <v>16.7</v>
      </c>
    </row>
    <row r="1994" spans="1:36" x14ac:dyDescent="0.2">
      <c r="A1994" s="138">
        <v>10</v>
      </c>
      <c r="B1994" s="84">
        <v>1</v>
      </c>
      <c r="C1994" s="294">
        <v>1</v>
      </c>
      <c r="D1994" s="71">
        <v>1</v>
      </c>
      <c r="E1994" s="395"/>
      <c r="F1994" s="399"/>
      <c r="G1994" s="427"/>
      <c r="H1994" s="71"/>
      <c r="I1994" s="440"/>
      <c r="J1994" s="71"/>
      <c r="K1994" s="71"/>
      <c r="L1994" s="58"/>
      <c r="M1994" s="58"/>
      <c r="N1994" s="138">
        <v>10</v>
      </c>
      <c r="O1994" s="84">
        <v>1</v>
      </c>
      <c r="P1994" s="294" t="s">
        <v>117</v>
      </c>
      <c r="Q1994" s="71" t="s">
        <v>117</v>
      </c>
      <c r="R1994" s="395"/>
      <c r="S1994" s="399"/>
      <c r="T1994" s="425"/>
      <c r="U1994" s="71"/>
      <c r="V1994" s="71"/>
      <c r="W1994" s="71"/>
      <c r="X1994" s="71"/>
      <c r="Y1994" s="58"/>
      <c r="Z1994" s="58"/>
      <c r="AA1994" s="56">
        <v>10</v>
      </c>
      <c r="AD1994" s="15">
        <v>10</v>
      </c>
      <c r="AE1994" s="15">
        <v>1</v>
      </c>
      <c r="AF1994" s="15" t="s">
        <v>117</v>
      </c>
      <c r="AG1994" s="15">
        <v>1</v>
      </c>
      <c r="AH1994" s="15" t="s">
        <v>117</v>
      </c>
      <c r="AI1994" s="15" t="s">
        <v>117</v>
      </c>
      <c r="AJ1994" s="15">
        <v>100</v>
      </c>
    </row>
    <row r="1995" spans="1:36" x14ac:dyDescent="0.2">
      <c r="A1995" s="138">
        <v>11</v>
      </c>
      <c r="B1995" s="84" t="s">
        <v>117</v>
      </c>
      <c r="C1995" s="294" t="s">
        <v>117</v>
      </c>
      <c r="D1995" s="71" t="s">
        <v>117</v>
      </c>
      <c r="E1995" s="395"/>
      <c r="F1995" s="399"/>
      <c r="G1995" s="427"/>
      <c r="H1995" s="71"/>
      <c r="I1995" s="440"/>
      <c r="J1995" s="71"/>
      <c r="K1995" s="71"/>
      <c r="L1995" s="58"/>
      <c r="M1995" s="58"/>
      <c r="N1995" s="138">
        <v>11</v>
      </c>
      <c r="O1995" s="84" t="s">
        <v>117</v>
      </c>
      <c r="P1995" s="294" t="s">
        <v>117</v>
      </c>
      <c r="Q1995" s="71" t="s">
        <v>117</v>
      </c>
      <c r="R1995" s="395"/>
      <c r="S1995" s="399"/>
      <c r="T1995" s="425"/>
      <c r="U1995" s="71"/>
      <c r="V1995" s="71"/>
      <c r="W1995" s="71"/>
      <c r="X1995" s="71"/>
      <c r="Y1995" s="58"/>
      <c r="Z1995" s="58"/>
      <c r="AA1995" s="56">
        <v>11</v>
      </c>
      <c r="AD1995" s="15">
        <v>11</v>
      </c>
      <c r="AE1995" s="15" t="s">
        <v>117</v>
      </c>
      <c r="AF1995" s="15" t="s">
        <v>117</v>
      </c>
      <c r="AG1995" s="15" t="s">
        <v>117</v>
      </c>
      <c r="AH1995" s="15" t="s">
        <v>117</v>
      </c>
      <c r="AI1995" s="15" t="s">
        <v>117</v>
      </c>
      <c r="AJ1995" s="15" t="s">
        <v>117</v>
      </c>
    </row>
    <row r="1996" spans="1:36" x14ac:dyDescent="0.2">
      <c r="A1996" s="138">
        <v>12</v>
      </c>
      <c r="B1996" s="84" t="s">
        <v>117</v>
      </c>
      <c r="C1996" s="294" t="s">
        <v>117</v>
      </c>
      <c r="D1996" s="71" t="s">
        <v>117</v>
      </c>
      <c r="E1996" s="395"/>
      <c r="F1996" s="399"/>
      <c r="G1996" s="427"/>
      <c r="H1996" s="71"/>
      <c r="I1996" s="440"/>
      <c r="J1996" s="71"/>
      <c r="K1996" s="71"/>
      <c r="L1996" s="58"/>
      <c r="M1996" s="58"/>
      <c r="N1996" s="138">
        <v>12</v>
      </c>
      <c r="O1996" s="84" t="s">
        <v>117</v>
      </c>
      <c r="P1996" s="294" t="s">
        <v>117</v>
      </c>
      <c r="Q1996" s="71" t="s">
        <v>117</v>
      </c>
      <c r="R1996" s="395"/>
      <c r="S1996" s="399"/>
      <c r="T1996" s="425"/>
      <c r="U1996" s="71"/>
      <c r="V1996" s="71"/>
      <c r="W1996" s="71"/>
      <c r="X1996" s="71"/>
      <c r="Y1996" s="58"/>
      <c r="Z1996" s="58"/>
      <c r="AA1996" s="56">
        <v>12</v>
      </c>
      <c r="AD1996" s="15">
        <v>12</v>
      </c>
      <c r="AE1996" s="15" t="s">
        <v>117</v>
      </c>
      <c r="AF1996" s="15" t="s">
        <v>117</v>
      </c>
      <c r="AG1996" s="15">
        <v>3</v>
      </c>
      <c r="AH1996" s="15" t="s">
        <v>117</v>
      </c>
      <c r="AI1996" s="15" t="s">
        <v>117</v>
      </c>
      <c r="AJ1996" s="15" t="s">
        <v>117</v>
      </c>
    </row>
    <row r="1997" spans="1:36" x14ac:dyDescent="0.2">
      <c r="A1997" s="138">
        <v>13</v>
      </c>
      <c r="B1997" s="84" t="s">
        <v>117</v>
      </c>
      <c r="C1997" s="294" t="s">
        <v>117</v>
      </c>
      <c r="D1997" s="71" t="s">
        <v>117</v>
      </c>
      <c r="E1997" s="395"/>
      <c r="F1997" s="399"/>
      <c r="G1997" s="427"/>
      <c r="H1997" s="71"/>
      <c r="I1997" s="440"/>
      <c r="J1997" s="71"/>
      <c r="K1997" s="71"/>
      <c r="L1997" s="58"/>
      <c r="M1997" s="58"/>
      <c r="N1997" s="138">
        <v>13</v>
      </c>
      <c r="O1997" s="84" t="s">
        <v>117</v>
      </c>
      <c r="P1997" s="294" t="s">
        <v>117</v>
      </c>
      <c r="Q1997" s="71" t="s">
        <v>117</v>
      </c>
      <c r="R1997" s="395"/>
      <c r="S1997" s="399"/>
      <c r="T1997" s="425"/>
      <c r="U1997" s="71"/>
      <c r="V1997" s="71"/>
      <c r="W1997" s="71"/>
      <c r="X1997" s="71"/>
      <c r="Y1997" s="58"/>
      <c r="Z1997" s="58"/>
      <c r="AA1997" s="56">
        <v>13</v>
      </c>
      <c r="AD1997" s="15">
        <v>13</v>
      </c>
      <c r="AE1997" s="15" t="s">
        <v>117</v>
      </c>
      <c r="AF1997" s="15" t="s">
        <v>117</v>
      </c>
      <c r="AG1997" s="15" t="s">
        <v>117</v>
      </c>
      <c r="AH1997" s="15" t="s">
        <v>117</v>
      </c>
      <c r="AI1997" s="15" t="s">
        <v>117</v>
      </c>
      <c r="AJ1997" s="15" t="s">
        <v>117</v>
      </c>
    </row>
    <row r="1998" spans="1:36" x14ac:dyDescent="0.2">
      <c r="A1998" s="138">
        <v>14</v>
      </c>
      <c r="B1998" s="84" t="s">
        <v>117</v>
      </c>
      <c r="C1998" s="294" t="s">
        <v>117</v>
      </c>
      <c r="D1998" s="71" t="s">
        <v>117</v>
      </c>
      <c r="E1998" s="395"/>
      <c r="F1998" s="399"/>
      <c r="G1998" s="427"/>
      <c r="H1998" s="71"/>
      <c r="I1998" s="440"/>
      <c r="J1998" s="71"/>
      <c r="K1998" s="71"/>
      <c r="L1998" s="58"/>
      <c r="M1998" s="58"/>
      <c r="N1998" s="138">
        <v>14</v>
      </c>
      <c r="O1998" s="84" t="s">
        <v>117</v>
      </c>
      <c r="P1998" s="294" t="s">
        <v>117</v>
      </c>
      <c r="Q1998" s="71" t="s">
        <v>117</v>
      </c>
      <c r="R1998" s="395"/>
      <c r="S1998" s="399"/>
      <c r="T1998" s="425"/>
      <c r="U1998" s="71"/>
      <c r="V1998" s="71"/>
      <c r="W1998" s="71"/>
      <c r="X1998" s="71"/>
      <c r="Y1998" s="58"/>
      <c r="Z1998" s="58"/>
      <c r="AA1998" s="56">
        <v>14</v>
      </c>
      <c r="AD1998" s="15">
        <v>14</v>
      </c>
      <c r="AE1998" s="15" t="s">
        <v>117</v>
      </c>
      <c r="AF1998" s="15" t="s">
        <v>117</v>
      </c>
      <c r="AG1998" s="15" t="s">
        <v>117</v>
      </c>
      <c r="AH1998" s="15" t="s">
        <v>117</v>
      </c>
      <c r="AI1998" s="15" t="s">
        <v>117</v>
      </c>
      <c r="AJ1998" s="15" t="s">
        <v>117</v>
      </c>
    </row>
    <row r="1999" spans="1:36" x14ac:dyDescent="0.2">
      <c r="A1999" s="138">
        <v>15</v>
      </c>
      <c r="B1999" s="84">
        <v>598</v>
      </c>
      <c r="C1999" s="294">
        <v>950</v>
      </c>
      <c r="D1999" s="71">
        <v>950</v>
      </c>
      <c r="E1999" s="395"/>
      <c r="F1999" s="399"/>
      <c r="G1999" s="427"/>
      <c r="H1999" s="71"/>
      <c r="I1999" s="440"/>
      <c r="J1999" s="71"/>
      <c r="K1999" s="71"/>
      <c r="L1999" s="58"/>
      <c r="M1999" s="58"/>
      <c r="N1999" s="138">
        <v>15</v>
      </c>
      <c r="O1999" s="84">
        <v>598</v>
      </c>
      <c r="P1999" s="294">
        <v>352</v>
      </c>
      <c r="Q1999" s="71" t="s">
        <v>117</v>
      </c>
      <c r="R1999" s="395"/>
      <c r="S1999" s="399"/>
      <c r="T1999" s="425"/>
      <c r="U1999" s="71"/>
      <c r="V1999" s="71"/>
      <c r="W1999" s="71"/>
      <c r="X1999" s="71"/>
      <c r="Y1999" s="58"/>
      <c r="Z1999" s="58"/>
      <c r="AA1999" s="56">
        <v>15</v>
      </c>
      <c r="AD1999" s="15">
        <v>15</v>
      </c>
      <c r="AE1999" s="15">
        <v>950</v>
      </c>
      <c r="AF1999" s="15" t="s">
        <v>117</v>
      </c>
      <c r="AG1999" s="15">
        <v>986</v>
      </c>
      <c r="AH1999" s="15">
        <v>1</v>
      </c>
      <c r="AI1999" s="15" t="s">
        <v>117</v>
      </c>
      <c r="AJ1999" s="15">
        <v>96.3</v>
      </c>
    </row>
    <row r="2000" spans="1:36" x14ac:dyDescent="0.2">
      <c r="A2000" s="138">
        <v>16</v>
      </c>
      <c r="B2000" s="84" t="s">
        <v>117</v>
      </c>
      <c r="C2000" s="294" t="s">
        <v>117</v>
      </c>
      <c r="D2000" s="71" t="s">
        <v>117</v>
      </c>
      <c r="E2000" s="395"/>
      <c r="F2000" s="399"/>
      <c r="G2000" s="427"/>
      <c r="H2000" s="71"/>
      <c r="I2000" s="440"/>
      <c r="J2000" s="71"/>
      <c r="K2000" s="71"/>
      <c r="L2000" s="58"/>
      <c r="M2000" s="58"/>
      <c r="N2000" s="138">
        <v>16</v>
      </c>
      <c r="O2000" s="84" t="s">
        <v>117</v>
      </c>
      <c r="P2000" s="294" t="s">
        <v>117</v>
      </c>
      <c r="Q2000" s="71" t="s">
        <v>117</v>
      </c>
      <c r="R2000" s="395"/>
      <c r="S2000" s="399"/>
      <c r="T2000" s="425"/>
      <c r="U2000" s="71"/>
      <c r="V2000" s="71"/>
      <c r="W2000" s="71"/>
      <c r="X2000" s="71"/>
      <c r="Y2000" s="58"/>
      <c r="Z2000" s="58"/>
      <c r="AA2000" s="56">
        <v>16</v>
      </c>
      <c r="AD2000" s="15">
        <v>16</v>
      </c>
      <c r="AE2000" s="15" t="s">
        <v>117</v>
      </c>
      <c r="AF2000" s="15" t="s">
        <v>117</v>
      </c>
      <c r="AG2000" s="15" t="s">
        <v>117</v>
      </c>
      <c r="AH2000" s="15" t="s">
        <v>117</v>
      </c>
      <c r="AI2000" s="15" t="s">
        <v>117</v>
      </c>
      <c r="AJ2000" s="15" t="s">
        <v>117</v>
      </c>
    </row>
    <row r="2001" spans="1:36" x14ac:dyDescent="0.2">
      <c r="A2001" s="138">
        <v>17</v>
      </c>
      <c r="B2001" s="84" t="s">
        <v>117</v>
      </c>
      <c r="C2001" s="294" t="s">
        <v>117</v>
      </c>
      <c r="D2001" s="71">
        <v>7</v>
      </c>
      <c r="E2001" s="395"/>
      <c r="F2001" s="399"/>
      <c r="G2001" s="427"/>
      <c r="H2001" s="71"/>
      <c r="I2001" s="440"/>
      <c r="J2001" s="71"/>
      <c r="K2001" s="71"/>
      <c r="L2001" s="58"/>
      <c r="M2001" s="58"/>
      <c r="N2001" s="138">
        <v>17</v>
      </c>
      <c r="O2001" s="84" t="s">
        <v>117</v>
      </c>
      <c r="P2001" s="294" t="s">
        <v>117</v>
      </c>
      <c r="Q2001" s="71">
        <v>7</v>
      </c>
      <c r="R2001" s="395"/>
      <c r="S2001" s="399"/>
      <c r="T2001" s="425"/>
      <c r="U2001" s="71"/>
      <c r="V2001" s="71"/>
      <c r="W2001" s="71"/>
      <c r="X2001" s="71"/>
      <c r="Y2001" s="58"/>
      <c r="Z2001" s="58"/>
      <c r="AA2001" s="56">
        <v>17</v>
      </c>
      <c r="AD2001" s="15">
        <v>17</v>
      </c>
      <c r="AE2001" s="15">
        <v>7</v>
      </c>
      <c r="AF2001" s="15">
        <v>7</v>
      </c>
      <c r="AG2001" s="15">
        <v>40</v>
      </c>
      <c r="AH2001" s="15">
        <v>40</v>
      </c>
      <c r="AI2001" s="15">
        <v>17.5</v>
      </c>
      <c r="AJ2001" s="15">
        <v>17.5</v>
      </c>
    </row>
    <row r="2002" spans="1:36" x14ac:dyDescent="0.2">
      <c r="A2002" s="138">
        <v>18</v>
      </c>
      <c r="B2002" s="84" t="s">
        <v>117</v>
      </c>
      <c r="C2002" s="294">
        <v>426</v>
      </c>
      <c r="D2002" s="71">
        <v>426</v>
      </c>
      <c r="E2002" s="395"/>
      <c r="F2002" s="399"/>
      <c r="G2002" s="427"/>
      <c r="H2002" s="71"/>
      <c r="I2002" s="440"/>
      <c r="J2002" s="71"/>
      <c r="K2002" s="71"/>
      <c r="L2002" s="58"/>
      <c r="M2002" s="58"/>
      <c r="N2002" s="138">
        <v>18</v>
      </c>
      <c r="O2002" s="84" t="s">
        <v>117</v>
      </c>
      <c r="P2002" s="294">
        <v>426</v>
      </c>
      <c r="Q2002" s="71" t="s">
        <v>117</v>
      </c>
      <c r="R2002" s="395"/>
      <c r="S2002" s="399"/>
      <c r="T2002" s="425"/>
      <c r="U2002" s="71"/>
      <c r="V2002" s="71"/>
      <c r="W2002" s="71"/>
      <c r="X2002" s="71"/>
      <c r="Y2002" s="58"/>
      <c r="Z2002" s="58"/>
      <c r="AA2002" s="56">
        <v>18</v>
      </c>
      <c r="AD2002" s="15">
        <v>18</v>
      </c>
      <c r="AE2002" s="15">
        <v>426</v>
      </c>
      <c r="AF2002" s="15" t="s">
        <v>117</v>
      </c>
      <c r="AG2002" s="15">
        <v>429</v>
      </c>
      <c r="AH2002" s="15">
        <v>1</v>
      </c>
      <c r="AI2002" s="15" t="s">
        <v>117</v>
      </c>
      <c r="AJ2002" s="15">
        <v>99.3</v>
      </c>
    </row>
    <row r="2003" spans="1:36" x14ac:dyDescent="0.2">
      <c r="A2003" s="138">
        <v>19</v>
      </c>
      <c r="B2003" s="84">
        <v>149</v>
      </c>
      <c r="C2003" s="294">
        <v>150</v>
      </c>
      <c r="D2003" s="71">
        <v>154</v>
      </c>
      <c r="E2003" s="395"/>
      <c r="F2003" s="399"/>
      <c r="G2003" s="427"/>
      <c r="H2003" s="71"/>
      <c r="I2003" s="440"/>
      <c r="J2003" s="71"/>
      <c r="K2003" s="71"/>
      <c r="L2003" s="58"/>
      <c r="M2003" s="58"/>
      <c r="N2003" s="138">
        <v>19</v>
      </c>
      <c r="O2003" s="84">
        <v>149</v>
      </c>
      <c r="P2003" s="294">
        <v>1</v>
      </c>
      <c r="Q2003" s="71">
        <v>4</v>
      </c>
      <c r="R2003" s="395"/>
      <c r="S2003" s="399"/>
      <c r="T2003" s="425"/>
      <c r="U2003" s="71"/>
      <c r="V2003" s="71"/>
      <c r="W2003" s="71"/>
      <c r="X2003" s="71"/>
      <c r="Y2003" s="58"/>
      <c r="Z2003" s="58"/>
      <c r="AA2003" s="56">
        <v>19</v>
      </c>
      <c r="AD2003" s="15">
        <v>19</v>
      </c>
      <c r="AE2003" s="15">
        <v>154</v>
      </c>
      <c r="AF2003" s="15">
        <v>4</v>
      </c>
      <c r="AG2003" s="15">
        <v>162</v>
      </c>
      <c r="AH2003" s="15">
        <v>7</v>
      </c>
      <c r="AI2003" s="15">
        <v>57.1</v>
      </c>
      <c r="AJ2003" s="15">
        <v>95.1</v>
      </c>
    </row>
    <row r="2004" spans="1:36" x14ac:dyDescent="0.2">
      <c r="A2004" s="138">
        <v>20</v>
      </c>
      <c r="B2004" s="84" t="s">
        <v>117</v>
      </c>
      <c r="C2004" s="294" t="s">
        <v>117</v>
      </c>
      <c r="D2004" s="71" t="s">
        <v>117</v>
      </c>
      <c r="E2004" s="395"/>
      <c r="F2004" s="399"/>
      <c r="G2004" s="427"/>
      <c r="H2004" s="71"/>
      <c r="I2004" s="440"/>
      <c r="J2004" s="71"/>
      <c r="K2004" s="71"/>
      <c r="L2004" s="58"/>
      <c r="M2004" s="58"/>
      <c r="N2004" s="138">
        <v>20</v>
      </c>
      <c r="O2004" s="84" t="s">
        <v>117</v>
      </c>
      <c r="P2004" s="294" t="s">
        <v>117</v>
      </c>
      <c r="Q2004" s="71" t="s">
        <v>117</v>
      </c>
      <c r="R2004" s="395"/>
      <c r="S2004" s="399"/>
      <c r="T2004" s="425"/>
      <c r="U2004" s="71"/>
      <c r="V2004" s="71"/>
      <c r="W2004" s="71"/>
      <c r="X2004" s="71"/>
      <c r="Y2004" s="58"/>
      <c r="Z2004" s="58"/>
      <c r="AA2004" s="56">
        <v>20</v>
      </c>
      <c r="AD2004" s="15">
        <v>20</v>
      </c>
      <c r="AE2004" s="15" t="s">
        <v>117</v>
      </c>
      <c r="AF2004" s="15" t="s">
        <v>117</v>
      </c>
      <c r="AG2004" s="15">
        <v>2</v>
      </c>
      <c r="AH2004" s="15">
        <v>2</v>
      </c>
      <c r="AI2004" s="15" t="s">
        <v>117</v>
      </c>
      <c r="AJ2004" s="15" t="s">
        <v>117</v>
      </c>
    </row>
    <row r="2005" spans="1:36" x14ac:dyDescent="0.2">
      <c r="A2005" s="138">
        <v>21</v>
      </c>
      <c r="B2005" s="84" t="s">
        <v>117</v>
      </c>
      <c r="C2005" s="294" t="s">
        <v>117</v>
      </c>
      <c r="D2005" s="71" t="s">
        <v>117</v>
      </c>
      <c r="E2005" s="395"/>
      <c r="F2005" s="399"/>
      <c r="G2005" s="427"/>
      <c r="H2005" s="71"/>
      <c r="I2005" s="440"/>
      <c r="J2005" s="71"/>
      <c r="K2005" s="71"/>
      <c r="L2005" s="58"/>
      <c r="M2005" s="58"/>
      <c r="N2005" s="138">
        <v>21</v>
      </c>
      <c r="O2005" s="84" t="s">
        <v>117</v>
      </c>
      <c r="P2005" s="294" t="s">
        <v>117</v>
      </c>
      <c r="Q2005" s="71" t="s">
        <v>117</v>
      </c>
      <c r="R2005" s="395"/>
      <c r="S2005" s="399"/>
      <c r="T2005" s="425"/>
      <c r="U2005" s="71"/>
      <c r="V2005" s="71"/>
      <c r="W2005" s="71"/>
      <c r="X2005" s="71"/>
      <c r="Y2005" s="58"/>
      <c r="Z2005" s="58"/>
      <c r="AA2005" s="56">
        <v>21</v>
      </c>
      <c r="AD2005" s="15">
        <v>21</v>
      </c>
      <c r="AE2005" s="15" t="s">
        <v>117</v>
      </c>
      <c r="AF2005" s="15" t="s">
        <v>117</v>
      </c>
      <c r="AG2005" s="15">
        <v>4</v>
      </c>
      <c r="AH2005" s="15">
        <v>2</v>
      </c>
      <c r="AI2005" s="15" t="s">
        <v>117</v>
      </c>
      <c r="AJ2005" s="15" t="s">
        <v>117</v>
      </c>
    </row>
    <row r="2006" spans="1:36" x14ac:dyDescent="0.2">
      <c r="A2006" s="138">
        <v>22</v>
      </c>
      <c r="B2006" s="84" t="s">
        <v>117</v>
      </c>
      <c r="C2006" s="294" t="s">
        <v>117</v>
      </c>
      <c r="D2006" s="71" t="s">
        <v>117</v>
      </c>
      <c r="E2006" s="395"/>
      <c r="F2006" s="399"/>
      <c r="G2006" s="427"/>
      <c r="H2006" s="71"/>
      <c r="I2006" s="440"/>
      <c r="J2006" s="71"/>
      <c r="K2006" s="71"/>
      <c r="L2006" s="58"/>
      <c r="M2006" s="58"/>
      <c r="N2006" s="138">
        <v>22</v>
      </c>
      <c r="O2006" s="84" t="s">
        <v>117</v>
      </c>
      <c r="P2006" s="294" t="s">
        <v>117</v>
      </c>
      <c r="Q2006" s="71" t="s">
        <v>117</v>
      </c>
      <c r="R2006" s="395"/>
      <c r="S2006" s="399"/>
      <c r="T2006" s="425"/>
      <c r="U2006" s="71"/>
      <c r="V2006" s="71"/>
      <c r="W2006" s="71"/>
      <c r="X2006" s="71"/>
      <c r="Y2006" s="58"/>
      <c r="Z2006" s="58"/>
      <c r="AA2006" s="56">
        <v>22</v>
      </c>
      <c r="AD2006" s="15">
        <v>22</v>
      </c>
      <c r="AE2006" s="15" t="s">
        <v>117</v>
      </c>
      <c r="AF2006" s="15" t="s">
        <v>117</v>
      </c>
      <c r="AG2006" s="15" t="s">
        <v>117</v>
      </c>
      <c r="AH2006" s="15" t="s">
        <v>117</v>
      </c>
      <c r="AI2006" s="15" t="s">
        <v>117</v>
      </c>
      <c r="AJ2006" s="15" t="s">
        <v>117</v>
      </c>
    </row>
    <row r="2007" spans="1:36" x14ac:dyDescent="0.2">
      <c r="A2007" s="138">
        <v>23</v>
      </c>
      <c r="B2007" s="84">
        <v>678</v>
      </c>
      <c r="C2007" s="294">
        <v>678</v>
      </c>
      <c r="D2007" s="71">
        <v>714</v>
      </c>
      <c r="E2007" s="395"/>
      <c r="F2007" s="399"/>
      <c r="G2007" s="427"/>
      <c r="H2007" s="71"/>
      <c r="I2007" s="440"/>
      <c r="J2007" s="71"/>
      <c r="K2007" s="71"/>
      <c r="L2007" s="58"/>
      <c r="M2007" s="58"/>
      <c r="N2007" s="138">
        <v>23</v>
      </c>
      <c r="O2007" s="84">
        <v>678</v>
      </c>
      <c r="P2007" s="294" t="s">
        <v>117</v>
      </c>
      <c r="Q2007" s="71">
        <v>36</v>
      </c>
      <c r="R2007" s="395"/>
      <c r="S2007" s="399"/>
      <c r="T2007" s="425"/>
      <c r="U2007" s="71"/>
      <c r="V2007" s="71"/>
      <c r="W2007" s="71"/>
      <c r="X2007" s="71"/>
      <c r="Y2007" s="58"/>
      <c r="Z2007" s="58"/>
      <c r="AA2007" s="56">
        <v>23</v>
      </c>
      <c r="AD2007" s="15">
        <v>23</v>
      </c>
      <c r="AE2007" s="15">
        <v>714</v>
      </c>
      <c r="AF2007" s="15">
        <v>36</v>
      </c>
      <c r="AG2007" s="15">
        <v>721</v>
      </c>
      <c r="AH2007" s="15">
        <v>41</v>
      </c>
      <c r="AI2007" s="15">
        <v>87.8</v>
      </c>
      <c r="AJ2007" s="15">
        <v>99</v>
      </c>
    </row>
    <row r="2008" spans="1:36" x14ac:dyDescent="0.2">
      <c r="A2008" s="138">
        <v>24</v>
      </c>
      <c r="B2008" s="84">
        <v>38</v>
      </c>
      <c r="C2008" s="294">
        <v>228</v>
      </c>
      <c r="D2008" s="71">
        <v>230</v>
      </c>
      <c r="E2008" s="395"/>
      <c r="F2008" s="399"/>
      <c r="G2008" s="427"/>
      <c r="H2008" s="71"/>
      <c r="I2008" s="440"/>
      <c r="J2008" s="71"/>
      <c r="K2008" s="71"/>
      <c r="L2008" s="58"/>
      <c r="M2008" s="58"/>
      <c r="N2008" s="138">
        <v>24</v>
      </c>
      <c r="O2008" s="84">
        <v>38</v>
      </c>
      <c r="P2008" s="294">
        <v>190</v>
      </c>
      <c r="Q2008" s="71">
        <v>2</v>
      </c>
      <c r="R2008" s="395"/>
      <c r="S2008" s="399"/>
      <c r="T2008" s="425"/>
      <c r="U2008" s="71"/>
      <c r="V2008" s="71"/>
      <c r="W2008" s="71"/>
      <c r="X2008" s="71"/>
      <c r="Y2008" s="58"/>
      <c r="Z2008" s="58"/>
      <c r="AA2008" s="56">
        <v>24</v>
      </c>
      <c r="AD2008" s="15">
        <v>24</v>
      </c>
      <c r="AE2008" s="15">
        <v>230</v>
      </c>
      <c r="AF2008" s="15">
        <v>2</v>
      </c>
      <c r="AG2008" s="15">
        <v>237</v>
      </c>
      <c r="AH2008" s="15">
        <v>4</v>
      </c>
      <c r="AI2008" s="15">
        <v>50</v>
      </c>
      <c r="AJ2008" s="15">
        <v>97</v>
      </c>
    </row>
    <row r="2009" spans="1:36" x14ac:dyDescent="0.2">
      <c r="A2009" s="72" t="s">
        <v>4</v>
      </c>
      <c r="B2009" s="62">
        <f>SUM(B1985:B2008)</f>
        <v>1464</v>
      </c>
      <c r="C2009" s="62">
        <f>SUM(C1985:C2008)</f>
        <v>2437</v>
      </c>
      <c r="D2009" s="62">
        <f>SUM(D1987:D2008)</f>
        <v>2488</v>
      </c>
      <c r="E2009" s="62">
        <f t="shared" ref="E2009:J2009" si="147">SUM(E1986:E2008)</f>
        <v>0</v>
      </c>
      <c r="F2009" s="62">
        <f t="shared" si="147"/>
        <v>0</v>
      </c>
      <c r="G2009" s="62">
        <f t="shared" si="147"/>
        <v>0</v>
      </c>
      <c r="H2009" s="62">
        <f t="shared" si="147"/>
        <v>0</v>
      </c>
      <c r="I2009" s="85">
        <f t="shared" si="147"/>
        <v>0</v>
      </c>
      <c r="J2009" s="62">
        <f t="shared" si="147"/>
        <v>0</v>
      </c>
      <c r="K2009" s="62">
        <f>SUM(K1985:K2008)</f>
        <v>0</v>
      </c>
      <c r="L2009" s="62">
        <f>SUM(L1985:L2008)</f>
        <v>0</v>
      </c>
      <c r="M2009" s="62">
        <f>SUM(M1985:M2008)</f>
        <v>0</v>
      </c>
      <c r="N2009" s="331" t="s">
        <v>4</v>
      </c>
      <c r="O2009" s="62">
        <f>SUM(O1987:O2008)</f>
        <v>1464</v>
      </c>
      <c r="P2009" s="62">
        <f>SUM(P1987:P2008)</f>
        <v>973</v>
      </c>
      <c r="Q2009" s="62">
        <f>SUM(Q1987:Q2008)</f>
        <v>51</v>
      </c>
      <c r="R2009" s="62">
        <f>SUM(R1986:R2008)</f>
        <v>0</v>
      </c>
      <c r="S2009" s="62">
        <f>SUM(S1999:S2008)</f>
        <v>0</v>
      </c>
      <c r="T2009" s="62">
        <f>SUM(T1987:T2008)</f>
        <v>0</v>
      </c>
      <c r="U2009" s="62">
        <f>SUM(U1996:U2008)</f>
        <v>0</v>
      </c>
      <c r="V2009" s="62">
        <f>SUM(V1999:V2008)</f>
        <v>0</v>
      </c>
      <c r="W2009" s="62">
        <f>SUM(W1995:W2008)</f>
        <v>0</v>
      </c>
      <c r="X2009" s="62">
        <f>SUM(X1985:X2008)</f>
        <v>0</v>
      </c>
      <c r="Y2009" s="62">
        <f>SUM(Y1989:Y2008)</f>
        <v>0</v>
      </c>
      <c r="Z2009" s="62">
        <f>SUM(Z1994:Z2008)</f>
        <v>0</v>
      </c>
      <c r="AA2009" s="72" t="s">
        <v>4</v>
      </c>
    </row>
    <row r="2010" spans="1:36" x14ac:dyDescent="0.2">
      <c r="A2010" s="45"/>
      <c r="B2010" s="105"/>
      <c r="C2010" s="105"/>
      <c r="D2010" s="68"/>
      <c r="E2010" s="68"/>
      <c r="H2010" s="68"/>
      <c r="L2010" s="105"/>
      <c r="N2010" s="45"/>
      <c r="O2010" s="380"/>
      <c r="P2010" s="380"/>
      <c r="Q2010" s="380"/>
      <c r="R2010" s="380"/>
      <c r="S2010" s="380"/>
      <c r="T2010" s="380"/>
      <c r="U2010" s="380"/>
      <c r="V2010" s="380"/>
      <c r="W2010" s="380"/>
      <c r="X2010" s="380"/>
      <c r="AA2010" s="45"/>
    </row>
    <row r="2011" spans="1:36" x14ac:dyDescent="0.2">
      <c r="B2011" s="105"/>
      <c r="C2011" s="105"/>
      <c r="D2011" s="68"/>
      <c r="E2011" s="68"/>
      <c r="H2011" s="68"/>
      <c r="O2011" s="105"/>
      <c r="P2011" s="105"/>
      <c r="Q2011" s="105"/>
    </row>
    <row r="2013" spans="1:36" x14ac:dyDescent="0.2">
      <c r="B2013" s="300"/>
      <c r="C2013" s="299"/>
      <c r="O2013" s="86"/>
    </row>
    <row r="2014" spans="1:36" x14ac:dyDescent="0.2">
      <c r="A2014" s="140" t="s">
        <v>365</v>
      </c>
      <c r="B2014" s="115" t="s">
        <v>339</v>
      </c>
      <c r="C2014" s="116"/>
      <c r="D2014" s="116"/>
      <c r="E2014" s="116"/>
      <c r="F2014" s="116"/>
      <c r="G2014" s="116"/>
      <c r="H2014" s="116"/>
      <c r="I2014" s="116"/>
      <c r="J2014" s="116"/>
      <c r="K2014" s="116"/>
      <c r="L2014" s="116"/>
      <c r="M2014" s="116"/>
      <c r="N2014" s="140" t="s">
        <v>365</v>
      </c>
      <c r="O2014" s="326" t="str">
        <f>$B$2014</f>
        <v>Wagner-Peyser Closed Agricultural Positions Filled Rate</v>
      </c>
      <c r="P2014" s="327"/>
      <c r="Q2014" s="327"/>
      <c r="R2014" s="327"/>
      <c r="S2014" s="350"/>
      <c r="T2014" s="327"/>
      <c r="U2014" s="327"/>
      <c r="V2014" s="327"/>
      <c r="W2014" s="327"/>
      <c r="X2014" s="327" t="s">
        <v>117</v>
      </c>
      <c r="Y2014" s="327"/>
      <c r="Z2014" s="327"/>
      <c r="AA2014" s="114" t="s">
        <v>365</v>
      </c>
    </row>
    <row r="2015" spans="1:36" x14ac:dyDescent="0.2">
      <c r="A2015" s="140">
        <v>1</v>
      </c>
      <c r="B2015" s="84" t="s">
        <v>117</v>
      </c>
      <c r="C2015" s="294" t="s">
        <v>117</v>
      </c>
      <c r="D2015" s="71" t="s">
        <v>117</v>
      </c>
      <c r="E2015" s="395"/>
      <c r="F2015" s="399"/>
      <c r="G2015" s="428"/>
      <c r="H2015" s="71"/>
      <c r="I2015" s="71"/>
      <c r="J2015" s="71"/>
      <c r="K2015" s="297"/>
      <c r="L2015" s="58"/>
      <c r="M2015" s="58"/>
      <c r="N2015" s="140">
        <v>1</v>
      </c>
      <c r="O2015" s="84" t="s">
        <v>117</v>
      </c>
      <c r="P2015" s="294" t="s">
        <v>117</v>
      </c>
      <c r="Q2015" s="71" t="s">
        <v>117</v>
      </c>
      <c r="R2015" s="400"/>
      <c r="S2015" s="399"/>
      <c r="T2015" s="426"/>
      <c r="U2015" s="71"/>
      <c r="V2015" s="71"/>
      <c r="W2015" s="71"/>
      <c r="X2015" s="297"/>
      <c r="Y2015" s="58"/>
      <c r="Z2015" s="58"/>
      <c r="AA2015" s="65">
        <v>1</v>
      </c>
    </row>
    <row r="2016" spans="1:36" x14ac:dyDescent="0.2">
      <c r="A2016" s="140">
        <v>2</v>
      </c>
      <c r="B2016" s="84" t="s">
        <v>117</v>
      </c>
      <c r="C2016" s="294" t="s">
        <v>117</v>
      </c>
      <c r="D2016" s="71" t="s">
        <v>117</v>
      </c>
      <c r="E2016" s="395"/>
      <c r="F2016" s="399"/>
      <c r="G2016" s="428"/>
      <c r="H2016" s="71"/>
      <c r="I2016" s="71"/>
      <c r="J2016" s="71"/>
      <c r="K2016" s="71"/>
      <c r="L2016" s="58"/>
      <c r="M2016" s="58"/>
      <c r="N2016" s="140">
        <v>2</v>
      </c>
      <c r="O2016" s="84" t="s">
        <v>117</v>
      </c>
      <c r="P2016" s="294" t="s">
        <v>117</v>
      </c>
      <c r="Q2016" s="71" t="s">
        <v>117</v>
      </c>
      <c r="R2016" s="400"/>
      <c r="S2016" s="399"/>
      <c r="T2016" s="426"/>
      <c r="U2016" s="71"/>
      <c r="V2016" s="71"/>
      <c r="W2016" s="71"/>
      <c r="X2016" s="71"/>
      <c r="Y2016" s="58"/>
      <c r="Z2016" s="58"/>
      <c r="AA2016" s="65">
        <v>2</v>
      </c>
    </row>
    <row r="2017" spans="1:27" x14ac:dyDescent="0.2">
      <c r="A2017" s="140">
        <v>3</v>
      </c>
      <c r="B2017" s="84">
        <v>3</v>
      </c>
      <c r="C2017" s="294">
        <v>3</v>
      </c>
      <c r="D2017" s="71">
        <v>3</v>
      </c>
      <c r="E2017" s="395"/>
      <c r="F2017" s="399"/>
      <c r="G2017" s="428"/>
      <c r="H2017" s="71"/>
      <c r="I2017" s="71"/>
      <c r="J2017" s="71"/>
      <c r="K2017" s="71"/>
      <c r="L2017" s="58"/>
      <c r="M2017" s="58"/>
      <c r="N2017" s="140">
        <v>3</v>
      </c>
      <c r="O2017" s="84">
        <v>3</v>
      </c>
      <c r="P2017" s="294" t="s">
        <v>117</v>
      </c>
      <c r="Q2017" s="71" t="s">
        <v>117</v>
      </c>
      <c r="R2017" s="395"/>
      <c r="S2017" s="399"/>
      <c r="T2017" s="426"/>
      <c r="U2017" s="71"/>
      <c r="V2017" s="71"/>
      <c r="W2017" s="71"/>
      <c r="X2017" s="71"/>
      <c r="Y2017" s="58"/>
      <c r="Z2017" s="58"/>
      <c r="AA2017" s="65">
        <v>3</v>
      </c>
    </row>
    <row r="2018" spans="1:27" x14ac:dyDescent="0.2">
      <c r="A2018" s="140">
        <v>4</v>
      </c>
      <c r="B2018" s="84" t="s">
        <v>117</v>
      </c>
      <c r="C2018" s="294" t="s">
        <v>117</v>
      </c>
      <c r="D2018" s="71" t="s">
        <v>117</v>
      </c>
      <c r="E2018" s="395"/>
      <c r="F2018" s="399"/>
      <c r="G2018" s="428"/>
      <c r="H2018" s="71"/>
      <c r="I2018" s="71"/>
      <c r="J2018" s="71"/>
      <c r="K2018" s="71"/>
      <c r="L2018" s="58"/>
      <c r="M2018" s="58"/>
      <c r="N2018" s="140">
        <v>4</v>
      </c>
      <c r="O2018" s="84" t="s">
        <v>117</v>
      </c>
      <c r="P2018" s="294" t="s">
        <v>117</v>
      </c>
      <c r="Q2018" s="71" t="s">
        <v>117</v>
      </c>
      <c r="R2018" s="395"/>
      <c r="S2018" s="399"/>
      <c r="T2018" s="426"/>
      <c r="U2018" s="71"/>
      <c r="V2018" s="71"/>
      <c r="W2018" s="71"/>
      <c r="X2018" s="71"/>
      <c r="Y2018" s="58"/>
      <c r="Z2018" s="58"/>
      <c r="AA2018" s="65">
        <v>4</v>
      </c>
    </row>
    <row r="2019" spans="1:27" x14ac:dyDescent="0.2">
      <c r="A2019" s="140">
        <v>5</v>
      </c>
      <c r="B2019" s="84" t="s">
        <v>117</v>
      </c>
      <c r="C2019" s="294" t="s">
        <v>117</v>
      </c>
      <c r="D2019" s="71" t="s">
        <v>117</v>
      </c>
      <c r="E2019" s="395"/>
      <c r="F2019" s="399"/>
      <c r="G2019" s="428"/>
      <c r="H2019" s="71"/>
      <c r="I2019" s="71"/>
      <c r="J2019" s="71"/>
      <c r="K2019" s="71"/>
      <c r="L2019" s="58"/>
      <c r="M2019" s="58"/>
      <c r="N2019" s="140">
        <v>5</v>
      </c>
      <c r="O2019" s="84" t="s">
        <v>117</v>
      </c>
      <c r="P2019" s="294" t="s">
        <v>117</v>
      </c>
      <c r="Q2019" s="71" t="s">
        <v>117</v>
      </c>
      <c r="R2019" s="395"/>
      <c r="S2019" s="399"/>
      <c r="T2019" s="426"/>
      <c r="U2019" s="71"/>
      <c r="V2019" s="71"/>
      <c r="W2019" s="71"/>
      <c r="X2019" s="71"/>
      <c r="Y2019" s="58"/>
      <c r="Z2019" s="58"/>
      <c r="AA2019" s="65">
        <v>5</v>
      </c>
    </row>
    <row r="2020" spans="1:27" x14ac:dyDescent="0.2">
      <c r="A2020" s="140">
        <v>6</v>
      </c>
      <c r="B2020" s="84">
        <v>2</v>
      </c>
      <c r="C2020" s="294">
        <v>6</v>
      </c>
      <c r="D2020" s="71">
        <v>7</v>
      </c>
      <c r="E2020" s="395"/>
      <c r="F2020" s="399"/>
      <c r="G2020" s="428"/>
      <c r="H2020" s="71"/>
      <c r="I2020" s="71"/>
      <c r="J2020" s="71"/>
      <c r="K2020" s="71"/>
      <c r="L2020" s="58"/>
      <c r="M2020" s="58"/>
      <c r="N2020" s="140">
        <v>6</v>
      </c>
      <c r="O2020" s="84">
        <v>2</v>
      </c>
      <c r="P2020" s="294">
        <v>4</v>
      </c>
      <c r="Q2020" s="71">
        <v>1</v>
      </c>
      <c r="R2020" s="395"/>
      <c r="S2020" s="399"/>
      <c r="T2020" s="426"/>
      <c r="U2020" s="71"/>
      <c r="V2020" s="71"/>
      <c r="W2020" s="71"/>
      <c r="X2020" s="71"/>
      <c r="Y2020" s="58"/>
      <c r="Z2020" s="58"/>
      <c r="AA2020" s="65">
        <v>6</v>
      </c>
    </row>
    <row r="2021" spans="1:27" x14ac:dyDescent="0.2">
      <c r="A2021" s="140">
        <v>7</v>
      </c>
      <c r="B2021" s="84" t="s">
        <v>117</v>
      </c>
      <c r="C2021" s="294">
        <v>1</v>
      </c>
      <c r="D2021" s="71">
        <v>1</v>
      </c>
      <c r="E2021" s="395"/>
      <c r="F2021" s="399"/>
      <c r="G2021" s="428"/>
      <c r="H2021" s="71"/>
      <c r="I2021" s="71"/>
      <c r="J2021" s="71"/>
      <c r="K2021" s="71"/>
      <c r="L2021" s="58"/>
      <c r="M2021" s="58"/>
      <c r="N2021" s="140">
        <v>7</v>
      </c>
      <c r="O2021" s="84" t="s">
        <v>117</v>
      </c>
      <c r="P2021" s="294">
        <v>1</v>
      </c>
      <c r="Q2021" s="71" t="s">
        <v>117</v>
      </c>
      <c r="R2021" s="395"/>
      <c r="S2021" s="399"/>
      <c r="T2021" s="426"/>
      <c r="U2021" s="71"/>
      <c r="V2021" s="71"/>
      <c r="W2021" s="71"/>
      <c r="X2021" s="71"/>
      <c r="Y2021" s="58"/>
      <c r="Z2021" s="58"/>
      <c r="AA2021" s="65">
        <v>7</v>
      </c>
    </row>
    <row r="2022" spans="1:27" x14ac:dyDescent="0.2">
      <c r="A2022" s="140">
        <v>8</v>
      </c>
      <c r="B2022" s="84">
        <v>1</v>
      </c>
      <c r="C2022" s="294">
        <v>1</v>
      </c>
      <c r="D2022" s="71">
        <v>2</v>
      </c>
      <c r="E2022" s="395"/>
      <c r="F2022" s="399"/>
      <c r="G2022" s="428"/>
      <c r="H2022" s="71"/>
      <c r="I2022" s="71"/>
      <c r="J2022" s="71"/>
      <c r="K2022" s="71"/>
      <c r="L2022" s="58"/>
      <c r="M2022" s="58"/>
      <c r="N2022" s="140">
        <v>8</v>
      </c>
      <c r="O2022" s="84">
        <v>1</v>
      </c>
      <c r="P2022" s="294" t="s">
        <v>117</v>
      </c>
      <c r="Q2022" s="71">
        <v>1</v>
      </c>
      <c r="R2022" s="395"/>
      <c r="S2022" s="399"/>
      <c r="T2022" s="426"/>
      <c r="U2022" s="71"/>
      <c r="V2022" s="71"/>
      <c r="W2022" s="71"/>
      <c r="X2022" s="71"/>
      <c r="Y2022" s="58"/>
      <c r="Z2022" s="58"/>
      <c r="AA2022" s="65">
        <v>8</v>
      </c>
    </row>
    <row r="2023" spans="1:27" x14ac:dyDescent="0.2">
      <c r="A2023" s="140">
        <v>9</v>
      </c>
      <c r="B2023" s="84">
        <v>4</v>
      </c>
      <c r="C2023" s="294">
        <v>5</v>
      </c>
      <c r="D2023" s="71">
        <v>6</v>
      </c>
      <c r="E2023" s="395"/>
      <c r="F2023" s="399"/>
      <c r="G2023" s="428"/>
      <c r="H2023" s="71"/>
      <c r="I2023" s="71"/>
      <c r="J2023" s="71"/>
      <c r="K2023" s="71"/>
      <c r="L2023" s="58"/>
      <c r="M2023" s="58"/>
      <c r="N2023" s="140">
        <v>9</v>
      </c>
      <c r="O2023" s="84">
        <v>4</v>
      </c>
      <c r="P2023" s="294">
        <v>1</v>
      </c>
      <c r="Q2023" s="71">
        <v>1</v>
      </c>
      <c r="R2023" s="395"/>
      <c r="S2023" s="399"/>
      <c r="T2023" s="426"/>
      <c r="U2023" s="71"/>
      <c r="V2023" s="71"/>
      <c r="W2023" s="71"/>
      <c r="X2023" s="71"/>
      <c r="Y2023" s="58"/>
      <c r="Z2023" s="58"/>
      <c r="AA2023" s="65">
        <v>9</v>
      </c>
    </row>
    <row r="2024" spans="1:27" x14ac:dyDescent="0.2">
      <c r="A2024" s="140">
        <v>10</v>
      </c>
      <c r="B2024" s="84">
        <v>1</v>
      </c>
      <c r="C2024" s="294">
        <v>1</v>
      </c>
      <c r="D2024" s="71">
        <v>1</v>
      </c>
      <c r="E2024" s="395"/>
      <c r="F2024" s="399"/>
      <c r="G2024" s="428"/>
      <c r="H2024" s="71"/>
      <c r="I2024" s="71"/>
      <c r="J2024" s="71"/>
      <c r="K2024" s="71"/>
      <c r="L2024" s="58"/>
      <c r="M2024" s="58"/>
      <c r="N2024" s="140">
        <v>10</v>
      </c>
      <c r="O2024" s="84">
        <v>1</v>
      </c>
      <c r="P2024" s="294" t="s">
        <v>117</v>
      </c>
      <c r="Q2024" s="71" t="s">
        <v>117</v>
      </c>
      <c r="R2024" s="395"/>
      <c r="S2024" s="399"/>
      <c r="T2024" s="426"/>
      <c r="U2024" s="71"/>
      <c r="V2024" s="71"/>
      <c r="W2024" s="71"/>
      <c r="X2024" s="71"/>
      <c r="Y2024" s="58"/>
      <c r="Z2024" s="58"/>
      <c r="AA2024" s="65">
        <v>10</v>
      </c>
    </row>
    <row r="2025" spans="1:27" x14ac:dyDescent="0.2">
      <c r="A2025" s="140">
        <v>11</v>
      </c>
      <c r="B2025" s="84" t="s">
        <v>117</v>
      </c>
      <c r="C2025" s="294" t="s">
        <v>117</v>
      </c>
      <c r="D2025" s="71" t="s">
        <v>117</v>
      </c>
      <c r="E2025" s="395"/>
      <c r="F2025" s="399"/>
      <c r="G2025" s="428"/>
      <c r="H2025" s="71"/>
      <c r="I2025" s="71"/>
      <c r="J2025" s="71"/>
      <c r="K2025" s="71"/>
      <c r="L2025" s="58"/>
      <c r="M2025" s="58"/>
      <c r="N2025" s="140">
        <v>11</v>
      </c>
      <c r="O2025" s="84" t="s">
        <v>117</v>
      </c>
      <c r="P2025" s="294" t="s">
        <v>117</v>
      </c>
      <c r="Q2025" s="71" t="s">
        <v>117</v>
      </c>
      <c r="R2025" s="395"/>
      <c r="S2025" s="399"/>
      <c r="T2025" s="426"/>
      <c r="U2025" s="71"/>
      <c r="V2025" s="71"/>
      <c r="W2025" s="71"/>
      <c r="X2025" s="71"/>
      <c r="Y2025" s="58"/>
      <c r="Z2025" s="58"/>
      <c r="AA2025" s="65">
        <v>11</v>
      </c>
    </row>
    <row r="2026" spans="1:27" x14ac:dyDescent="0.2">
      <c r="A2026" s="140">
        <v>12</v>
      </c>
      <c r="B2026" s="84">
        <v>2</v>
      </c>
      <c r="C2026" s="294">
        <v>3</v>
      </c>
      <c r="D2026" s="71">
        <v>3</v>
      </c>
      <c r="E2026" s="395"/>
      <c r="F2026" s="399"/>
      <c r="G2026" s="428"/>
      <c r="H2026" s="71"/>
      <c r="I2026" s="71"/>
      <c r="J2026" s="71"/>
      <c r="K2026" s="71"/>
      <c r="L2026" s="58"/>
      <c r="M2026" s="58"/>
      <c r="N2026" s="140">
        <v>12</v>
      </c>
      <c r="O2026" s="84">
        <v>2</v>
      </c>
      <c r="P2026" s="294">
        <v>1</v>
      </c>
      <c r="Q2026" s="71" t="s">
        <v>117</v>
      </c>
      <c r="R2026" s="395"/>
      <c r="S2026" s="399"/>
      <c r="T2026" s="426"/>
      <c r="U2026" s="71"/>
      <c r="V2026" s="71"/>
      <c r="W2026" s="71"/>
      <c r="X2026" s="71"/>
      <c r="Y2026" s="58"/>
      <c r="Z2026" s="58"/>
      <c r="AA2026" s="65">
        <v>12</v>
      </c>
    </row>
    <row r="2027" spans="1:27" x14ac:dyDescent="0.2">
      <c r="A2027" s="140">
        <v>13</v>
      </c>
      <c r="B2027" s="84" t="s">
        <v>117</v>
      </c>
      <c r="C2027" s="294" t="s">
        <v>117</v>
      </c>
      <c r="D2027" s="71" t="s">
        <v>117</v>
      </c>
      <c r="E2027" s="395"/>
      <c r="F2027" s="399"/>
      <c r="G2027" s="428"/>
      <c r="H2027" s="71"/>
      <c r="I2027" s="71"/>
      <c r="J2027" s="71"/>
      <c r="K2027" s="71"/>
      <c r="L2027" s="58"/>
      <c r="M2027" s="58"/>
      <c r="N2027" s="140">
        <v>13</v>
      </c>
      <c r="O2027" s="84" t="s">
        <v>117</v>
      </c>
      <c r="P2027" s="294" t="s">
        <v>117</v>
      </c>
      <c r="Q2027" s="71" t="s">
        <v>117</v>
      </c>
      <c r="R2027" s="395"/>
      <c r="S2027" s="399"/>
      <c r="T2027" s="426"/>
      <c r="U2027" s="71"/>
      <c r="V2027" s="71"/>
      <c r="W2027" s="71"/>
      <c r="X2027" s="71"/>
      <c r="Y2027" s="58"/>
      <c r="Z2027" s="58"/>
      <c r="AA2027" s="65">
        <v>13</v>
      </c>
    </row>
    <row r="2028" spans="1:27" x14ac:dyDescent="0.2">
      <c r="A2028" s="140">
        <v>14</v>
      </c>
      <c r="B2028" s="84" t="s">
        <v>117</v>
      </c>
      <c r="C2028" s="294" t="s">
        <v>117</v>
      </c>
      <c r="D2028" s="71" t="s">
        <v>117</v>
      </c>
      <c r="E2028" s="395"/>
      <c r="F2028" s="399"/>
      <c r="G2028" s="428"/>
      <c r="H2028" s="71"/>
      <c r="I2028" s="71"/>
      <c r="J2028" s="71"/>
      <c r="K2028" s="71"/>
      <c r="L2028" s="58"/>
      <c r="M2028" s="58"/>
      <c r="N2028" s="140">
        <v>14</v>
      </c>
      <c r="O2028" s="84" t="s">
        <v>117</v>
      </c>
      <c r="P2028" s="294" t="s">
        <v>117</v>
      </c>
      <c r="Q2028" s="71" t="s">
        <v>117</v>
      </c>
      <c r="R2028" s="395"/>
      <c r="S2028" s="399"/>
      <c r="T2028" s="426"/>
      <c r="U2028" s="71"/>
      <c r="V2028" s="71"/>
      <c r="W2028" s="71"/>
      <c r="X2028" s="71"/>
      <c r="Y2028" s="58"/>
      <c r="Z2028" s="58"/>
      <c r="AA2028" s="65">
        <v>14</v>
      </c>
    </row>
    <row r="2029" spans="1:27" x14ac:dyDescent="0.2">
      <c r="A2029" s="140">
        <v>15</v>
      </c>
      <c r="B2029" s="84">
        <v>614</v>
      </c>
      <c r="C2029" s="294">
        <v>985</v>
      </c>
      <c r="D2029" s="71">
        <v>986</v>
      </c>
      <c r="E2029" s="395"/>
      <c r="F2029" s="399"/>
      <c r="G2029" s="428"/>
      <c r="H2029" s="71"/>
      <c r="I2029" s="71"/>
      <c r="J2029" s="71"/>
      <c r="K2029" s="71"/>
      <c r="L2029" s="58"/>
      <c r="M2029" s="58"/>
      <c r="N2029" s="140">
        <v>15</v>
      </c>
      <c r="O2029" s="84">
        <v>614</v>
      </c>
      <c r="P2029" s="294">
        <v>371</v>
      </c>
      <c r="Q2029" s="71">
        <v>1</v>
      </c>
      <c r="R2029" s="395"/>
      <c r="S2029" s="399"/>
      <c r="T2029" s="426"/>
      <c r="U2029" s="71"/>
      <c r="V2029" s="71"/>
      <c r="W2029" s="71"/>
      <c r="X2029" s="71"/>
      <c r="Y2029" s="58"/>
      <c r="Z2029" s="58"/>
      <c r="AA2029" s="65">
        <v>15</v>
      </c>
    </row>
    <row r="2030" spans="1:27" x14ac:dyDescent="0.2">
      <c r="A2030" s="140">
        <v>16</v>
      </c>
      <c r="B2030" s="84" t="s">
        <v>117</v>
      </c>
      <c r="C2030" s="294" t="s">
        <v>117</v>
      </c>
      <c r="D2030" s="71" t="s">
        <v>117</v>
      </c>
      <c r="E2030" s="395"/>
      <c r="F2030" s="399"/>
      <c r="G2030" s="428"/>
      <c r="H2030" s="71"/>
      <c r="I2030" s="71"/>
      <c r="J2030" s="71"/>
      <c r="K2030" s="71"/>
      <c r="L2030" s="58"/>
      <c r="M2030" s="58"/>
      <c r="N2030" s="140">
        <v>16</v>
      </c>
      <c r="O2030" s="84" t="s">
        <v>117</v>
      </c>
      <c r="P2030" s="294" t="s">
        <v>117</v>
      </c>
      <c r="Q2030" s="71" t="s">
        <v>117</v>
      </c>
      <c r="R2030" s="395"/>
      <c r="S2030" s="399"/>
      <c r="T2030" s="426"/>
      <c r="U2030" s="71"/>
      <c r="V2030" s="71"/>
      <c r="W2030" s="71"/>
      <c r="X2030" s="71"/>
      <c r="Y2030" s="58"/>
      <c r="Z2030" s="58"/>
      <c r="AA2030" s="65">
        <v>16</v>
      </c>
    </row>
    <row r="2031" spans="1:27" x14ac:dyDescent="0.2">
      <c r="A2031" s="140">
        <v>17</v>
      </c>
      <c r="B2031" s="84" t="s">
        <v>117</v>
      </c>
      <c r="C2031" s="294" t="s">
        <v>117</v>
      </c>
      <c r="D2031" s="71">
        <v>40</v>
      </c>
      <c r="E2031" s="395"/>
      <c r="F2031" s="399"/>
      <c r="G2031" s="428"/>
      <c r="H2031" s="71"/>
      <c r="I2031" s="71"/>
      <c r="J2031" s="71"/>
      <c r="K2031" s="71"/>
      <c r="L2031" s="58"/>
      <c r="M2031" s="58"/>
      <c r="N2031" s="140">
        <v>17</v>
      </c>
      <c r="O2031" s="84" t="s">
        <v>117</v>
      </c>
      <c r="P2031" s="294" t="s">
        <v>117</v>
      </c>
      <c r="Q2031" s="71">
        <v>40</v>
      </c>
      <c r="R2031" s="395"/>
      <c r="S2031" s="399"/>
      <c r="T2031" s="426"/>
      <c r="U2031" s="71"/>
      <c r="V2031" s="71"/>
      <c r="W2031" s="71"/>
      <c r="X2031" s="71"/>
      <c r="Y2031" s="58"/>
      <c r="Z2031" s="58"/>
      <c r="AA2031" s="65">
        <v>17</v>
      </c>
    </row>
    <row r="2032" spans="1:27" x14ac:dyDescent="0.2">
      <c r="A2032" s="140">
        <v>18</v>
      </c>
      <c r="B2032" s="84">
        <v>1</v>
      </c>
      <c r="C2032" s="294">
        <v>428</v>
      </c>
      <c r="D2032" s="71">
        <v>429</v>
      </c>
      <c r="E2032" s="395"/>
      <c r="F2032" s="399"/>
      <c r="G2032" s="428"/>
      <c r="H2032" s="71"/>
      <c r="I2032" s="71"/>
      <c r="J2032" s="71"/>
      <c r="K2032" s="71"/>
      <c r="L2032" s="58"/>
      <c r="M2032" s="58"/>
      <c r="N2032" s="140">
        <v>18</v>
      </c>
      <c r="O2032" s="84">
        <v>1</v>
      </c>
      <c r="P2032" s="294">
        <v>427</v>
      </c>
      <c r="Q2032" s="71">
        <v>1</v>
      </c>
      <c r="R2032" s="395"/>
      <c r="S2032" s="399"/>
      <c r="T2032" s="426"/>
      <c r="U2032" s="71"/>
      <c r="V2032" s="71"/>
      <c r="W2032" s="71"/>
      <c r="X2032" s="71"/>
      <c r="Y2032" s="58"/>
      <c r="Z2032" s="58"/>
      <c r="AA2032" s="65">
        <v>18</v>
      </c>
    </row>
    <row r="2033" spans="1:27" x14ac:dyDescent="0.2">
      <c r="A2033" s="140">
        <v>19</v>
      </c>
      <c r="B2033" s="84">
        <v>154</v>
      </c>
      <c r="C2033" s="294">
        <v>155</v>
      </c>
      <c r="D2033" s="71">
        <v>162</v>
      </c>
      <c r="E2033" s="395"/>
      <c r="F2033" s="399"/>
      <c r="G2033" s="428"/>
      <c r="H2033" s="71"/>
      <c r="I2033" s="71"/>
      <c r="J2033" s="71"/>
      <c r="K2033" s="71"/>
      <c r="L2033" s="58"/>
      <c r="M2033" s="58"/>
      <c r="N2033" s="140">
        <v>19</v>
      </c>
      <c r="O2033" s="84">
        <v>154</v>
      </c>
      <c r="P2033" s="294">
        <v>1</v>
      </c>
      <c r="Q2033" s="71">
        <v>7</v>
      </c>
      <c r="R2033" s="395"/>
      <c r="S2033" s="399"/>
      <c r="T2033" s="426"/>
      <c r="U2033" s="71"/>
      <c r="V2033" s="71"/>
      <c r="W2033" s="71"/>
      <c r="X2033" s="71"/>
      <c r="Y2033" s="58"/>
      <c r="Z2033" s="58"/>
      <c r="AA2033" s="65">
        <v>19</v>
      </c>
    </row>
    <row r="2034" spans="1:27" x14ac:dyDescent="0.2">
      <c r="A2034" s="140">
        <v>20</v>
      </c>
      <c r="B2034" s="84" t="s">
        <v>117</v>
      </c>
      <c r="C2034" s="294" t="s">
        <v>117</v>
      </c>
      <c r="D2034" s="71">
        <v>2</v>
      </c>
      <c r="E2034" s="395"/>
      <c r="F2034" s="399"/>
      <c r="G2034" s="428"/>
      <c r="H2034" s="71"/>
      <c r="I2034" s="71"/>
      <c r="J2034" s="71"/>
      <c r="K2034" s="71"/>
      <c r="L2034" s="58"/>
      <c r="M2034" s="58"/>
      <c r="N2034" s="140">
        <v>20</v>
      </c>
      <c r="O2034" s="84" t="s">
        <v>117</v>
      </c>
      <c r="P2034" s="294" t="s">
        <v>117</v>
      </c>
      <c r="Q2034" s="71">
        <v>2</v>
      </c>
      <c r="R2034" s="395"/>
      <c r="S2034" s="399"/>
      <c r="T2034" s="426"/>
      <c r="U2034" s="71"/>
      <c r="V2034" s="71"/>
      <c r="W2034" s="71"/>
      <c r="X2034" s="71"/>
      <c r="Y2034" s="58"/>
      <c r="Z2034" s="58"/>
      <c r="AA2034" s="65">
        <v>20</v>
      </c>
    </row>
    <row r="2035" spans="1:27" x14ac:dyDescent="0.2">
      <c r="A2035" s="140">
        <v>21</v>
      </c>
      <c r="B2035" s="84" t="s">
        <v>117</v>
      </c>
      <c r="C2035" s="294">
        <v>2</v>
      </c>
      <c r="D2035" s="71">
        <v>4</v>
      </c>
      <c r="E2035" s="395"/>
      <c r="F2035" s="399"/>
      <c r="G2035" s="428"/>
      <c r="H2035" s="71"/>
      <c r="I2035" s="71"/>
      <c r="J2035" s="71"/>
      <c r="K2035" s="71"/>
      <c r="L2035" s="58"/>
      <c r="M2035" s="58"/>
      <c r="N2035" s="140">
        <v>21</v>
      </c>
      <c r="O2035" s="84" t="s">
        <v>117</v>
      </c>
      <c r="P2035" s="294">
        <v>2</v>
      </c>
      <c r="Q2035" s="71">
        <v>2</v>
      </c>
      <c r="R2035" s="395"/>
      <c r="S2035" s="399"/>
      <c r="T2035" s="426"/>
      <c r="U2035" s="71"/>
      <c r="V2035" s="71"/>
      <c r="W2035" s="71"/>
      <c r="X2035" s="71"/>
      <c r="Y2035" s="58"/>
      <c r="Z2035" s="58"/>
      <c r="AA2035" s="65">
        <v>21</v>
      </c>
    </row>
    <row r="2036" spans="1:27" x14ac:dyDescent="0.2">
      <c r="A2036" s="140">
        <v>22</v>
      </c>
      <c r="B2036" s="84" t="s">
        <v>117</v>
      </c>
      <c r="C2036" s="294" t="s">
        <v>117</v>
      </c>
      <c r="D2036" s="71" t="s">
        <v>117</v>
      </c>
      <c r="E2036" s="395"/>
      <c r="F2036" s="399"/>
      <c r="G2036" s="428"/>
      <c r="H2036" s="71"/>
      <c r="I2036" s="71"/>
      <c r="J2036" s="71"/>
      <c r="K2036" s="71"/>
      <c r="L2036" s="58"/>
      <c r="M2036" s="58"/>
      <c r="N2036" s="140">
        <v>22</v>
      </c>
      <c r="O2036" s="84" t="s">
        <v>117</v>
      </c>
      <c r="P2036" s="294" t="s">
        <v>117</v>
      </c>
      <c r="Q2036" s="71" t="s">
        <v>117</v>
      </c>
      <c r="R2036" s="395"/>
      <c r="S2036" s="399"/>
      <c r="T2036" s="426"/>
      <c r="U2036" s="71"/>
      <c r="V2036" s="71"/>
      <c r="W2036" s="71"/>
      <c r="X2036" s="71"/>
      <c r="Y2036" s="58"/>
      <c r="Z2036" s="58"/>
      <c r="AA2036" s="65">
        <v>22</v>
      </c>
    </row>
    <row r="2037" spans="1:27" x14ac:dyDescent="0.2">
      <c r="A2037" s="140">
        <v>23</v>
      </c>
      <c r="B2037" s="84">
        <v>680</v>
      </c>
      <c r="C2037" s="294">
        <v>680</v>
      </c>
      <c r="D2037" s="71">
        <v>721</v>
      </c>
      <c r="E2037" s="395"/>
      <c r="F2037" s="399"/>
      <c r="G2037" s="428"/>
      <c r="H2037" s="71"/>
      <c r="I2037" s="71"/>
      <c r="J2037" s="71"/>
      <c r="K2037" s="71"/>
      <c r="L2037" s="58"/>
      <c r="M2037" s="58"/>
      <c r="N2037" s="140">
        <v>23</v>
      </c>
      <c r="O2037" s="84">
        <v>680</v>
      </c>
      <c r="P2037" s="294" t="s">
        <v>117</v>
      </c>
      <c r="Q2037" s="71">
        <v>41</v>
      </c>
      <c r="R2037" s="395"/>
      <c r="S2037" s="399"/>
      <c r="T2037" s="426"/>
      <c r="U2037" s="71"/>
      <c r="V2037" s="71"/>
      <c r="W2037" s="71"/>
      <c r="X2037" s="71"/>
      <c r="Y2037" s="58"/>
      <c r="Z2037" s="58"/>
      <c r="AA2037" s="65">
        <v>23</v>
      </c>
    </row>
    <row r="2038" spans="1:27" x14ac:dyDescent="0.2">
      <c r="A2038" s="140">
        <v>24</v>
      </c>
      <c r="B2038" s="84">
        <v>91</v>
      </c>
      <c r="C2038" s="294">
        <v>233</v>
      </c>
      <c r="D2038" s="71">
        <v>237</v>
      </c>
      <c r="E2038" s="395"/>
      <c r="F2038" s="399"/>
      <c r="G2038" s="428"/>
      <c r="H2038" s="71"/>
      <c r="I2038" s="71"/>
      <c r="J2038" s="71"/>
      <c r="K2038" s="71"/>
      <c r="L2038" s="58"/>
      <c r="M2038" s="58"/>
      <c r="N2038" s="140">
        <v>24</v>
      </c>
      <c r="O2038" s="84">
        <v>91</v>
      </c>
      <c r="P2038" s="294">
        <v>192</v>
      </c>
      <c r="Q2038" s="71">
        <v>4</v>
      </c>
      <c r="R2038" s="395"/>
      <c r="S2038" s="399"/>
      <c r="T2038" s="426"/>
      <c r="U2038" s="71"/>
      <c r="V2038" s="71"/>
      <c r="W2038" s="71"/>
      <c r="X2038" s="71"/>
      <c r="Y2038" s="58"/>
      <c r="Z2038" s="58"/>
      <c r="AA2038" s="65">
        <v>24</v>
      </c>
    </row>
    <row r="2039" spans="1:27" x14ac:dyDescent="0.2">
      <c r="A2039" s="72" t="s">
        <v>4</v>
      </c>
      <c r="B2039" s="62">
        <f>SUM(B2015:B2038)</f>
        <v>1553</v>
      </c>
      <c r="C2039" s="62">
        <f t="shared" ref="C2039" si="148">SUM(C2015:C2038)</f>
        <v>2503</v>
      </c>
      <c r="D2039" s="62">
        <f t="shared" ref="D2039:H2039" si="149">SUM(D2015:D2038)</f>
        <v>2604</v>
      </c>
      <c r="E2039" s="62">
        <f t="shared" si="149"/>
        <v>0</v>
      </c>
      <c r="F2039" s="62">
        <f t="shared" si="149"/>
        <v>0</v>
      </c>
      <c r="G2039" s="62">
        <f t="shared" si="149"/>
        <v>0</v>
      </c>
      <c r="H2039" s="62">
        <f t="shared" si="149"/>
        <v>0</v>
      </c>
      <c r="I2039" s="62">
        <f>SUM(I2015:I2038)</f>
        <v>0</v>
      </c>
      <c r="J2039" s="62">
        <f>SUM(J2015:J2038)</f>
        <v>0</v>
      </c>
      <c r="K2039" s="62">
        <f>SUM(K2015:K2038)</f>
        <v>0</v>
      </c>
      <c r="L2039" s="62">
        <f>SUM(L2015:L2038)</f>
        <v>0</v>
      </c>
      <c r="M2039" s="62">
        <f>SUM(M2015:M2038)</f>
        <v>0</v>
      </c>
      <c r="N2039" s="331" t="s">
        <v>4</v>
      </c>
      <c r="O2039" s="62">
        <f>SUM(O2015:O2038)</f>
        <v>1553</v>
      </c>
      <c r="P2039" s="62">
        <f t="shared" ref="P2039" si="150">SUM(P2015:P2038)</f>
        <v>1000</v>
      </c>
      <c r="Q2039" s="62">
        <f>SUM(Q2017:Q2038)</f>
        <v>101</v>
      </c>
      <c r="R2039" s="62">
        <f>SUM(R2016:R2038)</f>
        <v>0</v>
      </c>
      <c r="S2039" s="62">
        <f>SUM(S2017:S2038)</f>
        <v>0</v>
      </c>
      <c r="T2039" s="62">
        <f>SUM(T2017:T2038)</f>
        <v>0</v>
      </c>
      <c r="U2039" s="62">
        <f>SUM(U2016:U2038)</f>
        <v>0</v>
      </c>
      <c r="V2039" s="62">
        <f>SUM(V2022:V2038)</f>
        <v>0</v>
      </c>
      <c r="W2039" s="62">
        <f>SUM(W2023:W2038)</f>
        <v>0</v>
      </c>
      <c r="X2039" s="62">
        <f>SUM(X2015:X2038)</f>
        <v>0</v>
      </c>
      <c r="Y2039" s="62">
        <f>SUM(Y2015:Y2038)</f>
        <v>0</v>
      </c>
      <c r="Z2039" s="62">
        <f>SUM(Z2016:Z2038)</f>
        <v>0</v>
      </c>
      <c r="AA2039" s="72" t="s">
        <v>4</v>
      </c>
    </row>
    <row r="2040" spans="1:27" x14ac:dyDescent="0.2">
      <c r="L2040" s="105"/>
      <c r="N2040" s="45"/>
      <c r="O2040" s="380"/>
      <c r="P2040" s="380"/>
      <c r="Q2040" s="380"/>
      <c r="R2040" s="380"/>
      <c r="S2040" s="380"/>
      <c r="T2040" s="380"/>
      <c r="U2040" s="380"/>
      <c r="V2040" s="380"/>
      <c r="W2040" s="380"/>
      <c r="X2040" s="348"/>
      <c r="AA2040" s="45"/>
    </row>
    <row r="2041" spans="1:27" x14ac:dyDescent="0.2">
      <c r="X2041" s="348"/>
    </row>
    <row r="2042" spans="1:27" x14ac:dyDescent="0.2">
      <c r="X2042" s="348"/>
    </row>
    <row r="2043" spans="1:27" x14ac:dyDescent="0.2">
      <c r="A2043" s="329"/>
      <c r="B2043" s="329"/>
      <c r="C2043" s="329"/>
      <c r="D2043" s="329"/>
      <c r="E2043" s="329"/>
      <c r="F2043" s="329"/>
      <c r="G2043" s="329"/>
      <c r="H2043" s="329"/>
      <c r="I2043" s="329"/>
      <c r="J2043" s="329"/>
      <c r="K2043" s="329"/>
      <c r="L2043" s="329"/>
      <c r="M2043" s="329"/>
      <c r="N2043" s="329"/>
      <c r="O2043" s="329"/>
      <c r="P2043" s="329"/>
      <c r="Q2043" s="329"/>
      <c r="R2043" s="329"/>
      <c r="S2043" s="329"/>
      <c r="T2043" s="329"/>
      <c r="U2043" s="329"/>
      <c r="V2043" s="329"/>
      <c r="W2043" s="329"/>
      <c r="X2043" s="329"/>
      <c r="Y2043" s="329"/>
      <c r="Z2043" s="329"/>
      <c r="AA2043" s="329"/>
    </row>
    <row r="2044" spans="1:27" x14ac:dyDescent="0.2">
      <c r="A2044" s="329"/>
      <c r="B2044" s="330"/>
      <c r="C2044" s="330"/>
      <c r="D2044" s="330"/>
      <c r="E2044" s="329"/>
      <c r="F2044" s="329"/>
      <c r="G2044" s="329"/>
      <c r="H2044" s="329"/>
      <c r="I2044" s="329"/>
      <c r="J2044" s="329"/>
      <c r="K2044" s="329"/>
      <c r="L2044" s="329"/>
      <c r="M2044" s="329"/>
      <c r="N2044" s="329"/>
      <c r="O2044" s="329"/>
      <c r="P2044" s="329"/>
      <c r="Q2044" s="329"/>
      <c r="R2044" s="329"/>
      <c r="S2044" s="329"/>
      <c r="T2044" s="329"/>
      <c r="U2044" s="329"/>
      <c r="V2044" s="329"/>
      <c r="W2044" s="329"/>
      <c r="X2044" s="329"/>
      <c r="Y2044" s="329"/>
      <c r="Z2044" s="329"/>
      <c r="AA2044" s="329"/>
    </row>
    <row r="2045" spans="1:27" x14ac:dyDescent="0.2">
      <c r="A2045" s="329"/>
      <c r="B2045" s="329"/>
      <c r="C2045" s="329"/>
      <c r="D2045" s="329"/>
      <c r="E2045" s="329"/>
      <c r="F2045" s="329"/>
      <c r="G2045" s="329"/>
      <c r="H2045" s="329"/>
      <c r="I2045" s="329"/>
      <c r="J2045" s="329"/>
      <c r="K2045" s="329"/>
      <c r="L2045" s="329"/>
      <c r="M2045" s="329"/>
      <c r="N2045" s="329"/>
      <c r="O2045" s="329"/>
      <c r="P2045" s="329"/>
      <c r="Q2045" s="329"/>
      <c r="R2045" s="329"/>
      <c r="S2045" s="329"/>
      <c r="T2045" s="329"/>
      <c r="U2045" s="329"/>
      <c r="V2045" s="329"/>
      <c r="W2045" s="329"/>
      <c r="X2045" s="329"/>
      <c r="Y2045" s="329"/>
      <c r="Z2045" s="329"/>
      <c r="AA2045" s="329"/>
    </row>
    <row r="2047" spans="1:27" x14ac:dyDescent="0.2">
      <c r="B2047" s="75"/>
      <c r="C2047" s="75"/>
      <c r="D2047" s="75"/>
      <c r="O2047" s="75"/>
      <c r="P2047" s="75"/>
      <c r="Q2047" s="75"/>
    </row>
    <row r="2048" spans="1:27" x14ac:dyDescent="0.2">
      <c r="B2048" s="75"/>
      <c r="C2048" s="75"/>
      <c r="D2048" s="75"/>
      <c r="O2048" s="75"/>
      <c r="P2048" s="75"/>
      <c r="Q2048" s="75"/>
    </row>
  </sheetData>
  <sortState ref="AC1236:AF1259">
    <sortCondition ref="AC1236:AC1259"/>
  </sortState>
  <mergeCells count="1">
    <mergeCell ref="R122:Y123"/>
  </mergeCells>
  <phoneticPr fontId="0" type="noConversion"/>
  <conditionalFormatting sqref="Q1680:Z1680 C1680:J1680 L1680:M1680 X1680:X1683 AF1733 AF1763 AF1613 AF1643 AH1713:AP1713 AG1717 AH1743:AP1743 AG1747 AH1593:AP1593 AG1597 AH1623:AP1623 AG1627">
    <cfRule type="expression" dxfId="7705" priority="7939" stopIfTrue="1">
      <formula>C1593&lt;&gt;C1592</formula>
    </cfRule>
  </conditionalFormatting>
  <conditionalFormatting sqref="O1680">
    <cfRule type="expression" dxfId="7704" priority="7947" stopIfTrue="1">
      <formula>O1680&lt;&gt;O1679</formula>
    </cfRule>
  </conditionalFormatting>
  <conditionalFormatting sqref="B1680">
    <cfRule type="expression" dxfId="7703" priority="7948" stopIfTrue="1">
      <formula>B1680&lt;&gt;B1679</formula>
    </cfRule>
  </conditionalFormatting>
  <conditionalFormatting sqref="C1680">
    <cfRule type="expression" dxfId="7702" priority="7949" stopIfTrue="1">
      <formula>C1680&lt;&gt;C1679</formula>
    </cfRule>
  </conditionalFormatting>
  <conditionalFormatting sqref="C1619:M1619 AN1593 D1769:M1769 D1799:M1799 D1829:M1829 D1859:M1859 AW1743 AW1623 T1680 T1862 C1650 AN1713 D1739:M1739 D1709:M1709">
    <cfRule type="expression" dxfId="7701" priority="7951" stopIfTrue="1">
      <formula>C1593&lt;&gt;#REF!</formula>
    </cfRule>
  </conditionalFormatting>
  <conditionalFormatting sqref="O1680">
    <cfRule type="expression" dxfId="7700" priority="7966" stopIfTrue="1">
      <formula>O1680&lt;&gt;O1679</formula>
    </cfRule>
  </conditionalFormatting>
  <conditionalFormatting sqref="B1680">
    <cfRule type="expression" dxfId="7699" priority="7967" stopIfTrue="1">
      <formula>B1680&lt;&gt;B1679</formula>
    </cfRule>
  </conditionalFormatting>
  <conditionalFormatting sqref="C1680">
    <cfRule type="expression" dxfId="7698" priority="7968" stopIfTrue="1">
      <formula>C1680&lt;&gt;C1679</formula>
    </cfRule>
  </conditionalFormatting>
  <conditionalFormatting sqref="O1680">
    <cfRule type="expression" dxfId="7697" priority="7981" stopIfTrue="1">
      <formula>O1680&lt;&gt;O1679</formula>
    </cfRule>
  </conditionalFormatting>
  <conditionalFormatting sqref="B1680">
    <cfRule type="expression" dxfId="7696" priority="7982" stopIfTrue="1">
      <formula>B1680&lt;&gt;B1679</formula>
    </cfRule>
  </conditionalFormatting>
  <conditionalFormatting sqref="C1680">
    <cfRule type="expression" dxfId="7695" priority="7983" stopIfTrue="1">
      <formula>C1680&lt;&gt;C1679</formula>
    </cfRule>
  </conditionalFormatting>
  <conditionalFormatting sqref="O1680">
    <cfRule type="expression" dxfId="7694" priority="7988" stopIfTrue="1">
      <formula>O1680&lt;&gt;O1679</formula>
    </cfRule>
  </conditionalFormatting>
  <conditionalFormatting sqref="O1680">
    <cfRule type="expression" dxfId="7693" priority="8002" stopIfTrue="1">
      <formula>O1680&lt;&gt;O1679</formula>
    </cfRule>
  </conditionalFormatting>
  <conditionalFormatting sqref="B1680">
    <cfRule type="expression" dxfId="7692" priority="8003" stopIfTrue="1">
      <formula>B1680&lt;&gt;B1679</formula>
    </cfRule>
  </conditionalFormatting>
  <conditionalFormatting sqref="C1680">
    <cfRule type="expression" dxfId="7691" priority="8004" stopIfTrue="1">
      <formula>C1680&lt;&gt;C1679</formula>
    </cfRule>
  </conditionalFormatting>
  <conditionalFormatting sqref="B1680">
    <cfRule type="expression" dxfId="7690" priority="8138" stopIfTrue="1">
      <formula>B1680&lt;&gt;B1679</formula>
    </cfRule>
  </conditionalFormatting>
  <conditionalFormatting sqref="C1680">
    <cfRule type="expression" dxfId="7689" priority="8139" stopIfTrue="1">
      <formula>C1680&lt;&gt;C1679</formula>
    </cfRule>
  </conditionalFormatting>
  <conditionalFormatting sqref="O1680">
    <cfRule type="expression" dxfId="7688" priority="8152" stopIfTrue="1">
      <formula>O1680&lt;&gt;O1679</formula>
    </cfRule>
  </conditionalFormatting>
  <conditionalFormatting sqref="B1680">
    <cfRule type="expression" dxfId="7687" priority="8153" stopIfTrue="1">
      <formula>B1680&lt;&gt;B1679</formula>
    </cfRule>
  </conditionalFormatting>
  <conditionalFormatting sqref="C1680">
    <cfRule type="expression" dxfId="7686" priority="8154" stopIfTrue="1">
      <formula>C1680&lt;&gt;C1679</formula>
    </cfRule>
  </conditionalFormatting>
  <conditionalFormatting sqref="O1680">
    <cfRule type="expression" dxfId="7685" priority="8166" stopIfTrue="1">
      <formula>O1680&lt;&gt;O1679</formula>
    </cfRule>
  </conditionalFormatting>
  <conditionalFormatting sqref="B1680">
    <cfRule type="expression" dxfId="7684" priority="8167" stopIfTrue="1">
      <formula>B1680&lt;&gt;B1679</formula>
    </cfRule>
  </conditionalFormatting>
  <conditionalFormatting sqref="C1680">
    <cfRule type="expression" dxfId="7683" priority="8168" stopIfTrue="1">
      <formula>C1680&lt;&gt;C1679</formula>
    </cfRule>
  </conditionalFormatting>
  <conditionalFormatting sqref="O1680">
    <cfRule type="expression" dxfId="7682" priority="8182" stopIfTrue="1">
      <formula>O1680&lt;&gt;O1679</formula>
    </cfRule>
  </conditionalFormatting>
  <conditionalFormatting sqref="B1680">
    <cfRule type="expression" dxfId="7681" priority="8183" stopIfTrue="1">
      <formula>B1680&lt;&gt;B1679</formula>
    </cfRule>
  </conditionalFormatting>
  <conditionalFormatting sqref="C1680">
    <cfRule type="expression" dxfId="7680" priority="8184" stopIfTrue="1">
      <formula>C1680&lt;&gt;C1679</formula>
    </cfRule>
  </conditionalFormatting>
  <conditionalFormatting sqref="O1680">
    <cfRule type="expression" dxfId="7679" priority="8200" stopIfTrue="1">
      <formula>O1680&lt;&gt;O1679</formula>
    </cfRule>
  </conditionalFormatting>
  <conditionalFormatting sqref="O1680">
    <cfRule type="expression" dxfId="7678" priority="8201" stopIfTrue="1">
      <formula>O1680&lt;&gt;O1679</formula>
    </cfRule>
  </conditionalFormatting>
  <conditionalFormatting sqref="O1680">
    <cfRule type="expression" dxfId="7677" priority="8202" stopIfTrue="1">
      <formula>O1680&lt;&gt;O1679</formula>
    </cfRule>
  </conditionalFormatting>
  <conditionalFormatting sqref="O1680">
    <cfRule type="expression" dxfId="7676" priority="8203" stopIfTrue="1">
      <formula>O1680&lt;&gt;O1679</formula>
    </cfRule>
  </conditionalFormatting>
  <conditionalFormatting sqref="O1680">
    <cfRule type="expression" dxfId="7675" priority="8204" stopIfTrue="1">
      <formula>O1680&lt;&gt;O1679</formula>
    </cfRule>
  </conditionalFormatting>
  <conditionalFormatting sqref="O1680">
    <cfRule type="expression" dxfId="7674" priority="8205" stopIfTrue="1">
      <formula>O1680&lt;&gt;O1679</formula>
    </cfRule>
  </conditionalFormatting>
  <conditionalFormatting sqref="O1680">
    <cfRule type="expression" dxfId="7673" priority="8206" stopIfTrue="1">
      <formula>O1680&lt;&gt;O1679</formula>
    </cfRule>
  </conditionalFormatting>
  <conditionalFormatting sqref="O1680">
    <cfRule type="expression" dxfId="7672" priority="8207" stopIfTrue="1">
      <formula>O1680&lt;&gt;O1679</formula>
    </cfRule>
  </conditionalFormatting>
  <conditionalFormatting sqref="O1680">
    <cfRule type="expression" dxfId="7671" priority="8208" stopIfTrue="1">
      <formula>O1680&lt;&gt;O1679</formula>
    </cfRule>
  </conditionalFormatting>
  <conditionalFormatting sqref="O1680">
    <cfRule type="expression" dxfId="7670" priority="8209" stopIfTrue="1">
      <formula>O1680&lt;&gt;O1679</formula>
    </cfRule>
  </conditionalFormatting>
  <conditionalFormatting sqref="O1680">
    <cfRule type="expression" dxfId="7669" priority="8210" stopIfTrue="1">
      <formula>O1680&lt;&gt;O1679</formula>
    </cfRule>
  </conditionalFormatting>
  <conditionalFormatting sqref="O1680">
    <cfRule type="expression" dxfId="7668" priority="8211" stopIfTrue="1">
      <formula>O1680&lt;&gt;O1679</formula>
    </cfRule>
  </conditionalFormatting>
  <conditionalFormatting sqref="O1680">
    <cfRule type="expression" dxfId="7667" priority="8212" stopIfTrue="1">
      <formula>O1680&lt;&gt;O1679</formula>
    </cfRule>
  </conditionalFormatting>
  <conditionalFormatting sqref="O1680">
    <cfRule type="expression" dxfId="7666" priority="8213" stopIfTrue="1">
      <formula>O1680&lt;&gt;O1679</formula>
    </cfRule>
  </conditionalFormatting>
  <conditionalFormatting sqref="O1680">
    <cfRule type="expression" dxfId="7665" priority="8214" stopIfTrue="1">
      <formula>O1680&lt;&gt;O1679</formula>
    </cfRule>
  </conditionalFormatting>
  <conditionalFormatting sqref="O1680">
    <cfRule type="expression" dxfId="7664" priority="8215" stopIfTrue="1">
      <formula>O1680&lt;&gt;O1679</formula>
    </cfRule>
  </conditionalFormatting>
  <conditionalFormatting sqref="O1680">
    <cfRule type="expression" dxfId="7663" priority="9159" stopIfTrue="1">
      <formula>O1680&lt;&gt;O1679</formula>
    </cfRule>
  </conditionalFormatting>
  <conditionalFormatting sqref="B1680">
    <cfRule type="expression" dxfId="7662" priority="9170" stopIfTrue="1">
      <formula>B1680&lt;&gt;B1679</formula>
    </cfRule>
  </conditionalFormatting>
  <conditionalFormatting sqref="C1680">
    <cfRule type="expression" dxfId="7661" priority="9171" stopIfTrue="1">
      <formula>C1680&lt;&gt;C1679</formula>
    </cfRule>
  </conditionalFormatting>
  <conditionalFormatting sqref="C1680:J1680 L1680:M1680">
    <cfRule type="expression" dxfId="7660" priority="9172" stopIfTrue="1">
      <formula>C1680&lt;&gt;C1679</formula>
    </cfRule>
  </conditionalFormatting>
  <conditionalFormatting sqref="F1655">
    <cfRule type="expression" dxfId="7659" priority="9174" stopIfTrue="1">
      <formula>F1655&lt;E1655</formula>
    </cfRule>
  </conditionalFormatting>
  <conditionalFormatting sqref="F1656:F1678">
    <cfRule type="expression" dxfId="7658" priority="9175" stopIfTrue="1">
      <formula>F1656&lt;E1656</formula>
    </cfRule>
  </conditionalFormatting>
  <conditionalFormatting sqref="O1680">
    <cfRule type="expression" dxfId="7657" priority="9181" stopIfTrue="1">
      <formula>O1680&lt;&gt;O1679</formula>
    </cfRule>
  </conditionalFormatting>
  <conditionalFormatting sqref="B1680">
    <cfRule type="expression" dxfId="7656" priority="9192" stopIfTrue="1">
      <formula>B1680&lt;&gt;B1679</formula>
    </cfRule>
  </conditionalFormatting>
  <conditionalFormatting sqref="C1680">
    <cfRule type="expression" dxfId="7655" priority="9193" stopIfTrue="1">
      <formula>C1680&lt;&gt;C1679</formula>
    </cfRule>
  </conditionalFormatting>
  <conditionalFormatting sqref="C1680:J1680 L1680:M1680">
    <cfRule type="expression" dxfId="7654" priority="9194" stopIfTrue="1">
      <formula>C1680&lt;&gt;C1679</formula>
    </cfRule>
  </conditionalFormatting>
  <conditionalFormatting sqref="O1680">
    <cfRule type="expression" dxfId="7653" priority="9199" stopIfTrue="1">
      <formula>O1680&lt;&gt;O1679</formula>
    </cfRule>
  </conditionalFormatting>
  <conditionalFormatting sqref="B1680">
    <cfRule type="expression" dxfId="7652" priority="9210" stopIfTrue="1">
      <formula>B1680&lt;&gt;B1679</formula>
    </cfRule>
  </conditionalFormatting>
  <conditionalFormatting sqref="C1680">
    <cfRule type="expression" dxfId="7651" priority="9211" stopIfTrue="1">
      <formula>C1680&lt;&gt;C1679</formula>
    </cfRule>
  </conditionalFormatting>
  <conditionalFormatting sqref="C1680:J1680 L1680:M1680">
    <cfRule type="expression" dxfId="7650" priority="9212" stopIfTrue="1">
      <formula>C1680&lt;&gt;C1679</formula>
    </cfRule>
  </conditionalFormatting>
  <conditionalFormatting sqref="F1655">
    <cfRule type="expression" dxfId="7649" priority="9214" stopIfTrue="1">
      <formula>F1655&lt;E1655</formula>
    </cfRule>
  </conditionalFormatting>
  <conditionalFormatting sqref="F1656:F1678">
    <cfRule type="expression" dxfId="7648" priority="9215" stopIfTrue="1">
      <formula>F1656&lt;E1656</formula>
    </cfRule>
  </conditionalFormatting>
  <conditionalFormatting sqref="O1680">
    <cfRule type="expression" dxfId="7647" priority="9221" stopIfTrue="1">
      <formula>O1680&lt;&gt;O1679</formula>
    </cfRule>
  </conditionalFormatting>
  <conditionalFormatting sqref="B1680">
    <cfRule type="expression" dxfId="7646" priority="9232" stopIfTrue="1">
      <formula>B1680&lt;&gt;B1679</formula>
    </cfRule>
  </conditionalFormatting>
  <conditionalFormatting sqref="C1680">
    <cfRule type="expression" dxfId="7645" priority="9233" stopIfTrue="1">
      <formula>C1680&lt;&gt;C1679</formula>
    </cfRule>
  </conditionalFormatting>
  <conditionalFormatting sqref="C1680:J1680 L1680:M1680">
    <cfRule type="expression" dxfId="7644" priority="9234" stopIfTrue="1">
      <formula>C1680&lt;&gt;C1679</formula>
    </cfRule>
  </conditionalFormatting>
  <conditionalFormatting sqref="F1655">
    <cfRule type="expression" dxfId="7643" priority="9236" stopIfTrue="1">
      <formula>F1655&lt;E1655</formula>
    </cfRule>
  </conditionalFormatting>
  <conditionalFormatting sqref="F1656:F1678">
    <cfRule type="expression" dxfId="7642" priority="9237" stopIfTrue="1">
      <formula>F1656&lt;E1656</formula>
    </cfRule>
  </conditionalFormatting>
  <conditionalFormatting sqref="G1670">
    <cfRule type="expression" dxfId="7641" priority="9243" stopIfTrue="1">
      <formula>G1670&lt;F1670</formula>
    </cfRule>
  </conditionalFormatting>
  <conditionalFormatting sqref="G1655">
    <cfRule type="expression" dxfId="7640" priority="9244" stopIfTrue="1">
      <formula>G1655&lt;F1655</formula>
    </cfRule>
  </conditionalFormatting>
  <conditionalFormatting sqref="G1671:G1678 G1656:G1669">
    <cfRule type="expression" dxfId="7639" priority="9245" stopIfTrue="1">
      <formula>G1656&lt;F1656</formula>
    </cfRule>
  </conditionalFormatting>
  <conditionalFormatting sqref="T1680">
    <cfRule type="expression" dxfId="7638" priority="9246" stopIfTrue="1">
      <formula>T1680&lt;&gt;T1679</formula>
    </cfRule>
  </conditionalFormatting>
  <conditionalFormatting sqref="H1670">
    <cfRule type="expression" dxfId="7637" priority="9247" stopIfTrue="1">
      <formula>H1670&lt;G1670</formula>
    </cfRule>
  </conditionalFormatting>
  <conditionalFormatting sqref="H1655">
    <cfRule type="expression" dxfId="7636" priority="9248" stopIfTrue="1">
      <formula>H1655&lt;G1655</formula>
    </cfRule>
  </conditionalFormatting>
  <conditionalFormatting sqref="H1671:H1678 H1656:H1669">
    <cfRule type="expression" dxfId="7635" priority="9249" stopIfTrue="1">
      <formula>H1656&lt;G1656</formula>
    </cfRule>
  </conditionalFormatting>
  <conditionalFormatting sqref="H1655">
    <cfRule type="expression" dxfId="7634" priority="9277" stopIfTrue="1">
      <formula>H1655&lt;G1655</formula>
    </cfRule>
  </conditionalFormatting>
  <conditionalFormatting sqref="H1656">
    <cfRule type="expression" dxfId="7633" priority="9278" stopIfTrue="1">
      <formula>H1656&lt;G1656</formula>
    </cfRule>
  </conditionalFormatting>
  <conditionalFormatting sqref="H1657">
    <cfRule type="expression" dxfId="7632" priority="9279" stopIfTrue="1">
      <formula>H1657&lt;G1657</formula>
    </cfRule>
  </conditionalFormatting>
  <conditionalFormatting sqref="H1658">
    <cfRule type="expression" dxfId="7631" priority="9280" stopIfTrue="1">
      <formula>H1658&lt;G1658</formula>
    </cfRule>
  </conditionalFormatting>
  <conditionalFormatting sqref="H1659">
    <cfRule type="expression" dxfId="7630" priority="9281" stopIfTrue="1">
      <formula>H1659&lt;G1659</formula>
    </cfRule>
  </conditionalFormatting>
  <conditionalFormatting sqref="H1660">
    <cfRule type="expression" dxfId="7629" priority="9282" stopIfTrue="1">
      <formula>H1660&lt;G1660</formula>
    </cfRule>
  </conditionalFormatting>
  <conditionalFormatting sqref="H1661">
    <cfRule type="expression" dxfId="7628" priority="9283" stopIfTrue="1">
      <formula>H1661&lt;G1661</formula>
    </cfRule>
  </conditionalFormatting>
  <conditionalFormatting sqref="H1662">
    <cfRule type="expression" dxfId="7627" priority="9284" stopIfTrue="1">
      <formula>H1662&lt;G1662</formula>
    </cfRule>
  </conditionalFormatting>
  <conditionalFormatting sqref="H1663">
    <cfRule type="expression" dxfId="7626" priority="9285" stopIfTrue="1">
      <formula>H1663&lt;G1663</formula>
    </cfRule>
  </conditionalFormatting>
  <conditionalFormatting sqref="H1664">
    <cfRule type="expression" dxfId="7625" priority="9286" stopIfTrue="1">
      <formula>H1664&lt;G1664</formula>
    </cfRule>
  </conditionalFormatting>
  <conditionalFormatting sqref="H1665">
    <cfRule type="expression" dxfId="7624" priority="9287" stopIfTrue="1">
      <formula>H1665&lt;G1665</formula>
    </cfRule>
  </conditionalFormatting>
  <conditionalFormatting sqref="H1666">
    <cfRule type="expression" dxfId="7623" priority="9288" stopIfTrue="1">
      <formula>H1666&lt;G1666</formula>
    </cfRule>
  </conditionalFormatting>
  <conditionalFormatting sqref="H1667">
    <cfRule type="expression" dxfId="7622" priority="9289" stopIfTrue="1">
      <formula>H1667&lt;G1667</formula>
    </cfRule>
  </conditionalFormatting>
  <conditionalFormatting sqref="H1668">
    <cfRule type="expression" dxfId="7621" priority="9290" stopIfTrue="1">
      <formula>H1668&lt;G1668</formula>
    </cfRule>
  </conditionalFormatting>
  <conditionalFormatting sqref="H1669">
    <cfRule type="expression" dxfId="7620" priority="9291" stopIfTrue="1">
      <formula>H1669&lt;G1669</formula>
    </cfRule>
  </conditionalFormatting>
  <conditionalFormatting sqref="H1670">
    <cfRule type="expression" dxfId="7619" priority="9292" stopIfTrue="1">
      <formula>H1670&lt;G1670</formula>
    </cfRule>
  </conditionalFormatting>
  <conditionalFormatting sqref="H1671">
    <cfRule type="expression" dxfId="7618" priority="9293" stopIfTrue="1">
      <formula>H1671&lt;G1671</formula>
    </cfRule>
  </conditionalFormatting>
  <conditionalFormatting sqref="H1672">
    <cfRule type="expression" dxfId="7617" priority="9294" stopIfTrue="1">
      <formula>H1672&lt;G1672</formula>
    </cfRule>
  </conditionalFormatting>
  <conditionalFormatting sqref="H1673">
    <cfRule type="expression" dxfId="7616" priority="9295" stopIfTrue="1">
      <formula>H1673&lt;G1673</formula>
    </cfRule>
  </conditionalFormatting>
  <conditionalFormatting sqref="H1674">
    <cfRule type="expression" dxfId="7615" priority="9296" stopIfTrue="1">
      <formula>H1674&lt;G1674</formula>
    </cfRule>
  </conditionalFormatting>
  <conditionalFormatting sqref="H1675">
    <cfRule type="expression" dxfId="7614" priority="9297" stopIfTrue="1">
      <formula>H1675&lt;G1675</formula>
    </cfRule>
  </conditionalFormatting>
  <conditionalFormatting sqref="H1676">
    <cfRule type="expression" dxfId="7613" priority="9298" stopIfTrue="1">
      <formula>H1676&lt;G1676</formula>
    </cfRule>
  </conditionalFormatting>
  <conditionalFormatting sqref="H1677">
    <cfRule type="expression" dxfId="7612" priority="9299" stopIfTrue="1">
      <formula>H1677&lt;G1677</formula>
    </cfRule>
  </conditionalFormatting>
  <conditionalFormatting sqref="H1678">
    <cfRule type="expression" dxfId="7611" priority="9300" stopIfTrue="1">
      <formula>H1678&lt;G1678</formula>
    </cfRule>
  </conditionalFormatting>
  <conditionalFormatting sqref="I1670">
    <cfRule type="expression" dxfId="7610" priority="9301" stopIfTrue="1">
      <formula>I1670&lt;H1670</formula>
    </cfRule>
  </conditionalFormatting>
  <conditionalFormatting sqref="I1655">
    <cfRule type="expression" dxfId="7609" priority="9302" stopIfTrue="1">
      <formula>I1655&lt;H1655</formula>
    </cfRule>
  </conditionalFormatting>
  <conditionalFormatting sqref="I1671:I1678 I1656:I1669">
    <cfRule type="expression" dxfId="7608" priority="9303" stopIfTrue="1">
      <formula>I1656&lt;H1656</formula>
    </cfRule>
  </conditionalFormatting>
  <conditionalFormatting sqref="I1655">
    <cfRule type="expression" dxfId="7607" priority="9304" stopIfTrue="1">
      <formula>I1655&lt;H1655</formula>
    </cfRule>
  </conditionalFormatting>
  <conditionalFormatting sqref="I1656">
    <cfRule type="expression" dxfId="7606" priority="9305" stopIfTrue="1">
      <formula>I1656&lt;H1656</formula>
    </cfRule>
  </conditionalFormatting>
  <conditionalFormatting sqref="I1657">
    <cfRule type="expression" dxfId="7605" priority="9306" stopIfTrue="1">
      <formula>I1657&lt;H1657</formula>
    </cfRule>
  </conditionalFormatting>
  <conditionalFormatting sqref="I1658">
    <cfRule type="expression" dxfId="7604" priority="9307" stopIfTrue="1">
      <formula>I1658&lt;H1658</formula>
    </cfRule>
  </conditionalFormatting>
  <conditionalFormatting sqref="I1659">
    <cfRule type="expression" dxfId="7603" priority="9308" stopIfTrue="1">
      <formula>I1659&lt;H1659</formula>
    </cfRule>
  </conditionalFormatting>
  <conditionalFormatting sqref="I1660">
    <cfRule type="expression" dxfId="7602" priority="9309" stopIfTrue="1">
      <formula>I1660&lt;H1660</formula>
    </cfRule>
  </conditionalFormatting>
  <conditionalFormatting sqref="I1661">
    <cfRule type="expression" dxfId="7601" priority="9310" stopIfTrue="1">
      <formula>I1661&lt;H1661</formula>
    </cfRule>
  </conditionalFormatting>
  <conditionalFormatting sqref="I1662">
    <cfRule type="expression" dxfId="7600" priority="9311" stopIfTrue="1">
      <formula>I1662&lt;H1662</formula>
    </cfRule>
  </conditionalFormatting>
  <conditionalFormatting sqref="I1663">
    <cfRule type="expression" dxfId="7599" priority="9312" stopIfTrue="1">
      <formula>I1663&lt;H1663</formula>
    </cfRule>
  </conditionalFormatting>
  <conditionalFormatting sqref="I1664">
    <cfRule type="expression" dxfId="7598" priority="9313" stopIfTrue="1">
      <formula>I1664&lt;H1664</formula>
    </cfRule>
  </conditionalFormatting>
  <conditionalFormatting sqref="I1665">
    <cfRule type="expression" dxfId="7597" priority="9314" stopIfTrue="1">
      <formula>I1665&lt;H1665</formula>
    </cfRule>
  </conditionalFormatting>
  <conditionalFormatting sqref="I1666">
    <cfRule type="expression" dxfId="7596" priority="9315" stopIfTrue="1">
      <formula>I1666&lt;H1666</formula>
    </cfRule>
  </conditionalFormatting>
  <conditionalFormatting sqref="I1667">
    <cfRule type="expression" dxfId="7595" priority="9316" stopIfTrue="1">
      <formula>I1667&lt;H1667</formula>
    </cfRule>
  </conditionalFormatting>
  <conditionalFormatting sqref="I1668">
    <cfRule type="expression" dxfId="7594" priority="9317" stopIfTrue="1">
      <formula>I1668&lt;H1668</formula>
    </cfRule>
  </conditionalFormatting>
  <conditionalFormatting sqref="I1669">
    <cfRule type="expression" dxfId="7593" priority="9318" stopIfTrue="1">
      <formula>I1669&lt;H1669</formula>
    </cfRule>
  </conditionalFormatting>
  <conditionalFormatting sqref="I1670">
    <cfRule type="expression" dxfId="7592" priority="9319" stopIfTrue="1">
      <formula>I1670&lt;H1670</formula>
    </cfRule>
  </conditionalFormatting>
  <conditionalFormatting sqref="I1671">
    <cfRule type="expression" dxfId="7591" priority="9320" stopIfTrue="1">
      <formula>I1671&lt;H1671</formula>
    </cfRule>
  </conditionalFormatting>
  <conditionalFormatting sqref="I1672">
    <cfRule type="expression" dxfId="7590" priority="9321" stopIfTrue="1">
      <formula>I1672&lt;H1672</formula>
    </cfRule>
  </conditionalFormatting>
  <conditionalFormatting sqref="I1673">
    <cfRule type="expression" dxfId="7589" priority="9322" stopIfTrue="1">
      <formula>I1673&lt;H1673</formula>
    </cfRule>
  </conditionalFormatting>
  <conditionalFormatting sqref="I1674">
    <cfRule type="expression" dxfId="7588" priority="9323" stopIfTrue="1">
      <formula>I1674&lt;H1674</formula>
    </cfRule>
  </conditionalFormatting>
  <conditionalFormatting sqref="I1675">
    <cfRule type="expression" dxfId="7587" priority="9324" stopIfTrue="1">
      <formula>I1675&lt;H1675</formula>
    </cfRule>
  </conditionalFormatting>
  <conditionalFormatting sqref="I1676">
    <cfRule type="expression" dxfId="7586" priority="9325" stopIfTrue="1">
      <formula>I1676&lt;H1676</formula>
    </cfRule>
  </conditionalFormatting>
  <conditionalFormatting sqref="I1677">
    <cfRule type="expression" dxfId="7585" priority="9326" stopIfTrue="1">
      <formula>I1677&lt;H1677</formula>
    </cfRule>
  </conditionalFormatting>
  <conditionalFormatting sqref="I1678">
    <cfRule type="expression" dxfId="7584" priority="9327" stopIfTrue="1">
      <formula>I1678&lt;H1678</formula>
    </cfRule>
  </conditionalFormatting>
  <conditionalFormatting sqref="R1680:S1680 U1680:Z1680 X1680:X1683">
    <cfRule type="expression" dxfId="7583" priority="9355" stopIfTrue="1">
      <formula>R1680&lt;&gt;R1679</formula>
    </cfRule>
  </conditionalFormatting>
  <conditionalFormatting sqref="O1680">
    <cfRule type="expression" dxfId="7582" priority="9358" stopIfTrue="1">
      <formula>O1680&lt;&gt;O1679</formula>
    </cfRule>
  </conditionalFormatting>
  <conditionalFormatting sqref="B1680">
    <cfRule type="expression" dxfId="7581" priority="9369" stopIfTrue="1">
      <formula>B1680&lt;&gt;B1679</formula>
    </cfRule>
  </conditionalFormatting>
  <conditionalFormatting sqref="C1680">
    <cfRule type="expression" dxfId="7580" priority="9370" stopIfTrue="1">
      <formula>C1680&lt;&gt;C1679</formula>
    </cfRule>
  </conditionalFormatting>
  <conditionalFormatting sqref="C1680:J1680 L1680:M1680">
    <cfRule type="expression" dxfId="7579" priority="9371" stopIfTrue="1">
      <formula>C1680&lt;&gt;C1679</formula>
    </cfRule>
  </conditionalFormatting>
  <conditionalFormatting sqref="O1680">
    <cfRule type="expression" dxfId="7578" priority="9375" stopIfTrue="1">
      <formula>O1680&lt;&gt;O1679</formula>
    </cfRule>
  </conditionalFormatting>
  <conditionalFormatting sqref="B1680">
    <cfRule type="expression" dxfId="7577" priority="9386" stopIfTrue="1">
      <formula>B1680&lt;&gt;B1679</formula>
    </cfRule>
  </conditionalFormatting>
  <conditionalFormatting sqref="C1680">
    <cfRule type="expression" dxfId="7576" priority="9387" stopIfTrue="1">
      <formula>C1680&lt;&gt;C1679</formula>
    </cfRule>
  </conditionalFormatting>
  <conditionalFormatting sqref="C1680:J1680 L1680:M1680">
    <cfRule type="expression" dxfId="7575" priority="9388" stopIfTrue="1">
      <formula>C1680&lt;&gt;C1679</formula>
    </cfRule>
  </conditionalFormatting>
  <conditionalFormatting sqref="O1680">
    <cfRule type="expression" dxfId="7574" priority="9392" stopIfTrue="1">
      <formula>O1680&lt;&gt;O1679</formula>
    </cfRule>
  </conditionalFormatting>
  <conditionalFormatting sqref="B1680">
    <cfRule type="expression" dxfId="7573" priority="9403" stopIfTrue="1">
      <formula>B1680&lt;&gt;B1679</formula>
    </cfRule>
  </conditionalFormatting>
  <conditionalFormatting sqref="C1680">
    <cfRule type="expression" dxfId="7572" priority="9404" stopIfTrue="1">
      <formula>C1680&lt;&gt;C1679</formula>
    </cfRule>
  </conditionalFormatting>
  <conditionalFormatting sqref="C1680:J1680 L1680:M1680">
    <cfRule type="expression" dxfId="7571" priority="9405" stopIfTrue="1">
      <formula>C1680&lt;&gt;C1679</formula>
    </cfRule>
  </conditionalFormatting>
  <conditionalFormatting sqref="O1680">
    <cfRule type="expression" dxfId="7570" priority="9409" stopIfTrue="1">
      <formula>O1680&lt;&gt;O1679</formula>
    </cfRule>
  </conditionalFormatting>
  <conditionalFormatting sqref="B1680">
    <cfRule type="expression" dxfId="7569" priority="9420" stopIfTrue="1">
      <formula>B1680&lt;&gt;B1679</formula>
    </cfRule>
  </conditionalFormatting>
  <conditionalFormatting sqref="C1680">
    <cfRule type="expression" dxfId="7568" priority="9421" stopIfTrue="1">
      <formula>C1680&lt;&gt;C1679</formula>
    </cfRule>
  </conditionalFormatting>
  <conditionalFormatting sqref="C1680:J1680 L1680:M1680">
    <cfRule type="expression" dxfId="7567" priority="9422" stopIfTrue="1">
      <formula>C1680&lt;&gt;C1679</formula>
    </cfRule>
  </conditionalFormatting>
  <conditionalFormatting sqref="T1680">
    <cfRule type="expression" dxfId="7566" priority="9424" stopIfTrue="1">
      <formula>T1680&lt;&gt;T1679</formula>
    </cfRule>
  </conditionalFormatting>
  <conditionalFormatting sqref="U1680:Z1680 X1680:X1683">
    <cfRule type="expression" dxfId="7565" priority="9449" stopIfTrue="1">
      <formula>U1680&lt;&gt;U1679</formula>
    </cfRule>
  </conditionalFormatting>
  <conditionalFormatting sqref="O1680">
    <cfRule type="expression" dxfId="7564" priority="9453" stopIfTrue="1">
      <formula>O1680&lt;&gt;O1679</formula>
    </cfRule>
  </conditionalFormatting>
  <conditionalFormatting sqref="B1680">
    <cfRule type="expression" dxfId="7563" priority="9454" stopIfTrue="1">
      <formula>B1680&lt;&gt;B1679</formula>
    </cfRule>
  </conditionalFormatting>
  <conditionalFormatting sqref="C1680">
    <cfRule type="expression" dxfId="7562" priority="9455" stopIfTrue="1">
      <formula>C1680&lt;&gt;C1679</formula>
    </cfRule>
  </conditionalFormatting>
  <conditionalFormatting sqref="C1680:J1680 L1680:M1680">
    <cfRule type="expression" dxfId="7561" priority="9456" stopIfTrue="1">
      <formula>C1680&lt;&gt;C1679</formula>
    </cfRule>
  </conditionalFormatting>
  <conditionalFormatting sqref="F1655">
    <cfRule type="expression" dxfId="7560" priority="9458" stopIfTrue="1">
      <formula>F1655&lt;E1655</formula>
    </cfRule>
  </conditionalFormatting>
  <conditionalFormatting sqref="F1656:F1678">
    <cfRule type="expression" dxfId="7559" priority="9459" stopIfTrue="1">
      <formula>F1656&lt;E1656</formula>
    </cfRule>
  </conditionalFormatting>
  <conditionalFormatting sqref="O1680">
    <cfRule type="expression" dxfId="7558" priority="9465" stopIfTrue="1">
      <formula>O1680&lt;&gt;O1679</formula>
    </cfRule>
  </conditionalFormatting>
  <conditionalFormatting sqref="B1680">
    <cfRule type="expression" dxfId="7557" priority="9466" stopIfTrue="1">
      <formula>B1680&lt;&gt;B1679</formula>
    </cfRule>
  </conditionalFormatting>
  <conditionalFormatting sqref="C1680">
    <cfRule type="expression" dxfId="7556" priority="9467" stopIfTrue="1">
      <formula>C1680&lt;&gt;C1679</formula>
    </cfRule>
  </conditionalFormatting>
  <conditionalFormatting sqref="C1680:J1680 L1680:M1680">
    <cfRule type="expression" dxfId="7555" priority="9468" stopIfTrue="1">
      <formula>C1680&lt;&gt;C1679</formula>
    </cfRule>
  </conditionalFormatting>
  <conditionalFormatting sqref="O1680">
    <cfRule type="expression" dxfId="7554" priority="9473" stopIfTrue="1">
      <formula>O1680&lt;&gt;O1679</formula>
    </cfRule>
  </conditionalFormatting>
  <conditionalFormatting sqref="B1680">
    <cfRule type="expression" dxfId="7553" priority="9474" stopIfTrue="1">
      <formula>B1680&lt;&gt;B1679</formula>
    </cfRule>
  </conditionalFormatting>
  <conditionalFormatting sqref="C1680">
    <cfRule type="expression" dxfId="7552" priority="9475" stopIfTrue="1">
      <formula>C1680&lt;&gt;C1679</formula>
    </cfRule>
  </conditionalFormatting>
  <conditionalFormatting sqref="C1680:J1680 L1680:M1680">
    <cfRule type="expression" dxfId="7551" priority="9476" stopIfTrue="1">
      <formula>C1680&lt;&gt;C1679</formula>
    </cfRule>
  </conditionalFormatting>
  <conditionalFormatting sqref="F1655">
    <cfRule type="expression" dxfId="7550" priority="9478" stopIfTrue="1">
      <formula>F1655&lt;E1655</formula>
    </cfRule>
  </conditionalFormatting>
  <conditionalFormatting sqref="F1656:F1678">
    <cfRule type="expression" dxfId="7549" priority="9479" stopIfTrue="1">
      <formula>F1656&lt;E1656</formula>
    </cfRule>
  </conditionalFormatting>
  <conditionalFormatting sqref="O1680">
    <cfRule type="expression" dxfId="7548" priority="9485" stopIfTrue="1">
      <formula>O1680&lt;&gt;O1679</formula>
    </cfRule>
  </conditionalFormatting>
  <conditionalFormatting sqref="B1680">
    <cfRule type="expression" dxfId="7547" priority="9486" stopIfTrue="1">
      <formula>B1680&lt;&gt;B1679</formula>
    </cfRule>
  </conditionalFormatting>
  <conditionalFormatting sqref="C1680">
    <cfRule type="expression" dxfId="7546" priority="9487" stopIfTrue="1">
      <formula>C1680&lt;&gt;C1679</formula>
    </cfRule>
  </conditionalFormatting>
  <conditionalFormatting sqref="C1680:J1680 L1680:M1680">
    <cfRule type="expression" dxfId="7545" priority="9488" stopIfTrue="1">
      <formula>C1680&lt;&gt;C1679</formula>
    </cfRule>
  </conditionalFormatting>
  <conditionalFormatting sqref="F1655">
    <cfRule type="expression" dxfId="7544" priority="9490" stopIfTrue="1">
      <formula>F1655&lt;E1655</formula>
    </cfRule>
  </conditionalFormatting>
  <conditionalFormatting sqref="F1656:F1678">
    <cfRule type="expression" dxfId="7543" priority="9491" stopIfTrue="1">
      <formula>F1656&lt;E1656</formula>
    </cfRule>
  </conditionalFormatting>
  <conditionalFormatting sqref="G1670">
    <cfRule type="expression" dxfId="7542" priority="9497" stopIfTrue="1">
      <formula>G1670&lt;F1670</formula>
    </cfRule>
  </conditionalFormatting>
  <conditionalFormatting sqref="G1655">
    <cfRule type="expression" dxfId="7541" priority="9498" stopIfTrue="1">
      <formula>G1655&lt;F1655</formula>
    </cfRule>
  </conditionalFormatting>
  <conditionalFormatting sqref="G1671:G1678 G1656:G1669">
    <cfRule type="expression" dxfId="7540" priority="9499" stopIfTrue="1">
      <formula>G1656&lt;F1656</formula>
    </cfRule>
  </conditionalFormatting>
  <conditionalFormatting sqref="T1680">
    <cfRule type="expression" dxfId="7539" priority="9500" stopIfTrue="1">
      <formula>T1680&lt;&gt;T1679</formula>
    </cfRule>
  </conditionalFormatting>
  <conditionalFormatting sqref="H1670">
    <cfRule type="expression" dxfId="7538" priority="9501" stopIfTrue="1">
      <formula>H1670&lt;G1670</formula>
    </cfRule>
  </conditionalFormatting>
  <conditionalFormatting sqref="H1655">
    <cfRule type="expression" dxfId="7537" priority="9502" stopIfTrue="1">
      <formula>H1655&lt;G1655</formula>
    </cfRule>
  </conditionalFormatting>
  <conditionalFormatting sqref="H1671:H1678 H1656:H1669">
    <cfRule type="expression" dxfId="7536" priority="9503" stopIfTrue="1">
      <formula>H1656&lt;G1656</formula>
    </cfRule>
  </conditionalFormatting>
  <conditionalFormatting sqref="H1655">
    <cfRule type="expression" dxfId="7535" priority="9531" stopIfTrue="1">
      <formula>H1655&lt;G1655</formula>
    </cfRule>
  </conditionalFormatting>
  <conditionalFormatting sqref="H1656">
    <cfRule type="expression" dxfId="7534" priority="9532" stopIfTrue="1">
      <formula>H1656&lt;G1656</formula>
    </cfRule>
  </conditionalFormatting>
  <conditionalFormatting sqref="H1657">
    <cfRule type="expression" dxfId="7533" priority="9533" stopIfTrue="1">
      <formula>H1657&lt;G1657</formula>
    </cfRule>
  </conditionalFormatting>
  <conditionalFormatting sqref="H1658">
    <cfRule type="expression" dxfId="7532" priority="9534" stopIfTrue="1">
      <formula>H1658&lt;G1658</formula>
    </cfRule>
  </conditionalFormatting>
  <conditionalFormatting sqref="H1659">
    <cfRule type="expression" dxfId="7531" priority="9535" stopIfTrue="1">
      <formula>H1659&lt;G1659</formula>
    </cfRule>
  </conditionalFormatting>
  <conditionalFormatting sqref="H1660">
    <cfRule type="expression" dxfId="7530" priority="9536" stopIfTrue="1">
      <formula>H1660&lt;G1660</formula>
    </cfRule>
  </conditionalFormatting>
  <conditionalFormatting sqref="H1661">
    <cfRule type="expression" dxfId="7529" priority="9537" stopIfTrue="1">
      <formula>H1661&lt;G1661</formula>
    </cfRule>
  </conditionalFormatting>
  <conditionalFormatting sqref="H1662">
    <cfRule type="expression" dxfId="7528" priority="9538" stopIfTrue="1">
      <formula>H1662&lt;G1662</formula>
    </cfRule>
  </conditionalFormatting>
  <conditionalFormatting sqref="H1663">
    <cfRule type="expression" dxfId="7527" priority="9539" stopIfTrue="1">
      <formula>H1663&lt;G1663</formula>
    </cfRule>
  </conditionalFormatting>
  <conditionalFormatting sqref="H1664">
    <cfRule type="expression" dxfId="7526" priority="9540" stopIfTrue="1">
      <formula>H1664&lt;G1664</formula>
    </cfRule>
  </conditionalFormatting>
  <conditionalFormatting sqref="H1665">
    <cfRule type="expression" dxfId="7525" priority="9541" stopIfTrue="1">
      <formula>H1665&lt;G1665</formula>
    </cfRule>
  </conditionalFormatting>
  <conditionalFormatting sqref="H1666">
    <cfRule type="expression" dxfId="7524" priority="9542" stopIfTrue="1">
      <formula>H1666&lt;G1666</formula>
    </cfRule>
  </conditionalFormatting>
  <conditionalFormatting sqref="H1667">
    <cfRule type="expression" dxfId="7523" priority="9543" stopIfTrue="1">
      <formula>H1667&lt;G1667</formula>
    </cfRule>
  </conditionalFormatting>
  <conditionalFormatting sqref="H1668">
    <cfRule type="expression" dxfId="7522" priority="9544" stopIfTrue="1">
      <formula>H1668&lt;G1668</formula>
    </cfRule>
  </conditionalFormatting>
  <conditionalFormatting sqref="H1669">
    <cfRule type="expression" dxfId="7521" priority="9545" stopIfTrue="1">
      <formula>H1669&lt;G1669</formula>
    </cfRule>
  </conditionalFormatting>
  <conditionalFormatting sqref="H1670">
    <cfRule type="expression" dxfId="7520" priority="9546" stopIfTrue="1">
      <formula>H1670&lt;G1670</formula>
    </cfRule>
  </conditionalFormatting>
  <conditionalFormatting sqref="H1671">
    <cfRule type="expression" dxfId="7519" priority="9547" stopIfTrue="1">
      <formula>H1671&lt;G1671</formula>
    </cfRule>
  </conditionalFormatting>
  <conditionalFormatting sqref="H1672">
    <cfRule type="expression" dxfId="7518" priority="9548" stopIfTrue="1">
      <formula>H1672&lt;G1672</formula>
    </cfRule>
  </conditionalFormatting>
  <conditionalFormatting sqref="H1673">
    <cfRule type="expression" dxfId="7517" priority="9549" stopIfTrue="1">
      <formula>H1673&lt;G1673</formula>
    </cfRule>
  </conditionalFormatting>
  <conditionalFormatting sqref="H1674">
    <cfRule type="expression" dxfId="7516" priority="9550" stopIfTrue="1">
      <formula>H1674&lt;G1674</formula>
    </cfRule>
  </conditionalFormatting>
  <conditionalFormatting sqref="H1675">
    <cfRule type="expression" dxfId="7515" priority="9551" stopIfTrue="1">
      <formula>H1675&lt;G1675</formula>
    </cfRule>
  </conditionalFormatting>
  <conditionalFormatting sqref="H1676">
    <cfRule type="expression" dxfId="7514" priority="9552" stopIfTrue="1">
      <formula>H1676&lt;G1676</formula>
    </cfRule>
  </conditionalFormatting>
  <conditionalFormatting sqref="H1677">
    <cfRule type="expression" dxfId="7513" priority="9553" stopIfTrue="1">
      <formula>H1677&lt;G1677</formula>
    </cfRule>
  </conditionalFormatting>
  <conditionalFormatting sqref="H1678">
    <cfRule type="expression" dxfId="7512" priority="9554" stopIfTrue="1">
      <formula>H1678&lt;G1678</formula>
    </cfRule>
  </conditionalFormatting>
  <conditionalFormatting sqref="I1670">
    <cfRule type="expression" dxfId="7511" priority="9555" stopIfTrue="1">
      <formula>I1670&lt;H1670</formula>
    </cfRule>
  </conditionalFormatting>
  <conditionalFormatting sqref="I1655">
    <cfRule type="expression" dxfId="7510" priority="9556" stopIfTrue="1">
      <formula>I1655&lt;H1655</formula>
    </cfRule>
  </conditionalFormatting>
  <conditionalFormatting sqref="I1671:I1678 I1656:I1669">
    <cfRule type="expression" dxfId="7509" priority="9557" stopIfTrue="1">
      <formula>I1656&lt;H1656</formula>
    </cfRule>
  </conditionalFormatting>
  <conditionalFormatting sqref="I1655">
    <cfRule type="expression" dxfId="7508" priority="9558" stopIfTrue="1">
      <formula>I1655&lt;H1655</formula>
    </cfRule>
  </conditionalFormatting>
  <conditionalFormatting sqref="I1656">
    <cfRule type="expression" dxfId="7507" priority="9559" stopIfTrue="1">
      <formula>I1656&lt;H1656</formula>
    </cfRule>
  </conditionalFormatting>
  <conditionalFormatting sqref="I1657">
    <cfRule type="expression" dxfId="7506" priority="9560" stopIfTrue="1">
      <formula>I1657&lt;H1657</formula>
    </cfRule>
  </conditionalFormatting>
  <conditionalFormatting sqref="I1658">
    <cfRule type="expression" dxfId="7505" priority="9561" stopIfTrue="1">
      <formula>I1658&lt;H1658</formula>
    </cfRule>
  </conditionalFormatting>
  <conditionalFormatting sqref="I1659">
    <cfRule type="expression" dxfId="7504" priority="9562" stopIfTrue="1">
      <formula>I1659&lt;H1659</formula>
    </cfRule>
  </conditionalFormatting>
  <conditionalFormatting sqref="I1660">
    <cfRule type="expression" dxfId="7503" priority="9563" stopIfTrue="1">
      <formula>I1660&lt;H1660</formula>
    </cfRule>
  </conditionalFormatting>
  <conditionalFormatting sqref="I1661">
    <cfRule type="expression" dxfId="7502" priority="9564" stopIfTrue="1">
      <formula>I1661&lt;H1661</formula>
    </cfRule>
  </conditionalFormatting>
  <conditionalFormatting sqref="I1662">
    <cfRule type="expression" dxfId="7501" priority="9565" stopIfTrue="1">
      <formula>I1662&lt;H1662</formula>
    </cfRule>
  </conditionalFormatting>
  <conditionalFormatting sqref="I1663">
    <cfRule type="expression" dxfId="7500" priority="9566" stopIfTrue="1">
      <formula>I1663&lt;H1663</formula>
    </cfRule>
  </conditionalFormatting>
  <conditionalFormatting sqref="I1664">
    <cfRule type="expression" dxfId="7499" priority="9567" stopIfTrue="1">
      <formula>I1664&lt;H1664</formula>
    </cfRule>
  </conditionalFormatting>
  <conditionalFormatting sqref="I1665">
    <cfRule type="expression" dxfId="7498" priority="9568" stopIfTrue="1">
      <formula>I1665&lt;H1665</formula>
    </cfRule>
  </conditionalFormatting>
  <conditionalFormatting sqref="I1666">
    <cfRule type="expression" dxfId="7497" priority="9569" stopIfTrue="1">
      <formula>I1666&lt;H1666</formula>
    </cfRule>
  </conditionalFormatting>
  <conditionalFormatting sqref="I1667">
    <cfRule type="expression" dxfId="7496" priority="9570" stopIfTrue="1">
      <formula>I1667&lt;H1667</formula>
    </cfRule>
  </conditionalFormatting>
  <conditionalFormatting sqref="I1668">
    <cfRule type="expression" dxfId="7495" priority="9571" stopIfTrue="1">
      <formula>I1668&lt;H1668</formula>
    </cfRule>
  </conditionalFormatting>
  <conditionalFormatting sqref="I1669">
    <cfRule type="expression" dxfId="7494" priority="9572" stopIfTrue="1">
      <formula>I1669&lt;H1669</formula>
    </cfRule>
  </conditionalFormatting>
  <conditionalFormatting sqref="I1670">
    <cfRule type="expression" dxfId="7493" priority="9573" stopIfTrue="1">
      <formula>I1670&lt;H1670</formula>
    </cfRule>
  </conditionalFormatting>
  <conditionalFormatting sqref="I1671">
    <cfRule type="expression" dxfId="7492" priority="9574" stopIfTrue="1">
      <formula>I1671&lt;H1671</formula>
    </cfRule>
  </conditionalFormatting>
  <conditionalFormatting sqref="I1672">
    <cfRule type="expression" dxfId="7491" priority="9575" stopIfTrue="1">
      <formula>I1672&lt;H1672</formula>
    </cfRule>
  </conditionalFormatting>
  <conditionalFormatting sqref="I1673">
    <cfRule type="expression" dxfId="7490" priority="9576" stopIfTrue="1">
      <formula>I1673&lt;H1673</formula>
    </cfRule>
  </conditionalFormatting>
  <conditionalFormatting sqref="I1674">
    <cfRule type="expression" dxfId="7489" priority="9577" stopIfTrue="1">
      <formula>I1674&lt;H1674</formula>
    </cfRule>
  </conditionalFormatting>
  <conditionalFormatting sqref="I1675">
    <cfRule type="expression" dxfId="7488" priority="9578" stopIfTrue="1">
      <formula>I1675&lt;H1675</formula>
    </cfRule>
  </conditionalFormatting>
  <conditionalFormatting sqref="I1676">
    <cfRule type="expression" dxfId="7487" priority="9579" stopIfTrue="1">
      <formula>I1676&lt;H1676</formula>
    </cfRule>
  </conditionalFormatting>
  <conditionalFormatting sqref="I1677">
    <cfRule type="expression" dxfId="7486" priority="9580" stopIfTrue="1">
      <formula>I1677&lt;H1677</formula>
    </cfRule>
  </conditionalFormatting>
  <conditionalFormatting sqref="I1678">
    <cfRule type="expression" dxfId="7485" priority="9581" stopIfTrue="1">
      <formula>I1678&lt;H1678</formula>
    </cfRule>
  </conditionalFormatting>
  <conditionalFormatting sqref="R1680:S1680 U1680:Z1680 X1680:X1683">
    <cfRule type="expression" dxfId="7484" priority="9609" stopIfTrue="1">
      <formula>R1680&lt;&gt;R1679</formula>
    </cfRule>
  </conditionalFormatting>
  <conditionalFormatting sqref="O1680">
    <cfRule type="expression" dxfId="7483" priority="9612" stopIfTrue="1">
      <formula>O1680&lt;&gt;O1679</formula>
    </cfRule>
  </conditionalFormatting>
  <conditionalFormatting sqref="B1680">
    <cfRule type="expression" dxfId="7482" priority="9613" stopIfTrue="1">
      <formula>B1680&lt;&gt;B1679</formula>
    </cfRule>
  </conditionalFormatting>
  <conditionalFormatting sqref="C1680">
    <cfRule type="expression" dxfId="7481" priority="9614" stopIfTrue="1">
      <formula>C1680&lt;&gt;C1679</formula>
    </cfRule>
  </conditionalFormatting>
  <conditionalFormatting sqref="C1680:J1680 L1680:M1680">
    <cfRule type="expression" dxfId="7480" priority="9615" stopIfTrue="1">
      <formula>C1680&lt;&gt;C1679</formula>
    </cfRule>
  </conditionalFormatting>
  <conditionalFormatting sqref="O1680">
    <cfRule type="expression" dxfId="7479" priority="9619" stopIfTrue="1">
      <formula>O1680&lt;&gt;O1679</formula>
    </cfRule>
  </conditionalFormatting>
  <conditionalFormatting sqref="B1680">
    <cfRule type="expression" dxfId="7478" priority="9620" stopIfTrue="1">
      <formula>B1680&lt;&gt;B1679</formula>
    </cfRule>
  </conditionalFormatting>
  <conditionalFormatting sqref="C1680">
    <cfRule type="expression" dxfId="7477" priority="9621" stopIfTrue="1">
      <formula>C1680&lt;&gt;C1679</formula>
    </cfRule>
  </conditionalFormatting>
  <conditionalFormatting sqref="C1680:J1680 L1680:M1680">
    <cfRule type="expression" dxfId="7476" priority="9622" stopIfTrue="1">
      <formula>C1680&lt;&gt;C1679</formula>
    </cfRule>
  </conditionalFormatting>
  <conditionalFormatting sqref="O1680">
    <cfRule type="expression" dxfId="7475" priority="9626" stopIfTrue="1">
      <formula>O1680&lt;&gt;O1679</formula>
    </cfRule>
  </conditionalFormatting>
  <conditionalFormatting sqref="B1680">
    <cfRule type="expression" dxfId="7474" priority="9627" stopIfTrue="1">
      <formula>B1680&lt;&gt;B1679</formula>
    </cfRule>
  </conditionalFormatting>
  <conditionalFormatting sqref="C1680">
    <cfRule type="expression" dxfId="7473" priority="9628" stopIfTrue="1">
      <formula>C1680&lt;&gt;C1679</formula>
    </cfRule>
  </conditionalFormatting>
  <conditionalFormatting sqref="C1680:J1680 L1680:M1680">
    <cfRule type="expression" dxfId="7472" priority="9629" stopIfTrue="1">
      <formula>C1680&lt;&gt;C1679</formula>
    </cfRule>
  </conditionalFormatting>
  <conditionalFormatting sqref="O1680">
    <cfRule type="expression" dxfId="7471" priority="9633" stopIfTrue="1">
      <formula>O1680&lt;&gt;O1679</formula>
    </cfRule>
  </conditionalFormatting>
  <conditionalFormatting sqref="B1680">
    <cfRule type="expression" dxfId="7470" priority="9634" stopIfTrue="1">
      <formula>B1680&lt;&gt;B1679</formula>
    </cfRule>
  </conditionalFormatting>
  <conditionalFormatting sqref="C1680">
    <cfRule type="expression" dxfId="7469" priority="9635" stopIfTrue="1">
      <formula>C1680&lt;&gt;C1679</formula>
    </cfRule>
  </conditionalFormatting>
  <conditionalFormatting sqref="C1680:J1680 L1680:M1680">
    <cfRule type="expression" dxfId="7468" priority="9636" stopIfTrue="1">
      <formula>C1680&lt;&gt;C1679</formula>
    </cfRule>
  </conditionalFormatting>
  <conditionalFormatting sqref="T1680">
    <cfRule type="expression" dxfId="7467" priority="9638" stopIfTrue="1">
      <formula>T1680&lt;&gt;T1679</formula>
    </cfRule>
  </conditionalFormatting>
  <conditionalFormatting sqref="O1680">
    <cfRule type="expression" dxfId="7466" priority="10395" stopIfTrue="1">
      <formula>O1680&lt;&gt;O1679</formula>
    </cfRule>
  </conditionalFormatting>
  <conditionalFormatting sqref="B1680">
    <cfRule type="expression" dxfId="7465" priority="10406" stopIfTrue="1">
      <formula>B1680&lt;&gt;B1679</formula>
    </cfRule>
  </conditionalFormatting>
  <conditionalFormatting sqref="C1680">
    <cfRule type="expression" dxfId="7464" priority="10407" stopIfTrue="1">
      <formula>C1680&lt;&gt;C1679</formula>
    </cfRule>
  </conditionalFormatting>
  <conditionalFormatting sqref="C1680:J1680 L1680:M1680">
    <cfRule type="expression" dxfId="7463" priority="10408" stopIfTrue="1">
      <formula>C1680&lt;&gt;C1679</formula>
    </cfRule>
  </conditionalFormatting>
  <conditionalFormatting sqref="F1655">
    <cfRule type="expression" dxfId="7462" priority="10410" stopIfTrue="1">
      <formula>F1655&lt;E1655</formula>
    </cfRule>
  </conditionalFormatting>
  <conditionalFormatting sqref="F1656:F1678">
    <cfRule type="expression" dxfId="7461" priority="10411" stopIfTrue="1">
      <formula>F1656&lt;E1656</formula>
    </cfRule>
  </conditionalFormatting>
  <conditionalFormatting sqref="O1680">
    <cfRule type="expression" dxfId="7460" priority="10417" stopIfTrue="1">
      <formula>O1680&lt;&gt;O1679</formula>
    </cfRule>
  </conditionalFormatting>
  <conditionalFormatting sqref="B1680">
    <cfRule type="expression" dxfId="7459" priority="10428" stopIfTrue="1">
      <formula>B1680&lt;&gt;B1679</formula>
    </cfRule>
  </conditionalFormatting>
  <conditionalFormatting sqref="C1680">
    <cfRule type="expression" dxfId="7458" priority="10429" stopIfTrue="1">
      <formula>C1680&lt;&gt;C1679</formula>
    </cfRule>
  </conditionalFormatting>
  <conditionalFormatting sqref="C1680:J1680 L1680:M1680">
    <cfRule type="expression" dxfId="7457" priority="10430" stopIfTrue="1">
      <formula>C1680&lt;&gt;C1679</formula>
    </cfRule>
  </conditionalFormatting>
  <conditionalFormatting sqref="O1680">
    <cfRule type="expression" dxfId="7456" priority="10435" stopIfTrue="1">
      <formula>O1680&lt;&gt;O1679</formula>
    </cfRule>
  </conditionalFormatting>
  <conditionalFormatting sqref="B1680">
    <cfRule type="expression" dxfId="7455" priority="10446" stopIfTrue="1">
      <formula>B1680&lt;&gt;B1679</formula>
    </cfRule>
  </conditionalFormatting>
  <conditionalFormatting sqref="C1680">
    <cfRule type="expression" dxfId="7454" priority="10447" stopIfTrue="1">
      <formula>C1680&lt;&gt;C1679</formula>
    </cfRule>
  </conditionalFormatting>
  <conditionalFormatting sqref="C1680:J1680 L1680:M1680">
    <cfRule type="expression" dxfId="7453" priority="10448" stopIfTrue="1">
      <formula>C1680&lt;&gt;C1679</formula>
    </cfRule>
  </conditionalFormatting>
  <conditionalFormatting sqref="F1655">
    <cfRule type="expression" dxfId="7452" priority="10450" stopIfTrue="1">
      <formula>F1655&lt;E1655</formula>
    </cfRule>
  </conditionalFormatting>
  <conditionalFormatting sqref="F1656:F1678">
    <cfRule type="expression" dxfId="7451" priority="10451" stopIfTrue="1">
      <formula>F1656&lt;E1656</formula>
    </cfRule>
  </conditionalFormatting>
  <conditionalFormatting sqref="O1680">
    <cfRule type="expression" dxfId="7450" priority="10457" stopIfTrue="1">
      <formula>O1680&lt;&gt;O1679</formula>
    </cfRule>
  </conditionalFormatting>
  <conditionalFormatting sqref="B1680">
    <cfRule type="expression" dxfId="7449" priority="10468" stopIfTrue="1">
      <formula>B1680&lt;&gt;B1679</formula>
    </cfRule>
  </conditionalFormatting>
  <conditionalFormatting sqref="C1680">
    <cfRule type="expression" dxfId="7448" priority="10469" stopIfTrue="1">
      <formula>C1680&lt;&gt;C1679</formula>
    </cfRule>
  </conditionalFormatting>
  <conditionalFormatting sqref="C1680:J1680 L1680:M1680">
    <cfRule type="expression" dxfId="7447" priority="10470" stopIfTrue="1">
      <formula>C1680&lt;&gt;C1679</formula>
    </cfRule>
  </conditionalFormatting>
  <conditionalFormatting sqref="F1655">
    <cfRule type="expression" dxfId="7446" priority="10472" stopIfTrue="1">
      <formula>F1655&lt;E1655</formula>
    </cfRule>
  </conditionalFormatting>
  <conditionalFormatting sqref="F1656:F1678">
    <cfRule type="expression" dxfId="7445" priority="10473" stopIfTrue="1">
      <formula>F1656&lt;E1656</formula>
    </cfRule>
  </conditionalFormatting>
  <conditionalFormatting sqref="G1670">
    <cfRule type="expression" dxfId="7444" priority="10479" stopIfTrue="1">
      <formula>G1670&lt;F1670</formula>
    </cfRule>
  </conditionalFormatting>
  <conditionalFormatting sqref="G1655">
    <cfRule type="expression" dxfId="7443" priority="10480" stopIfTrue="1">
      <formula>G1655&lt;F1655</formula>
    </cfRule>
  </conditionalFormatting>
  <conditionalFormatting sqref="G1671:G1678 G1656:G1669">
    <cfRule type="expression" dxfId="7442" priority="10481" stopIfTrue="1">
      <formula>G1656&lt;F1656</formula>
    </cfRule>
  </conditionalFormatting>
  <conditionalFormatting sqref="T1680">
    <cfRule type="expression" dxfId="7441" priority="10482" stopIfTrue="1">
      <formula>T1680&lt;&gt;T1679</formula>
    </cfRule>
  </conditionalFormatting>
  <conditionalFormatting sqref="H1670">
    <cfRule type="expression" dxfId="7440" priority="10483" stopIfTrue="1">
      <formula>H1670&lt;G1670</formula>
    </cfRule>
  </conditionalFormatting>
  <conditionalFormatting sqref="H1655">
    <cfRule type="expression" dxfId="7439" priority="10484" stopIfTrue="1">
      <formula>H1655&lt;G1655</formula>
    </cfRule>
  </conditionalFormatting>
  <conditionalFormatting sqref="H1671:H1678 H1656:H1669">
    <cfRule type="expression" dxfId="7438" priority="10485" stopIfTrue="1">
      <formula>H1656&lt;G1656</formula>
    </cfRule>
  </conditionalFormatting>
  <conditionalFormatting sqref="H1655">
    <cfRule type="expression" dxfId="7437" priority="10513" stopIfTrue="1">
      <formula>H1655&lt;G1655</formula>
    </cfRule>
  </conditionalFormatting>
  <conditionalFormatting sqref="H1656">
    <cfRule type="expression" dxfId="7436" priority="10514" stopIfTrue="1">
      <formula>H1656&lt;G1656</formula>
    </cfRule>
  </conditionalFormatting>
  <conditionalFormatting sqref="H1657">
    <cfRule type="expression" dxfId="7435" priority="10515" stopIfTrue="1">
      <formula>H1657&lt;G1657</formula>
    </cfRule>
  </conditionalFormatting>
  <conditionalFormatting sqref="H1658">
    <cfRule type="expression" dxfId="7434" priority="10516" stopIfTrue="1">
      <formula>H1658&lt;G1658</formula>
    </cfRule>
  </conditionalFormatting>
  <conditionalFormatting sqref="H1659">
    <cfRule type="expression" dxfId="7433" priority="10517" stopIfTrue="1">
      <formula>H1659&lt;G1659</formula>
    </cfRule>
  </conditionalFormatting>
  <conditionalFormatting sqref="H1660">
    <cfRule type="expression" dxfId="7432" priority="10518" stopIfTrue="1">
      <formula>H1660&lt;G1660</formula>
    </cfRule>
  </conditionalFormatting>
  <conditionalFormatting sqref="H1661">
    <cfRule type="expression" dxfId="7431" priority="10519" stopIfTrue="1">
      <formula>H1661&lt;G1661</formula>
    </cfRule>
  </conditionalFormatting>
  <conditionalFormatting sqref="H1662">
    <cfRule type="expression" dxfId="7430" priority="10520" stopIfTrue="1">
      <formula>H1662&lt;G1662</formula>
    </cfRule>
  </conditionalFormatting>
  <conditionalFormatting sqref="H1663">
    <cfRule type="expression" dxfId="7429" priority="10521" stopIfTrue="1">
      <formula>H1663&lt;G1663</formula>
    </cfRule>
  </conditionalFormatting>
  <conditionalFormatting sqref="H1664">
    <cfRule type="expression" dxfId="7428" priority="10522" stopIfTrue="1">
      <formula>H1664&lt;G1664</formula>
    </cfRule>
  </conditionalFormatting>
  <conditionalFormatting sqref="H1665">
    <cfRule type="expression" dxfId="7427" priority="10523" stopIfTrue="1">
      <formula>H1665&lt;G1665</formula>
    </cfRule>
  </conditionalFormatting>
  <conditionalFormatting sqref="H1666">
    <cfRule type="expression" dxfId="7426" priority="10524" stopIfTrue="1">
      <formula>H1666&lt;G1666</formula>
    </cfRule>
  </conditionalFormatting>
  <conditionalFormatting sqref="H1667">
    <cfRule type="expression" dxfId="7425" priority="10525" stopIfTrue="1">
      <formula>H1667&lt;G1667</formula>
    </cfRule>
  </conditionalFormatting>
  <conditionalFormatting sqref="H1668">
    <cfRule type="expression" dxfId="7424" priority="10526" stopIfTrue="1">
      <formula>H1668&lt;G1668</formula>
    </cfRule>
  </conditionalFormatting>
  <conditionalFormatting sqref="H1669">
    <cfRule type="expression" dxfId="7423" priority="10527" stopIfTrue="1">
      <formula>H1669&lt;G1669</formula>
    </cfRule>
  </conditionalFormatting>
  <conditionalFormatting sqref="H1670">
    <cfRule type="expression" dxfId="7422" priority="10528" stopIfTrue="1">
      <formula>H1670&lt;G1670</formula>
    </cfRule>
  </conditionalFormatting>
  <conditionalFormatting sqref="H1671">
    <cfRule type="expression" dxfId="7421" priority="10529" stopIfTrue="1">
      <formula>H1671&lt;G1671</formula>
    </cfRule>
  </conditionalFormatting>
  <conditionalFormatting sqref="H1672">
    <cfRule type="expression" dxfId="7420" priority="10530" stopIfTrue="1">
      <formula>H1672&lt;G1672</formula>
    </cfRule>
  </conditionalFormatting>
  <conditionalFormatting sqref="H1673">
    <cfRule type="expression" dxfId="7419" priority="10531" stopIfTrue="1">
      <formula>H1673&lt;G1673</formula>
    </cfRule>
  </conditionalFormatting>
  <conditionalFormatting sqref="H1674">
    <cfRule type="expression" dxfId="7418" priority="10532" stopIfTrue="1">
      <formula>H1674&lt;G1674</formula>
    </cfRule>
  </conditionalFormatting>
  <conditionalFormatting sqref="H1675">
    <cfRule type="expression" dxfId="7417" priority="10533" stopIfTrue="1">
      <formula>H1675&lt;G1675</formula>
    </cfRule>
  </conditionalFormatting>
  <conditionalFormatting sqref="H1676">
    <cfRule type="expression" dxfId="7416" priority="10534" stopIfTrue="1">
      <formula>H1676&lt;G1676</formula>
    </cfRule>
  </conditionalFormatting>
  <conditionalFormatting sqref="H1677">
    <cfRule type="expression" dxfId="7415" priority="10535" stopIfTrue="1">
      <formula>H1677&lt;G1677</formula>
    </cfRule>
  </conditionalFormatting>
  <conditionalFormatting sqref="H1678">
    <cfRule type="expression" dxfId="7414" priority="10536" stopIfTrue="1">
      <formula>H1678&lt;G1678</formula>
    </cfRule>
  </conditionalFormatting>
  <conditionalFormatting sqref="I1670">
    <cfRule type="expression" dxfId="7413" priority="10537" stopIfTrue="1">
      <formula>I1670&lt;H1670</formula>
    </cfRule>
  </conditionalFormatting>
  <conditionalFormatting sqref="I1655">
    <cfRule type="expression" dxfId="7412" priority="10538" stopIfTrue="1">
      <formula>I1655&lt;H1655</formula>
    </cfRule>
  </conditionalFormatting>
  <conditionalFormatting sqref="I1671:I1678 I1656:I1669">
    <cfRule type="expression" dxfId="7411" priority="10539" stopIfTrue="1">
      <formula>I1656&lt;H1656</formula>
    </cfRule>
  </conditionalFormatting>
  <conditionalFormatting sqref="I1655">
    <cfRule type="expression" dxfId="7410" priority="10540" stopIfTrue="1">
      <formula>I1655&lt;H1655</formula>
    </cfRule>
  </conditionalFormatting>
  <conditionalFormatting sqref="I1656">
    <cfRule type="expression" dxfId="7409" priority="10541" stopIfTrue="1">
      <formula>I1656&lt;H1656</formula>
    </cfRule>
  </conditionalFormatting>
  <conditionalFormatting sqref="I1657">
    <cfRule type="expression" dxfId="7408" priority="10542" stopIfTrue="1">
      <formula>I1657&lt;H1657</formula>
    </cfRule>
  </conditionalFormatting>
  <conditionalFormatting sqref="I1658">
    <cfRule type="expression" dxfId="7407" priority="10543" stopIfTrue="1">
      <formula>I1658&lt;H1658</formula>
    </cfRule>
  </conditionalFormatting>
  <conditionalFormatting sqref="I1659">
    <cfRule type="expression" dxfId="7406" priority="10544" stopIfTrue="1">
      <formula>I1659&lt;H1659</formula>
    </cfRule>
  </conditionalFormatting>
  <conditionalFormatting sqref="I1660">
    <cfRule type="expression" dxfId="7405" priority="10545" stopIfTrue="1">
      <formula>I1660&lt;H1660</formula>
    </cfRule>
  </conditionalFormatting>
  <conditionalFormatting sqref="I1661">
    <cfRule type="expression" dxfId="7404" priority="10546" stopIfTrue="1">
      <formula>I1661&lt;H1661</formula>
    </cfRule>
  </conditionalFormatting>
  <conditionalFormatting sqref="I1662">
    <cfRule type="expression" dxfId="7403" priority="10547" stopIfTrue="1">
      <formula>I1662&lt;H1662</formula>
    </cfRule>
  </conditionalFormatting>
  <conditionalFormatting sqref="I1663">
    <cfRule type="expression" dxfId="7402" priority="10548" stopIfTrue="1">
      <formula>I1663&lt;H1663</formula>
    </cfRule>
  </conditionalFormatting>
  <conditionalFormatting sqref="I1664">
    <cfRule type="expression" dxfId="7401" priority="10549" stopIfTrue="1">
      <formula>I1664&lt;H1664</formula>
    </cfRule>
  </conditionalFormatting>
  <conditionalFormatting sqref="I1665">
    <cfRule type="expression" dxfId="7400" priority="10550" stopIfTrue="1">
      <formula>I1665&lt;H1665</formula>
    </cfRule>
  </conditionalFormatting>
  <conditionalFormatting sqref="I1666">
    <cfRule type="expression" dxfId="7399" priority="10551" stopIfTrue="1">
      <formula>I1666&lt;H1666</formula>
    </cfRule>
  </conditionalFormatting>
  <conditionalFormatting sqref="I1667">
    <cfRule type="expression" dxfId="7398" priority="10552" stopIfTrue="1">
      <formula>I1667&lt;H1667</formula>
    </cfRule>
  </conditionalFormatting>
  <conditionalFormatting sqref="I1668">
    <cfRule type="expression" dxfId="7397" priority="10553" stopIfTrue="1">
      <formula>I1668&lt;H1668</formula>
    </cfRule>
  </conditionalFormatting>
  <conditionalFormatting sqref="I1669">
    <cfRule type="expression" dxfId="7396" priority="10554" stopIfTrue="1">
      <formula>I1669&lt;H1669</formula>
    </cfRule>
  </conditionalFormatting>
  <conditionalFormatting sqref="I1670">
    <cfRule type="expression" dxfId="7395" priority="10555" stopIfTrue="1">
      <formula>I1670&lt;H1670</formula>
    </cfRule>
  </conditionalFormatting>
  <conditionalFormatting sqref="I1671">
    <cfRule type="expression" dxfId="7394" priority="10556" stopIfTrue="1">
      <formula>I1671&lt;H1671</formula>
    </cfRule>
  </conditionalFormatting>
  <conditionalFormatting sqref="I1672">
    <cfRule type="expression" dxfId="7393" priority="10557" stopIfTrue="1">
      <formula>I1672&lt;H1672</formula>
    </cfRule>
  </conditionalFormatting>
  <conditionalFormatting sqref="I1673">
    <cfRule type="expression" dxfId="7392" priority="10558" stopIfTrue="1">
      <formula>I1673&lt;H1673</formula>
    </cfRule>
  </conditionalFormatting>
  <conditionalFormatting sqref="I1674">
    <cfRule type="expression" dxfId="7391" priority="10559" stopIfTrue="1">
      <formula>I1674&lt;H1674</formula>
    </cfRule>
  </conditionalFormatting>
  <conditionalFormatting sqref="I1675">
    <cfRule type="expression" dxfId="7390" priority="10560" stopIfTrue="1">
      <formula>I1675&lt;H1675</formula>
    </cfRule>
  </conditionalFormatting>
  <conditionalFormatting sqref="I1676">
    <cfRule type="expression" dxfId="7389" priority="10561" stopIfTrue="1">
      <formula>I1676&lt;H1676</formula>
    </cfRule>
  </conditionalFormatting>
  <conditionalFormatting sqref="I1677">
    <cfRule type="expression" dxfId="7388" priority="10562" stopIfTrue="1">
      <formula>I1677&lt;H1677</formula>
    </cfRule>
  </conditionalFormatting>
  <conditionalFormatting sqref="I1678">
    <cfRule type="expression" dxfId="7387" priority="10563" stopIfTrue="1">
      <formula>I1678&lt;H1678</formula>
    </cfRule>
  </conditionalFormatting>
  <conditionalFormatting sqref="R1680:S1680 U1680:Z1680 X1680:X1683">
    <cfRule type="expression" dxfId="7386" priority="10591" stopIfTrue="1">
      <formula>R1680&lt;&gt;R1679</formula>
    </cfRule>
  </conditionalFormatting>
  <conditionalFormatting sqref="O1680">
    <cfRule type="expression" dxfId="7385" priority="10594" stopIfTrue="1">
      <formula>O1680&lt;&gt;O1679</formula>
    </cfRule>
  </conditionalFormatting>
  <conditionalFormatting sqref="B1680">
    <cfRule type="expression" dxfId="7384" priority="10605" stopIfTrue="1">
      <formula>B1680&lt;&gt;B1679</formula>
    </cfRule>
  </conditionalFormatting>
  <conditionalFormatting sqref="C1680">
    <cfRule type="expression" dxfId="7383" priority="10606" stopIfTrue="1">
      <formula>C1680&lt;&gt;C1679</formula>
    </cfRule>
  </conditionalFormatting>
  <conditionalFormatting sqref="C1680:J1680 L1680:M1680">
    <cfRule type="expression" dxfId="7382" priority="10607" stopIfTrue="1">
      <formula>C1680&lt;&gt;C1679</formula>
    </cfRule>
  </conditionalFormatting>
  <conditionalFormatting sqref="O1680">
    <cfRule type="expression" dxfId="7381" priority="10611" stopIfTrue="1">
      <formula>O1680&lt;&gt;O1679</formula>
    </cfRule>
  </conditionalFormatting>
  <conditionalFormatting sqref="B1680">
    <cfRule type="expression" dxfId="7380" priority="10622" stopIfTrue="1">
      <formula>B1680&lt;&gt;B1679</formula>
    </cfRule>
  </conditionalFormatting>
  <conditionalFormatting sqref="C1680">
    <cfRule type="expression" dxfId="7379" priority="10623" stopIfTrue="1">
      <formula>C1680&lt;&gt;C1679</formula>
    </cfRule>
  </conditionalFormatting>
  <conditionalFormatting sqref="C1680:J1680 L1680:M1680">
    <cfRule type="expression" dxfId="7378" priority="10624" stopIfTrue="1">
      <formula>C1680&lt;&gt;C1679</formula>
    </cfRule>
  </conditionalFormatting>
  <conditionalFormatting sqref="O1680">
    <cfRule type="expression" dxfId="7377" priority="10628" stopIfTrue="1">
      <formula>O1680&lt;&gt;O1679</formula>
    </cfRule>
  </conditionalFormatting>
  <conditionalFormatting sqref="B1680">
    <cfRule type="expression" dxfId="7376" priority="10639" stopIfTrue="1">
      <formula>B1680&lt;&gt;B1679</formula>
    </cfRule>
  </conditionalFormatting>
  <conditionalFormatting sqref="C1680">
    <cfRule type="expression" dxfId="7375" priority="10640" stopIfTrue="1">
      <formula>C1680&lt;&gt;C1679</formula>
    </cfRule>
  </conditionalFormatting>
  <conditionalFormatting sqref="C1680:J1680 L1680:M1680">
    <cfRule type="expression" dxfId="7374" priority="10641" stopIfTrue="1">
      <formula>C1680&lt;&gt;C1679</formula>
    </cfRule>
  </conditionalFormatting>
  <conditionalFormatting sqref="O1680">
    <cfRule type="expression" dxfId="7373" priority="10645" stopIfTrue="1">
      <formula>O1680&lt;&gt;O1679</formula>
    </cfRule>
  </conditionalFormatting>
  <conditionalFormatting sqref="B1680">
    <cfRule type="expression" dxfId="7372" priority="10656" stopIfTrue="1">
      <formula>B1680&lt;&gt;B1679</formula>
    </cfRule>
  </conditionalFormatting>
  <conditionalFormatting sqref="C1680">
    <cfRule type="expression" dxfId="7371" priority="10657" stopIfTrue="1">
      <formula>C1680&lt;&gt;C1679</formula>
    </cfRule>
  </conditionalFormatting>
  <conditionalFormatting sqref="C1680:J1680 L1680:M1680">
    <cfRule type="expression" dxfId="7370" priority="10658" stopIfTrue="1">
      <formula>C1680&lt;&gt;C1679</formula>
    </cfRule>
  </conditionalFormatting>
  <conditionalFormatting sqref="T1680">
    <cfRule type="expression" dxfId="7369" priority="10660" stopIfTrue="1">
      <formula>T1680&lt;&gt;T1679</formula>
    </cfRule>
  </conditionalFormatting>
  <conditionalFormatting sqref="U1680:Z1680 X1680:X1683">
    <cfRule type="expression" dxfId="7368" priority="10685" stopIfTrue="1">
      <formula>U1680&lt;&gt;U1679</formula>
    </cfRule>
  </conditionalFormatting>
  <conditionalFormatting sqref="O1680">
    <cfRule type="expression" dxfId="7367" priority="10689" stopIfTrue="1">
      <formula>O1680&lt;&gt;O1679</formula>
    </cfRule>
  </conditionalFormatting>
  <conditionalFormatting sqref="B1680">
    <cfRule type="expression" dxfId="7366" priority="10690" stopIfTrue="1">
      <formula>B1680&lt;&gt;B1679</formula>
    </cfRule>
  </conditionalFormatting>
  <conditionalFormatting sqref="C1680">
    <cfRule type="expression" dxfId="7365" priority="10691" stopIfTrue="1">
      <formula>C1680&lt;&gt;C1679</formula>
    </cfRule>
  </conditionalFormatting>
  <conditionalFormatting sqref="C1680:J1680 L1680:M1680">
    <cfRule type="expression" dxfId="7364" priority="10692" stopIfTrue="1">
      <formula>C1680&lt;&gt;C1679</formula>
    </cfRule>
  </conditionalFormatting>
  <conditionalFormatting sqref="F1655">
    <cfRule type="expression" dxfId="7363" priority="10694" stopIfTrue="1">
      <formula>F1655&lt;E1655</formula>
    </cfRule>
  </conditionalFormatting>
  <conditionalFormatting sqref="F1656:F1678">
    <cfRule type="expression" dxfId="7362" priority="10695" stopIfTrue="1">
      <formula>F1656&lt;E1656</formula>
    </cfRule>
  </conditionalFormatting>
  <conditionalFormatting sqref="O1680">
    <cfRule type="expression" dxfId="7361" priority="10701" stopIfTrue="1">
      <formula>O1680&lt;&gt;O1679</formula>
    </cfRule>
  </conditionalFormatting>
  <conditionalFormatting sqref="B1680">
    <cfRule type="expression" dxfId="7360" priority="10702" stopIfTrue="1">
      <formula>B1680&lt;&gt;B1679</formula>
    </cfRule>
  </conditionalFormatting>
  <conditionalFormatting sqref="C1680">
    <cfRule type="expression" dxfId="7359" priority="10703" stopIfTrue="1">
      <formula>C1680&lt;&gt;C1679</formula>
    </cfRule>
  </conditionalFormatting>
  <conditionalFormatting sqref="C1680:J1680 L1680:M1680">
    <cfRule type="expression" dxfId="7358" priority="10704" stopIfTrue="1">
      <formula>C1680&lt;&gt;C1679</formula>
    </cfRule>
  </conditionalFormatting>
  <conditionalFormatting sqref="O1680">
    <cfRule type="expression" dxfId="7357" priority="10709" stopIfTrue="1">
      <formula>O1680&lt;&gt;O1679</formula>
    </cfRule>
  </conditionalFormatting>
  <conditionalFormatting sqref="B1680">
    <cfRule type="expression" dxfId="7356" priority="10710" stopIfTrue="1">
      <formula>B1680&lt;&gt;B1679</formula>
    </cfRule>
  </conditionalFormatting>
  <conditionalFormatting sqref="C1680">
    <cfRule type="expression" dxfId="7355" priority="10711" stopIfTrue="1">
      <formula>C1680&lt;&gt;C1679</formula>
    </cfRule>
  </conditionalFormatting>
  <conditionalFormatting sqref="C1680:J1680 L1680:M1680">
    <cfRule type="expression" dxfId="7354" priority="10712" stopIfTrue="1">
      <formula>C1680&lt;&gt;C1679</formula>
    </cfRule>
  </conditionalFormatting>
  <conditionalFormatting sqref="F1655">
    <cfRule type="expression" dxfId="7353" priority="10714" stopIfTrue="1">
      <formula>F1655&lt;E1655</formula>
    </cfRule>
  </conditionalFormatting>
  <conditionalFormatting sqref="F1656:F1678">
    <cfRule type="expression" dxfId="7352" priority="10715" stopIfTrue="1">
      <formula>F1656&lt;E1656</formula>
    </cfRule>
  </conditionalFormatting>
  <conditionalFormatting sqref="O1680">
    <cfRule type="expression" dxfId="7351" priority="10721" stopIfTrue="1">
      <formula>O1680&lt;&gt;O1679</formula>
    </cfRule>
  </conditionalFormatting>
  <conditionalFormatting sqref="B1680">
    <cfRule type="expression" dxfId="7350" priority="10722" stopIfTrue="1">
      <formula>B1680&lt;&gt;B1679</formula>
    </cfRule>
  </conditionalFormatting>
  <conditionalFormatting sqref="C1680">
    <cfRule type="expression" dxfId="7349" priority="10723" stopIfTrue="1">
      <formula>C1680&lt;&gt;C1679</formula>
    </cfRule>
  </conditionalFormatting>
  <conditionalFormatting sqref="C1680:J1680 L1680:M1680">
    <cfRule type="expression" dxfId="7348" priority="10724" stopIfTrue="1">
      <formula>C1680&lt;&gt;C1679</formula>
    </cfRule>
  </conditionalFormatting>
  <conditionalFormatting sqref="F1655">
    <cfRule type="expression" dxfId="7347" priority="10726" stopIfTrue="1">
      <formula>F1655&lt;E1655</formula>
    </cfRule>
  </conditionalFormatting>
  <conditionalFormatting sqref="F1656:F1678">
    <cfRule type="expression" dxfId="7346" priority="10727" stopIfTrue="1">
      <formula>F1656&lt;E1656</formula>
    </cfRule>
  </conditionalFormatting>
  <conditionalFormatting sqref="G1670">
    <cfRule type="expression" dxfId="7345" priority="10733" stopIfTrue="1">
      <formula>G1670&lt;F1670</formula>
    </cfRule>
  </conditionalFormatting>
  <conditionalFormatting sqref="G1655">
    <cfRule type="expression" dxfId="7344" priority="10734" stopIfTrue="1">
      <formula>G1655&lt;F1655</formula>
    </cfRule>
  </conditionalFormatting>
  <conditionalFormatting sqref="G1671:G1678 G1656:G1669">
    <cfRule type="expression" dxfId="7343" priority="10735" stopIfTrue="1">
      <formula>G1656&lt;F1656</formula>
    </cfRule>
  </conditionalFormatting>
  <conditionalFormatting sqref="T1680">
    <cfRule type="expression" dxfId="7342" priority="10736" stopIfTrue="1">
      <formula>T1680&lt;&gt;T1679</formula>
    </cfRule>
  </conditionalFormatting>
  <conditionalFormatting sqref="H1670">
    <cfRule type="expression" dxfId="7341" priority="10737" stopIfTrue="1">
      <formula>H1670&lt;G1670</formula>
    </cfRule>
  </conditionalFormatting>
  <conditionalFormatting sqref="H1655">
    <cfRule type="expression" dxfId="7340" priority="10738" stopIfTrue="1">
      <formula>H1655&lt;G1655</formula>
    </cfRule>
  </conditionalFormatting>
  <conditionalFormatting sqref="H1671:H1678 H1656:H1669">
    <cfRule type="expression" dxfId="7339" priority="10739" stopIfTrue="1">
      <formula>H1656&lt;G1656</formula>
    </cfRule>
  </conditionalFormatting>
  <conditionalFormatting sqref="H1655">
    <cfRule type="expression" dxfId="7338" priority="10767" stopIfTrue="1">
      <formula>H1655&lt;G1655</formula>
    </cfRule>
  </conditionalFormatting>
  <conditionalFormatting sqref="H1656">
    <cfRule type="expression" dxfId="7337" priority="10768" stopIfTrue="1">
      <formula>H1656&lt;G1656</formula>
    </cfRule>
  </conditionalFormatting>
  <conditionalFormatting sqref="H1657">
    <cfRule type="expression" dxfId="7336" priority="10769" stopIfTrue="1">
      <formula>H1657&lt;G1657</formula>
    </cfRule>
  </conditionalFormatting>
  <conditionalFormatting sqref="H1658">
    <cfRule type="expression" dxfId="7335" priority="10770" stopIfTrue="1">
      <formula>H1658&lt;G1658</formula>
    </cfRule>
  </conditionalFormatting>
  <conditionalFormatting sqref="H1659">
    <cfRule type="expression" dxfId="7334" priority="10771" stopIfTrue="1">
      <formula>H1659&lt;G1659</formula>
    </cfRule>
  </conditionalFormatting>
  <conditionalFormatting sqref="H1660">
    <cfRule type="expression" dxfId="7333" priority="10772" stopIfTrue="1">
      <formula>H1660&lt;G1660</formula>
    </cfRule>
  </conditionalFormatting>
  <conditionalFormatting sqref="H1661">
    <cfRule type="expression" dxfId="7332" priority="10773" stopIfTrue="1">
      <formula>H1661&lt;G1661</formula>
    </cfRule>
  </conditionalFormatting>
  <conditionalFormatting sqref="H1662">
    <cfRule type="expression" dxfId="7331" priority="10774" stopIfTrue="1">
      <formula>H1662&lt;G1662</formula>
    </cfRule>
  </conditionalFormatting>
  <conditionalFormatting sqref="H1663">
    <cfRule type="expression" dxfId="7330" priority="10775" stopIfTrue="1">
      <formula>H1663&lt;G1663</formula>
    </cfRule>
  </conditionalFormatting>
  <conditionalFormatting sqref="H1664">
    <cfRule type="expression" dxfId="7329" priority="10776" stopIfTrue="1">
      <formula>H1664&lt;G1664</formula>
    </cfRule>
  </conditionalFormatting>
  <conditionalFormatting sqref="H1665">
    <cfRule type="expression" dxfId="7328" priority="10777" stopIfTrue="1">
      <formula>H1665&lt;G1665</formula>
    </cfRule>
  </conditionalFormatting>
  <conditionalFormatting sqref="H1666">
    <cfRule type="expression" dxfId="7327" priority="10778" stopIfTrue="1">
      <formula>H1666&lt;G1666</formula>
    </cfRule>
  </conditionalFormatting>
  <conditionalFormatting sqref="H1667">
    <cfRule type="expression" dxfId="7326" priority="10779" stopIfTrue="1">
      <formula>H1667&lt;G1667</formula>
    </cfRule>
  </conditionalFormatting>
  <conditionalFormatting sqref="H1668">
    <cfRule type="expression" dxfId="7325" priority="10780" stopIfTrue="1">
      <formula>H1668&lt;G1668</formula>
    </cfRule>
  </conditionalFormatting>
  <conditionalFormatting sqref="H1669">
    <cfRule type="expression" dxfId="7324" priority="10781" stopIfTrue="1">
      <formula>H1669&lt;G1669</formula>
    </cfRule>
  </conditionalFormatting>
  <conditionalFormatting sqref="H1670">
    <cfRule type="expression" dxfId="7323" priority="10782" stopIfTrue="1">
      <formula>H1670&lt;G1670</formula>
    </cfRule>
  </conditionalFormatting>
  <conditionalFormatting sqref="H1671">
    <cfRule type="expression" dxfId="7322" priority="10783" stopIfTrue="1">
      <formula>H1671&lt;G1671</formula>
    </cfRule>
  </conditionalFormatting>
  <conditionalFormatting sqref="H1672">
    <cfRule type="expression" dxfId="7321" priority="10784" stopIfTrue="1">
      <formula>H1672&lt;G1672</formula>
    </cfRule>
  </conditionalFormatting>
  <conditionalFormatting sqref="H1673">
    <cfRule type="expression" dxfId="7320" priority="10785" stopIfTrue="1">
      <formula>H1673&lt;G1673</formula>
    </cfRule>
  </conditionalFormatting>
  <conditionalFormatting sqref="H1674">
    <cfRule type="expression" dxfId="7319" priority="10786" stopIfTrue="1">
      <formula>H1674&lt;G1674</formula>
    </cfRule>
  </conditionalFormatting>
  <conditionalFormatting sqref="H1675">
    <cfRule type="expression" dxfId="7318" priority="10787" stopIfTrue="1">
      <formula>H1675&lt;G1675</formula>
    </cfRule>
  </conditionalFormatting>
  <conditionalFormatting sqref="H1676">
    <cfRule type="expression" dxfId="7317" priority="10788" stopIfTrue="1">
      <formula>H1676&lt;G1676</formula>
    </cfRule>
  </conditionalFormatting>
  <conditionalFormatting sqref="H1677">
    <cfRule type="expression" dxfId="7316" priority="10789" stopIfTrue="1">
      <formula>H1677&lt;G1677</formula>
    </cfRule>
  </conditionalFormatting>
  <conditionalFormatting sqref="H1678">
    <cfRule type="expression" dxfId="7315" priority="10790" stopIfTrue="1">
      <formula>H1678&lt;G1678</formula>
    </cfRule>
  </conditionalFormatting>
  <conditionalFormatting sqref="I1670">
    <cfRule type="expression" dxfId="7314" priority="10791" stopIfTrue="1">
      <formula>I1670&lt;H1670</formula>
    </cfRule>
  </conditionalFormatting>
  <conditionalFormatting sqref="I1655">
    <cfRule type="expression" dxfId="7313" priority="10792" stopIfTrue="1">
      <formula>I1655&lt;H1655</formula>
    </cfRule>
  </conditionalFormatting>
  <conditionalFormatting sqref="I1671:I1678 I1656:I1669">
    <cfRule type="expression" dxfId="7312" priority="10793" stopIfTrue="1">
      <formula>I1656&lt;H1656</formula>
    </cfRule>
  </conditionalFormatting>
  <conditionalFormatting sqref="I1655">
    <cfRule type="expression" dxfId="7311" priority="10794" stopIfTrue="1">
      <formula>I1655&lt;H1655</formula>
    </cfRule>
  </conditionalFormatting>
  <conditionalFormatting sqref="I1656">
    <cfRule type="expression" dxfId="7310" priority="10795" stopIfTrue="1">
      <formula>I1656&lt;H1656</formula>
    </cfRule>
  </conditionalFormatting>
  <conditionalFormatting sqref="I1657">
    <cfRule type="expression" dxfId="7309" priority="10796" stopIfTrue="1">
      <formula>I1657&lt;H1657</formula>
    </cfRule>
  </conditionalFormatting>
  <conditionalFormatting sqref="I1658">
    <cfRule type="expression" dxfId="7308" priority="10797" stopIfTrue="1">
      <formula>I1658&lt;H1658</formula>
    </cfRule>
  </conditionalFormatting>
  <conditionalFormatting sqref="I1659">
    <cfRule type="expression" dxfId="7307" priority="10798" stopIfTrue="1">
      <formula>I1659&lt;H1659</formula>
    </cfRule>
  </conditionalFormatting>
  <conditionalFormatting sqref="I1660">
    <cfRule type="expression" dxfId="7306" priority="10799" stopIfTrue="1">
      <formula>I1660&lt;H1660</formula>
    </cfRule>
  </conditionalFormatting>
  <conditionalFormatting sqref="I1661">
    <cfRule type="expression" dxfId="7305" priority="10800" stopIfTrue="1">
      <formula>I1661&lt;H1661</formula>
    </cfRule>
  </conditionalFormatting>
  <conditionalFormatting sqref="I1662">
    <cfRule type="expression" dxfId="7304" priority="10801" stopIfTrue="1">
      <formula>I1662&lt;H1662</formula>
    </cfRule>
  </conditionalFormatting>
  <conditionalFormatting sqref="I1663">
    <cfRule type="expression" dxfId="7303" priority="10802" stopIfTrue="1">
      <formula>I1663&lt;H1663</formula>
    </cfRule>
  </conditionalFormatting>
  <conditionalFormatting sqref="I1664">
    <cfRule type="expression" dxfId="7302" priority="10803" stopIfTrue="1">
      <formula>I1664&lt;H1664</formula>
    </cfRule>
  </conditionalFormatting>
  <conditionalFormatting sqref="I1665">
    <cfRule type="expression" dxfId="7301" priority="10804" stopIfTrue="1">
      <formula>I1665&lt;H1665</formula>
    </cfRule>
  </conditionalFormatting>
  <conditionalFormatting sqref="I1666">
    <cfRule type="expression" dxfId="7300" priority="10805" stopIfTrue="1">
      <formula>I1666&lt;H1666</formula>
    </cfRule>
  </conditionalFormatting>
  <conditionalFormatting sqref="I1667">
    <cfRule type="expression" dxfId="7299" priority="10806" stopIfTrue="1">
      <formula>I1667&lt;H1667</formula>
    </cfRule>
  </conditionalFormatting>
  <conditionalFormatting sqref="I1668">
    <cfRule type="expression" dxfId="7298" priority="10807" stopIfTrue="1">
      <formula>I1668&lt;H1668</formula>
    </cfRule>
  </conditionalFormatting>
  <conditionalFormatting sqref="I1669">
    <cfRule type="expression" dxfId="7297" priority="10808" stopIfTrue="1">
      <formula>I1669&lt;H1669</formula>
    </cfRule>
  </conditionalFormatting>
  <conditionalFormatting sqref="I1670">
    <cfRule type="expression" dxfId="7296" priority="10809" stopIfTrue="1">
      <formula>I1670&lt;H1670</formula>
    </cfRule>
  </conditionalFormatting>
  <conditionalFormatting sqref="I1671">
    <cfRule type="expression" dxfId="7295" priority="10810" stopIfTrue="1">
      <formula>I1671&lt;H1671</formula>
    </cfRule>
  </conditionalFormatting>
  <conditionalFormatting sqref="I1672">
    <cfRule type="expression" dxfId="7294" priority="10811" stopIfTrue="1">
      <formula>I1672&lt;H1672</formula>
    </cfRule>
  </conditionalFormatting>
  <conditionalFormatting sqref="I1673">
    <cfRule type="expression" dxfId="7293" priority="10812" stopIfTrue="1">
      <formula>I1673&lt;H1673</formula>
    </cfRule>
  </conditionalFormatting>
  <conditionalFormatting sqref="I1674">
    <cfRule type="expression" dxfId="7292" priority="10813" stopIfTrue="1">
      <formula>I1674&lt;H1674</formula>
    </cfRule>
  </conditionalFormatting>
  <conditionalFormatting sqref="I1675">
    <cfRule type="expression" dxfId="7291" priority="10814" stopIfTrue="1">
      <formula>I1675&lt;H1675</formula>
    </cfRule>
  </conditionalFormatting>
  <conditionalFormatting sqref="I1676">
    <cfRule type="expression" dxfId="7290" priority="10815" stopIfTrue="1">
      <formula>I1676&lt;H1676</formula>
    </cfRule>
  </conditionalFormatting>
  <conditionalFormatting sqref="I1677">
    <cfRule type="expression" dxfId="7289" priority="10816" stopIfTrue="1">
      <formula>I1677&lt;H1677</formula>
    </cfRule>
  </conditionalFormatting>
  <conditionalFormatting sqref="I1678">
    <cfRule type="expression" dxfId="7288" priority="10817" stopIfTrue="1">
      <formula>I1678&lt;H1678</formula>
    </cfRule>
  </conditionalFormatting>
  <conditionalFormatting sqref="R1680:S1680 U1680:Z1680 X1680:X1683">
    <cfRule type="expression" dxfId="7287" priority="10845" stopIfTrue="1">
      <formula>R1680&lt;&gt;R1679</formula>
    </cfRule>
  </conditionalFormatting>
  <conditionalFormatting sqref="O1680">
    <cfRule type="expression" dxfId="7286" priority="10848" stopIfTrue="1">
      <formula>O1680&lt;&gt;O1679</formula>
    </cfRule>
  </conditionalFormatting>
  <conditionalFormatting sqref="B1680">
    <cfRule type="expression" dxfId="7285" priority="10849" stopIfTrue="1">
      <formula>B1680&lt;&gt;B1679</formula>
    </cfRule>
  </conditionalFormatting>
  <conditionalFormatting sqref="C1680">
    <cfRule type="expression" dxfId="7284" priority="10850" stopIfTrue="1">
      <formula>C1680&lt;&gt;C1679</formula>
    </cfRule>
  </conditionalFormatting>
  <conditionalFormatting sqref="C1680:J1680 L1680:M1680">
    <cfRule type="expression" dxfId="7283" priority="10851" stopIfTrue="1">
      <formula>C1680&lt;&gt;C1679</formula>
    </cfRule>
  </conditionalFormatting>
  <conditionalFormatting sqref="O1680">
    <cfRule type="expression" dxfId="7282" priority="10855" stopIfTrue="1">
      <formula>O1680&lt;&gt;O1679</formula>
    </cfRule>
  </conditionalFormatting>
  <conditionalFormatting sqref="B1680">
    <cfRule type="expression" dxfId="7281" priority="10856" stopIfTrue="1">
      <formula>B1680&lt;&gt;B1679</formula>
    </cfRule>
  </conditionalFormatting>
  <conditionalFormatting sqref="C1680">
    <cfRule type="expression" dxfId="7280" priority="10857" stopIfTrue="1">
      <formula>C1680&lt;&gt;C1679</formula>
    </cfRule>
  </conditionalFormatting>
  <conditionalFormatting sqref="C1680:J1680 L1680:M1680">
    <cfRule type="expression" dxfId="7279" priority="10858" stopIfTrue="1">
      <formula>C1680&lt;&gt;C1679</formula>
    </cfRule>
  </conditionalFormatting>
  <conditionalFormatting sqref="O1680">
    <cfRule type="expression" dxfId="7278" priority="10862" stopIfTrue="1">
      <formula>O1680&lt;&gt;O1679</formula>
    </cfRule>
  </conditionalFormatting>
  <conditionalFormatting sqref="B1680">
    <cfRule type="expression" dxfId="7277" priority="10863" stopIfTrue="1">
      <formula>B1680&lt;&gt;B1679</formula>
    </cfRule>
  </conditionalFormatting>
  <conditionalFormatting sqref="C1680">
    <cfRule type="expression" dxfId="7276" priority="10864" stopIfTrue="1">
      <formula>C1680&lt;&gt;C1679</formula>
    </cfRule>
  </conditionalFormatting>
  <conditionalFormatting sqref="C1680:J1680 L1680:M1680">
    <cfRule type="expression" dxfId="7275" priority="10865" stopIfTrue="1">
      <formula>C1680&lt;&gt;C1679</formula>
    </cfRule>
  </conditionalFormatting>
  <conditionalFormatting sqref="O1680">
    <cfRule type="expression" dxfId="7274" priority="10869" stopIfTrue="1">
      <formula>O1680&lt;&gt;O1679</formula>
    </cfRule>
  </conditionalFormatting>
  <conditionalFormatting sqref="B1680">
    <cfRule type="expression" dxfId="7273" priority="10870" stopIfTrue="1">
      <formula>B1680&lt;&gt;B1679</formula>
    </cfRule>
  </conditionalFormatting>
  <conditionalFormatting sqref="C1680">
    <cfRule type="expression" dxfId="7272" priority="10871" stopIfTrue="1">
      <formula>C1680&lt;&gt;C1679</formula>
    </cfRule>
  </conditionalFormatting>
  <conditionalFormatting sqref="C1680:J1680 L1680:M1680">
    <cfRule type="expression" dxfId="7271" priority="10872" stopIfTrue="1">
      <formula>C1680&lt;&gt;C1679</formula>
    </cfRule>
  </conditionalFormatting>
  <conditionalFormatting sqref="T1680">
    <cfRule type="expression" dxfId="7270" priority="10874" stopIfTrue="1">
      <formula>T1680&lt;&gt;T1679</formula>
    </cfRule>
  </conditionalFormatting>
  <conditionalFormatting sqref="AO1743:AP1743 AS1743:AV1743 AX1743:BC1743">
    <cfRule type="expression" dxfId="7269" priority="12896" stopIfTrue="1">
      <formula>AO1743&lt;&gt;AO1742</formula>
    </cfRule>
  </conditionalFormatting>
  <conditionalFormatting sqref="AR1713">
    <cfRule type="expression" dxfId="7268" priority="12897" stopIfTrue="1">
      <formula>AR1713&lt;&gt;AR1712</formula>
    </cfRule>
  </conditionalFormatting>
  <conditionalFormatting sqref="AS1713">
    <cfRule type="expression" dxfId="7267" priority="12898" stopIfTrue="1">
      <formula>AS1713&lt;&gt;AS1712</formula>
    </cfRule>
  </conditionalFormatting>
  <conditionalFormatting sqref="AS1713:BC1713">
    <cfRule type="expression" dxfId="7266" priority="12899" stopIfTrue="1">
      <formula>AS1713&lt;&gt;AS1712</formula>
    </cfRule>
  </conditionalFormatting>
  <conditionalFormatting sqref="AR1743">
    <cfRule type="expression" dxfId="7265" priority="12900" stopIfTrue="1">
      <formula>AR1743&lt;&gt;AR1742</formula>
    </cfRule>
  </conditionalFormatting>
  <conditionalFormatting sqref="AS1743">
    <cfRule type="expression" dxfId="7264" priority="12901" stopIfTrue="1">
      <formula>AS1743&lt;&gt;AS1742</formula>
    </cfRule>
  </conditionalFormatting>
  <conditionalFormatting sqref="AS1743:BC1743">
    <cfRule type="expression" dxfId="7263" priority="12902" stopIfTrue="1">
      <formula>AS1743&lt;&gt;AS1742</formula>
    </cfRule>
  </conditionalFormatting>
  <conditionalFormatting sqref="AE1763">
    <cfRule type="expression" dxfId="7262" priority="12903" stopIfTrue="1">
      <formula>AE1763&lt;&gt;AE1762</formula>
    </cfRule>
  </conditionalFormatting>
  <conditionalFormatting sqref="AF1763">
    <cfRule type="expression" dxfId="7261" priority="12904" stopIfTrue="1">
      <formula>AF1763&lt;&gt;AF1762</formula>
    </cfRule>
  </conditionalFormatting>
  <conditionalFormatting sqref="AE1733">
    <cfRule type="expression" dxfId="7260" priority="12905" stopIfTrue="1">
      <formula>AE1733&lt;&gt;AE1732</formula>
    </cfRule>
  </conditionalFormatting>
  <conditionalFormatting sqref="AF1733">
    <cfRule type="expression" dxfId="7259" priority="12906" stopIfTrue="1">
      <formula>AF1733&lt;&gt;AF1732</formula>
    </cfRule>
  </conditionalFormatting>
  <conditionalFormatting sqref="AR1713">
    <cfRule type="expression" dxfId="7258" priority="12907" stopIfTrue="1">
      <formula>AR1713&lt;&gt;AR1712</formula>
    </cfRule>
  </conditionalFormatting>
  <conditionalFormatting sqref="AS1713">
    <cfRule type="expression" dxfId="7257" priority="12908" stopIfTrue="1">
      <formula>AS1713&lt;&gt;AS1712</formula>
    </cfRule>
  </conditionalFormatting>
  <conditionalFormatting sqref="AS1713:BC1713">
    <cfRule type="expression" dxfId="7256" priority="12909" stopIfTrue="1">
      <formula>AS1713&lt;&gt;AS1712</formula>
    </cfRule>
  </conditionalFormatting>
  <conditionalFormatting sqref="AR1743">
    <cfRule type="expression" dxfId="7255" priority="12910" stopIfTrue="1">
      <formula>AR1743&lt;&gt;AR1742</formula>
    </cfRule>
  </conditionalFormatting>
  <conditionalFormatting sqref="AS1743">
    <cfRule type="expression" dxfId="7254" priority="12911" stopIfTrue="1">
      <formula>AS1743&lt;&gt;AS1742</formula>
    </cfRule>
  </conditionalFormatting>
  <conditionalFormatting sqref="AS1743:BC1743">
    <cfRule type="expression" dxfId="7253" priority="12912" stopIfTrue="1">
      <formula>AS1743&lt;&gt;AS1742</formula>
    </cfRule>
  </conditionalFormatting>
  <conditionalFormatting sqref="AE1763">
    <cfRule type="expression" dxfId="7252" priority="12913" stopIfTrue="1">
      <formula>AE1763&lt;&gt;AE1762</formula>
    </cfRule>
  </conditionalFormatting>
  <conditionalFormatting sqref="AF1763">
    <cfRule type="expression" dxfId="7251" priority="12914" stopIfTrue="1">
      <formula>AF1763&lt;&gt;AF1762</formula>
    </cfRule>
  </conditionalFormatting>
  <conditionalFormatting sqref="AE1733">
    <cfRule type="expression" dxfId="7250" priority="12915" stopIfTrue="1">
      <formula>AE1733&lt;&gt;AE1732</formula>
    </cfRule>
  </conditionalFormatting>
  <conditionalFormatting sqref="AF1733">
    <cfRule type="expression" dxfId="7249" priority="12916" stopIfTrue="1">
      <formula>AF1733&lt;&gt;AF1732</formula>
    </cfRule>
  </conditionalFormatting>
  <conditionalFormatting sqref="AR1713">
    <cfRule type="expression" dxfId="7248" priority="12917" stopIfTrue="1">
      <formula>AR1713&lt;&gt;AR1712</formula>
    </cfRule>
  </conditionalFormatting>
  <conditionalFormatting sqref="AS1713">
    <cfRule type="expression" dxfId="7247" priority="12918" stopIfTrue="1">
      <formula>AS1713&lt;&gt;AS1712</formula>
    </cfRule>
  </conditionalFormatting>
  <conditionalFormatting sqref="AS1713:BC1713">
    <cfRule type="expression" dxfId="7246" priority="12919" stopIfTrue="1">
      <formula>AS1713&lt;&gt;AS1712</formula>
    </cfRule>
  </conditionalFormatting>
  <conditionalFormatting sqref="AR1743">
    <cfRule type="expression" dxfId="7245" priority="12920" stopIfTrue="1">
      <formula>AR1743&lt;&gt;AR1742</formula>
    </cfRule>
  </conditionalFormatting>
  <conditionalFormatting sqref="AS1743">
    <cfRule type="expression" dxfId="7244" priority="12921" stopIfTrue="1">
      <formula>AS1743&lt;&gt;AS1742</formula>
    </cfRule>
  </conditionalFormatting>
  <conditionalFormatting sqref="AS1743:BC1743">
    <cfRule type="expression" dxfId="7243" priority="12922" stopIfTrue="1">
      <formula>AS1743&lt;&gt;AS1742</formula>
    </cfRule>
  </conditionalFormatting>
  <conditionalFormatting sqref="AE1763">
    <cfRule type="expression" dxfId="7242" priority="12923" stopIfTrue="1">
      <formula>AE1763&lt;&gt;AE1762</formula>
    </cfRule>
  </conditionalFormatting>
  <conditionalFormatting sqref="AF1763">
    <cfRule type="expression" dxfId="7241" priority="12924" stopIfTrue="1">
      <formula>AF1763&lt;&gt;AF1762</formula>
    </cfRule>
  </conditionalFormatting>
  <conditionalFormatting sqref="AE1733">
    <cfRule type="expression" dxfId="7240" priority="12925" stopIfTrue="1">
      <formula>AE1733&lt;&gt;AE1732</formula>
    </cfRule>
  </conditionalFormatting>
  <conditionalFormatting sqref="AF1733">
    <cfRule type="expression" dxfId="7239" priority="12926" stopIfTrue="1">
      <formula>AF1733&lt;&gt;AF1732</formula>
    </cfRule>
  </conditionalFormatting>
  <conditionalFormatting sqref="AR1713">
    <cfRule type="expression" dxfId="7238" priority="12927" stopIfTrue="1">
      <formula>AR1713&lt;&gt;AR1712</formula>
    </cfRule>
  </conditionalFormatting>
  <conditionalFormatting sqref="AS1713">
    <cfRule type="expression" dxfId="7237" priority="12928" stopIfTrue="1">
      <formula>AS1713&lt;&gt;AS1712</formula>
    </cfRule>
  </conditionalFormatting>
  <conditionalFormatting sqref="AS1713:BC1713">
    <cfRule type="expression" dxfId="7236" priority="12929" stopIfTrue="1">
      <formula>AS1713&lt;&gt;AS1712</formula>
    </cfRule>
  </conditionalFormatting>
  <conditionalFormatting sqref="AR1743">
    <cfRule type="expression" dxfId="7235" priority="12930" stopIfTrue="1">
      <formula>AR1743&lt;&gt;AR1742</formula>
    </cfRule>
  </conditionalFormatting>
  <conditionalFormatting sqref="AS1743">
    <cfRule type="expression" dxfId="7234" priority="12931" stopIfTrue="1">
      <formula>AS1743&lt;&gt;AS1742</formula>
    </cfRule>
  </conditionalFormatting>
  <conditionalFormatting sqref="AS1743:BC1743">
    <cfRule type="expression" dxfId="7233" priority="12932" stopIfTrue="1">
      <formula>AS1743&lt;&gt;AS1742</formula>
    </cfRule>
  </conditionalFormatting>
  <conditionalFormatting sqref="AE1763">
    <cfRule type="expression" dxfId="7232" priority="12933" stopIfTrue="1">
      <formula>AE1763&lt;&gt;AE1762</formula>
    </cfRule>
  </conditionalFormatting>
  <conditionalFormatting sqref="AF1763">
    <cfRule type="expression" dxfId="7231" priority="12934" stopIfTrue="1">
      <formula>AF1763&lt;&gt;AF1762</formula>
    </cfRule>
  </conditionalFormatting>
  <conditionalFormatting sqref="AE1733">
    <cfRule type="expression" dxfId="7230" priority="12935" stopIfTrue="1">
      <formula>AE1733&lt;&gt;AE1732</formula>
    </cfRule>
  </conditionalFormatting>
  <conditionalFormatting sqref="AF1733">
    <cfRule type="expression" dxfId="7229" priority="12936" stopIfTrue="1">
      <formula>AF1733&lt;&gt;AF1732</formula>
    </cfRule>
  </conditionalFormatting>
  <conditionalFormatting sqref="AR1713">
    <cfRule type="expression" dxfId="7228" priority="12937" stopIfTrue="1">
      <formula>AR1713&lt;&gt;AR1712</formula>
    </cfRule>
  </conditionalFormatting>
  <conditionalFormatting sqref="AS1713">
    <cfRule type="expression" dxfId="7227" priority="12938" stopIfTrue="1">
      <formula>AS1713&lt;&gt;AS1712</formula>
    </cfRule>
  </conditionalFormatting>
  <conditionalFormatting sqref="AS1713:BC1713">
    <cfRule type="expression" dxfId="7226" priority="12939" stopIfTrue="1">
      <formula>AS1713&lt;&gt;AS1712</formula>
    </cfRule>
  </conditionalFormatting>
  <conditionalFormatting sqref="AR1743">
    <cfRule type="expression" dxfId="7225" priority="12940" stopIfTrue="1">
      <formula>AR1743&lt;&gt;AR1742</formula>
    </cfRule>
  </conditionalFormatting>
  <conditionalFormatting sqref="AS1743">
    <cfRule type="expression" dxfId="7224" priority="12941" stopIfTrue="1">
      <formula>AS1743&lt;&gt;AS1742</formula>
    </cfRule>
  </conditionalFormatting>
  <conditionalFormatting sqref="AS1743:BC1743">
    <cfRule type="expression" dxfId="7223" priority="12942" stopIfTrue="1">
      <formula>AS1743&lt;&gt;AS1742</formula>
    </cfRule>
  </conditionalFormatting>
  <conditionalFormatting sqref="AE1763">
    <cfRule type="expression" dxfId="7222" priority="12943" stopIfTrue="1">
      <formula>AE1763&lt;&gt;AE1762</formula>
    </cfRule>
  </conditionalFormatting>
  <conditionalFormatting sqref="AF1763">
    <cfRule type="expression" dxfId="7221" priority="12944" stopIfTrue="1">
      <formula>AF1763&lt;&gt;AF1762</formula>
    </cfRule>
  </conditionalFormatting>
  <conditionalFormatting sqref="AE1733">
    <cfRule type="expression" dxfId="7220" priority="12945" stopIfTrue="1">
      <formula>AE1733&lt;&gt;AE1732</formula>
    </cfRule>
  </conditionalFormatting>
  <conditionalFormatting sqref="AF1733">
    <cfRule type="expression" dxfId="7219" priority="12946" stopIfTrue="1">
      <formula>AF1733&lt;&gt;AF1732</formula>
    </cfRule>
  </conditionalFormatting>
  <conditionalFormatting sqref="AR1713">
    <cfRule type="expression" dxfId="7218" priority="12947" stopIfTrue="1">
      <formula>AR1713&lt;&gt;AR1712</formula>
    </cfRule>
  </conditionalFormatting>
  <conditionalFormatting sqref="AS1713">
    <cfRule type="expression" dxfId="7217" priority="12948" stopIfTrue="1">
      <formula>AS1713&lt;&gt;AS1712</formula>
    </cfRule>
  </conditionalFormatting>
  <conditionalFormatting sqref="AS1713:BC1713">
    <cfRule type="expression" dxfId="7216" priority="12949" stopIfTrue="1">
      <formula>AS1713&lt;&gt;AS1712</formula>
    </cfRule>
  </conditionalFormatting>
  <conditionalFormatting sqref="AR1743">
    <cfRule type="expression" dxfId="7215" priority="12950" stopIfTrue="1">
      <formula>AR1743&lt;&gt;AR1742</formula>
    </cfRule>
  </conditionalFormatting>
  <conditionalFormatting sqref="AS1743">
    <cfRule type="expression" dxfId="7214" priority="12951" stopIfTrue="1">
      <formula>AS1743&lt;&gt;AS1742</formula>
    </cfRule>
  </conditionalFormatting>
  <conditionalFormatting sqref="AS1743:BC1743">
    <cfRule type="expression" dxfId="7213" priority="12952" stopIfTrue="1">
      <formula>AS1743&lt;&gt;AS1742</formula>
    </cfRule>
  </conditionalFormatting>
  <conditionalFormatting sqref="AE1763">
    <cfRule type="expression" dxfId="7212" priority="12953" stopIfTrue="1">
      <formula>AE1763&lt;&gt;AE1762</formula>
    </cfRule>
  </conditionalFormatting>
  <conditionalFormatting sqref="AF1763">
    <cfRule type="expression" dxfId="7211" priority="12954" stopIfTrue="1">
      <formula>AF1763&lt;&gt;AF1762</formula>
    </cfRule>
  </conditionalFormatting>
  <conditionalFormatting sqref="AE1733">
    <cfRule type="expression" dxfId="7210" priority="12955" stopIfTrue="1">
      <formula>AE1733&lt;&gt;AE1732</formula>
    </cfRule>
  </conditionalFormatting>
  <conditionalFormatting sqref="AF1733">
    <cfRule type="expression" dxfId="7209" priority="12956" stopIfTrue="1">
      <formula>AF1733&lt;&gt;AF1732</formula>
    </cfRule>
  </conditionalFormatting>
  <conditionalFormatting sqref="AR1713">
    <cfRule type="expression" dxfId="7208" priority="12957" stopIfTrue="1">
      <formula>AR1713&lt;&gt;AR1712</formula>
    </cfRule>
  </conditionalFormatting>
  <conditionalFormatting sqref="AS1713">
    <cfRule type="expression" dxfId="7207" priority="12958" stopIfTrue="1">
      <formula>AS1713&lt;&gt;AS1712</formula>
    </cfRule>
  </conditionalFormatting>
  <conditionalFormatting sqref="AS1713:BC1713">
    <cfRule type="expression" dxfId="7206" priority="12959" stopIfTrue="1">
      <formula>AS1713&lt;&gt;AS1712</formula>
    </cfRule>
  </conditionalFormatting>
  <conditionalFormatting sqref="AR1743">
    <cfRule type="expression" dxfId="7205" priority="12960" stopIfTrue="1">
      <formula>AR1743&lt;&gt;AR1742</formula>
    </cfRule>
  </conditionalFormatting>
  <conditionalFormatting sqref="AS1743">
    <cfRule type="expression" dxfId="7204" priority="12961" stopIfTrue="1">
      <formula>AS1743&lt;&gt;AS1742</formula>
    </cfRule>
  </conditionalFormatting>
  <conditionalFormatting sqref="AS1743:BC1743">
    <cfRule type="expression" dxfId="7203" priority="12962" stopIfTrue="1">
      <formula>AS1743&lt;&gt;AS1742</formula>
    </cfRule>
  </conditionalFormatting>
  <conditionalFormatting sqref="AE1763">
    <cfRule type="expression" dxfId="7202" priority="12963" stopIfTrue="1">
      <formula>AE1763&lt;&gt;AE1762</formula>
    </cfRule>
  </conditionalFormatting>
  <conditionalFormatting sqref="AF1763">
    <cfRule type="expression" dxfId="7201" priority="12964" stopIfTrue="1">
      <formula>AF1763&lt;&gt;AF1762</formula>
    </cfRule>
  </conditionalFormatting>
  <conditionalFormatting sqref="AE1733">
    <cfRule type="expression" dxfId="7200" priority="12965" stopIfTrue="1">
      <formula>AE1733&lt;&gt;AE1732</formula>
    </cfRule>
  </conditionalFormatting>
  <conditionalFormatting sqref="AF1733">
    <cfRule type="expression" dxfId="7199" priority="12966" stopIfTrue="1">
      <formula>AF1733&lt;&gt;AF1732</formula>
    </cfRule>
  </conditionalFormatting>
  <conditionalFormatting sqref="AR1713">
    <cfRule type="expression" dxfId="7198" priority="12967" stopIfTrue="1">
      <formula>AR1713&lt;&gt;AR1712</formula>
    </cfRule>
  </conditionalFormatting>
  <conditionalFormatting sqref="AS1713">
    <cfRule type="expression" dxfId="7197" priority="12968" stopIfTrue="1">
      <formula>AS1713&lt;&gt;AS1712</formula>
    </cfRule>
  </conditionalFormatting>
  <conditionalFormatting sqref="AS1713:BC1713">
    <cfRule type="expression" dxfId="7196" priority="12969" stopIfTrue="1">
      <formula>AS1713&lt;&gt;AS1712</formula>
    </cfRule>
  </conditionalFormatting>
  <conditionalFormatting sqref="AR1743">
    <cfRule type="expression" dxfId="7195" priority="12970" stopIfTrue="1">
      <formula>AR1743&lt;&gt;AR1742</formula>
    </cfRule>
  </conditionalFormatting>
  <conditionalFormatting sqref="AS1743">
    <cfRule type="expression" dxfId="7194" priority="12971" stopIfTrue="1">
      <formula>AS1743&lt;&gt;AS1742</formula>
    </cfRule>
  </conditionalFormatting>
  <conditionalFormatting sqref="AS1743:BC1743">
    <cfRule type="expression" dxfId="7193" priority="12972" stopIfTrue="1">
      <formula>AS1743&lt;&gt;AS1742</formula>
    </cfRule>
  </conditionalFormatting>
  <conditionalFormatting sqref="AE1763">
    <cfRule type="expression" dxfId="7192" priority="12973" stopIfTrue="1">
      <formula>AE1763&lt;&gt;AE1762</formula>
    </cfRule>
  </conditionalFormatting>
  <conditionalFormatting sqref="AF1763">
    <cfRule type="expression" dxfId="7191" priority="12974" stopIfTrue="1">
      <formula>AF1763&lt;&gt;AF1762</formula>
    </cfRule>
  </conditionalFormatting>
  <conditionalFormatting sqref="AE1733">
    <cfRule type="expression" dxfId="7190" priority="12975" stopIfTrue="1">
      <formula>AE1733&lt;&gt;AE1732</formula>
    </cfRule>
  </conditionalFormatting>
  <conditionalFormatting sqref="AF1733">
    <cfRule type="expression" dxfId="7189" priority="12976" stopIfTrue="1">
      <formula>AF1733&lt;&gt;AF1732</formula>
    </cfRule>
  </conditionalFormatting>
  <conditionalFormatting sqref="AR1743">
    <cfRule type="expression" dxfId="7188" priority="12977" stopIfTrue="1">
      <formula>AR1743&lt;&gt;AR1742</formula>
    </cfRule>
  </conditionalFormatting>
  <conditionalFormatting sqref="AR1743">
    <cfRule type="expression" dxfId="7187" priority="12978" stopIfTrue="1">
      <formula>AR1743&lt;&gt;AR1742</formula>
    </cfRule>
  </conditionalFormatting>
  <conditionalFormatting sqref="AR1743">
    <cfRule type="expression" dxfId="7186" priority="12979" stopIfTrue="1">
      <formula>AR1743&lt;&gt;AR1742</formula>
    </cfRule>
  </conditionalFormatting>
  <conditionalFormatting sqref="AR1743">
    <cfRule type="expression" dxfId="7185" priority="12980" stopIfTrue="1">
      <formula>AR1743&lt;&gt;AR1742</formula>
    </cfRule>
  </conditionalFormatting>
  <conditionalFormatting sqref="AR1743">
    <cfRule type="expression" dxfId="7184" priority="12981" stopIfTrue="1">
      <formula>AR1743&lt;&gt;AR1742</formula>
    </cfRule>
  </conditionalFormatting>
  <conditionalFormatting sqref="AR1743">
    <cfRule type="expression" dxfId="7183" priority="12982" stopIfTrue="1">
      <formula>AR1743&lt;&gt;AR1742</formula>
    </cfRule>
  </conditionalFormatting>
  <conditionalFormatting sqref="AR1743">
    <cfRule type="expression" dxfId="7182" priority="12983" stopIfTrue="1">
      <formula>AR1743&lt;&gt;AR1742</formula>
    </cfRule>
  </conditionalFormatting>
  <conditionalFormatting sqref="AR1743">
    <cfRule type="expression" dxfId="7181" priority="12984" stopIfTrue="1">
      <formula>AR1743&lt;&gt;AR1742</formula>
    </cfRule>
  </conditionalFormatting>
  <conditionalFormatting sqref="AR1743">
    <cfRule type="expression" dxfId="7180" priority="12985" stopIfTrue="1">
      <formula>AR1743&lt;&gt;AR1742</formula>
    </cfRule>
  </conditionalFormatting>
  <conditionalFormatting sqref="AR1743">
    <cfRule type="expression" dxfId="7179" priority="12986" stopIfTrue="1">
      <formula>AR1743&lt;&gt;AR1742</formula>
    </cfRule>
  </conditionalFormatting>
  <conditionalFormatting sqref="AR1743">
    <cfRule type="expression" dxfId="7178" priority="12987" stopIfTrue="1">
      <formula>AR1743&lt;&gt;AR1742</formula>
    </cfRule>
  </conditionalFormatting>
  <conditionalFormatting sqref="AR1743">
    <cfRule type="expression" dxfId="7177" priority="12988" stopIfTrue="1">
      <formula>AR1743&lt;&gt;AR1742</formula>
    </cfRule>
  </conditionalFormatting>
  <conditionalFormatting sqref="AR1743">
    <cfRule type="expression" dxfId="7176" priority="12989" stopIfTrue="1">
      <formula>AR1743&lt;&gt;AR1742</formula>
    </cfRule>
  </conditionalFormatting>
  <conditionalFormatting sqref="AR1743">
    <cfRule type="expression" dxfId="7175" priority="12990" stopIfTrue="1">
      <formula>AR1743&lt;&gt;AR1742</formula>
    </cfRule>
  </conditionalFormatting>
  <conditionalFormatting sqref="AR1743">
    <cfRule type="expression" dxfId="7174" priority="12991" stopIfTrue="1">
      <formula>AR1743&lt;&gt;AR1742</formula>
    </cfRule>
  </conditionalFormatting>
  <conditionalFormatting sqref="AR1743">
    <cfRule type="expression" dxfId="7173" priority="12992" stopIfTrue="1">
      <formula>AR1743&lt;&gt;AR1742</formula>
    </cfRule>
  </conditionalFormatting>
  <conditionalFormatting sqref="AN1743">
    <cfRule type="expression" dxfId="7172" priority="12993" stopIfTrue="1">
      <formula>AN1743&lt;&gt;AN1712</formula>
    </cfRule>
  </conditionalFormatting>
  <conditionalFormatting sqref="AN1713">
    <cfRule type="expression" dxfId="7171" priority="12994" stopIfTrue="1">
      <formula>AN1713&lt;&gt;AN1712</formula>
    </cfRule>
  </conditionalFormatting>
  <conditionalFormatting sqref="AR1713">
    <cfRule type="expression" dxfId="7170" priority="12995" stopIfTrue="1">
      <formula>AR1713&lt;&gt;AR1712</formula>
    </cfRule>
  </conditionalFormatting>
  <conditionalFormatting sqref="AS1713">
    <cfRule type="expression" dxfId="7169" priority="12996" stopIfTrue="1">
      <formula>AS1713&lt;&gt;AS1712</formula>
    </cfRule>
  </conditionalFormatting>
  <conditionalFormatting sqref="AS1713:BC1713">
    <cfRule type="expression" dxfId="7168" priority="12997" stopIfTrue="1">
      <formula>AS1713&lt;&gt;AS1712</formula>
    </cfRule>
  </conditionalFormatting>
  <conditionalFormatting sqref="AR1743">
    <cfRule type="expression" dxfId="7167" priority="12998" stopIfTrue="1">
      <formula>AR1743&lt;&gt;AR1742</formula>
    </cfRule>
  </conditionalFormatting>
  <conditionalFormatting sqref="AS1743">
    <cfRule type="expression" dxfId="7166" priority="12999" stopIfTrue="1">
      <formula>AS1743&lt;&gt;AS1742</formula>
    </cfRule>
  </conditionalFormatting>
  <conditionalFormatting sqref="AS1743:BC1743">
    <cfRule type="expression" dxfId="7165" priority="13000" stopIfTrue="1">
      <formula>AS1743&lt;&gt;AS1742</formula>
    </cfRule>
  </conditionalFormatting>
  <conditionalFormatting sqref="AE1763">
    <cfRule type="expression" dxfId="7164" priority="13001" stopIfTrue="1">
      <formula>AE1763&lt;&gt;AE1762</formula>
    </cfRule>
  </conditionalFormatting>
  <conditionalFormatting sqref="AF1763">
    <cfRule type="expression" dxfId="7163" priority="13002" stopIfTrue="1">
      <formula>AF1763&lt;&gt;AF1762</formula>
    </cfRule>
  </conditionalFormatting>
  <conditionalFormatting sqref="AE1733">
    <cfRule type="expression" dxfId="7162" priority="13003" stopIfTrue="1">
      <formula>AE1733&lt;&gt;AE1732</formula>
    </cfRule>
  </conditionalFormatting>
  <conditionalFormatting sqref="AF1733">
    <cfRule type="expression" dxfId="7161" priority="13004" stopIfTrue="1">
      <formula>AF1733&lt;&gt;AF1732</formula>
    </cfRule>
  </conditionalFormatting>
  <conditionalFormatting sqref="AR1713">
    <cfRule type="expression" dxfId="7160" priority="13005" stopIfTrue="1">
      <formula>AR1713&lt;&gt;AR1712</formula>
    </cfRule>
  </conditionalFormatting>
  <conditionalFormatting sqref="AS1713">
    <cfRule type="expression" dxfId="7159" priority="13006" stopIfTrue="1">
      <formula>AS1713&lt;&gt;AS1712</formula>
    </cfRule>
  </conditionalFormatting>
  <conditionalFormatting sqref="AS1713:BC1713">
    <cfRule type="expression" dxfId="7158" priority="13007" stopIfTrue="1">
      <formula>AS1713&lt;&gt;AS1712</formula>
    </cfRule>
  </conditionalFormatting>
  <conditionalFormatting sqref="AR1743">
    <cfRule type="expression" dxfId="7157" priority="13008" stopIfTrue="1">
      <formula>AR1743&lt;&gt;AR1742</formula>
    </cfRule>
  </conditionalFormatting>
  <conditionalFormatting sqref="AS1743">
    <cfRule type="expression" dxfId="7156" priority="13009" stopIfTrue="1">
      <formula>AS1743&lt;&gt;AS1742</formula>
    </cfRule>
  </conditionalFormatting>
  <conditionalFormatting sqref="AS1743:BC1743">
    <cfRule type="expression" dxfId="7155" priority="13010" stopIfTrue="1">
      <formula>AS1743&lt;&gt;AS1742</formula>
    </cfRule>
  </conditionalFormatting>
  <conditionalFormatting sqref="AE1763">
    <cfRule type="expression" dxfId="7154" priority="13011" stopIfTrue="1">
      <formula>AE1763&lt;&gt;AE1762</formula>
    </cfRule>
  </conditionalFormatting>
  <conditionalFormatting sqref="AF1763">
    <cfRule type="expression" dxfId="7153" priority="13012" stopIfTrue="1">
      <formula>AF1763&lt;&gt;AF1762</formula>
    </cfRule>
  </conditionalFormatting>
  <conditionalFormatting sqref="AE1733">
    <cfRule type="expression" dxfId="7152" priority="13013" stopIfTrue="1">
      <formula>AE1733&lt;&gt;AE1732</formula>
    </cfRule>
  </conditionalFormatting>
  <conditionalFormatting sqref="AF1733">
    <cfRule type="expression" dxfId="7151" priority="13014" stopIfTrue="1">
      <formula>AF1733&lt;&gt;AF1732</formula>
    </cfRule>
  </conditionalFormatting>
  <conditionalFormatting sqref="AR1713">
    <cfRule type="expression" dxfId="7150" priority="13015" stopIfTrue="1">
      <formula>AR1713&lt;&gt;AR1712</formula>
    </cfRule>
  </conditionalFormatting>
  <conditionalFormatting sqref="AS1713">
    <cfRule type="expression" dxfId="7149" priority="13016" stopIfTrue="1">
      <formula>AS1713&lt;&gt;AS1712</formula>
    </cfRule>
  </conditionalFormatting>
  <conditionalFormatting sqref="AS1713:BC1713">
    <cfRule type="expression" dxfId="7148" priority="13017" stopIfTrue="1">
      <formula>AS1713&lt;&gt;AS1712</formula>
    </cfRule>
  </conditionalFormatting>
  <conditionalFormatting sqref="AR1743">
    <cfRule type="expression" dxfId="7147" priority="13018" stopIfTrue="1">
      <formula>AR1743&lt;&gt;AR1742</formula>
    </cfRule>
  </conditionalFormatting>
  <conditionalFormatting sqref="AS1743">
    <cfRule type="expression" dxfId="7146" priority="13019" stopIfTrue="1">
      <formula>AS1743&lt;&gt;AS1742</formula>
    </cfRule>
  </conditionalFormatting>
  <conditionalFormatting sqref="AS1743:BC1743">
    <cfRule type="expression" dxfId="7145" priority="13020" stopIfTrue="1">
      <formula>AS1743&lt;&gt;AS1742</formula>
    </cfRule>
  </conditionalFormatting>
  <conditionalFormatting sqref="AE1763">
    <cfRule type="expression" dxfId="7144" priority="13021" stopIfTrue="1">
      <formula>AE1763&lt;&gt;AE1762</formula>
    </cfRule>
  </conditionalFormatting>
  <conditionalFormatting sqref="AF1763">
    <cfRule type="expression" dxfId="7143" priority="13022" stopIfTrue="1">
      <formula>AF1763&lt;&gt;AF1762</formula>
    </cfRule>
  </conditionalFormatting>
  <conditionalFormatting sqref="AE1733">
    <cfRule type="expression" dxfId="7142" priority="13023" stopIfTrue="1">
      <formula>AE1733&lt;&gt;AE1732</formula>
    </cfRule>
  </conditionalFormatting>
  <conditionalFormatting sqref="AF1733">
    <cfRule type="expression" dxfId="7141" priority="13024" stopIfTrue="1">
      <formula>AF1733&lt;&gt;AF1732</formula>
    </cfRule>
  </conditionalFormatting>
  <conditionalFormatting sqref="AR1713">
    <cfRule type="expression" dxfId="7140" priority="13025" stopIfTrue="1">
      <formula>AR1713&lt;&gt;AR1712</formula>
    </cfRule>
  </conditionalFormatting>
  <conditionalFormatting sqref="AS1713">
    <cfRule type="expression" dxfId="7139" priority="13026" stopIfTrue="1">
      <formula>AS1713&lt;&gt;AS1712</formula>
    </cfRule>
  </conditionalFormatting>
  <conditionalFormatting sqref="AS1713:BC1713">
    <cfRule type="expression" dxfId="7138" priority="13027" stopIfTrue="1">
      <formula>AS1713&lt;&gt;AS1712</formula>
    </cfRule>
  </conditionalFormatting>
  <conditionalFormatting sqref="AR1743">
    <cfRule type="expression" dxfId="7137" priority="13028" stopIfTrue="1">
      <formula>AR1743&lt;&gt;AR1742</formula>
    </cfRule>
  </conditionalFormatting>
  <conditionalFormatting sqref="AS1743">
    <cfRule type="expression" dxfId="7136" priority="13029" stopIfTrue="1">
      <formula>AS1743&lt;&gt;AS1742</formula>
    </cfRule>
  </conditionalFormatting>
  <conditionalFormatting sqref="AS1743:BC1743">
    <cfRule type="expression" dxfId="7135" priority="13030" stopIfTrue="1">
      <formula>AS1743&lt;&gt;AS1742</formula>
    </cfRule>
  </conditionalFormatting>
  <conditionalFormatting sqref="AE1763">
    <cfRule type="expression" dxfId="7134" priority="13031" stopIfTrue="1">
      <formula>AE1763&lt;&gt;AE1762</formula>
    </cfRule>
  </conditionalFormatting>
  <conditionalFormatting sqref="AF1763">
    <cfRule type="expression" dxfId="7133" priority="13032" stopIfTrue="1">
      <formula>AF1763&lt;&gt;AF1762</formula>
    </cfRule>
  </conditionalFormatting>
  <conditionalFormatting sqref="AE1733">
    <cfRule type="expression" dxfId="7132" priority="13033" stopIfTrue="1">
      <formula>AE1733&lt;&gt;AE1732</formula>
    </cfRule>
  </conditionalFormatting>
  <conditionalFormatting sqref="AF1733">
    <cfRule type="expression" dxfId="7131" priority="13034" stopIfTrue="1">
      <formula>AF1733&lt;&gt;AF1732</formula>
    </cfRule>
  </conditionalFormatting>
  <conditionalFormatting sqref="AR1713">
    <cfRule type="expression" dxfId="7130" priority="13035" stopIfTrue="1">
      <formula>AR1713&lt;&gt;AR1712</formula>
    </cfRule>
  </conditionalFormatting>
  <conditionalFormatting sqref="AS1713">
    <cfRule type="expression" dxfId="7129" priority="13036" stopIfTrue="1">
      <formula>AS1713&lt;&gt;AS1712</formula>
    </cfRule>
  </conditionalFormatting>
  <conditionalFormatting sqref="AS1713:BC1713">
    <cfRule type="expression" dxfId="7128" priority="13037" stopIfTrue="1">
      <formula>AS1713&lt;&gt;AS1712</formula>
    </cfRule>
  </conditionalFormatting>
  <conditionalFormatting sqref="AR1743">
    <cfRule type="expression" dxfId="7127" priority="13038" stopIfTrue="1">
      <formula>AR1743&lt;&gt;AR1742</formula>
    </cfRule>
  </conditionalFormatting>
  <conditionalFormatting sqref="AS1743">
    <cfRule type="expression" dxfId="7126" priority="13039" stopIfTrue="1">
      <formula>AS1743&lt;&gt;AS1742</formula>
    </cfRule>
  </conditionalFormatting>
  <conditionalFormatting sqref="AS1743:BC1743">
    <cfRule type="expression" dxfId="7125" priority="13040" stopIfTrue="1">
      <formula>AS1743&lt;&gt;AS1742</formula>
    </cfRule>
  </conditionalFormatting>
  <conditionalFormatting sqref="AE1763">
    <cfRule type="expression" dxfId="7124" priority="13041" stopIfTrue="1">
      <formula>AE1763&lt;&gt;AE1762</formula>
    </cfRule>
  </conditionalFormatting>
  <conditionalFormatting sqref="AF1763">
    <cfRule type="expression" dxfId="7123" priority="13042" stopIfTrue="1">
      <formula>AF1763&lt;&gt;AF1762</formula>
    </cfRule>
  </conditionalFormatting>
  <conditionalFormatting sqref="AE1733">
    <cfRule type="expression" dxfId="7122" priority="13043" stopIfTrue="1">
      <formula>AE1733&lt;&gt;AE1732</formula>
    </cfRule>
  </conditionalFormatting>
  <conditionalFormatting sqref="AF1733">
    <cfRule type="expression" dxfId="7121" priority="13044" stopIfTrue="1">
      <formula>AF1733&lt;&gt;AF1732</formula>
    </cfRule>
  </conditionalFormatting>
  <conditionalFormatting sqref="AR1713">
    <cfRule type="expression" dxfId="7120" priority="13045" stopIfTrue="1">
      <formula>AR1713&lt;&gt;AR1712</formula>
    </cfRule>
  </conditionalFormatting>
  <conditionalFormatting sqref="AS1713">
    <cfRule type="expression" dxfId="7119" priority="13046" stopIfTrue="1">
      <formula>AS1713&lt;&gt;AS1712</formula>
    </cfRule>
  </conditionalFormatting>
  <conditionalFormatting sqref="AS1713:BC1713">
    <cfRule type="expression" dxfId="7118" priority="13047" stopIfTrue="1">
      <formula>AS1713&lt;&gt;AS1712</formula>
    </cfRule>
  </conditionalFormatting>
  <conditionalFormatting sqref="AR1743">
    <cfRule type="expression" dxfId="7117" priority="13048" stopIfTrue="1">
      <formula>AR1743&lt;&gt;AR1742</formula>
    </cfRule>
  </conditionalFormatting>
  <conditionalFormatting sqref="AS1743">
    <cfRule type="expression" dxfId="7116" priority="13049" stopIfTrue="1">
      <formula>AS1743&lt;&gt;AS1742</formula>
    </cfRule>
  </conditionalFormatting>
  <conditionalFormatting sqref="AS1743:BC1743">
    <cfRule type="expression" dxfId="7115" priority="13050" stopIfTrue="1">
      <formula>AS1743&lt;&gt;AS1742</formula>
    </cfRule>
  </conditionalFormatting>
  <conditionalFormatting sqref="AE1763">
    <cfRule type="expression" dxfId="7114" priority="13051" stopIfTrue="1">
      <formula>AE1763&lt;&gt;AE1762</formula>
    </cfRule>
  </conditionalFormatting>
  <conditionalFormatting sqref="AF1763">
    <cfRule type="expression" dxfId="7113" priority="13052" stopIfTrue="1">
      <formula>AF1763&lt;&gt;AF1762</formula>
    </cfRule>
  </conditionalFormatting>
  <conditionalFormatting sqref="AE1733">
    <cfRule type="expression" dxfId="7112" priority="13053" stopIfTrue="1">
      <formula>AE1733&lt;&gt;AE1732</formula>
    </cfRule>
  </conditionalFormatting>
  <conditionalFormatting sqref="AF1733">
    <cfRule type="expression" dxfId="7111" priority="13054" stopIfTrue="1">
      <formula>AF1733&lt;&gt;AF1732</formula>
    </cfRule>
  </conditionalFormatting>
  <conditionalFormatting sqref="AR1713">
    <cfRule type="expression" dxfId="7110" priority="13055" stopIfTrue="1">
      <formula>AR1713&lt;&gt;AR1712</formula>
    </cfRule>
  </conditionalFormatting>
  <conditionalFormatting sqref="AS1713">
    <cfRule type="expression" dxfId="7109" priority="13056" stopIfTrue="1">
      <formula>AS1713&lt;&gt;AS1712</formula>
    </cfRule>
  </conditionalFormatting>
  <conditionalFormatting sqref="AS1713:BC1713">
    <cfRule type="expression" dxfId="7108" priority="13057" stopIfTrue="1">
      <formula>AS1713&lt;&gt;AS1712</formula>
    </cfRule>
  </conditionalFormatting>
  <conditionalFormatting sqref="AR1743">
    <cfRule type="expression" dxfId="7107" priority="13058" stopIfTrue="1">
      <formula>AR1743&lt;&gt;AR1742</formula>
    </cfRule>
  </conditionalFormatting>
  <conditionalFormatting sqref="AS1743">
    <cfRule type="expression" dxfId="7106" priority="13059" stopIfTrue="1">
      <formula>AS1743&lt;&gt;AS1742</formula>
    </cfRule>
  </conditionalFormatting>
  <conditionalFormatting sqref="AS1743:BC1743">
    <cfRule type="expression" dxfId="7105" priority="13060" stopIfTrue="1">
      <formula>AS1743&lt;&gt;AS1742</formula>
    </cfRule>
  </conditionalFormatting>
  <conditionalFormatting sqref="AE1763">
    <cfRule type="expression" dxfId="7104" priority="13061" stopIfTrue="1">
      <formula>AE1763&lt;&gt;AE1762</formula>
    </cfRule>
  </conditionalFormatting>
  <conditionalFormatting sqref="AF1763">
    <cfRule type="expression" dxfId="7103" priority="13062" stopIfTrue="1">
      <formula>AF1763&lt;&gt;AF1762</formula>
    </cfRule>
  </conditionalFormatting>
  <conditionalFormatting sqref="AE1733">
    <cfRule type="expression" dxfId="7102" priority="13063" stopIfTrue="1">
      <formula>AE1733&lt;&gt;AE1732</formula>
    </cfRule>
  </conditionalFormatting>
  <conditionalFormatting sqref="AF1733">
    <cfRule type="expression" dxfId="7101" priority="13064" stopIfTrue="1">
      <formula>AF1733&lt;&gt;AF1732</formula>
    </cfRule>
  </conditionalFormatting>
  <conditionalFormatting sqref="AR1713">
    <cfRule type="expression" dxfId="7100" priority="13065" stopIfTrue="1">
      <formula>AR1713&lt;&gt;AR1712</formula>
    </cfRule>
  </conditionalFormatting>
  <conditionalFormatting sqref="AS1713">
    <cfRule type="expression" dxfId="7099" priority="13066" stopIfTrue="1">
      <formula>AS1713&lt;&gt;AS1712</formula>
    </cfRule>
  </conditionalFormatting>
  <conditionalFormatting sqref="AS1713:BC1713">
    <cfRule type="expression" dxfId="7098" priority="13067" stopIfTrue="1">
      <formula>AS1713&lt;&gt;AS1712</formula>
    </cfRule>
  </conditionalFormatting>
  <conditionalFormatting sqref="AR1743">
    <cfRule type="expression" dxfId="7097" priority="13068" stopIfTrue="1">
      <formula>AR1743&lt;&gt;AR1742</formula>
    </cfRule>
  </conditionalFormatting>
  <conditionalFormatting sqref="AS1743">
    <cfRule type="expression" dxfId="7096" priority="13069" stopIfTrue="1">
      <formula>AS1743&lt;&gt;AS1742</formula>
    </cfRule>
  </conditionalFormatting>
  <conditionalFormatting sqref="AS1743:BC1743">
    <cfRule type="expression" dxfId="7095" priority="13070" stopIfTrue="1">
      <formula>AS1743&lt;&gt;AS1742</formula>
    </cfRule>
  </conditionalFormatting>
  <conditionalFormatting sqref="AE1763">
    <cfRule type="expression" dxfId="7094" priority="13071" stopIfTrue="1">
      <formula>AE1763&lt;&gt;AE1762</formula>
    </cfRule>
  </conditionalFormatting>
  <conditionalFormatting sqref="AF1763">
    <cfRule type="expression" dxfId="7093" priority="13072" stopIfTrue="1">
      <formula>AF1763&lt;&gt;AF1762</formula>
    </cfRule>
  </conditionalFormatting>
  <conditionalFormatting sqref="AE1733">
    <cfRule type="expression" dxfId="7092" priority="13073" stopIfTrue="1">
      <formula>AE1733&lt;&gt;AE1732</formula>
    </cfRule>
  </conditionalFormatting>
  <conditionalFormatting sqref="AF1733">
    <cfRule type="expression" dxfId="7091" priority="13074" stopIfTrue="1">
      <formula>AF1733&lt;&gt;AF1732</formula>
    </cfRule>
  </conditionalFormatting>
  <conditionalFormatting sqref="AR1743">
    <cfRule type="expression" dxfId="7090" priority="13075" stopIfTrue="1">
      <formula>AR1743&lt;&gt;AR1742</formula>
    </cfRule>
  </conditionalFormatting>
  <conditionalFormatting sqref="AR1743">
    <cfRule type="expression" dxfId="7089" priority="13076" stopIfTrue="1">
      <formula>AR1743&lt;&gt;AR1742</formula>
    </cfRule>
  </conditionalFormatting>
  <conditionalFormatting sqref="AR1743">
    <cfRule type="expression" dxfId="7088" priority="13077" stopIfTrue="1">
      <formula>AR1743&lt;&gt;AR1742</formula>
    </cfRule>
  </conditionalFormatting>
  <conditionalFormatting sqref="AR1743">
    <cfRule type="expression" dxfId="7087" priority="13078" stopIfTrue="1">
      <formula>AR1743&lt;&gt;AR1742</formula>
    </cfRule>
  </conditionalFormatting>
  <conditionalFormatting sqref="AR1743">
    <cfRule type="expression" dxfId="7086" priority="13079" stopIfTrue="1">
      <formula>AR1743&lt;&gt;AR1742</formula>
    </cfRule>
  </conditionalFormatting>
  <conditionalFormatting sqref="AR1743">
    <cfRule type="expression" dxfId="7085" priority="13080" stopIfTrue="1">
      <formula>AR1743&lt;&gt;AR1742</formula>
    </cfRule>
  </conditionalFormatting>
  <conditionalFormatting sqref="AR1743">
    <cfRule type="expression" dxfId="7084" priority="13081" stopIfTrue="1">
      <formula>AR1743&lt;&gt;AR1742</formula>
    </cfRule>
  </conditionalFormatting>
  <conditionalFormatting sqref="AR1743">
    <cfRule type="expression" dxfId="7083" priority="13082" stopIfTrue="1">
      <formula>AR1743&lt;&gt;AR1742</formula>
    </cfRule>
  </conditionalFormatting>
  <conditionalFormatting sqref="AR1743">
    <cfRule type="expression" dxfId="7082" priority="13083" stopIfTrue="1">
      <formula>AR1743&lt;&gt;AR1742</formula>
    </cfRule>
  </conditionalFormatting>
  <conditionalFormatting sqref="AR1743">
    <cfRule type="expression" dxfId="7081" priority="13084" stopIfTrue="1">
      <formula>AR1743&lt;&gt;AR1742</formula>
    </cfRule>
  </conditionalFormatting>
  <conditionalFormatting sqref="AR1743">
    <cfRule type="expression" dxfId="7080" priority="13085" stopIfTrue="1">
      <formula>AR1743&lt;&gt;AR1742</formula>
    </cfRule>
  </conditionalFormatting>
  <conditionalFormatting sqref="AR1743">
    <cfRule type="expression" dxfId="7079" priority="13086" stopIfTrue="1">
      <formula>AR1743&lt;&gt;AR1742</formula>
    </cfRule>
  </conditionalFormatting>
  <conditionalFormatting sqref="AR1743">
    <cfRule type="expression" dxfId="7078" priority="13087" stopIfTrue="1">
      <formula>AR1743&lt;&gt;AR1742</formula>
    </cfRule>
  </conditionalFormatting>
  <conditionalFormatting sqref="AR1743">
    <cfRule type="expression" dxfId="7077" priority="13088" stopIfTrue="1">
      <formula>AR1743&lt;&gt;AR1742</formula>
    </cfRule>
  </conditionalFormatting>
  <conditionalFormatting sqref="AR1743">
    <cfRule type="expression" dxfId="7076" priority="13089" stopIfTrue="1">
      <formula>AR1743&lt;&gt;AR1742</formula>
    </cfRule>
  </conditionalFormatting>
  <conditionalFormatting sqref="AR1743">
    <cfRule type="expression" dxfId="7075" priority="13090" stopIfTrue="1">
      <formula>AR1743&lt;&gt;AR1742</formula>
    </cfRule>
  </conditionalFormatting>
  <conditionalFormatting sqref="AN1743">
    <cfRule type="expression" dxfId="7074" priority="13091" stopIfTrue="1">
      <formula>AN1743&lt;&gt;AN1712</formula>
    </cfRule>
  </conditionalFormatting>
  <conditionalFormatting sqref="AN1713">
    <cfRule type="expression" dxfId="7073" priority="13092" stopIfTrue="1">
      <formula>AN1713&lt;&gt;AN1712</formula>
    </cfRule>
  </conditionalFormatting>
  <conditionalFormatting sqref="AR1713">
    <cfRule type="expression" dxfId="7072" priority="13093" stopIfTrue="1">
      <formula>AR1713&lt;&gt;AR1712</formula>
    </cfRule>
  </conditionalFormatting>
  <conditionalFormatting sqref="AS1713">
    <cfRule type="expression" dxfId="7071" priority="13094" stopIfTrue="1">
      <formula>AS1713&lt;&gt;AS1712</formula>
    </cfRule>
  </conditionalFormatting>
  <conditionalFormatting sqref="AS1713:BC1713">
    <cfRule type="expression" dxfId="7070" priority="13095" stopIfTrue="1">
      <formula>AS1713&lt;&gt;AS1712</formula>
    </cfRule>
  </conditionalFormatting>
  <conditionalFormatting sqref="AR1743">
    <cfRule type="expression" dxfId="7069" priority="13096" stopIfTrue="1">
      <formula>AR1743&lt;&gt;AR1742</formula>
    </cfRule>
  </conditionalFormatting>
  <conditionalFormatting sqref="AS1743">
    <cfRule type="expression" dxfId="7068" priority="13097" stopIfTrue="1">
      <formula>AS1743&lt;&gt;AS1742</formula>
    </cfRule>
  </conditionalFormatting>
  <conditionalFormatting sqref="AE1763">
    <cfRule type="expression" dxfId="7067" priority="13098" stopIfTrue="1">
      <formula>AE1763&lt;&gt;AE1762</formula>
    </cfRule>
  </conditionalFormatting>
  <conditionalFormatting sqref="AF1763">
    <cfRule type="expression" dxfId="7066" priority="13099" stopIfTrue="1">
      <formula>AF1763&lt;&gt;AF1762</formula>
    </cfRule>
  </conditionalFormatting>
  <conditionalFormatting sqref="AE1733">
    <cfRule type="expression" dxfId="7065" priority="13101" stopIfTrue="1">
      <formula>AE1733&lt;&gt;AE1732</formula>
    </cfRule>
  </conditionalFormatting>
  <conditionalFormatting sqref="AF1733">
    <cfRule type="expression" dxfId="7064" priority="13102" stopIfTrue="1">
      <formula>AF1733&lt;&gt;AF1732</formula>
    </cfRule>
  </conditionalFormatting>
  <conditionalFormatting sqref="AI1718">
    <cfRule type="expression" dxfId="7063" priority="13103" stopIfTrue="1">
      <formula>AI1718&lt;AH1718</formula>
    </cfRule>
  </conditionalFormatting>
  <conditionalFormatting sqref="AI1719:AI1741">
    <cfRule type="expression" dxfId="7062" priority="13104" stopIfTrue="1">
      <formula>AI1719&lt;AH1719</formula>
    </cfRule>
  </conditionalFormatting>
  <conditionalFormatting sqref="AI1709:AI1711">
    <cfRule type="expression" dxfId="7061" priority="13106" stopIfTrue="1">
      <formula>AI1709&lt;AH1709</formula>
    </cfRule>
  </conditionalFormatting>
  <conditionalFormatting sqref="AR1713">
    <cfRule type="expression" dxfId="7060" priority="13107" stopIfTrue="1">
      <formula>AR1713&lt;&gt;AR1712</formula>
    </cfRule>
  </conditionalFormatting>
  <conditionalFormatting sqref="AS1713">
    <cfRule type="expression" dxfId="7059" priority="13108" stopIfTrue="1">
      <formula>AS1713&lt;&gt;AS1712</formula>
    </cfRule>
  </conditionalFormatting>
  <conditionalFormatting sqref="AS1713:BC1713">
    <cfRule type="expression" dxfId="7058" priority="13109" stopIfTrue="1">
      <formula>AS1713&lt;&gt;AS1712</formula>
    </cfRule>
  </conditionalFormatting>
  <conditionalFormatting sqref="AR1743">
    <cfRule type="expression" dxfId="7057" priority="13110" stopIfTrue="1">
      <formula>AR1743&lt;&gt;AR1742</formula>
    </cfRule>
  </conditionalFormatting>
  <conditionalFormatting sqref="AS1743">
    <cfRule type="expression" dxfId="7056" priority="13111" stopIfTrue="1">
      <formula>AS1743&lt;&gt;AS1742</formula>
    </cfRule>
  </conditionalFormatting>
  <conditionalFormatting sqref="AE1763">
    <cfRule type="expression" dxfId="7055" priority="13112" stopIfTrue="1">
      <formula>AE1763&lt;&gt;AE1762</formula>
    </cfRule>
  </conditionalFormatting>
  <conditionalFormatting sqref="AF1763">
    <cfRule type="expression" dxfId="7054" priority="13113" stopIfTrue="1">
      <formula>AF1763&lt;&gt;AF1762</formula>
    </cfRule>
  </conditionalFormatting>
  <conditionalFormatting sqref="AE1733">
    <cfRule type="expression" dxfId="7053" priority="13115" stopIfTrue="1">
      <formula>AE1733&lt;&gt;AE1732</formula>
    </cfRule>
  </conditionalFormatting>
  <conditionalFormatting sqref="AF1733">
    <cfRule type="expression" dxfId="7052" priority="13116" stopIfTrue="1">
      <formula>AF1733&lt;&gt;AF1732</formula>
    </cfRule>
  </conditionalFormatting>
  <conditionalFormatting sqref="AR1713">
    <cfRule type="expression" dxfId="7051" priority="13117" stopIfTrue="1">
      <formula>AR1713&lt;&gt;AR1712</formula>
    </cfRule>
  </conditionalFormatting>
  <conditionalFormatting sqref="AS1713">
    <cfRule type="expression" dxfId="7050" priority="13118" stopIfTrue="1">
      <formula>AS1713&lt;&gt;AS1712</formula>
    </cfRule>
  </conditionalFormatting>
  <conditionalFormatting sqref="AS1713:BC1713">
    <cfRule type="expression" dxfId="7049" priority="13119" stopIfTrue="1">
      <formula>AS1713&lt;&gt;AS1712</formula>
    </cfRule>
  </conditionalFormatting>
  <conditionalFormatting sqref="AR1743">
    <cfRule type="expression" dxfId="7048" priority="13120" stopIfTrue="1">
      <formula>AR1743&lt;&gt;AR1742</formula>
    </cfRule>
  </conditionalFormatting>
  <conditionalFormatting sqref="AS1743">
    <cfRule type="expression" dxfId="7047" priority="13121" stopIfTrue="1">
      <formula>AS1743&lt;&gt;AS1742</formula>
    </cfRule>
  </conditionalFormatting>
  <conditionalFormatting sqref="AE1763">
    <cfRule type="expression" dxfId="7046" priority="13122" stopIfTrue="1">
      <formula>AE1763&lt;&gt;AE1762</formula>
    </cfRule>
  </conditionalFormatting>
  <conditionalFormatting sqref="AF1763">
    <cfRule type="expression" dxfId="7045" priority="13123" stopIfTrue="1">
      <formula>AF1763&lt;&gt;AF1762</formula>
    </cfRule>
  </conditionalFormatting>
  <conditionalFormatting sqref="AE1733">
    <cfRule type="expression" dxfId="7044" priority="13125" stopIfTrue="1">
      <formula>AE1733&lt;&gt;AE1732</formula>
    </cfRule>
  </conditionalFormatting>
  <conditionalFormatting sqref="AF1733">
    <cfRule type="expression" dxfId="7043" priority="13126" stopIfTrue="1">
      <formula>AF1733&lt;&gt;AF1732</formula>
    </cfRule>
  </conditionalFormatting>
  <conditionalFormatting sqref="AI1718">
    <cfRule type="expression" dxfId="7042" priority="13127" stopIfTrue="1">
      <formula>AI1718&lt;AH1718</formula>
    </cfRule>
  </conditionalFormatting>
  <conditionalFormatting sqref="AI1719:AI1741">
    <cfRule type="expression" dxfId="7041" priority="13128" stopIfTrue="1">
      <formula>AI1719&lt;AH1719</formula>
    </cfRule>
  </conditionalFormatting>
  <conditionalFormatting sqref="AI1709:AI1711">
    <cfRule type="expression" dxfId="7040" priority="13130" stopIfTrue="1">
      <formula>AI1709&lt;AH1709</formula>
    </cfRule>
  </conditionalFormatting>
  <conditionalFormatting sqref="AR1713">
    <cfRule type="expression" dxfId="7039" priority="13131" stopIfTrue="1">
      <formula>AR1713&lt;&gt;AR1712</formula>
    </cfRule>
  </conditionalFormatting>
  <conditionalFormatting sqref="AS1713">
    <cfRule type="expression" dxfId="7038" priority="13132" stopIfTrue="1">
      <formula>AS1713&lt;&gt;AS1712</formula>
    </cfRule>
  </conditionalFormatting>
  <conditionalFormatting sqref="AS1713:BC1713">
    <cfRule type="expression" dxfId="7037" priority="13133" stopIfTrue="1">
      <formula>AS1713&lt;&gt;AS1712</formula>
    </cfRule>
  </conditionalFormatting>
  <conditionalFormatting sqref="AR1743">
    <cfRule type="expression" dxfId="7036" priority="13134" stopIfTrue="1">
      <formula>AR1743&lt;&gt;AR1742</formula>
    </cfRule>
  </conditionalFormatting>
  <conditionalFormatting sqref="AS1743">
    <cfRule type="expression" dxfId="7035" priority="13135" stopIfTrue="1">
      <formula>AS1743&lt;&gt;AS1742</formula>
    </cfRule>
  </conditionalFormatting>
  <conditionalFormatting sqref="AE1763">
    <cfRule type="expression" dxfId="7034" priority="13136" stopIfTrue="1">
      <formula>AE1763&lt;&gt;AE1762</formula>
    </cfRule>
  </conditionalFormatting>
  <conditionalFormatting sqref="AF1763">
    <cfRule type="expression" dxfId="7033" priority="13137" stopIfTrue="1">
      <formula>AF1763&lt;&gt;AF1762</formula>
    </cfRule>
  </conditionalFormatting>
  <conditionalFormatting sqref="AE1733">
    <cfRule type="expression" dxfId="7032" priority="13139" stopIfTrue="1">
      <formula>AE1733&lt;&gt;AE1732</formula>
    </cfRule>
  </conditionalFormatting>
  <conditionalFormatting sqref="AF1733">
    <cfRule type="expression" dxfId="7031" priority="13140" stopIfTrue="1">
      <formula>AF1733&lt;&gt;AF1732</formula>
    </cfRule>
  </conditionalFormatting>
  <conditionalFormatting sqref="AI1718">
    <cfRule type="expression" dxfId="7030" priority="13141" stopIfTrue="1">
      <formula>AI1718&lt;AH1718</formula>
    </cfRule>
  </conditionalFormatting>
  <conditionalFormatting sqref="AI1719:AI1741">
    <cfRule type="expression" dxfId="7029" priority="13142" stopIfTrue="1">
      <formula>AI1719&lt;AH1719</formula>
    </cfRule>
  </conditionalFormatting>
  <conditionalFormatting sqref="AI1709:AI1711">
    <cfRule type="expression" dxfId="7028" priority="13144" stopIfTrue="1">
      <formula>AI1709&lt;AH1709</formula>
    </cfRule>
  </conditionalFormatting>
  <conditionalFormatting sqref="AJ1709:AJ1711">
    <cfRule type="expression" dxfId="7027" priority="13145" stopIfTrue="1">
      <formula>AJ1709&lt;AI1709</formula>
    </cfRule>
  </conditionalFormatting>
  <conditionalFormatting sqref="AJ1733">
    <cfRule type="expression" dxfId="7026" priority="13148" stopIfTrue="1">
      <formula>AJ1733&lt;AI1733</formula>
    </cfRule>
  </conditionalFormatting>
  <conditionalFormatting sqref="AJ1718">
    <cfRule type="expression" dxfId="7025" priority="13149" stopIfTrue="1">
      <formula>AJ1718&lt;AI1718</formula>
    </cfRule>
  </conditionalFormatting>
  <conditionalFormatting sqref="AJ1719:AJ1732 AJ1734:AJ1741">
    <cfRule type="expression" dxfId="7024" priority="13150" stopIfTrue="1">
      <formula>AJ1719&lt;AI1719</formula>
    </cfRule>
  </conditionalFormatting>
  <conditionalFormatting sqref="AW1743">
    <cfRule type="expression" dxfId="7023" priority="13151" stopIfTrue="1">
      <formula>AW1743&lt;&gt;AW1742</formula>
    </cfRule>
  </conditionalFormatting>
  <conditionalFormatting sqref="AK1733">
    <cfRule type="expression" dxfId="7022" priority="13152" stopIfTrue="1">
      <formula>AK1733&lt;AJ1733</formula>
    </cfRule>
  </conditionalFormatting>
  <conditionalFormatting sqref="AK1718">
    <cfRule type="expression" dxfId="7021" priority="13153" stopIfTrue="1">
      <formula>AK1718&lt;AJ1718</formula>
    </cfRule>
  </conditionalFormatting>
  <conditionalFormatting sqref="AK1719:AK1732 AK1734:AK1741">
    <cfRule type="expression" dxfId="7020" priority="13154" stopIfTrue="1">
      <formula>AK1719&lt;AJ1719</formula>
    </cfRule>
  </conditionalFormatting>
  <conditionalFormatting sqref="AK1709:AK1711">
    <cfRule type="expression" dxfId="7019" priority="13155" stopIfTrue="1">
      <formula>AK1709&lt;AJ1709</formula>
    </cfRule>
  </conditionalFormatting>
  <conditionalFormatting sqref="AK1709">
    <cfRule type="expression" dxfId="7018" priority="13179" stopIfTrue="1">
      <formula>AK1709&lt;AJ1709</formula>
    </cfRule>
  </conditionalFormatting>
  <conditionalFormatting sqref="AK1710">
    <cfRule type="expression" dxfId="7017" priority="13180" stopIfTrue="1">
      <formula>AK1710&lt;AJ1710</formula>
    </cfRule>
  </conditionalFormatting>
  <conditionalFormatting sqref="AK1711">
    <cfRule type="expression" dxfId="7016" priority="13181" stopIfTrue="1">
      <formula>AK1711&lt;AJ1711</formula>
    </cfRule>
  </conditionalFormatting>
  <conditionalFormatting sqref="AK1718">
    <cfRule type="expression" dxfId="7015" priority="13182" stopIfTrue="1">
      <formula>AK1718&lt;AJ1718</formula>
    </cfRule>
  </conditionalFormatting>
  <conditionalFormatting sqref="AK1719">
    <cfRule type="expression" dxfId="7014" priority="13183" stopIfTrue="1">
      <formula>AK1719&lt;AJ1719</formula>
    </cfRule>
  </conditionalFormatting>
  <conditionalFormatting sqref="AK1720">
    <cfRule type="expression" dxfId="7013" priority="13184" stopIfTrue="1">
      <formula>AK1720&lt;AJ1720</formula>
    </cfRule>
  </conditionalFormatting>
  <conditionalFormatting sqref="AK1721">
    <cfRule type="expression" dxfId="7012" priority="13185" stopIfTrue="1">
      <formula>AK1721&lt;AJ1721</formula>
    </cfRule>
  </conditionalFormatting>
  <conditionalFormatting sqref="AK1722">
    <cfRule type="expression" dxfId="7011" priority="13186" stopIfTrue="1">
      <formula>AK1722&lt;AJ1722</formula>
    </cfRule>
  </conditionalFormatting>
  <conditionalFormatting sqref="AK1723">
    <cfRule type="expression" dxfId="7010" priority="13187" stopIfTrue="1">
      <formula>AK1723&lt;AJ1723</formula>
    </cfRule>
  </conditionalFormatting>
  <conditionalFormatting sqref="AK1724">
    <cfRule type="expression" dxfId="7009" priority="13188" stopIfTrue="1">
      <formula>AK1724&lt;AJ1724</formula>
    </cfRule>
  </conditionalFormatting>
  <conditionalFormatting sqref="AK1725">
    <cfRule type="expression" dxfId="7008" priority="13189" stopIfTrue="1">
      <formula>AK1725&lt;AJ1725</formula>
    </cfRule>
  </conditionalFormatting>
  <conditionalFormatting sqref="AK1726">
    <cfRule type="expression" dxfId="7007" priority="13190" stopIfTrue="1">
      <formula>AK1726&lt;AJ1726</formula>
    </cfRule>
  </conditionalFormatting>
  <conditionalFormatting sqref="AK1727">
    <cfRule type="expression" dxfId="7006" priority="13191" stopIfTrue="1">
      <formula>AK1727&lt;AJ1727</formula>
    </cfRule>
  </conditionalFormatting>
  <conditionalFormatting sqref="AK1728">
    <cfRule type="expression" dxfId="7005" priority="13192" stopIfTrue="1">
      <formula>AK1728&lt;AJ1728</formula>
    </cfRule>
  </conditionalFormatting>
  <conditionalFormatting sqref="AK1729">
    <cfRule type="expression" dxfId="7004" priority="13193" stopIfTrue="1">
      <formula>AK1729&lt;AJ1729</formula>
    </cfRule>
  </conditionalFormatting>
  <conditionalFormatting sqref="AK1730">
    <cfRule type="expression" dxfId="7003" priority="13194" stopIfTrue="1">
      <formula>AK1730&lt;AJ1730</formula>
    </cfRule>
  </conditionalFormatting>
  <conditionalFormatting sqref="AK1731">
    <cfRule type="expression" dxfId="7002" priority="13195" stopIfTrue="1">
      <formula>AK1731&lt;AJ1731</formula>
    </cfRule>
  </conditionalFormatting>
  <conditionalFormatting sqref="AK1732">
    <cfRule type="expression" dxfId="7001" priority="13196" stopIfTrue="1">
      <formula>AK1732&lt;AJ1732</formula>
    </cfRule>
  </conditionalFormatting>
  <conditionalFormatting sqref="AK1733">
    <cfRule type="expression" dxfId="7000" priority="13197" stopIfTrue="1">
      <formula>AK1733&lt;AJ1733</formula>
    </cfRule>
  </conditionalFormatting>
  <conditionalFormatting sqref="AK1734">
    <cfRule type="expression" dxfId="6999" priority="13198" stopIfTrue="1">
      <formula>AK1734&lt;AJ1734</formula>
    </cfRule>
  </conditionalFormatting>
  <conditionalFormatting sqref="AK1735">
    <cfRule type="expression" dxfId="6998" priority="13199" stopIfTrue="1">
      <formula>AK1735&lt;AJ1735</formula>
    </cfRule>
  </conditionalFormatting>
  <conditionalFormatting sqref="AK1736">
    <cfRule type="expression" dxfId="6997" priority="13200" stopIfTrue="1">
      <formula>AK1736&lt;AJ1736</formula>
    </cfRule>
  </conditionalFormatting>
  <conditionalFormatting sqref="AK1737">
    <cfRule type="expression" dxfId="6996" priority="13201" stopIfTrue="1">
      <formula>AK1737&lt;AJ1737</formula>
    </cfRule>
  </conditionalFormatting>
  <conditionalFormatting sqref="AK1738">
    <cfRule type="expression" dxfId="6995" priority="13202" stopIfTrue="1">
      <formula>AK1738&lt;AJ1738</formula>
    </cfRule>
  </conditionalFormatting>
  <conditionalFormatting sqref="AK1739">
    <cfRule type="expression" dxfId="6994" priority="13203" stopIfTrue="1">
      <formula>AK1739&lt;AJ1739</formula>
    </cfRule>
  </conditionalFormatting>
  <conditionalFormatting sqref="AK1740">
    <cfRule type="expression" dxfId="6993" priority="13204" stopIfTrue="1">
      <formula>AK1740&lt;AJ1740</formula>
    </cfRule>
  </conditionalFormatting>
  <conditionalFormatting sqref="AK1741">
    <cfRule type="expression" dxfId="6992" priority="13205" stopIfTrue="1">
      <formula>AK1741&lt;AJ1741</formula>
    </cfRule>
  </conditionalFormatting>
  <conditionalFormatting sqref="AL1733">
    <cfRule type="expression" dxfId="6991" priority="13206" stopIfTrue="1">
      <formula>AL1733&lt;AK1733</formula>
    </cfRule>
  </conditionalFormatting>
  <conditionalFormatting sqref="AL1718">
    <cfRule type="expression" dxfId="6990" priority="13207" stopIfTrue="1">
      <formula>AL1718&lt;AK1718</formula>
    </cfRule>
  </conditionalFormatting>
  <conditionalFormatting sqref="AL1719:AL1732 AL1734:AL1741">
    <cfRule type="expression" dxfId="6989" priority="13208" stopIfTrue="1">
      <formula>AL1719&lt;AK1719</formula>
    </cfRule>
  </conditionalFormatting>
  <conditionalFormatting sqref="AL1718">
    <cfRule type="expression" dxfId="6988" priority="13209" stopIfTrue="1">
      <formula>AL1718&lt;AK1718</formula>
    </cfRule>
  </conditionalFormatting>
  <conditionalFormatting sqref="AL1719">
    <cfRule type="expression" dxfId="6987" priority="13210" stopIfTrue="1">
      <formula>AL1719&lt;AK1719</formula>
    </cfRule>
  </conditionalFormatting>
  <conditionalFormatting sqref="AL1720">
    <cfRule type="expression" dxfId="6986" priority="13211" stopIfTrue="1">
      <formula>AL1720&lt;AK1720</formula>
    </cfRule>
  </conditionalFormatting>
  <conditionalFormatting sqref="AL1721">
    <cfRule type="expression" dxfId="6985" priority="13212" stopIfTrue="1">
      <formula>AL1721&lt;AK1721</formula>
    </cfRule>
  </conditionalFormatting>
  <conditionalFormatting sqref="AL1722">
    <cfRule type="expression" dxfId="6984" priority="13213" stopIfTrue="1">
      <formula>AL1722&lt;AK1722</formula>
    </cfRule>
  </conditionalFormatting>
  <conditionalFormatting sqref="AL1723">
    <cfRule type="expression" dxfId="6983" priority="13214" stopIfTrue="1">
      <formula>AL1723&lt;AK1723</formula>
    </cfRule>
  </conditionalFormatting>
  <conditionalFormatting sqref="AL1724">
    <cfRule type="expression" dxfId="6982" priority="13215" stopIfTrue="1">
      <formula>AL1724&lt;AK1724</formula>
    </cfRule>
  </conditionalFormatting>
  <conditionalFormatting sqref="AL1725">
    <cfRule type="expression" dxfId="6981" priority="13216" stopIfTrue="1">
      <formula>AL1725&lt;AK1725</formula>
    </cfRule>
  </conditionalFormatting>
  <conditionalFormatting sqref="AL1726">
    <cfRule type="expression" dxfId="6980" priority="13217" stopIfTrue="1">
      <formula>AL1726&lt;AK1726</formula>
    </cfRule>
  </conditionalFormatting>
  <conditionalFormatting sqref="AL1727">
    <cfRule type="expression" dxfId="6979" priority="13218" stopIfTrue="1">
      <formula>AL1727&lt;AK1727</formula>
    </cfRule>
  </conditionalFormatting>
  <conditionalFormatting sqref="AL1728">
    <cfRule type="expression" dxfId="6978" priority="13219" stopIfTrue="1">
      <formula>AL1728&lt;AK1728</formula>
    </cfRule>
  </conditionalFormatting>
  <conditionalFormatting sqref="AL1729">
    <cfRule type="expression" dxfId="6977" priority="13220" stopIfTrue="1">
      <formula>AL1729&lt;AK1729</formula>
    </cfRule>
  </conditionalFormatting>
  <conditionalFormatting sqref="AL1730">
    <cfRule type="expression" dxfId="6976" priority="13221" stopIfTrue="1">
      <formula>AL1730&lt;AK1730</formula>
    </cfRule>
  </conditionalFormatting>
  <conditionalFormatting sqref="AL1731">
    <cfRule type="expression" dxfId="6975" priority="13222" stopIfTrue="1">
      <formula>AL1731&lt;AK1731</formula>
    </cfRule>
  </conditionalFormatting>
  <conditionalFormatting sqref="AL1732">
    <cfRule type="expression" dxfId="6974" priority="13223" stopIfTrue="1">
      <formula>AL1732&lt;AK1732</formula>
    </cfRule>
  </conditionalFormatting>
  <conditionalFormatting sqref="AL1733">
    <cfRule type="expression" dxfId="6973" priority="13224" stopIfTrue="1">
      <formula>AL1733&lt;AK1733</formula>
    </cfRule>
  </conditionalFormatting>
  <conditionalFormatting sqref="AL1734">
    <cfRule type="expression" dxfId="6972" priority="13225" stopIfTrue="1">
      <formula>AL1734&lt;AK1734</formula>
    </cfRule>
  </conditionalFormatting>
  <conditionalFormatting sqref="AL1735">
    <cfRule type="expression" dxfId="6971" priority="13226" stopIfTrue="1">
      <formula>AL1735&lt;AK1735</formula>
    </cfRule>
  </conditionalFormatting>
  <conditionalFormatting sqref="AL1736">
    <cfRule type="expression" dxfId="6970" priority="13227" stopIfTrue="1">
      <formula>AL1736&lt;AK1736</formula>
    </cfRule>
  </conditionalFormatting>
  <conditionalFormatting sqref="AL1737">
    <cfRule type="expression" dxfId="6969" priority="13228" stopIfTrue="1">
      <formula>AL1737&lt;AK1737</formula>
    </cfRule>
  </conditionalFormatting>
  <conditionalFormatting sqref="AL1738">
    <cfRule type="expression" dxfId="6968" priority="13229" stopIfTrue="1">
      <formula>AL1738&lt;AK1738</formula>
    </cfRule>
  </conditionalFormatting>
  <conditionalFormatting sqref="AL1739">
    <cfRule type="expression" dxfId="6967" priority="13230" stopIfTrue="1">
      <formula>AL1739&lt;AK1739</formula>
    </cfRule>
  </conditionalFormatting>
  <conditionalFormatting sqref="AL1740">
    <cfRule type="expression" dxfId="6966" priority="13231" stopIfTrue="1">
      <formula>AL1740&lt;AK1740</formula>
    </cfRule>
  </conditionalFormatting>
  <conditionalFormatting sqref="AL1741">
    <cfRule type="expression" dxfId="6965" priority="13232" stopIfTrue="1">
      <formula>AL1741&lt;AK1741</formula>
    </cfRule>
  </conditionalFormatting>
  <conditionalFormatting sqref="AL1703:AL1711">
    <cfRule type="expression" dxfId="6964" priority="13233" stopIfTrue="1">
      <formula>AL1703&lt;AK1703</formula>
    </cfRule>
  </conditionalFormatting>
  <conditionalFormatting sqref="AL1688">
    <cfRule type="expression" dxfId="6963" priority="13234" stopIfTrue="1">
      <formula>AL1688&lt;AK1688</formula>
    </cfRule>
  </conditionalFormatting>
  <conditionalFormatting sqref="AL1689:AL1702">
    <cfRule type="expression" dxfId="6962" priority="13235" stopIfTrue="1">
      <formula>AL1689&lt;AK1689</formula>
    </cfRule>
  </conditionalFormatting>
  <conditionalFormatting sqref="AL1688">
    <cfRule type="expression" dxfId="6961" priority="13236" stopIfTrue="1">
      <formula>AL1688&lt;AK1688</formula>
    </cfRule>
  </conditionalFormatting>
  <conditionalFormatting sqref="AL1689">
    <cfRule type="expression" dxfId="6960" priority="13237" stopIfTrue="1">
      <formula>AL1689&lt;AK1689</formula>
    </cfRule>
  </conditionalFormatting>
  <conditionalFormatting sqref="AL1690">
    <cfRule type="expression" dxfId="6959" priority="13238" stopIfTrue="1">
      <formula>AL1690&lt;AK1690</formula>
    </cfRule>
  </conditionalFormatting>
  <conditionalFormatting sqref="AL1691">
    <cfRule type="expression" dxfId="6958" priority="13239" stopIfTrue="1">
      <formula>AL1691&lt;AK1691</formula>
    </cfRule>
  </conditionalFormatting>
  <conditionalFormatting sqref="AL1692">
    <cfRule type="expression" dxfId="6957" priority="13240" stopIfTrue="1">
      <formula>AL1692&lt;AK1692</formula>
    </cfRule>
  </conditionalFormatting>
  <conditionalFormatting sqref="AL1693">
    <cfRule type="expression" dxfId="6956" priority="13241" stopIfTrue="1">
      <formula>AL1693&lt;AK1693</formula>
    </cfRule>
  </conditionalFormatting>
  <conditionalFormatting sqref="AL1694">
    <cfRule type="expression" dxfId="6955" priority="13242" stopIfTrue="1">
      <formula>AL1694&lt;AK1694</formula>
    </cfRule>
  </conditionalFormatting>
  <conditionalFormatting sqref="AL1695">
    <cfRule type="expression" dxfId="6954" priority="13243" stopIfTrue="1">
      <formula>AL1695&lt;AK1695</formula>
    </cfRule>
  </conditionalFormatting>
  <conditionalFormatting sqref="AL1696">
    <cfRule type="expression" dxfId="6953" priority="13244" stopIfTrue="1">
      <formula>AL1696&lt;AK1696</formula>
    </cfRule>
  </conditionalFormatting>
  <conditionalFormatting sqref="AL1697">
    <cfRule type="expression" dxfId="6952" priority="13245" stopIfTrue="1">
      <formula>AL1697&lt;AK1697</formula>
    </cfRule>
  </conditionalFormatting>
  <conditionalFormatting sqref="AL1698">
    <cfRule type="expression" dxfId="6951" priority="13246" stopIfTrue="1">
      <formula>AL1698&lt;AK1698</formula>
    </cfRule>
  </conditionalFormatting>
  <conditionalFormatting sqref="AL1699">
    <cfRule type="expression" dxfId="6950" priority="13247" stopIfTrue="1">
      <formula>AL1699&lt;AK1699</formula>
    </cfRule>
  </conditionalFormatting>
  <conditionalFormatting sqref="AL1700">
    <cfRule type="expression" dxfId="6949" priority="13248" stopIfTrue="1">
      <formula>AL1700&lt;AK1700</formula>
    </cfRule>
  </conditionalFormatting>
  <conditionalFormatting sqref="AL1701">
    <cfRule type="expression" dxfId="6948" priority="13249" stopIfTrue="1">
      <formula>AL1701&lt;AK1701</formula>
    </cfRule>
  </conditionalFormatting>
  <conditionalFormatting sqref="AL1702">
    <cfRule type="expression" dxfId="6947" priority="13250" stopIfTrue="1">
      <formula>AL1702&lt;AK1702</formula>
    </cfRule>
  </conditionalFormatting>
  <conditionalFormatting sqref="AL1703">
    <cfRule type="expression" dxfId="6946" priority="13251" stopIfTrue="1">
      <formula>AL1703&lt;AK1703</formula>
    </cfRule>
  </conditionalFormatting>
  <conditionalFormatting sqref="AL1704">
    <cfRule type="expression" dxfId="6945" priority="13252" stopIfTrue="1">
      <formula>AL1704&lt;AK1704</formula>
    </cfRule>
  </conditionalFormatting>
  <conditionalFormatting sqref="AL1705">
    <cfRule type="expression" dxfId="6944" priority="13253" stopIfTrue="1">
      <formula>AL1705&lt;AK1705</formula>
    </cfRule>
  </conditionalFormatting>
  <conditionalFormatting sqref="AL1706">
    <cfRule type="expression" dxfId="6943" priority="13254" stopIfTrue="1">
      <formula>AL1706&lt;AK1706</formula>
    </cfRule>
  </conditionalFormatting>
  <conditionalFormatting sqref="AL1707">
    <cfRule type="expression" dxfId="6942" priority="13255" stopIfTrue="1">
      <formula>AL1707&lt;AK1707</formula>
    </cfRule>
  </conditionalFormatting>
  <conditionalFormatting sqref="AL1708">
    <cfRule type="expression" dxfId="6941" priority="13256" stopIfTrue="1">
      <formula>AL1708&lt;AK1708</formula>
    </cfRule>
  </conditionalFormatting>
  <conditionalFormatting sqref="AL1709">
    <cfRule type="expression" dxfId="6940" priority="13257" stopIfTrue="1">
      <formula>AL1709&lt;AK1709</formula>
    </cfRule>
  </conditionalFormatting>
  <conditionalFormatting sqref="AL1710">
    <cfRule type="expression" dxfId="6939" priority="13258" stopIfTrue="1">
      <formula>AL1710&lt;AK1710</formula>
    </cfRule>
  </conditionalFormatting>
  <conditionalFormatting sqref="AL1711">
    <cfRule type="expression" dxfId="6938" priority="13259" stopIfTrue="1">
      <formula>AL1711&lt;AK1711</formula>
    </cfRule>
  </conditionalFormatting>
  <conditionalFormatting sqref="AS1743 AU1743:AV1743 AS1713 AU1713:BC1713 AX1743:BC1743">
    <cfRule type="expression" dxfId="6937" priority="13260" stopIfTrue="1">
      <formula>AS1713&lt;&gt;AS1712</formula>
    </cfRule>
  </conditionalFormatting>
  <conditionalFormatting sqref="AR1713">
    <cfRule type="expression" dxfId="6936" priority="13261" stopIfTrue="1">
      <formula>AR1713&lt;&gt;AR1712</formula>
    </cfRule>
  </conditionalFormatting>
  <conditionalFormatting sqref="AS1713">
    <cfRule type="expression" dxfId="6935" priority="13262" stopIfTrue="1">
      <formula>AS1713&lt;&gt;AS1712</formula>
    </cfRule>
  </conditionalFormatting>
  <conditionalFormatting sqref="AR1743">
    <cfRule type="expression" dxfId="6934" priority="13263" stopIfTrue="1">
      <formula>AR1743&lt;&gt;AR1742</formula>
    </cfRule>
  </conditionalFormatting>
  <conditionalFormatting sqref="AS1743">
    <cfRule type="expression" dxfId="6933" priority="13264" stopIfTrue="1">
      <formula>AS1743&lt;&gt;AS1742</formula>
    </cfRule>
  </conditionalFormatting>
  <conditionalFormatting sqref="AE1763">
    <cfRule type="expression" dxfId="6932" priority="13265" stopIfTrue="1">
      <formula>AE1763&lt;&gt;AE1762</formula>
    </cfRule>
  </conditionalFormatting>
  <conditionalFormatting sqref="AF1763">
    <cfRule type="expression" dxfId="6931" priority="13266" stopIfTrue="1">
      <formula>AF1763&lt;&gt;AF1762</formula>
    </cfRule>
  </conditionalFormatting>
  <conditionalFormatting sqref="AE1733">
    <cfRule type="expression" dxfId="6930" priority="13268" stopIfTrue="1">
      <formula>AE1733&lt;&gt;AE1732</formula>
    </cfRule>
  </conditionalFormatting>
  <conditionalFormatting sqref="AF1733">
    <cfRule type="expression" dxfId="6929" priority="13269" stopIfTrue="1">
      <formula>AF1733&lt;&gt;AF1732</formula>
    </cfRule>
  </conditionalFormatting>
  <conditionalFormatting sqref="AR1713">
    <cfRule type="expression" dxfId="6928" priority="13270" stopIfTrue="1">
      <formula>AR1713&lt;&gt;AR1712</formula>
    </cfRule>
  </conditionalFormatting>
  <conditionalFormatting sqref="AS1713">
    <cfRule type="expression" dxfId="6927" priority="13271" stopIfTrue="1">
      <formula>AS1713&lt;&gt;AS1712</formula>
    </cfRule>
  </conditionalFormatting>
  <conditionalFormatting sqref="AR1743">
    <cfRule type="expression" dxfId="6926" priority="13272" stopIfTrue="1">
      <formula>AR1743&lt;&gt;AR1742</formula>
    </cfRule>
  </conditionalFormatting>
  <conditionalFormatting sqref="AS1743">
    <cfRule type="expression" dxfId="6925" priority="13273" stopIfTrue="1">
      <formula>AS1743&lt;&gt;AS1742</formula>
    </cfRule>
  </conditionalFormatting>
  <conditionalFormatting sqref="AE1763">
    <cfRule type="expression" dxfId="6924" priority="13274" stopIfTrue="1">
      <formula>AE1763&lt;&gt;AE1762</formula>
    </cfRule>
  </conditionalFormatting>
  <conditionalFormatting sqref="AF1763">
    <cfRule type="expression" dxfId="6923" priority="13275" stopIfTrue="1">
      <formula>AF1763&lt;&gt;AF1762</formula>
    </cfRule>
  </conditionalFormatting>
  <conditionalFormatting sqref="AE1733">
    <cfRule type="expression" dxfId="6922" priority="13277" stopIfTrue="1">
      <formula>AE1733&lt;&gt;AE1732</formula>
    </cfRule>
  </conditionalFormatting>
  <conditionalFormatting sqref="AF1733">
    <cfRule type="expression" dxfId="6921" priority="13278" stopIfTrue="1">
      <formula>AF1733&lt;&gt;AF1732</formula>
    </cfRule>
  </conditionalFormatting>
  <conditionalFormatting sqref="AR1713">
    <cfRule type="expression" dxfId="6920" priority="13279" stopIfTrue="1">
      <formula>AR1713&lt;&gt;AR1712</formula>
    </cfRule>
  </conditionalFormatting>
  <conditionalFormatting sqref="AS1713">
    <cfRule type="expression" dxfId="6919" priority="13280" stopIfTrue="1">
      <formula>AS1713&lt;&gt;AS1712</formula>
    </cfRule>
  </conditionalFormatting>
  <conditionalFormatting sqref="AR1743">
    <cfRule type="expression" dxfId="6918" priority="13281" stopIfTrue="1">
      <formula>AR1743&lt;&gt;AR1742</formula>
    </cfRule>
  </conditionalFormatting>
  <conditionalFormatting sqref="AS1743">
    <cfRule type="expression" dxfId="6917" priority="13282" stopIfTrue="1">
      <formula>AS1743&lt;&gt;AS1742</formula>
    </cfRule>
  </conditionalFormatting>
  <conditionalFormatting sqref="AE1763">
    <cfRule type="expression" dxfId="6916" priority="13283" stopIfTrue="1">
      <formula>AE1763&lt;&gt;AE1762</formula>
    </cfRule>
  </conditionalFormatting>
  <conditionalFormatting sqref="AF1763">
    <cfRule type="expression" dxfId="6915" priority="13284" stopIfTrue="1">
      <formula>AF1763&lt;&gt;AF1762</formula>
    </cfRule>
  </conditionalFormatting>
  <conditionalFormatting sqref="AE1733">
    <cfRule type="expression" dxfId="6914" priority="13286" stopIfTrue="1">
      <formula>AE1733&lt;&gt;AE1732</formula>
    </cfRule>
  </conditionalFormatting>
  <conditionalFormatting sqref="AF1733">
    <cfRule type="expression" dxfId="6913" priority="13287" stopIfTrue="1">
      <formula>AF1733&lt;&gt;AF1732</formula>
    </cfRule>
  </conditionalFormatting>
  <conditionalFormatting sqref="AR1713">
    <cfRule type="expression" dxfId="6912" priority="13288" stopIfTrue="1">
      <formula>AR1713&lt;&gt;AR1712</formula>
    </cfRule>
  </conditionalFormatting>
  <conditionalFormatting sqref="AS1713">
    <cfRule type="expression" dxfId="6911" priority="13289" stopIfTrue="1">
      <formula>AS1713&lt;&gt;AS1712</formula>
    </cfRule>
  </conditionalFormatting>
  <conditionalFormatting sqref="AR1743">
    <cfRule type="expression" dxfId="6910" priority="13290" stopIfTrue="1">
      <formula>AR1743&lt;&gt;AR1742</formula>
    </cfRule>
  </conditionalFormatting>
  <conditionalFormatting sqref="AS1743">
    <cfRule type="expression" dxfId="6909" priority="13291" stopIfTrue="1">
      <formula>AS1743&lt;&gt;AS1742</formula>
    </cfRule>
  </conditionalFormatting>
  <conditionalFormatting sqref="AE1763">
    <cfRule type="expression" dxfId="6908" priority="13292" stopIfTrue="1">
      <formula>AE1763&lt;&gt;AE1762</formula>
    </cfRule>
  </conditionalFormatting>
  <conditionalFormatting sqref="AF1763">
    <cfRule type="expression" dxfId="6907" priority="13293" stopIfTrue="1">
      <formula>AF1763&lt;&gt;AF1762</formula>
    </cfRule>
  </conditionalFormatting>
  <conditionalFormatting sqref="AE1733">
    <cfRule type="expression" dxfId="6906" priority="13295" stopIfTrue="1">
      <formula>AE1733&lt;&gt;AE1732</formula>
    </cfRule>
  </conditionalFormatting>
  <conditionalFormatting sqref="AF1733">
    <cfRule type="expression" dxfId="6905" priority="13296" stopIfTrue="1">
      <formula>AF1733&lt;&gt;AF1732</formula>
    </cfRule>
  </conditionalFormatting>
  <conditionalFormatting sqref="AW1743">
    <cfRule type="expression" dxfId="6904" priority="13297" stopIfTrue="1">
      <formula>AW1743&lt;&gt;AW1742</formula>
    </cfRule>
  </conditionalFormatting>
  <conditionalFormatting sqref="AU1713">
    <cfRule type="expression" dxfId="6903" priority="13298" stopIfTrue="1">
      <formula>AU1713&lt;&gt;AU1712</formula>
    </cfRule>
  </conditionalFormatting>
  <conditionalFormatting sqref="AU1713">
    <cfRule type="expression" dxfId="6902" priority="13299" stopIfTrue="1">
      <formula>AU1713&lt;&gt;AU1712</formula>
    </cfRule>
  </conditionalFormatting>
  <conditionalFormatting sqref="AU1713">
    <cfRule type="expression" dxfId="6901" priority="13300" stopIfTrue="1">
      <formula>AU1713&lt;&gt;AU1712</formula>
    </cfRule>
  </conditionalFormatting>
  <conditionalFormatting sqref="AU1713">
    <cfRule type="expression" dxfId="6900" priority="13301" stopIfTrue="1">
      <formula>AU1713&lt;&gt;AU1712</formula>
    </cfRule>
  </conditionalFormatting>
  <conditionalFormatting sqref="AV1713">
    <cfRule type="expression" dxfId="6899" priority="13302" stopIfTrue="1">
      <formula>AV1713&lt;&gt;AV1712</formula>
    </cfRule>
  </conditionalFormatting>
  <conditionalFormatting sqref="AV1713">
    <cfRule type="expression" dxfId="6898" priority="13303" stopIfTrue="1">
      <formula>AV1713&lt;&gt;AV1712</formula>
    </cfRule>
  </conditionalFormatting>
  <conditionalFormatting sqref="AV1713">
    <cfRule type="expression" dxfId="6897" priority="13304" stopIfTrue="1">
      <formula>AV1713&lt;&gt;AV1712</formula>
    </cfRule>
  </conditionalFormatting>
  <conditionalFormatting sqref="AV1713">
    <cfRule type="expression" dxfId="6896" priority="13305" stopIfTrue="1">
      <formula>AV1713&lt;&gt;AV1712</formula>
    </cfRule>
  </conditionalFormatting>
  <conditionalFormatting sqref="AS1743:AV1743 AX1743:BC1743">
    <cfRule type="expression" dxfId="6895" priority="13306" stopIfTrue="1">
      <formula>AS1743&lt;&gt;AS1742</formula>
    </cfRule>
  </conditionalFormatting>
  <conditionalFormatting sqref="AR1713">
    <cfRule type="expression" dxfId="6894" priority="13307" stopIfTrue="1">
      <formula>AR1713&lt;&gt;AR1712</formula>
    </cfRule>
  </conditionalFormatting>
  <conditionalFormatting sqref="AS1713">
    <cfRule type="expression" dxfId="6893" priority="13308" stopIfTrue="1">
      <formula>AS1713&lt;&gt;AS1712</formula>
    </cfRule>
  </conditionalFormatting>
  <conditionalFormatting sqref="AS1713:BC1713">
    <cfRule type="expression" dxfId="6892" priority="13309" stopIfTrue="1">
      <formula>AS1713&lt;&gt;AS1712</formula>
    </cfRule>
  </conditionalFormatting>
  <conditionalFormatting sqref="AR1743">
    <cfRule type="expression" dxfId="6891" priority="13310" stopIfTrue="1">
      <formula>AR1743&lt;&gt;AR1742</formula>
    </cfRule>
  </conditionalFormatting>
  <conditionalFormatting sqref="AS1743">
    <cfRule type="expression" dxfId="6890" priority="13311" stopIfTrue="1">
      <formula>AS1743&lt;&gt;AS1742</formula>
    </cfRule>
  </conditionalFormatting>
  <conditionalFormatting sqref="AE1763">
    <cfRule type="expression" dxfId="6889" priority="13312" stopIfTrue="1">
      <formula>AE1763&lt;&gt;AE1762</formula>
    </cfRule>
  </conditionalFormatting>
  <conditionalFormatting sqref="AF1763">
    <cfRule type="expression" dxfId="6888" priority="13313" stopIfTrue="1">
      <formula>AF1763&lt;&gt;AF1762</formula>
    </cfRule>
  </conditionalFormatting>
  <conditionalFormatting sqref="AE1733">
    <cfRule type="expression" dxfId="6887" priority="13315" stopIfTrue="1">
      <formula>AE1733&lt;&gt;AE1732</formula>
    </cfRule>
  </conditionalFormatting>
  <conditionalFormatting sqref="AF1733">
    <cfRule type="expression" dxfId="6886" priority="13316" stopIfTrue="1">
      <formula>AF1733&lt;&gt;AF1732</formula>
    </cfRule>
  </conditionalFormatting>
  <conditionalFormatting sqref="AI1718">
    <cfRule type="expression" dxfId="6885" priority="13317" stopIfTrue="1">
      <formula>AI1718&lt;AH1718</formula>
    </cfRule>
  </conditionalFormatting>
  <conditionalFormatting sqref="AI1719:AI1741">
    <cfRule type="expression" dxfId="6884" priority="13318" stopIfTrue="1">
      <formula>AI1719&lt;AH1719</formula>
    </cfRule>
  </conditionalFormatting>
  <conditionalFormatting sqref="AI1709:AI1711">
    <cfRule type="expression" dxfId="6883" priority="13320" stopIfTrue="1">
      <formula>AI1709&lt;AH1709</formula>
    </cfRule>
  </conditionalFormatting>
  <conditionalFormatting sqref="AR1713">
    <cfRule type="expression" dxfId="6882" priority="13321" stopIfTrue="1">
      <formula>AR1713&lt;&gt;AR1712</formula>
    </cfRule>
  </conditionalFormatting>
  <conditionalFormatting sqref="AS1713">
    <cfRule type="expression" dxfId="6881" priority="13322" stopIfTrue="1">
      <formula>AS1713&lt;&gt;AS1712</formula>
    </cfRule>
  </conditionalFormatting>
  <conditionalFormatting sqref="AS1713:BC1713">
    <cfRule type="expression" dxfId="6880" priority="13323" stopIfTrue="1">
      <formula>AS1713&lt;&gt;AS1712</formula>
    </cfRule>
  </conditionalFormatting>
  <conditionalFormatting sqref="AR1743">
    <cfRule type="expression" dxfId="6879" priority="13324" stopIfTrue="1">
      <formula>AR1743&lt;&gt;AR1742</formula>
    </cfRule>
  </conditionalFormatting>
  <conditionalFormatting sqref="AS1743">
    <cfRule type="expression" dxfId="6878" priority="13325" stopIfTrue="1">
      <formula>AS1743&lt;&gt;AS1742</formula>
    </cfRule>
  </conditionalFormatting>
  <conditionalFormatting sqref="AE1763">
    <cfRule type="expression" dxfId="6877" priority="13326" stopIfTrue="1">
      <formula>AE1763&lt;&gt;AE1762</formula>
    </cfRule>
  </conditionalFormatting>
  <conditionalFormatting sqref="AF1763">
    <cfRule type="expression" dxfId="6876" priority="13327" stopIfTrue="1">
      <formula>AF1763&lt;&gt;AF1762</formula>
    </cfRule>
  </conditionalFormatting>
  <conditionalFormatting sqref="AE1733">
    <cfRule type="expression" dxfId="6875" priority="13329" stopIfTrue="1">
      <formula>AE1733&lt;&gt;AE1732</formula>
    </cfRule>
  </conditionalFormatting>
  <conditionalFormatting sqref="AF1733">
    <cfRule type="expression" dxfId="6874" priority="13330" stopIfTrue="1">
      <formula>AF1733&lt;&gt;AF1732</formula>
    </cfRule>
  </conditionalFormatting>
  <conditionalFormatting sqref="AR1713">
    <cfRule type="expression" dxfId="6873" priority="13331" stopIfTrue="1">
      <formula>AR1713&lt;&gt;AR1712</formula>
    </cfRule>
  </conditionalFormatting>
  <conditionalFormatting sqref="AS1713">
    <cfRule type="expression" dxfId="6872" priority="13332" stopIfTrue="1">
      <formula>AS1713&lt;&gt;AS1712</formula>
    </cfRule>
  </conditionalFormatting>
  <conditionalFormatting sqref="AS1713:BC1713">
    <cfRule type="expression" dxfId="6871" priority="13333" stopIfTrue="1">
      <formula>AS1713&lt;&gt;AS1712</formula>
    </cfRule>
  </conditionalFormatting>
  <conditionalFormatting sqref="AR1743">
    <cfRule type="expression" dxfId="6870" priority="13334" stopIfTrue="1">
      <formula>AR1743&lt;&gt;AR1742</formula>
    </cfRule>
  </conditionalFormatting>
  <conditionalFormatting sqref="AS1743">
    <cfRule type="expression" dxfId="6869" priority="13335" stopIfTrue="1">
      <formula>AS1743&lt;&gt;AS1742</formula>
    </cfRule>
  </conditionalFormatting>
  <conditionalFormatting sqref="AE1763">
    <cfRule type="expression" dxfId="6868" priority="13336" stopIfTrue="1">
      <formula>AE1763&lt;&gt;AE1762</formula>
    </cfRule>
  </conditionalFormatting>
  <conditionalFormatting sqref="AF1763">
    <cfRule type="expression" dxfId="6867" priority="13337" stopIfTrue="1">
      <formula>AF1763&lt;&gt;AF1762</formula>
    </cfRule>
  </conditionalFormatting>
  <conditionalFormatting sqref="AE1733">
    <cfRule type="expression" dxfId="6866" priority="13339" stopIfTrue="1">
      <formula>AE1733&lt;&gt;AE1732</formula>
    </cfRule>
  </conditionalFormatting>
  <conditionalFormatting sqref="AF1733">
    <cfRule type="expression" dxfId="6865" priority="13340" stopIfTrue="1">
      <formula>AF1733&lt;&gt;AF1732</formula>
    </cfRule>
  </conditionalFormatting>
  <conditionalFormatting sqref="AI1718">
    <cfRule type="expression" dxfId="6864" priority="13341" stopIfTrue="1">
      <formula>AI1718&lt;AH1718</formula>
    </cfRule>
  </conditionalFormatting>
  <conditionalFormatting sqref="AI1719:AI1741">
    <cfRule type="expression" dxfId="6863" priority="13342" stopIfTrue="1">
      <formula>AI1719&lt;AH1719</formula>
    </cfRule>
  </conditionalFormatting>
  <conditionalFormatting sqref="AI1709:AI1711">
    <cfRule type="expression" dxfId="6862" priority="13344" stopIfTrue="1">
      <formula>AI1709&lt;AH1709</formula>
    </cfRule>
  </conditionalFormatting>
  <conditionalFormatting sqref="AR1713">
    <cfRule type="expression" dxfId="6861" priority="13345" stopIfTrue="1">
      <formula>AR1713&lt;&gt;AR1712</formula>
    </cfRule>
  </conditionalFormatting>
  <conditionalFormatting sqref="AS1713">
    <cfRule type="expression" dxfId="6860" priority="13346" stopIfTrue="1">
      <formula>AS1713&lt;&gt;AS1712</formula>
    </cfRule>
  </conditionalFormatting>
  <conditionalFormatting sqref="AS1713:BC1713">
    <cfRule type="expression" dxfId="6859" priority="13347" stopIfTrue="1">
      <formula>AS1713&lt;&gt;AS1712</formula>
    </cfRule>
  </conditionalFormatting>
  <conditionalFormatting sqref="AR1743">
    <cfRule type="expression" dxfId="6858" priority="13348" stopIfTrue="1">
      <formula>AR1743&lt;&gt;AR1742</formula>
    </cfRule>
  </conditionalFormatting>
  <conditionalFormatting sqref="AS1743">
    <cfRule type="expression" dxfId="6857" priority="13349" stopIfTrue="1">
      <formula>AS1743&lt;&gt;AS1742</formula>
    </cfRule>
  </conditionalFormatting>
  <conditionalFormatting sqref="AE1763">
    <cfRule type="expression" dxfId="6856" priority="13350" stopIfTrue="1">
      <formula>AE1763&lt;&gt;AE1762</formula>
    </cfRule>
  </conditionalFormatting>
  <conditionalFormatting sqref="AF1763">
    <cfRule type="expression" dxfId="6855" priority="13351" stopIfTrue="1">
      <formula>AF1763&lt;&gt;AF1762</formula>
    </cfRule>
  </conditionalFormatting>
  <conditionalFormatting sqref="AE1733">
    <cfRule type="expression" dxfId="6854" priority="13353" stopIfTrue="1">
      <formula>AE1733&lt;&gt;AE1732</formula>
    </cfRule>
  </conditionalFormatting>
  <conditionalFormatting sqref="AF1733">
    <cfRule type="expression" dxfId="6853" priority="13354" stopIfTrue="1">
      <formula>AF1733&lt;&gt;AF1732</formula>
    </cfRule>
  </conditionalFormatting>
  <conditionalFormatting sqref="AI1718">
    <cfRule type="expression" dxfId="6852" priority="13355" stopIfTrue="1">
      <formula>AI1718&lt;AH1718</formula>
    </cfRule>
  </conditionalFormatting>
  <conditionalFormatting sqref="AI1719:AI1741">
    <cfRule type="expression" dxfId="6851" priority="13356" stopIfTrue="1">
      <formula>AI1719&lt;AH1719</formula>
    </cfRule>
  </conditionalFormatting>
  <conditionalFormatting sqref="AI1709:AI1711">
    <cfRule type="expression" dxfId="6850" priority="13358" stopIfTrue="1">
      <formula>AI1709&lt;AH1709</formula>
    </cfRule>
  </conditionalFormatting>
  <conditionalFormatting sqref="AJ1709:AJ1711">
    <cfRule type="expression" dxfId="6849" priority="13359" stopIfTrue="1">
      <formula>AJ1709&lt;AI1709</formula>
    </cfRule>
  </conditionalFormatting>
  <conditionalFormatting sqref="AJ1733">
    <cfRule type="expression" dxfId="6848" priority="13362" stopIfTrue="1">
      <formula>AJ1733&lt;AI1733</formula>
    </cfRule>
  </conditionalFormatting>
  <conditionalFormatting sqref="AJ1718">
    <cfRule type="expression" dxfId="6847" priority="13363" stopIfTrue="1">
      <formula>AJ1718&lt;AI1718</formula>
    </cfRule>
  </conditionalFormatting>
  <conditionalFormatting sqref="AJ1719:AJ1732 AJ1734:AJ1741">
    <cfRule type="expression" dxfId="6846" priority="13364" stopIfTrue="1">
      <formula>AJ1719&lt;AI1719</formula>
    </cfRule>
  </conditionalFormatting>
  <conditionalFormatting sqref="AW1743">
    <cfRule type="expression" dxfId="6845" priority="13365" stopIfTrue="1">
      <formula>AW1743&lt;&gt;AW1742</formula>
    </cfRule>
  </conditionalFormatting>
  <conditionalFormatting sqref="AK1733">
    <cfRule type="expression" dxfId="6844" priority="13366" stopIfTrue="1">
      <formula>AK1733&lt;AJ1733</formula>
    </cfRule>
  </conditionalFormatting>
  <conditionalFormatting sqref="AK1718">
    <cfRule type="expression" dxfId="6843" priority="13367" stopIfTrue="1">
      <formula>AK1718&lt;AJ1718</formula>
    </cfRule>
  </conditionalFormatting>
  <conditionalFormatting sqref="AK1719:AK1732 AK1734:AK1741">
    <cfRule type="expression" dxfId="6842" priority="13368" stopIfTrue="1">
      <formula>AK1719&lt;AJ1719</formula>
    </cfRule>
  </conditionalFormatting>
  <conditionalFormatting sqref="AK1709:AK1711">
    <cfRule type="expression" dxfId="6841" priority="13369" stopIfTrue="1">
      <formula>AK1709&lt;AJ1709</formula>
    </cfRule>
  </conditionalFormatting>
  <conditionalFormatting sqref="AK1709">
    <cfRule type="expression" dxfId="6840" priority="13393" stopIfTrue="1">
      <formula>AK1709&lt;AJ1709</formula>
    </cfRule>
  </conditionalFormatting>
  <conditionalFormatting sqref="AK1710">
    <cfRule type="expression" dxfId="6839" priority="13394" stopIfTrue="1">
      <formula>AK1710&lt;AJ1710</formula>
    </cfRule>
  </conditionalFormatting>
  <conditionalFormatting sqref="AK1711">
    <cfRule type="expression" dxfId="6838" priority="13395" stopIfTrue="1">
      <formula>AK1711&lt;AJ1711</formula>
    </cfRule>
  </conditionalFormatting>
  <conditionalFormatting sqref="AK1718">
    <cfRule type="expression" dxfId="6837" priority="13396" stopIfTrue="1">
      <formula>AK1718&lt;AJ1718</formula>
    </cfRule>
  </conditionalFormatting>
  <conditionalFormatting sqref="AK1719">
    <cfRule type="expression" dxfId="6836" priority="13397" stopIfTrue="1">
      <formula>AK1719&lt;AJ1719</formula>
    </cfRule>
  </conditionalFormatting>
  <conditionalFormatting sqref="AK1720">
    <cfRule type="expression" dxfId="6835" priority="13398" stopIfTrue="1">
      <formula>AK1720&lt;AJ1720</formula>
    </cfRule>
  </conditionalFormatting>
  <conditionalFormatting sqref="AK1721">
    <cfRule type="expression" dxfId="6834" priority="13399" stopIfTrue="1">
      <formula>AK1721&lt;AJ1721</formula>
    </cfRule>
  </conditionalFormatting>
  <conditionalFormatting sqref="AK1722">
    <cfRule type="expression" dxfId="6833" priority="13400" stopIfTrue="1">
      <formula>AK1722&lt;AJ1722</formula>
    </cfRule>
  </conditionalFormatting>
  <conditionalFormatting sqref="AK1723">
    <cfRule type="expression" dxfId="6832" priority="13401" stopIfTrue="1">
      <formula>AK1723&lt;AJ1723</formula>
    </cfRule>
  </conditionalFormatting>
  <conditionalFormatting sqref="AK1724">
    <cfRule type="expression" dxfId="6831" priority="13402" stopIfTrue="1">
      <formula>AK1724&lt;AJ1724</formula>
    </cfRule>
  </conditionalFormatting>
  <conditionalFormatting sqref="AK1725">
    <cfRule type="expression" dxfId="6830" priority="13403" stopIfTrue="1">
      <formula>AK1725&lt;AJ1725</formula>
    </cfRule>
  </conditionalFormatting>
  <conditionalFormatting sqref="AK1726">
    <cfRule type="expression" dxfId="6829" priority="13404" stopIfTrue="1">
      <formula>AK1726&lt;AJ1726</formula>
    </cfRule>
  </conditionalFormatting>
  <conditionalFormatting sqref="AK1727">
    <cfRule type="expression" dxfId="6828" priority="13405" stopIfTrue="1">
      <formula>AK1727&lt;AJ1727</formula>
    </cfRule>
  </conditionalFormatting>
  <conditionalFormatting sqref="AK1728">
    <cfRule type="expression" dxfId="6827" priority="13406" stopIfTrue="1">
      <formula>AK1728&lt;AJ1728</formula>
    </cfRule>
  </conditionalFormatting>
  <conditionalFormatting sqref="AK1729">
    <cfRule type="expression" dxfId="6826" priority="13407" stopIfTrue="1">
      <formula>AK1729&lt;AJ1729</formula>
    </cfRule>
  </conditionalFormatting>
  <conditionalFormatting sqref="AK1730">
    <cfRule type="expression" dxfId="6825" priority="13408" stopIfTrue="1">
      <formula>AK1730&lt;AJ1730</formula>
    </cfRule>
  </conditionalFormatting>
  <conditionalFormatting sqref="AK1731">
    <cfRule type="expression" dxfId="6824" priority="13409" stopIfTrue="1">
      <formula>AK1731&lt;AJ1731</formula>
    </cfRule>
  </conditionalFormatting>
  <conditionalFormatting sqref="AK1732">
    <cfRule type="expression" dxfId="6823" priority="13410" stopIfTrue="1">
      <formula>AK1732&lt;AJ1732</formula>
    </cfRule>
  </conditionalFormatting>
  <conditionalFormatting sqref="AK1733">
    <cfRule type="expression" dxfId="6822" priority="13411" stopIfTrue="1">
      <formula>AK1733&lt;AJ1733</formula>
    </cfRule>
  </conditionalFormatting>
  <conditionalFormatting sqref="AK1734">
    <cfRule type="expression" dxfId="6821" priority="13412" stopIfTrue="1">
      <formula>AK1734&lt;AJ1734</formula>
    </cfRule>
  </conditionalFormatting>
  <conditionalFormatting sqref="AK1735">
    <cfRule type="expression" dxfId="6820" priority="13413" stopIfTrue="1">
      <formula>AK1735&lt;AJ1735</formula>
    </cfRule>
  </conditionalFormatting>
  <conditionalFormatting sqref="AK1736">
    <cfRule type="expression" dxfId="6819" priority="13414" stopIfTrue="1">
      <formula>AK1736&lt;AJ1736</formula>
    </cfRule>
  </conditionalFormatting>
  <conditionalFormatting sqref="AK1737">
    <cfRule type="expression" dxfId="6818" priority="13415" stopIfTrue="1">
      <formula>AK1737&lt;AJ1737</formula>
    </cfRule>
  </conditionalFormatting>
  <conditionalFormatting sqref="AK1738">
    <cfRule type="expression" dxfId="6817" priority="13416" stopIfTrue="1">
      <formula>AK1738&lt;AJ1738</formula>
    </cfRule>
  </conditionalFormatting>
  <conditionalFormatting sqref="AK1739">
    <cfRule type="expression" dxfId="6816" priority="13417" stopIfTrue="1">
      <formula>AK1739&lt;AJ1739</formula>
    </cfRule>
  </conditionalFormatting>
  <conditionalFormatting sqref="AK1740">
    <cfRule type="expression" dxfId="6815" priority="13418" stopIfTrue="1">
      <formula>AK1740&lt;AJ1740</formula>
    </cfRule>
  </conditionalFormatting>
  <conditionalFormatting sqref="AK1741">
    <cfRule type="expression" dxfId="6814" priority="13419" stopIfTrue="1">
      <formula>AK1741&lt;AJ1741</formula>
    </cfRule>
  </conditionalFormatting>
  <conditionalFormatting sqref="AL1733">
    <cfRule type="expression" dxfId="6813" priority="13420" stopIfTrue="1">
      <formula>AL1733&lt;AK1733</formula>
    </cfRule>
  </conditionalFormatting>
  <conditionalFormatting sqref="AL1718">
    <cfRule type="expression" dxfId="6812" priority="13421" stopIfTrue="1">
      <formula>AL1718&lt;AK1718</formula>
    </cfRule>
  </conditionalFormatting>
  <conditionalFormatting sqref="AL1719:AL1732 AL1734:AL1741">
    <cfRule type="expression" dxfId="6811" priority="13422" stopIfTrue="1">
      <formula>AL1719&lt;AK1719</formula>
    </cfRule>
  </conditionalFormatting>
  <conditionalFormatting sqref="AL1718">
    <cfRule type="expression" dxfId="6810" priority="13423" stopIfTrue="1">
      <formula>AL1718&lt;AK1718</formula>
    </cfRule>
  </conditionalFormatting>
  <conditionalFormatting sqref="AL1719">
    <cfRule type="expression" dxfId="6809" priority="13424" stopIfTrue="1">
      <formula>AL1719&lt;AK1719</formula>
    </cfRule>
  </conditionalFormatting>
  <conditionalFormatting sqref="AL1720">
    <cfRule type="expression" dxfId="6808" priority="13425" stopIfTrue="1">
      <formula>AL1720&lt;AK1720</formula>
    </cfRule>
  </conditionalFormatting>
  <conditionalFormatting sqref="AL1721">
    <cfRule type="expression" dxfId="6807" priority="13426" stopIfTrue="1">
      <formula>AL1721&lt;AK1721</formula>
    </cfRule>
  </conditionalFormatting>
  <conditionalFormatting sqref="AL1722">
    <cfRule type="expression" dxfId="6806" priority="13427" stopIfTrue="1">
      <formula>AL1722&lt;AK1722</formula>
    </cfRule>
  </conditionalFormatting>
  <conditionalFormatting sqref="AL1723">
    <cfRule type="expression" dxfId="6805" priority="13428" stopIfTrue="1">
      <formula>AL1723&lt;AK1723</formula>
    </cfRule>
  </conditionalFormatting>
  <conditionalFormatting sqref="AL1724">
    <cfRule type="expression" dxfId="6804" priority="13429" stopIfTrue="1">
      <formula>AL1724&lt;AK1724</formula>
    </cfRule>
  </conditionalFormatting>
  <conditionalFormatting sqref="AL1725">
    <cfRule type="expression" dxfId="6803" priority="13430" stopIfTrue="1">
      <formula>AL1725&lt;AK1725</formula>
    </cfRule>
  </conditionalFormatting>
  <conditionalFormatting sqref="AL1726">
    <cfRule type="expression" dxfId="6802" priority="13431" stopIfTrue="1">
      <formula>AL1726&lt;AK1726</formula>
    </cfRule>
  </conditionalFormatting>
  <conditionalFormatting sqref="AL1727">
    <cfRule type="expression" dxfId="6801" priority="13432" stopIfTrue="1">
      <formula>AL1727&lt;AK1727</formula>
    </cfRule>
  </conditionalFormatting>
  <conditionalFormatting sqref="AL1728">
    <cfRule type="expression" dxfId="6800" priority="13433" stopIfTrue="1">
      <formula>AL1728&lt;AK1728</formula>
    </cfRule>
  </conditionalFormatting>
  <conditionalFormatting sqref="AL1729">
    <cfRule type="expression" dxfId="6799" priority="13434" stopIfTrue="1">
      <formula>AL1729&lt;AK1729</formula>
    </cfRule>
  </conditionalFormatting>
  <conditionalFormatting sqref="AL1730">
    <cfRule type="expression" dxfId="6798" priority="13435" stopIfTrue="1">
      <formula>AL1730&lt;AK1730</formula>
    </cfRule>
  </conditionalFormatting>
  <conditionalFormatting sqref="AL1731">
    <cfRule type="expression" dxfId="6797" priority="13436" stopIfTrue="1">
      <formula>AL1731&lt;AK1731</formula>
    </cfRule>
  </conditionalFormatting>
  <conditionalFormatting sqref="AL1732">
    <cfRule type="expression" dxfId="6796" priority="13437" stopIfTrue="1">
      <formula>AL1732&lt;AK1732</formula>
    </cfRule>
  </conditionalFormatting>
  <conditionalFormatting sqref="AL1733">
    <cfRule type="expression" dxfId="6795" priority="13438" stopIfTrue="1">
      <formula>AL1733&lt;AK1733</formula>
    </cfRule>
  </conditionalFormatting>
  <conditionalFormatting sqref="AL1734">
    <cfRule type="expression" dxfId="6794" priority="13439" stopIfTrue="1">
      <formula>AL1734&lt;AK1734</formula>
    </cfRule>
  </conditionalFormatting>
  <conditionalFormatting sqref="AL1735">
    <cfRule type="expression" dxfId="6793" priority="13440" stopIfTrue="1">
      <formula>AL1735&lt;AK1735</formula>
    </cfRule>
  </conditionalFormatting>
  <conditionalFormatting sqref="AL1736">
    <cfRule type="expression" dxfId="6792" priority="13441" stopIfTrue="1">
      <formula>AL1736&lt;AK1736</formula>
    </cfRule>
  </conditionalFormatting>
  <conditionalFormatting sqref="AL1737">
    <cfRule type="expression" dxfId="6791" priority="13442" stopIfTrue="1">
      <formula>AL1737&lt;AK1737</formula>
    </cfRule>
  </conditionalFormatting>
  <conditionalFormatting sqref="AL1738">
    <cfRule type="expression" dxfId="6790" priority="13443" stopIfTrue="1">
      <formula>AL1738&lt;AK1738</formula>
    </cfRule>
  </conditionalFormatting>
  <conditionalFormatting sqref="AL1739">
    <cfRule type="expression" dxfId="6789" priority="13444" stopIfTrue="1">
      <formula>AL1739&lt;AK1739</formula>
    </cfRule>
  </conditionalFormatting>
  <conditionalFormatting sqref="AL1740">
    <cfRule type="expression" dxfId="6788" priority="13445" stopIfTrue="1">
      <formula>AL1740&lt;AK1740</formula>
    </cfRule>
  </conditionalFormatting>
  <conditionalFormatting sqref="AL1741">
    <cfRule type="expression" dxfId="6787" priority="13446" stopIfTrue="1">
      <formula>AL1741&lt;AK1741</formula>
    </cfRule>
  </conditionalFormatting>
  <conditionalFormatting sqref="AL1703:AL1711">
    <cfRule type="expression" dxfId="6786" priority="13447" stopIfTrue="1">
      <formula>AL1703&lt;AK1703</formula>
    </cfRule>
  </conditionalFormatting>
  <conditionalFormatting sqref="AL1688">
    <cfRule type="expression" dxfId="6785" priority="13448" stopIfTrue="1">
      <formula>AL1688&lt;AK1688</formula>
    </cfRule>
  </conditionalFormatting>
  <conditionalFormatting sqref="AL1689:AL1702">
    <cfRule type="expression" dxfId="6784" priority="13449" stopIfTrue="1">
      <formula>AL1689&lt;AK1689</formula>
    </cfRule>
  </conditionalFormatting>
  <conditionalFormatting sqref="AL1688">
    <cfRule type="expression" dxfId="6783" priority="13450" stopIfTrue="1">
      <formula>AL1688&lt;AK1688</formula>
    </cfRule>
  </conditionalFormatting>
  <conditionalFormatting sqref="AL1689">
    <cfRule type="expression" dxfId="6782" priority="13451" stopIfTrue="1">
      <formula>AL1689&lt;AK1689</formula>
    </cfRule>
  </conditionalFormatting>
  <conditionalFormatting sqref="AL1690">
    <cfRule type="expression" dxfId="6781" priority="13452" stopIfTrue="1">
      <formula>AL1690&lt;AK1690</formula>
    </cfRule>
  </conditionalFormatting>
  <conditionalFormatting sqref="AL1691">
    <cfRule type="expression" dxfId="6780" priority="13453" stopIfTrue="1">
      <formula>AL1691&lt;AK1691</formula>
    </cfRule>
  </conditionalFormatting>
  <conditionalFormatting sqref="AL1692">
    <cfRule type="expression" dxfId="6779" priority="13454" stopIfTrue="1">
      <formula>AL1692&lt;AK1692</formula>
    </cfRule>
  </conditionalFormatting>
  <conditionalFormatting sqref="AL1693">
    <cfRule type="expression" dxfId="6778" priority="13455" stopIfTrue="1">
      <formula>AL1693&lt;AK1693</formula>
    </cfRule>
  </conditionalFormatting>
  <conditionalFormatting sqref="AL1694">
    <cfRule type="expression" dxfId="6777" priority="13456" stopIfTrue="1">
      <formula>AL1694&lt;AK1694</formula>
    </cfRule>
  </conditionalFormatting>
  <conditionalFormatting sqref="AL1695">
    <cfRule type="expression" dxfId="6776" priority="13457" stopIfTrue="1">
      <formula>AL1695&lt;AK1695</formula>
    </cfRule>
  </conditionalFormatting>
  <conditionalFormatting sqref="AL1696">
    <cfRule type="expression" dxfId="6775" priority="13458" stopIfTrue="1">
      <formula>AL1696&lt;AK1696</formula>
    </cfRule>
  </conditionalFormatting>
  <conditionalFormatting sqref="AL1697">
    <cfRule type="expression" dxfId="6774" priority="13459" stopIfTrue="1">
      <formula>AL1697&lt;AK1697</formula>
    </cfRule>
  </conditionalFormatting>
  <conditionalFormatting sqref="AL1698">
    <cfRule type="expression" dxfId="6773" priority="13460" stopIfTrue="1">
      <formula>AL1698&lt;AK1698</formula>
    </cfRule>
  </conditionalFormatting>
  <conditionalFormatting sqref="AL1699">
    <cfRule type="expression" dxfId="6772" priority="13461" stopIfTrue="1">
      <formula>AL1699&lt;AK1699</formula>
    </cfRule>
  </conditionalFormatting>
  <conditionalFormatting sqref="AL1700">
    <cfRule type="expression" dxfId="6771" priority="13462" stopIfTrue="1">
      <formula>AL1700&lt;AK1700</formula>
    </cfRule>
  </conditionalFormatting>
  <conditionalFormatting sqref="AL1701">
    <cfRule type="expression" dxfId="6770" priority="13463" stopIfTrue="1">
      <formula>AL1701&lt;AK1701</formula>
    </cfRule>
  </conditionalFormatting>
  <conditionalFormatting sqref="AL1702">
    <cfRule type="expression" dxfId="6769" priority="13464" stopIfTrue="1">
      <formula>AL1702&lt;AK1702</formula>
    </cfRule>
  </conditionalFormatting>
  <conditionalFormatting sqref="AL1703">
    <cfRule type="expression" dxfId="6768" priority="13465" stopIfTrue="1">
      <formula>AL1703&lt;AK1703</formula>
    </cfRule>
  </conditionalFormatting>
  <conditionalFormatting sqref="AL1704">
    <cfRule type="expression" dxfId="6767" priority="13466" stopIfTrue="1">
      <formula>AL1704&lt;AK1704</formula>
    </cfRule>
  </conditionalFormatting>
  <conditionalFormatting sqref="AL1705">
    <cfRule type="expression" dxfId="6766" priority="13467" stopIfTrue="1">
      <formula>AL1705&lt;AK1705</formula>
    </cfRule>
  </conditionalFormatting>
  <conditionalFormatting sqref="AL1706">
    <cfRule type="expression" dxfId="6765" priority="13468" stopIfTrue="1">
      <formula>AL1706&lt;AK1706</formula>
    </cfRule>
  </conditionalFormatting>
  <conditionalFormatting sqref="AL1707">
    <cfRule type="expression" dxfId="6764" priority="13469" stopIfTrue="1">
      <formula>AL1707&lt;AK1707</formula>
    </cfRule>
  </conditionalFormatting>
  <conditionalFormatting sqref="AL1708">
    <cfRule type="expression" dxfId="6763" priority="13470" stopIfTrue="1">
      <formula>AL1708&lt;AK1708</formula>
    </cfRule>
  </conditionalFormatting>
  <conditionalFormatting sqref="AL1709">
    <cfRule type="expression" dxfId="6762" priority="13471" stopIfTrue="1">
      <formula>AL1709&lt;AK1709</formula>
    </cfRule>
  </conditionalFormatting>
  <conditionalFormatting sqref="AL1710">
    <cfRule type="expression" dxfId="6761" priority="13472" stopIfTrue="1">
      <formula>AL1710&lt;AK1710</formula>
    </cfRule>
  </conditionalFormatting>
  <conditionalFormatting sqref="AL1711">
    <cfRule type="expression" dxfId="6760" priority="13473" stopIfTrue="1">
      <formula>AL1711&lt;AK1711</formula>
    </cfRule>
  </conditionalFormatting>
  <conditionalFormatting sqref="AS1743 AU1743:AV1743 AS1713 AU1713:BC1713 AX1743:BC1743">
    <cfRule type="expression" dxfId="6759" priority="13474" stopIfTrue="1">
      <formula>AS1713&lt;&gt;AS1712</formula>
    </cfRule>
  </conditionalFormatting>
  <conditionalFormatting sqref="AR1713">
    <cfRule type="expression" dxfId="6758" priority="13475" stopIfTrue="1">
      <formula>AR1713&lt;&gt;AR1712</formula>
    </cfRule>
  </conditionalFormatting>
  <conditionalFormatting sqref="AS1713">
    <cfRule type="expression" dxfId="6757" priority="13476" stopIfTrue="1">
      <formula>AS1713&lt;&gt;AS1712</formula>
    </cfRule>
  </conditionalFormatting>
  <conditionalFormatting sqref="AR1743">
    <cfRule type="expression" dxfId="6756" priority="13477" stopIfTrue="1">
      <formula>AR1743&lt;&gt;AR1742</formula>
    </cfRule>
  </conditionalFormatting>
  <conditionalFormatting sqref="AS1743">
    <cfRule type="expression" dxfId="6755" priority="13478" stopIfTrue="1">
      <formula>AS1743&lt;&gt;AS1742</formula>
    </cfRule>
  </conditionalFormatting>
  <conditionalFormatting sqref="AE1763">
    <cfRule type="expression" dxfId="6754" priority="13479" stopIfTrue="1">
      <formula>AE1763&lt;&gt;AE1762</formula>
    </cfRule>
  </conditionalFormatting>
  <conditionalFormatting sqref="AF1763">
    <cfRule type="expression" dxfId="6753" priority="13480" stopIfTrue="1">
      <formula>AF1763&lt;&gt;AF1762</formula>
    </cfRule>
  </conditionalFormatting>
  <conditionalFormatting sqref="AE1733">
    <cfRule type="expression" dxfId="6752" priority="13482" stopIfTrue="1">
      <formula>AE1733&lt;&gt;AE1732</formula>
    </cfRule>
  </conditionalFormatting>
  <conditionalFormatting sqref="AF1733">
    <cfRule type="expression" dxfId="6751" priority="13483" stopIfTrue="1">
      <formula>AF1733&lt;&gt;AF1732</formula>
    </cfRule>
  </conditionalFormatting>
  <conditionalFormatting sqref="AR1713">
    <cfRule type="expression" dxfId="6750" priority="13484" stopIfTrue="1">
      <formula>AR1713&lt;&gt;AR1712</formula>
    </cfRule>
  </conditionalFormatting>
  <conditionalFormatting sqref="AS1713">
    <cfRule type="expression" dxfId="6749" priority="13485" stopIfTrue="1">
      <formula>AS1713&lt;&gt;AS1712</formula>
    </cfRule>
  </conditionalFormatting>
  <conditionalFormatting sqref="AR1743">
    <cfRule type="expression" dxfId="6748" priority="13486" stopIfTrue="1">
      <formula>AR1743&lt;&gt;AR1742</formula>
    </cfRule>
  </conditionalFormatting>
  <conditionalFormatting sqref="AS1743">
    <cfRule type="expression" dxfId="6747" priority="13487" stopIfTrue="1">
      <formula>AS1743&lt;&gt;AS1742</formula>
    </cfRule>
  </conditionalFormatting>
  <conditionalFormatting sqref="AE1763">
    <cfRule type="expression" dxfId="6746" priority="13488" stopIfTrue="1">
      <formula>AE1763&lt;&gt;AE1762</formula>
    </cfRule>
  </conditionalFormatting>
  <conditionalFormatting sqref="AF1763">
    <cfRule type="expression" dxfId="6745" priority="13489" stopIfTrue="1">
      <formula>AF1763&lt;&gt;AF1762</formula>
    </cfRule>
  </conditionalFormatting>
  <conditionalFormatting sqref="AE1733">
    <cfRule type="expression" dxfId="6744" priority="13491" stopIfTrue="1">
      <formula>AE1733&lt;&gt;AE1732</formula>
    </cfRule>
  </conditionalFormatting>
  <conditionalFormatting sqref="AF1733">
    <cfRule type="expression" dxfId="6743" priority="13492" stopIfTrue="1">
      <formula>AF1733&lt;&gt;AF1732</formula>
    </cfRule>
  </conditionalFormatting>
  <conditionalFormatting sqref="AR1713">
    <cfRule type="expression" dxfId="6742" priority="13493" stopIfTrue="1">
      <formula>AR1713&lt;&gt;AR1712</formula>
    </cfRule>
  </conditionalFormatting>
  <conditionalFormatting sqref="AS1713">
    <cfRule type="expression" dxfId="6741" priority="13494" stopIfTrue="1">
      <formula>AS1713&lt;&gt;AS1712</formula>
    </cfRule>
  </conditionalFormatting>
  <conditionalFormatting sqref="AR1743">
    <cfRule type="expression" dxfId="6740" priority="13495" stopIfTrue="1">
      <formula>AR1743&lt;&gt;AR1742</formula>
    </cfRule>
  </conditionalFormatting>
  <conditionalFormatting sqref="AS1743">
    <cfRule type="expression" dxfId="6739" priority="13496" stopIfTrue="1">
      <formula>AS1743&lt;&gt;AS1742</formula>
    </cfRule>
  </conditionalFormatting>
  <conditionalFormatting sqref="AE1763">
    <cfRule type="expression" dxfId="6738" priority="13497" stopIfTrue="1">
      <formula>AE1763&lt;&gt;AE1762</formula>
    </cfRule>
  </conditionalFormatting>
  <conditionalFormatting sqref="AF1763">
    <cfRule type="expression" dxfId="6737" priority="13498" stopIfTrue="1">
      <formula>AF1763&lt;&gt;AF1762</formula>
    </cfRule>
  </conditionalFormatting>
  <conditionalFormatting sqref="AE1733">
    <cfRule type="expression" dxfId="6736" priority="13500" stopIfTrue="1">
      <formula>AE1733&lt;&gt;AE1732</formula>
    </cfRule>
  </conditionalFormatting>
  <conditionalFormatting sqref="AF1733">
    <cfRule type="expression" dxfId="6735" priority="13501" stopIfTrue="1">
      <formula>AF1733&lt;&gt;AF1732</formula>
    </cfRule>
  </conditionalFormatting>
  <conditionalFormatting sqref="AR1713">
    <cfRule type="expression" dxfId="6734" priority="13502" stopIfTrue="1">
      <formula>AR1713&lt;&gt;AR1712</formula>
    </cfRule>
  </conditionalFormatting>
  <conditionalFormatting sqref="AS1713">
    <cfRule type="expression" dxfId="6733" priority="13503" stopIfTrue="1">
      <formula>AS1713&lt;&gt;AS1712</formula>
    </cfRule>
  </conditionalFormatting>
  <conditionalFormatting sqref="AR1743">
    <cfRule type="expression" dxfId="6732" priority="13504" stopIfTrue="1">
      <formula>AR1743&lt;&gt;AR1742</formula>
    </cfRule>
  </conditionalFormatting>
  <conditionalFormatting sqref="AS1743">
    <cfRule type="expression" dxfId="6731" priority="13505" stopIfTrue="1">
      <formula>AS1743&lt;&gt;AS1742</formula>
    </cfRule>
  </conditionalFormatting>
  <conditionalFormatting sqref="AE1763">
    <cfRule type="expression" dxfId="6730" priority="13506" stopIfTrue="1">
      <formula>AE1763&lt;&gt;AE1762</formula>
    </cfRule>
  </conditionalFormatting>
  <conditionalFormatting sqref="AF1763">
    <cfRule type="expression" dxfId="6729" priority="13507" stopIfTrue="1">
      <formula>AF1763&lt;&gt;AF1762</formula>
    </cfRule>
  </conditionalFormatting>
  <conditionalFormatting sqref="AE1733">
    <cfRule type="expression" dxfId="6728" priority="13509" stopIfTrue="1">
      <formula>AE1733&lt;&gt;AE1732</formula>
    </cfRule>
  </conditionalFormatting>
  <conditionalFormatting sqref="AF1733">
    <cfRule type="expression" dxfId="6727" priority="13510" stopIfTrue="1">
      <formula>AF1733&lt;&gt;AF1732</formula>
    </cfRule>
  </conditionalFormatting>
  <conditionalFormatting sqref="AW1743">
    <cfRule type="expression" dxfId="6726" priority="13511" stopIfTrue="1">
      <formula>AW1743&lt;&gt;AW1742</formula>
    </cfRule>
  </conditionalFormatting>
  <conditionalFormatting sqref="AU1713">
    <cfRule type="expression" dxfId="6725" priority="13512" stopIfTrue="1">
      <formula>AU1713&lt;&gt;AU1712</formula>
    </cfRule>
  </conditionalFormatting>
  <conditionalFormatting sqref="AU1713">
    <cfRule type="expression" dxfId="6724" priority="13513" stopIfTrue="1">
      <formula>AU1713&lt;&gt;AU1712</formula>
    </cfRule>
  </conditionalFormatting>
  <conditionalFormatting sqref="AU1713">
    <cfRule type="expression" dxfId="6723" priority="13514" stopIfTrue="1">
      <formula>AU1713&lt;&gt;AU1712</formula>
    </cfRule>
  </conditionalFormatting>
  <conditionalFormatting sqref="AU1713">
    <cfRule type="expression" dxfId="6722" priority="13515" stopIfTrue="1">
      <formula>AU1713&lt;&gt;AU1712</formula>
    </cfRule>
  </conditionalFormatting>
  <conditionalFormatting sqref="AV1713">
    <cfRule type="expression" dxfId="6721" priority="13516" stopIfTrue="1">
      <formula>AV1713&lt;&gt;AV1712</formula>
    </cfRule>
  </conditionalFormatting>
  <conditionalFormatting sqref="AV1713">
    <cfRule type="expression" dxfId="6720" priority="13517" stopIfTrue="1">
      <formula>AV1713&lt;&gt;AV1712</formula>
    </cfRule>
  </conditionalFormatting>
  <conditionalFormatting sqref="AV1713">
    <cfRule type="expression" dxfId="6719" priority="13518" stopIfTrue="1">
      <formula>AV1713&lt;&gt;AV1712</formula>
    </cfRule>
  </conditionalFormatting>
  <conditionalFormatting sqref="AV1713">
    <cfRule type="expression" dxfId="6718" priority="13519" stopIfTrue="1">
      <formula>AV1713&lt;&gt;AV1712</formula>
    </cfRule>
  </conditionalFormatting>
  <conditionalFormatting sqref="AE1733">
    <cfRule type="expression" dxfId="6717" priority="13521" stopIfTrue="1">
      <formula>AE1733&lt;&gt;AE1732</formula>
    </cfRule>
  </conditionalFormatting>
  <conditionalFormatting sqref="AF1733">
    <cfRule type="expression" dxfId="6716" priority="13522" stopIfTrue="1">
      <formula>AF1733&lt;&gt;AF1732</formula>
    </cfRule>
  </conditionalFormatting>
  <conditionalFormatting sqref="AI1709:AI1711">
    <cfRule type="expression" dxfId="6715" priority="13524" stopIfTrue="1">
      <formula>AI1709&lt;AH1709</formula>
    </cfRule>
  </conditionalFormatting>
  <conditionalFormatting sqref="AE1733">
    <cfRule type="expression" dxfId="6714" priority="13525" stopIfTrue="1">
      <formula>AE1733&lt;&gt;AE1732</formula>
    </cfRule>
  </conditionalFormatting>
  <conditionalFormatting sqref="AF1733">
    <cfRule type="expression" dxfId="6713" priority="13526" stopIfTrue="1">
      <formula>AF1733&lt;&gt;AF1732</formula>
    </cfRule>
  </conditionalFormatting>
  <conditionalFormatting sqref="AE1733">
    <cfRule type="expression" dxfId="6712" priority="13527" stopIfTrue="1">
      <formula>AE1733&lt;&gt;AE1732</formula>
    </cfRule>
  </conditionalFormatting>
  <conditionalFormatting sqref="AF1733">
    <cfRule type="expression" dxfId="6711" priority="13528" stopIfTrue="1">
      <formula>AF1733&lt;&gt;AF1732</formula>
    </cfRule>
  </conditionalFormatting>
  <conditionalFormatting sqref="AI1709:AI1711">
    <cfRule type="expression" dxfId="6710" priority="13530" stopIfTrue="1">
      <formula>AI1709&lt;AH1709</formula>
    </cfRule>
  </conditionalFormatting>
  <conditionalFormatting sqref="AE1733">
    <cfRule type="expression" dxfId="6709" priority="13531" stopIfTrue="1">
      <formula>AE1733&lt;&gt;AE1732</formula>
    </cfRule>
  </conditionalFormatting>
  <conditionalFormatting sqref="AF1733">
    <cfRule type="expression" dxfId="6708" priority="13532" stopIfTrue="1">
      <formula>AF1733&lt;&gt;AF1732</formula>
    </cfRule>
  </conditionalFormatting>
  <conditionalFormatting sqref="AI1709:AI1711">
    <cfRule type="expression" dxfId="6707" priority="13534" stopIfTrue="1">
      <formula>AI1709&lt;AH1709</formula>
    </cfRule>
  </conditionalFormatting>
  <conditionalFormatting sqref="AJ1709:AJ1711">
    <cfRule type="expression" dxfId="6706" priority="13537" stopIfTrue="1">
      <formula>AJ1709&lt;AI1709</formula>
    </cfRule>
  </conditionalFormatting>
  <conditionalFormatting sqref="AK1709:AK1711">
    <cfRule type="expression" dxfId="6705" priority="13540" stopIfTrue="1">
      <formula>AK1709&lt;AJ1709</formula>
    </cfRule>
  </conditionalFormatting>
  <conditionalFormatting sqref="AK1709">
    <cfRule type="expression" dxfId="6704" priority="13562" stopIfTrue="1">
      <formula>AK1709&lt;AJ1709</formula>
    </cfRule>
  </conditionalFormatting>
  <conditionalFormatting sqref="AK1710">
    <cfRule type="expression" dxfId="6703" priority="13563" stopIfTrue="1">
      <formula>AK1710&lt;AJ1710</formula>
    </cfRule>
  </conditionalFormatting>
  <conditionalFormatting sqref="AK1711">
    <cfRule type="expression" dxfId="6702" priority="13564" stopIfTrue="1">
      <formula>AK1711&lt;AJ1711</formula>
    </cfRule>
  </conditionalFormatting>
  <conditionalFormatting sqref="AL1703">
    <cfRule type="expression" dxfId="6701" priority="13565" stopIfTrue="1">
      <formula>AL1703&lt;AK1703</formula>
    </cfRule>
  </conditionalFormatting>
  <conditionalFormatting sqref="AL1688">
    <cfRule type="expression" dxfId="6700" priority="13566" stopIfTrue="1">
      <formula>AL1688&lt;AK1688</formula>
    </cfRule>
  </conditionalFormatting>
  <conditionalFormatting sqref="AL1689:AL1702 AL1704:AL1711">
    <cfRule type="expression" dxfId="6699" priority="13567" stopIfTrue="1">
      <formula>AL1689&lt;AK1689</formula>
    </cfRule>
  </conditionalFormatting>
  <conditionalFormatting sqref="AL1688">
    <cfRule type="expression" dxfId="6698" priority="13568" stopIfTrue="1">
      <formula>AL1688&lt;AK1688</formula>
    </cfRule>
  </conditionalFormatting>
  <conditionalFormatting sqref="AL1689">
    <cfRule type="expression" dxfId="6697" priority="13569" stopIfTrue="1">
      <formula>AL1689&lt;AK1689</formula>
    </cfRule>
  </conditionalFormatting>
  <conditionalFormatting sqref="AL1690">
    <cfRule type="expression" dxfId="6696" priority="13570" stopIfTrue="1">
      <formula>AL1690&lt;AK1690</formula>
    </cfRule>
  </conditionalFormatting>
  <conditionalFormatting sqref="AL1691">
    <cfRule type="expression" dxfId="6695" priority="13571" stopIfTrue="1">
      <formula>AL1691&lt;AK1691</formula>
    </cfRule>
  </conditionalFormatting>
  <conditionalFormatting sqref="AL1692">
    <cfRule type="expression" dxfId="6694" priority="13572" stopIfTrue="1">
      <formula>AL1692&lt;AK1692</formula>
    </cfRule>
  </conditionalFormatting>
  <conditionalFormatting sqref="AL1693">
    <cfRule type="expression" dxfId="6693" priority="13573" stopIfTrue="1">
      <formula>AL1693&lt;AK1693</formula>
    </cfRule>
  </conditionalFormatting>
  <conditionalFormatting sqref="AL1694">
    <cfRule type="expression" dxfId="6692" priority="13574" stopIfTrue="1">
      <formula>AL1694&lt;AK1694</formula>
    </cfRule>
  </conditionalFormatting>
  <conditionalFormatting sqref="AL1695">
    <cfRule type="expression" dxfId="6691" priority="13575" stopIfTrue="1">
      <formula>AL1695&lt;AK1695</formula>
    </cfRule>
  </conditionalFormatting>
  <conditionalFormatting sqref="AL1696">
    <cfRule type="expression" dxfId="6690" priority="13576" stopIfTrue="1">
      <formula>AL1696&lt;AK1696</formula>
    </cfRule>
  </conditionalFormatting>
  <conditionalFormatting sqref="AL1697">
    <cfRule type="expression" dxfId="6689" priority="13577" stopIfTrue="1">
      <formula>AL1697&lt;AK1697</formula>
    </cfRule>
  </conditionalFormatting>
  <conditionalFormatting sqref="AL1698">
    <cfRule type="expression" dxfId="6688" priority="13578" stopIfTrue="1">
      <formula>AL1698&lt;AK1698</formula>
    </cfRule>
  </conditionalFormatting>
  <conditionalFormatting sqref="AL1699">
    <cfRule type="expression" dxfId="6687" priority="13579" stopIfTrue="1">
      <formula>AL1699&lt;AK1699</formula>
    </cfRule>
  </conditionalFormatting>
  <conditionalFormatting sqref="AL1700">
    <cfRule type="expression" dxfId="6686" priority="13580" stopIfTrue="1">
      <formula>AL1700&lt;AK1700</formula>
    </cfRule>
  </conditionalFormatting>
  <conditionalFormatting sqref="AL1701">
    <cfRule type="expression" dxfId="6685" priority="13581" stopIfTrue="1">
      <formula>AL1701&lt;AK1701</formula>
    </cfRule>
  </conditionalFormatting>
  <conditionalFormatting sqref="AL1702">
    <cfRule type="expression" dxfId="6684" priority="13582" stopIfTrue="1">
      <formula>AL1702&lt;AK1702</formula>
    </cfRule>
  </conditionalFormatting>
  <conditionalFormatting sqref="AL1703">
    <cfRule type="expression" dxfId="6683" priority="13583" stopIfTrue="1">
      <formula>AL1703&lt;AK1703</formula>
    </cfRule>
  </conditionalFormatting>
  <conditionalFormatting sqref="AL1704">
    <cfRule type="expression" dxfId="6682" priority="13584" stopIfTrue="1">
      <formula>AL1704&lt;AK1704</formula>
    </cfRule>
  </conditionalFormatting>
  <conditionalFormatting sqref="AL1705">
    <cfRule type="expression" dxfId="6681" priority="13585" stopIfTrue="1">
      <formula>AL1705&lt;AK1705</formula>
    </cfRule>
  </conditionalFormatting>
  <conditionalFormatting sqref="AL1706">
    <cfRule type="expression" dxfId="6680" priority="13586" stopIfTrue="1">
      <formula>AL1706&lt;AK1706</formula>
    </cfRule>
  </conditionalFormatting>
  <conditionalFormatting sqref="AL1707">
    <cfRule type="expression" dxfId="6679" priority="13587" stopIfTrue="1">
      <formula>AL1707&lt;AK1707</formula>
    </cfRule>
  </conditionalFormatting>
  <conditionalFormatting sqref="AL1708">
    <cfRule type="expression" dxfId="6678" priority="13588" stopIfTrue="1">
      <formula>AL1708&lt;AK1708</formula>
    </cfRule>
  </conditionalFormatting>
  <conditionalFormatting sqref="AL1709">
    <cfRule type="expression" dxfId="6677" priority="13589" stopIfTrue="1">
      <formula>AL1709&lt;AK1709</formula>
    </cfRule>
  </conditionalFormatting>
  <conditionalFormatting sqref="AL1710">
    <cfRule type="expression" dxfId="6676" priority="13590" stopIfTrue="1">
      <formula>AL1710&lt;AK1710</formula>
    </cfRule>
  </conditionalFormatting>
  <conditionalFormatting sqref="AL1711">
    <cfRule type="expression" dxfId="6675" priority="13591" stopIfTrue="1">
      <formula>AL1711&lt;AK1711</formula>
    </cfRule>
  </conditionalFormatting>
  <conditionalFormatting sqref="AE1733">
    <cfRule type="expression" dxfId="6674" priority="13592" stopIfTrue="1">
      <formula>AE1733&lt;&gt;AE1732</formula>
    </cfRule>
  </conditionalFormatting>
  <conditionalFormatting sqref="AF1733">
    <cfRule type="expression" dxfId="6673" priority="13593" stopIfTrue="1">
      <formula>AF1733&lt;&gt;AF1732</formula>
    </cfRule>
  </conditionalFormatting>
  <conditionalFormatting sqref="AE1733">
    <cfRule type="expression" dxfId="6672" priority="13594" stopIfTrue="1">
      <formula>AE1733&lt;&gt;AE1732</formula>
    </cfRule>
  </conditionalFormatting>
  <conditionalFormatting sqref="AF1733">
    <cfRule type="expression" dxfId="6671" priority="13595" stopIfTrue="1">
      <formula>AF1733&lt;&gt;AF1732</formula>
    </cfRule>
  </conditionalFormatting>
  <conditionalFormatting sqref="AE1733">
    <cfRule type="expression" dxfId="6670" priority="13596" stopIfTrue="1">
      <formula>AE1733&lt;&gt;AE1732</formula>
    </cfRule>
  </conditionalFormatting>
  <conditionalFormatting sqref="AF1733">
    <cfRule type="expression" dxfId="6669" priority="13597" stopIfTrue="1">
      <formula>AF1733&lt;&gt;AF1732</formula>
    </cfRule>
  </conditionalFormatting>
  <conditionalFormatting sqref="AE1733">
    <cfRule type="expression" dxfId="6668" priority="13598" stopIfTrue="1">
      <formula>AE1733&lt;&gt;AE1732</formula>
    </cfRule>
  </conditionalFormatting>
  <conditionalFormatting sqref="AF1733">
    <cfRule type="expression" dxfId="6667" priority="13599" stopIfTrue="1">
      <formula>AF1733&lt;&gt;AF1732</formula>
    </cfRule>
  </conditionalFormatting>
  <conditionalFormatting sqref="AE1763">
    <cfRule type="expression" dxfId="6666" priority="13601" stopIfTrue="1">
      <formula>AE1763&lt;&gt;AE1762</formula>
    </cfRule>
  </conditionalFormatting>
  <conditionalFormatting sqref="AF1763">
    <cfRule type="expression" dxfId="6665" priority="13602" stopIfTrue="1">
      <formula>AF1763&lt;&gt;AF1762</formula>
    </cfRule>
  </conditionalFormatting>
  <conditionalFormatting sqref="AI1718">
    <cfRule type="expression" dxfId="6664" priority="13603" stopIfTrue="1">
      <formula>AI1718&lt;AH1718</formula>
    </cfRule>
  </conditionalFormatting>
  <conditionalFormatting sqref="AI1719:AI1741">
    <cfRule type="expression" dxfId="6663" priority="13604" stopIfTrue="1">
      <formula>AI1719&lt;AH1719</formula>
    </cfRule>
  </conditionalFormatting>
  <conditionalFormatting sqref="AE1763">
    <cfRule type="expression" dxfId="6662" priority="13605" stopIfTrue="1">
      <formula>AE1763&lt;&gt;AE1762</formula>
    </cfRule>
  </conditionalFormatting>
  <conditionalFormatting sqref="AF1763">
    <cfRule type="expression" dxfId="6661" priority="13606" stopIfTrue="1">
      <formula>AF1763&lt;&gt;AF1762</formula>
    </cfRule>
  </conditionalFormatting>
  <conditionalFormatting sqref="AE1763">
    <cfRule type="expression" dxfId="6660" priority="13607" stopIfTrue="1">
      <formula>AE1763&lt;&gt;AE1762</formula>
    </cfRule>
  </conditionalFormatting>
  <conditionalFormatting sqref="AF1763">
    <cfRule type="expression" dxfId="6659" priority="13608" stopIfTrue="1">
      <formula>AF1763&lt;&gt;AF1762</formula>
    </cfRule>
  </conditionalFormatting>
  <conditionalFormatting sqref="AI1718">
    <cfRule type="expression" dxfId="6658" priority="13609" stopIfTrue="1">
      <formula>AI1718&lt;AH1718</formula>
    </cfRule>
  </conditionalFormatting>
  <conditionalFormatting sqref="AI1719:AI1741">
    <cfRule type="expression" dxfId="6657" priority="13610" stopIfTrue="1">
      <formula>AI1719&lt;AH1719</formula>
    </cfRule>
  </conditionalFormatting>
  <conditionalFormatting sqref="AE1763">
    <cfRule type="expression" dxfId="6656" priority="13611" stopIfTrue="1">
      <formula>AE1763&lt;&gt;AE1762</formula>
    </cfRule>
  </conditionalFormatting>
  <conditionalFormatting sqref="AF1763">
    <cfRule type="expression" dxfId="6655" priority="13612" stopIfTrue="1">
      <formula>AF1763&lt;&gt;AF1762</formula>
    </cfRule>
  </conditionalFormatting>
  <conditionalFormatting sqref="AI1718">
    <cfRule type="expression" dxfId="6654" priority="13613" stopIfTrue="1">
      <formula>AI1718&lt;AH1718</formula>
    </cfRule>
  </conditionalFormatting>
  <conditionalFormatting sqref="AI1719:AI1741">
    <cfRule type="expression" dxfId="6653" priority="13614" stopIfTrue="1">
      <formula>AI1719&lt;AH1719</formula>
    </cfRule>
  </conditionalFormatting>
  <conditionalFormatting sqref="AJ1733">
    <cfRule type="expression" dxfId="6652" priority="13615" stopIfTrue="1">
      <formula>AJ1733&lt;AI1733</formula>
    </cfRule>
  </conditionalFormatting>
  <conditionalFormatting sqref="AJ1718">
    <cfRule type="expression" dxfId="6651" priority="13616" stopIfTrue="1">
      <formula>AJ1718&lt;AI1718</formula>
    </cfRule>
  </conditionalFormatting>
  <conditionalFormatting sqref="AJ1719:AJ1732 AJ1734:AJ1741">
    <cfRule type="expression" dxfId="6650" priority="13617" stopIfTrue="1">
      <formula>AJ1719&lt;AI1719</formula>
    </cfRule>
  </conditionalFormatting>
  <conditionalFormatting sqref="AK1718">
    <cfRule type="expression" dxfId="6649" priority="13618" stopIfTrue="1">
      <formula>AK1718&lt;AJ1718</formula>
    </cfRule>
  </conditionalFormatting>
  <conditionalFormatting sqref="AK1719">
    <cfRule type="expression" dxfId="6648" priority="13619" stopIfTrue="1">
      <formula>AK1719&lt;AJ1719</formula>
    </cfRule>
  </conditionalFormatting>
  <conditionalFormatting sqref="AK1720">
    <cfRule type="expression" dxfId="6647" priority="13620" stopIfTrue="1">
      <formula>AK1720&lt;AJ1720</formula>
    </cfRule>
  </conditionalFormatting>
  <conditionalFormatting sqref="AK1721">
    <cfRule type="expression" dxfId="6646" priority="13621" stopIfTrue="1">
      <formula>AK1721&lt;AJ1721</formula>
    </cfRule>
  </conditionalFormatting>
  <conditionalFormatting sqref="AK1722">
    <cfRule type="expression" dxfId="6645" priority="13622" stopIfTrue="1">
      <formula>AK1722&lt;AJ1722</formula>
    </cfRule>
  </conditionalFormatting>
  <conditionalFormatting sqref="AK1723">
    <cfRule type="expression" dxfId="6644" priority="13623" stopIfTrue="1">
      <formula>AK1723&lt;AJ1723</formula>
    </cfRule>
  </conditionalFormatting>
  <conditionalFormatting sqref="AK1724">
    <cfRule type="expression" dxfId="6643" priority="13624" stopIfTrue="1">
      <formula>AK1724&lt;AJ1724</formula>
    </cfRule>
  </conditionalFormatting>
  <conditionalFormatting sqref="AK1725">
    <cfRule type="expression" dxfId="6642" priority="13625" stopIfTrue="1">
      <formula>AK1725&lt;AJ1725</formula>
    </cfRule>
  </conditionalFormatting>
  <conditionalFormatting sqref="AK1726">
    <cfRule type="expression" dxfId="6641" priority="13626" stopIfTrue="1">
      <formula>AK1726&lt;AJ1726</formula>
    </cfRule>
  </conditionalFormatting>
  <conditionalFormatting sqref="AK1727">
    <cfRule type="expression" dxfId="6640" priority="13627" stopIfTrue="1">
      <formula>AK1727&lt;AJ1727</formula>
    </cfRule>
  </conditionalFormatting>
  <conditionalFormatting sqref="AK1728">
    <cfRule type="expression" dxfId="6639" priority="13628" stopIfTrue="1">
      <formula>AK1728&lt;AJ1728</formula>
    </cfRule>
  </conditionalFormatting>
  <conditionalFormatting sqref="AK1729">
    <cfRule type="expression" dxfId="6638" priority="13629" stopIfTrue="1">
      <formula>AK1729&lt;AJ1729</formula>
    </cfRule>
  </conditionalFormatting>
  <conditionalFormatting sqref="AK1730">
    <cfRule type="expression" dxfId="6637" priority="13630" stopIfTrue="1">
      <formula>AK1730&lt;AJ1730</formula>
    </cfRule>
  </conditionalFormatting>
  <conditionalFormatting sqref="AK1731">
    <cfRule type="expression" dxfId="6636" priority="13631" stopIfTrue="1">
      <formula>AK1731&lt;AJ1731</formula>
    </cfRule>
  </conditionalFormatting>
  <conditionalFormatting sqref="AK1732">
    <cfRule type="expression" dxfId="6635" priority="13632" stopIfTrue="1">
      <formula>AK1732&lt;AJ1732</formula>
    </cfRule>
  </conditionalFormatting>
  <conditionalFormatting sqref="AK1733">
    <cfRule type="expression" dxfId="6634" priority="13633" stopIfTrue="1">
      <formula>AK1733&lt;AJ1733</formula>
    </cfRule>
  </conditionalFormatting>
  <conditionalFormatting sqref="AK1734">
    <cfRule type="expression" dxfId="6633" priority="13634" stopIfTrue="1">
      <formula>AK1734&lt;AJ1734</formula>
    </cfRule>
  </conditionalFormatting>
  <conditionalFormatting sqref="AK1735">
    <cfRule type="expression" dxfId="6632" priority="13635" stopIfTrue="1">
      <formula>AK1735&lt;AJ1735</formula>
    </cfRule>
  </conditionalFormatting>
  <conditionalFormatting sqref="AK1736">
    <cfRule type="expression" dxfId="6631" priority="13636" stopIfTrue="1">
      <formula>AK1736&lt;AJ1736</formula>
    </cfRule>
  </conditionalFormatting>
  <conditionalFormatting sqref="AK1737">
    <cfRule type="expression" dxfId="6630" priority="13637" stopIfTrue="1">
      <formula>AK1737&lt;AJ1737</formula>
    </cfRule>
  </conditionalFormatting>
  <conditionalFormatting sqref="AK1738">
    <cfRule type="expression" dxfId="6629" priority="13638" stopIfTrue="1">
      <formula>AK1738&lt;AJ1738</formula>
    </cfRule>
  </conditionalFormatting>
  <conditionalFormatting sqref="AK1739">
    <cfRule type="expression" dxfId="6628" priority="13639" stopIfTrue="1">
      <formula>AK1739&lt;AJ1739</formula>
    </cfRule>
  </conditionalFormatting>
  <conditionalFormatting sqref="AK1740">
    <cfRule type="expression" dxfId="6627" priority="13640" stopIfTrue="1">
      <formula>AK1740&lt;AJ1740</formula>
    </cfRule>
  </conditionalFormatting>
  <conditionalFormatting sqref="AK1741">
    <cfRule type="expression" dxfId="6626" priority="13641" stopIfTrue="1">
      <formula>AK1741&lt;AJ1741</formula>
    </cfRule>
  </conditionalFormatting>
  <conditionalFormatting sqref="AL1718">
    <cfRule type="expression" dxfId="6625" priority="13642" stopIfTrue="1">
      <formula>AL1718&lt;AK1718</formula>
    </cfRule>
  </conditionalFormatting>
  <conditionalFormatting sqref="AL1719">
    <cfRule type="expression" dxfId="6624" priority="13643" stopIfTrue="1">
      <formula>AL1719&lt;AK1719</formula>
    </cfRule>
  </conditionalFormatting>
  <conditionalFormatting sqref="AL1720">
    <cfRule type="expression" dxfId="6623" priority="13644" stopIfTrue="1">
      <formula>AL1720&lt;AK1720</formula>
    </cfRule>
  </conditionalFormatting>
  <conditionalFormatting sqref="AL1721">
    <cfRule type="expression" dxfId="6622" priority="13645" stopIfTrue="1">
      <formula>AL1721&lt;AK1721</formula>
    </cfRule>
  </conditionalFormatting>
  <conditionalFormatting sqref="AL1722">
    <cfRule type="expression" dxfId="6621" priority="13646" stopIfTrue="1">
      <formula>AL1722&lt;AK1722</formula>
    </cfRule>
  </conditionalFormatting>
  <conditionalFormatting sqref="AL1723">
    <cfRule type="expression" dxfId="6620" priority="13647" stopIfTrue="1">
      <formula>AL1723&lt;AK1723</formula>
    </cfRule>
  </conditionalFormatting>
  <conditionalFormatting sqref="AL1724">
    <cfRule type="expression" dxfId="6619" priority="13648" stopIfTrue="1">
      <formula>AL1724&lt;AK1724</formula>
    </cfRule>
  </conditionalFormatting>
  <conditionalFormatting sqref="AL1725">
    <cfRule type="expression" dxfId="6618" priority="13649" stopIfTrue="1">
      <formula>AL1725&lt;AK1725</formula>
    </cfRule>
  </conditionalFormatting>
  <conditionalFormatting sqref="AL1726">
    <cfRule type="expression" dxfId="6617" priority="13650" stopIfTrue="1">
      <formula>AL1726&lt;AK1726</formula>
    </cfRule>
  </conditionalFormatting>
  <conditionalFormatting sqref="AL1727">
    <cfRule type="expression" dxfId="6616" priority="13651" stopIfTrue="1">
      <formula>AL1727&lt;AK1727</formula>
    </cfRule>
  </conditionalFormatting>
  <conditionalFormatting sqref="AL1728">
    <cfRule type="expression" dxfId="6615" priority="13652" stopIfTrue="1">
      <formula>AL1728&lt;AK1728</formula>
    </cfRule>
  </conditionalFormatting>
  <conditionalFormatting sqref="AL1729">
    <cfRule type="expression" dxfId="6614" priority="13653" stopIfTrue="1">
      <formula>AL1729&lt;AK1729</formula>
    </cfRule>
  </conditionalFormatting>
  <conditionalFormatting sqref="AL1730">
    <cfRule type="expression" dxfId="6613" priority="13654" stopIfTrue="1">
      <formula>AL1730&lt;AK1730</formula>
    </cfRule>
  </conditionalFormatting>
  <conditionalFormatting sqref="AL1731">
    <cfRule type="expression" dxfId="6612" priority="13655" stopIfTrue="1">
      <formula>AL1731&lt;AK1731</formula>
    </cfRule>
  </conditionalFormatting>
  <conditionalFormatting sqref="AL1732">
    <cfRule type="expression" dxfId="6611" priority="13656" stopIfTrue="1">
      <formula>AL1732&lt;AK1732</formula>
    </cfRule>
  </conditionalFormatting>
  <conditionalFormatting sqref="AL1733">
    <cfRule type="expression" dxfId="6610" priority="13657" stopIfTrue="1">
      <formula>AL1733&lt;AK1733</formula>
    </cfRule>
  </conditionalFormatting>
  <conditionalFormatting sqref="AL1734">
    <cfRule type="expression" dxfId="6609" priority="13658" stopIfTrue="1">
      <formula>AL1734&lt;AK1734</formula>
    </cfRule>
  </conditionalFormatting>
  <conditionalFormatting sqref="AL1735">
    <cfRule type="expression" dxfId="6608" priority="13659" stopIfTrue="1">
      <formula>AL1735&lt;AK1735</formula>
    </cfRule>
  </conditionalFormatting>
  <conditionalFormatting sqref="AL1736">
    <cfRule type="expression" dxfId="6607" priority="13660" stopIfTrue="1">
      <formula>AL1736&lt;AK1736</formula>
    </cfRule>
  </conditionalFormatting>
  <conditionalFormatting sqref="AL1737">
    <cfRule type="expression" dxfId="6606" priority="13661" stopIfTrue="1">
      <formula>AL1737&lt;AK1737</formula>
    </cfRule>
  </conditionalFormatting>
  <conditionalFormatting sqref="AL1738">
    <cfRule type="expression" dxfId="6605" priority="13662" stopIfTrue="1">
      <formula>AL1738&lt;AK1738</formula>
    </cfRule>
  </conditionalFormatting>
  <conditionalFormatting sqref="AL1739">
    <cfRule type="expression" dxfId="6604" priority="13663" stopIfTrue="1">
      <formula>AL1739&lt;AK1739</formula>
    </cfRule>
  </conditionalFormatting>
  <conditionalFormatting sqref="AL1740">
    <cfRule type="expression" dxfId="6603" priority="13664" stopIfTrue="1">
      <formula>AL1740&lt;AK1740</formula>
    </cfRule>
  </conditionalFormatting>
  <conditionalFormatting sqref="AL1741">
    <cfRule type="expression" dxfId="6602" priority="13665" stopIfTrue="1">
      <formula>AL1741&lt;AK1741</formula>
    </cfRule>
  </conditionalFormatting>
  <conditionalFormatting sqref="AE1763">
    <cfRule type="expression" dxfId="6601" priority="13666" stopIfTrue="1">
      <formula>AE1763&lt;&gt;AE1762</formula>
    </cfRule>
  </conditionalFormatting>
  <conditionalFormatting sqref="AF1763">
    <cfRule type="expression" dxfId="6600" priority="13667" stopIfTrue="1">
      <formula>AF1763&lt;&gt;AF1762</formula>
    </cfRule>
  </conditionalFormatting>
  <conditionalFormatting sqref="AE1763">
    <cfRule type="expression" dxfId="6599" priority="13668" stopIfTrue="1">
      <formula>AE1763&lt;&gt;AE1762</formula>
    </cfRule>
  </conditionalFormatting>
  <conditionalFormatting sqref="AF1763">
    <cfRule type="expression" dxfId="6598" priority="13669" stopIfTrue="1">
      <formula>AF1763&lt;&gt;AF1762</formula>
    </cfRule>
  </conditionalFormatting>
  <conditionalFormatting sqref="AE1763">
    <cfRule type="expression" dxfId="6597" priority="13670" stopIfTrue="1">
      <formula>AE1763&lt;&gt;AE1762</formula>
    </cfRule>
  </conditionalFormatting>
  <conditionalFormatting sqref="AF1763">
    <cfRule type="expression" dxfId="6596" priority="13671" stopIfTrue="1">
      <formula>AF1763&lt;&gt;AF1762</formula>
    </cfRule>
  </conditionalFormatting>
  <conditionalFormatting sqref="AE1763">
    <cfRule type="expression" dxfId="6595" priority="13672" stopIfTrue="1">
      <formula>AE1763&lt;&gt;AE1762</formula>
    </cfRule>
  </conditionalFormatting>
  <conditionalFormatting sqref="AF1763">
    <cfRule type="expression" dxfId="6594" priority="13673" stopIfTrue="1">
      <formula>AF1763&lt;&gt;AF1762</formula>
    </cfRule>
  </conditionalFormatting>
  <conditionalFormatting sqref="AR1743">
    <cfRule type="expression" dxfId="6593" priority="13674" stopIfTrue="1">
      <formula>AR1743&lt;&gt;AR1742</formula>
    </cfRule>
  </conditionalFormatting>
  <conditionalFormatting sqref="AS1743">
    <cfRule type="expression" dxfId="6592" priority="13675" stopIfTrue="1">
      <formula>AS1743&lt;&gt;AS1742</formula>
    </cfRule>
  </conditionalFormatting>
  <conditionalFormatting sqref="AS1743:AZ1743">
    <cfRule type="expression" dxfId="6591" priority="13676" stopIfTrue="1">
      <formula>AS1743&lt;&gt;AS1742</formula>
    </cfRule>
  </conditionalFormatting>
  <conditionalFormatting sqref="AR1743">
    <cfRule type="expression" dxfId="6590" priority="13677" stopIfTrue="1">
      <formula>AR1743&lt;&gt;AR1742</formula>
    </cfRule>
  </conditionalFormatting>
  <conditionalFormatting sqref="AS1743">
    <cfRule type="expression" dxfId="6589" priority="13678" stopIfTrue="1">
      <formula>AS1743&lt;&gt;AS1742</formula>
    </cfRule>
  </conditionalFormatting>
  <conditionalFormatting sqref="AS1743:AZ1743">
    <cfRule type="expression" dxfId="6588" priority="13679" stopIfTrue="1">
      <formula>AS1743&lt;&gt;AS1742</formula>
    </cfRule>
  </conditionalFormatting>
  <conditionalFormatting sqref="AR1743">
    <cfRule type="expression" dxfId="6587" priority="13680" stopIfTrue="1">
      <formula>AR1743&lt;&gt;AR1742</formula>
    </cfRule>
  </conditionalFormatting>
  <conditionalFormatting sqref="AS1743">
    <cfRule type="expression" dxfId="6586" priority="13681" stopIfTrue="1">
      <formula>AS1743&lt;&gt;AS1742</formula>
    </cfRule>
  </conditionalFormatting>
  <conditionalFormatting sqref="AS1743:AZ1743">
    <cfRule type="expression" dxfId="6585" priority="13682" stopIfTrue="1">
      <formula>AS1743&lt;&gt;AS1742</formula>
    </cfRule>
  </conditionalFormatting>
  <conditionalFormatting sqref="AR1743">
    <cfRule type="expression" dxfId="6584" priority="13683" stopIfTrue="1">
      <formula>AR1743&lt;&gt;AR1742</formula>
    </cfRule>
  </conditionalFormatting>
  <conditionalFormatting sqref="AS1743">
    <cfRule type="expression" dxfId="6583" priority="13684" stopIfTrue="1">
      <formula>AS1743&lt;&gt;AS1742</formula>
    </cfRule>
  </conditionalFormatting>
  <conditionalFormatting sqref="AS1743:AZ1743">
    <cfRule type="expression" dxfId="6582" priority="13685" stopIfTrue="1">
      <formula>AS1743&lt;&gt;AS1742</formula>
    </cfRule>
  </conditionalFormatting>
  <conditionalFormatting sqref="AR1743">
    <cfRule type="expression" dxfId="6581" priority="13686" stopIfTrue="1">
      <formula>AR1743&lt;&gt;AR1742</formula>
    </cfRule>
  </conditionalFormatting>
  <conditionalFormatting sqref="AS1743">
    <cfRule type="expression" dxfId="6580" priority="13687" stopIfTrue="1">
      <formula>AS1743&lt;&gt;AS1742</formula>
    </cfRule>
  </conditionalFormatting>
  <conditionalFormatting sqref="AS1743:AZ1743">
    <cfRule type="expression" dxfId="6579" priority="13688" stopIfTrue="1">
      <formula>AS1743&lt;&gt;AS1742</formula>
    </cfRule>
  </conditionalFormatting>
  <conditionalFormatting sqref="AR1743">
    <cfRule type="expression" dxfId="6578" priority="13689" stopIfTrue="1">
      <formula>AR1743&lt;&gt;AR1742</formula>
    </cfRule>
  </conditionalFormatting>
  <conditionalFormatting sqref="AS1743">
    <cfRule type="expression" dxfId="6577" priority="13690" stopIfTrue="1">
      <formula>AS1743&lt;&gt;AS1742</formula>
    </cfRule>
  </conditionalFormatting>
  <conditionalFormatting sqref="AS1743:AZ1743">
    <cfRule type="expression" dxfId="6576" priority="13691" stopIfTrue="1">
      <formula>AS1743&lt;&gt;AS1742</formula>
    </cfRule>
  </conditionalFormatting>
  <conditionalFormatting sqref="AR1743">
    <cfRule type="expression" dxfId="6575" priority="13692" stopIfTrue="1">
      <formula>AR1743&lt;&gt;AR1742</formula>
    </cfRule>
  </conditionalFormatting>
  <conditionalFormatting sqref="AS1743">
    <cfRule type="expression" dxfId="6574" priority="13693" stopIfTrue="1">
      <formula>AS1743&lt;&gt;AS1742</formula>
    </cfRule>
  </conditionalFormatting>
  <conditionalFormatting sqref="AS1743:AZ1743">
    <cfRule type="expression" dxfId="6573" priority="13694" stopIfTrue="1">
      <formula>AS1743&lt;&gt;AS1742</formula>
    </cfRule>
  </conditionalFormatting>
  <conditionalFormatting sqref="AR1743">
    <cfRule type="expression" dxfId="6572" priority="13695" stopIfTrue="1">
      <formula>AR1743&lt;&gt;AR1742</formula>
    </cfRule>
  </conditionalFormatting>
  <conditionalFormatting sqref="AS1743">
    <cfRule type="expression" dxfId="6571" priority="13696" stopIfTrue="1">
      <formula>AS1743&lt;&gt;AS1742</formula>
    </cfRule>
  </conditionalFormatting>
  <conditionalFormatting sqref="AS1743:AZ1743">
    <cfRule type="expression" dxfId="6570" priority="13697" stopIfTrue="1">
      <formula>AS1743&lt;&gt;AS1742</formula>
    </cfRule>
  </conditionalFormatting>
  <conditionalFormatting sqref="AR1743">
    <cfRule type="expression" dxfId="6569" priority="13698" stopIfTrue="1">
      <formula>AR1743&lt;&gt;AR1742</formula>
    </cfRule>
  </conditionalFormatting>
  <conditionalFormatting sqref="AR1743">
    <cfRule type="expression" dxfId="6568" priority="13699" stopIfTrue="1">
      <formula>AR1743&lt;&gt;AR1742</formula>
    </cfRule>
  </conditionalFormatting>
  <conditionalFormatting sqref="AR1743">
    <cfRule type="expression" dxfId="6567" priority="13700" stopIfTrue="1">
      <formula>AR1743&lt;&gt;AR1742</formula>
    </cfRule>
  </conditionalFormatting>
  <conditionalFormatting sqref="AR1743">
    <cfRule type="expression" dxfId="6566" priority="13701" stopIfTrue="1">
      <formula>AR1743&lt;&gt;AR1742</formula>
    </cfRule>
  </conditionalFormatting>
  <conditionalFormatting sqref="AR1743">
    <cfRule type="expression" dxfId="6565" priority="13702" stopIfTrue="1">
      <formula>AR1743&lt;&gt;AR1742</formula>
    </cfRule>
  </conditionalFormatting>
  <conditionalFormatting sqref="AR1743">
    <cfRule type="expression" dxfId="6564" priority="13703" stopIfTrue="1">
      <formula>AR1743&lt;&gt;AR1742</formula>
    </cfRule>
  </conditionalFormatting>
  <conditionalFormatting sqref="AR1743">
    <cfRule type="expression" dxfId="6563" priority="13704" stopIfTrue="1">
      <formula>AR1743&lt;&gt;AR1742</formula>
    </cfRule>
  </conditionalFormatting>
  <conditionalFormatting sqref="AR1743">
    <cfRule type="expression" dxfId="6562" priority="13705" stopIfTrue="1">
      <formula>AR1743&lt;&gt;AR1742</formula>
    </cfRule>
  </conditionalFormatting>
  <conditionalFormatting sqref="AR1743">
    <cfRule type="expression" dxfId="6561" priority="13706" stopIfTrue="1">
      <formula>AR1743&lt;&gt;AR1742</formula>
    </cfRule>
  </conditionalFormatting>
  <conditionalFormatting sqref="AR1743">
    <cfRule type="expression" dxfId="6560" priority="13707" stopIfTrue="1">
      <formula>AR1743&lt;&gt;AR1742</formula>
    </cfRule>
  </conditionalFormatting>
  <conditionalFormatting sqref="AR1743">
    <cfRule type="expression" dxfId="6559" priority="13708" stopIfTrue="1">
      <formula>AR1743&lt;&gt;AR1742</formula>
    </cfRule>
  </conditionalFormatting>
  <conditionalFormatting sqref="AR1743">
    <cfRule type="expression" dxfId="6558" priority="13709" stopIfTrue="1">
      <formula>AR1743&lt;&gt;AR1742</formula>
    </cfRule>
  </conditionalFormatting>
  <conditionalFormatting sqref="AR1743">
    <cfRule type="expression" dxfId="6557" priority="13710" stopIfTrue="1">
      <formula>AR1743&lt;&gt;AR1742</formula>
    </cfRule>
  </conditionalFormatting>
  <conditionalFormatting sqref="AR1743">
    <cfRule type="expression" dxfId="6556" priority="13711" stopIfTrue="1">
      <formula>AR1743&lt;&gt;AR1742</formula>
    </cfRule>
  </conditionalFormatting>
  <conditionalFormatting sqref="AR1743">
    <cfRule type="expression" dxfId="6555" priority="13712" stopIfTrue="1">
      <formula>AR1743&lt;&gt;AR1742</formula>
    </cfRule>
  </conditionalFormatting>
  <conditionalFormatting sqref="AR1743">
    <cfRule type="expression" dxfId="6554" priority="13713" stopIfTrue="1">
      <formula>AR1743&lt;&gt;AR1742</formula>
    </cfRule>
  </conditionalFormatting>
  <conditionalFormatting sqref="AR1713">
    <cfRule type="expression" dxfId="6553" priority="13714" stopIfTrue="1">
      <formula>AR1713&lt;&gt;AR1712</formula>
    </cfRule>
  </conditionalFormatting>
  <conditionalFormatting sqref="AS1713">
    <cfRule type="expression" dxfId="6552" priority="13715" stopIfTrue="1">
      <formula>AS1713&lt;&gt;AS1712</formula>
    </cfRule>
  </conditionalFormatting>
  <conditionalFormatting sqref="AS1713:AZ1713">
    <cfRule type="expression" dxfId="6551" priority="13716" stopIfTrue="1">
      <formula>AS1713&lt;&gt;AS1712</formula>
    </cfRule>
  </conditionalFormatting>
  <conditionalFormatting sqref="AR1713">
    <cfRule type="expression" dxfId="6550" priority="13717" stopIfTrue="1">
      <formula>AR1713&lt;&gt;AR1712</formula>
    </cfRule>
  </conditionalFormatting>
  <conditionalFormatting sqref="AS1713">
    <cfRule type="expression" dxfId="6549" priority="13718" stopIfTrue="1">
      <formula>AS1713&lt;&gt;AS1712</formula>
    </cfRule>
  </conditionalFormatting>
  <conditionalFormatting sqref="AS1713:AZ1713">
    <cfRule type="expression" dxfId="6548" priority="13719" stopIfTrue="1">
      <formula>AS1713&lt;&gt;AS1712</formula>
    </cfRule>
  </conditionalFormatting>
  <conditionalFormatting sqref="AR1713">
    <cfRule type="expression" dxfId="6547" priority="13720" stopIfTrue="1">
      <formula>AR1713&lt;&gt;AR1712</formula>
    </cfRule>
  </conditionalFormatting>
  <conditionalFormatting sqref="AS1713">
    <cfRule type="expression" dxfId="6546" priority="13721" stopIfTrue="1">
      <formula>AS1713&lt;&gt;AS1712</formula>
    </cfRule>
  </conditionalFormatting>
  <conditionalFormatting sqref="AS1713:AZ1713">
    <cfRule type="expression" dxfId="6545" priority="13722" stopIfTrue="1">
      <formula>AS1713&lt;&gt;AS1712</formula>
    </cfRule>
  </conditionalFormatting>
  <conditionalFormatting sqref="AR1713">
    <cfRule type="expression" dxfId="6544" priority="13723" stopIfTrue="1">
      <formula>AR1713&lt;&gt;AR1712</formula>
    </cfRule>
  </conditionalFormatting>
  <conditionalFormatting sqref="AS1713">
    <cfRule type="expression" dxfId="6543" priority="13724" stopIfTrue="1">
      <formula>AS1713&lt;&gt;AS1712</formula>
    </cfRule>
  </conditionalFormatting>
  <conditionalFormatting sqref="AS1713:AZ1713">
    <cfRule type="expression" dxfId="6542" priority="13725" stopIfTrue="1">
      <formula>AS1713&lt;&gt;AS1712</formula>
    </cfRule>
  </conditionalFormatting>
  <conditionalFormatting sqref="AR1713">
    <cfRule type="expression" dxfId="6541" priority="13726" stopIfTrue="1">
      <formula>AR1713&lt;&gt;AR1712</formula>
    </cfRule>
  </conditionalFormatting>
  <conditionalFormatting sqref="AS1713">
    <cfRule type="expression" dxfId="6540" priority="13727" stopIfTrue="1">
      <formula>AS1713&lt;&gt;AS1712</formula>
    </cfRule>
  </conditionalFormatting>
  <conditionalFormatting sqref="AS1713:AZ1713">
    <cfRule type="expression" dxfId="6539" priority="13728" stopIfTrue="1">
      <formula>AS1713&lt;&gt;AS1712</formula>
    </cfRule>
  </conditionalFormatting>
  <conditionalFormatting sqref="AR1713">
    <cfRule type="expression" dxfId="6538" priority="13729" stopIfTrue="1">
      <formula>AR1713&lt;&gt;AR1712</formula>
    </cfRule>
  </conditionalFormatting>
  <conditionalFormatting sqref="AS1713">
    <cfRule type="expression" dxfId="6537" priority="13730" stopIfTrue="1">
      <formula>AS1713&lt;&gt;AS1712</formula>
    </cfRule>
  </conditionalFormatting>
  <conditionalFormatting sqref="AS1713:AZ1713">
    <cfRule type="expression" dxfId="6536" priority="13731" stopIfTrue="1">
      <formula>AS1713&lt;&gt;AS1712</formula>
    </cfRule>
  </conditionalFormatting>
  <conditionalFormatting sqref="AR1713">
    <cfRule type="expression" dxfId="6535" priority="13732" stopIfTrue="1">
      <formula>AR1713&lt;&gt;AR1712</formula>
    </cfRule>
  </conditionalFormatting>
  <conditionalFormatting sqref="AS1713">
    <cfRule type="expression" dxfId="6534" priority="13733" stopIfTrue="1">
      <formula>AS1713&lt;&gt;AS1712</formula>
    </cfRule>
  </conditionalFormatting>
  <conditionalFormatting sqref="AS1713:AZ1713">
    <cfRule type="expression" dxfId="6533" priority="13734" stopIfTrue="1">
      <formula>AS1713&lt;&gt;AS1712</formula>
    </cfRule>
  </conditionalFormatting>
  <conditionalFormatting sqref="AR1713">
    <cfRule type="expression" dxfId="6532" priority="13735" stopIfTrue="1">
      <formula>AR1713&lt;&gt;AR1712</formula>
    </cfRule>
  </conditionalFormatting>
  <conditionalFormatting sqref="AS1713">
    <cfRule type="expression" dxfId="6531" priority="13736" stopIfTrue="1">
      <formula>AS1713&lt;&gt;AS1712</formula>
    </cfRule>
  </conditionalFormatting>
  <conditionalFormatting sqref="AS1713:AZ1713">
    <cfRule type="expression" dxfId="6530" priority="13737" stopIfTrue="1">
      <formula>AS1713&lt;&gt;AS1712</formula>
    </cfRule>
  </conditionalFormatting>
  <conditionalFormatting sqref="AO1623:AP1623 AS1623:AV1623 AX1623:BC1623">
    <cfRule type="expression" dxfId="6529" priority="13738" stopIfTrue="1">
      <formula>AO1623&lt;&gt;AO1622</formula>
    </cfRule>
  </conditionalFormatting>
  <conditionalFormatting sqref="AS1623:AV1623 AX1623:BC1623">
    <cfRule type="expression" dxfId="6528" priority="13739" stopIfTrue="1">
      <formula>AS1623&lt;&gt;AS1622</formula>
    </cfRule>
  </conditionalFormatting>
  <conditionalFormatting sqref="AR1593">
    <cfRule type="expression" dxfId="6527" priority="13740" stopIfTrue="1">
      <formula>AR1593&lt;&gt;AR1592</formula>
    </cfRule>
  </conditionalFormatting>
  <conditionalFormatting sqref="AS1593">
    <cfRule type="expression" dxfId="6526" priority="13741" stopIfTrue="1">
      <formula>AS1593&lt;&gt;AS1592</formula>
    </cfRule>
  </conditionalFormatting>
  <conditionalFormatting sqref="AS1593:BC1593">
    <cfRule type="expression" dxfId="6525" priority="13742" stopIfTrue="1">
      <formula>AS1593&lt;&gt;AS1592</formula>
    </cfRule>
  </conditionalFormatting>
  <conditionalFormatting sqref="AR1623">
    <cfRule type="expression" dxfId="6524" priority="13743" stopIfTrue="1">
      <formula>AR1623&lt;&gt;AR1622</formula>
    </cfRule>
  </conditionalFormatting>
  <conditionalFormatting sqref="AS1623">
    <cfRule type="expression" dxfId="6523" priority="13744" stopIfTrue="1">
      <formula>AS1623&lt;&gt;AS1622</formula>
    </cfRule>
  </conditionalFormatting>
  <conditionalFormatting sqref="AE1643">
    <cfRule type="expression" dxfId="6522" priority="13745" stopIfTrue="1">
      <formula>AE1643&lt;&gt;AE1642</formula>
    </cfRule>
  </conditionalFormatting>
  <conditionalFormatting sqref="AF1643">
    <cfRule type="expression" dxfId="6521" priority="13746" stopIfTrue="1">
      <formula>AF1643&lt;&gt;AF1642</formula>
    </cfRule>
  </conditionalFormatting>
  <conditionalFormatting sqref="AE1613">
    <cfRule type="expression" dxfId="6520" priority="13748" stopIfTrue="1">
      <formula>AE1613&lt;&gt;AE1612</formula>
    </cfRule>
  </conditionalFormatting>
  <conditionalFormatting sqref="AF1613">
    <cfRule type="expression" dxfId="6519" priority="13749" stopIfTrue="1">
      <formula>AF1613&lt;&gt;AF1612</formula>
    </cfRule>
  </conditionalFormatting>
  <conditionalFormatting sqref="AI1598">
    <cfRule type="expression" dxfId="6518" priority="13750" stopIfTrue="1">
      <formula>AI1598&lt;AH1598</formula>
    </cfRule>
  </conditionalFormatting>
  <conditionalFormatting sqref="AI1599:AI1621">
    <cfRule type="expression" dxfId="6517" priority="13751" stopIfTrue="1">
      <formula>AI1599&lt;AH1599</formula>
    </cfRule>
  </conditionalFormatting>
  <conditionalFormatting sqref="AI1568">
    <cfRule type="expression" dxfId="6516" priority="13752" stopIfTrue="1">
      <formula>AI1568&lt;AH1568</formula>
    </cfRule>
  </conditionalFormatting>
  <conditionalFormatting sqref="AI1569:AI1591">
    <cfRule type="expression" dxfId="6515" priority="13753" stopIfTrue="1">
      <formula>AI1569&lt;AH1569</formula>
    </cfRule>
  </conditionalFormatting>
  <conditionalFormatting sqref="AR1593">
    <cfRule type="expression" dxfId="6514" priority="13754" stopIfTrue="1">
      <formula>AR1593&lt;&gt;AR1592</formula>
    </cfRule>
  </conditionalFormatting>
  <conditionalFormatting sqref="AS1593">
    <cfRule type="expression" dxfId="6513" priority="13755" stopIfTrue="1">
      <formula>AS1593&lt;&gt;AS1592</formula>
    </cfRule>
  </conditionalFormatting>
  <conditionalFormatting sqref="AS1593:BC1593">
    <cfRule type="expression" dxfId="6512" priority="13756" stopIfTrue="1">
      <formula>AS1593&lt;&gt;AS1592</formula>
    </cfRule>
  </conditionalFormatting>
  <conditionalFormatting sqref="AR1623">
    <cfRule type="expression" dxfId="6511" priority="13757" stopIfTrue="1">
      <formula>AR1623&lt;&gt;AR1622</formula>
    </cfRule>
  </conditionalFormatting>
  <conditionalFormatting sqref="AS1623">
    <cfRule type="expression" dxfId="6510" priority="13758" stopIfTrue="1">
      <formula>AS1623&lt;&gt;AS1622</formula>
    </cfRule>
  </conditionalFormatting>
  <conditionalFormatting sqref="AE1643">
    <cfRule type="expression" dxfId="6509" priority="13759" stopIfTrue="1">
      <formula>AE1643&lt;&gt;AE1642</formula>
    </cfRule>
  </conditionalFormatting>
  <conditionalFormatting sqref="AF1643">
    <cfRule type="expression" dxfId="6508" priority="13760" stopIfTrue="1">
      <formula>AF1643&lt;&gt;AF1642</formula>
    </cfRule>
  </conditionalFormatting>
  <conditionalFormatting sqref="AE1613">
    <cfRule type="expression" dxfId="6507" priority="13762" stopIfTrue="1">
      <formula>AE1613&lt;&gt;AE1612</formula>
    </cfRule>
  </conditionalFormatting>
  <conditionalFormatting sqref="AF1613">
    <cfRule type="expression" dxfId="6506" priority="13763" stopIfTrue="1">
      <formula>AF1613&lt;&gt;AF1612</formula>
    </cfRule>
  </conditionalFormatting>
  <conditionalFormatting sqref="AR1593">
    <cfRule type="expression" dxfId="6505" priority="13764" stopIfTrue="1">
      <formula>AR1593&lt;&gt;AR1592</formula>
    </cfRule>
  </conditionalFormatting>
  <conditionalFormatting sqref="AS1593">
    <cfRule type="expression" dxfId="6504" priority="13765" stopIfTrue="1">
      <formula>AS1593&lt;&gt;AS1592</formula>
    </cfRule>
  </conditionalFormatting>
  <conditionalFormatting sqref="AS1593:BC1593">
    <cfRule type="expression" dxfId="6503" priority="13766" stopIfTrue="1">
      <formula>AS1593&lt;&gt;AS1592</formula>
    </cfRule>
  </conditionalFormatting>
  <conditionalFormatting sqref="AR1623">
    <cfRule type="expression" dxfId="6502" priority="13767" stopIfTrue="1">
      <formula>AR1623&lt;&gt;AR1622</formula>
    </cfRule>
  </conditionalFormatting>
  <conditionalFormatting sqref="AS1623">
    <cfRule type="expression" dxfId="6501" priority="13768" stopIfTrue="1">
      <formula>AS1623&lt;&gt;AS1622</formula>
    </cfRule>
  </conditionalFormatting>
  <conditionalFormatting sqref="AE1643">
    <cfRule type="expression" dxfId="6500" priority="13769" stopIfTrue="1">
      <formula>AE1643&lt;&gt;AE1642</formula>
    </cfRule>
  </conditionalFormatting>
  <conditionalFormatting sqref="AF1643">
    <cfRule type="expression" dxfId="6499" priority="13770" stopIfTrue="1">
      <formula>AF1643&lt;&gt;AF1642</formula>
    </cfRule>
  </conditionalFormatting>
  <conditionalFormatting sqref="AE1613">
    <cfRule type="expression" dxfId="6498" priority="13772" stopIfTrue="1">
      <formula>AE1613&lt;&gt;AE1612</formula>
    </cfRule>
  </conditionalFormatting>
  <conditionalFormatting sqref="AF1613">
    <cfRule type="expression" dxfId="6497" priority="13773" stopIfTrue="1">
      <formula>AF1613&lt;&gt;AF1612</formula>
    </cfRule>
  </conditionalFormatting>
  <conditionalFormatting sqref="AI1598">
    <cfRule type="expression" dxfId="6496" priority="13774" stopIfTrue="1">
      <formula>AI1598&lt;AH1598</formula>
    </cfRule>
  </conditionalFormatting>
  <conditionalFormatting sqref="AI1599:AI1621">
    <cfRule type="expression" dxfId="6495" priority="13775" stopIfTrue="1">
      <formula>AI1599&lt;AH1599</formula>
    </cfRule>
  </conditionalFormatting>
  <conditionalFormatting sqref="AI1568">
    <cfRule type="expression" dxfId="6494" priority="13776" stopIfTrue="1">
      <formula>AI1568&lt;AH1568</formula>
    </cfRule>
  </conditionalFormatting>
  <conditionalFormatting sqref="AI1569:AI1591">
    <cfRule type="expression" dxfId="6493" priority="13777" stopIfTrue="1">
      <formula>AI1569&lt;AH1569</formula>
    </cfRule>
  </conditionalFormatting>
  <conditionalFormatting sqref="AR1593">
    <cfRule type="expression" dxfId="6492" priority="13778" stopIfTrue="1">
      <formula>AR1593&lt;&gt;AR1592</formula>
    </cfRule>
  </conditionalFormatting>
  <conditionalFormatting sqref="AS1593">
    <cfRule type="expression" dxfId="6491" priority="13779" stopIfTrue="1">
      <formula>AS1593&lt;&gt;AS1592</formula>
    </cfRule>
  </conditionalFormatting>
  <conditionalFormatting sqref="AS1593:BC1593">
    <cfRule type="expression" dxfId="6490" priority="13780" stopIfTrue="1">
      <formula>AS1593&lt;&gt;AS1592</formula>
    </cfRule>
  </conditionalFormatting>
  <conditionalFormatting sqref="AR1623">
    <cfRule type="expression" dxfId="6489" priority="13781" stopIfTrue="1">
      <formula>AR1623&lt;&gt;AR1622</formula>
    </cfRule>
  </conditionalFormatting>
  <conditionalFormatting sqref="AS1623">
    <cfRule type="expression" dxfId="6488" priority="13782" stopIfTrue="1">
      <formula>AS1623&lt;&gt;AS1622</formula>
    </cfRule>
  </conditionalFormatting>
  <conditionalFormatting sqref="AE1643">
    <cfRule type="expression" dxfId="6487" priority="13783" stopIfTrue="1">
      <formula>AE1643&lt;&gt;AE1642</formula>
    </cfRule>
  </conditionalFormatting>
  <conditionalFormatting sqref="AF1643">
    <cfRule type="expression" dxfId="6486" priority="13784" stopIfTrue="1">
      <formula>AF1643&lt;&gt;AF1642</formula>
    </cfRule>
  </conditionalFormatting>
  <conditionalFormatting sqref="AE1613">
    <cfRule type="expression" dxfId="6485" priority="13786" stopIfTrue="1">
      <formula>AE1613&lt;&gt;AE1612</formula>
    </cfRule>
  </conditionalFormatting>
  <conditionalFormatting sqref="AF1613">
    <cfRule type="expression" dxfId="6484" priority="13787" stopIfTrue="1">
      <formula>AF1613&lt;&gt;AF1612</formula>
    </cfRule>
  </conditionalFormatting>
  <conditionalFormatting sqref="AI1598">
    <cfRule type="expression" dxfId="6483" priority="13788" stopIfTrue="1">
      <formula>AI1598&lt;AH1598</formula>
    </cfRule>
  </conditionalFormatting>
  <conditionalFormatting sqref="AI1599:AI1621">
    <cfRule type="expression" dxfId="6482" priority="13789" stopIfTrue="1">
      <formula>AI1599&lt;AH1599</formula>
    </cfRule>
  </conditionalFormatting>
  <conditionalFormatting sqref="AI1568">
    <cfRule type="expression" dxfId="6481" priority="13790" stopIfTrue="1">
      <formula>AI1568&lt;AH1568</formula>
    </cfRule>
  </conditionalFormatting>
  <conditionalFormatting sqref="AI1569:AI1591">
    <cfRule type="expression" dxfId="6480" priority="13791" stopIfTrue="1">
      <formula>AI1569&lt;AH1569</formula>
    </cfRule>
  </conditionalFormatting>
  <conditionalFormatting sqref="AJ1583:AJ1591">
    <cfRule type="expression" dxfId="6479" priority="13792" stopIfTrue="1">
      <formula>AJ1583&lt;AI1583</formula>
    </cfRule>
  </conditionalFormatting>
  <conditionalFormatting sqref="AJ1568">
    <cfRule type="expression" dxfId="6478" priority="13793" stopIfTrue="1">
      <formula>AJ1568&lt;AI1568</formula>
    </cfRule>
  </conditionalFormatting>
  <conditionalFormatting sqref="AJ1569:AJ1582">
    <cfRule type="expression" dxfId="6477" priority="13794" stopIfTrue="1">
      <formula>AJ1569&lt;AI1569</formula>
    </cfRule>
  </conditionalFormatting>
  <conditionalFormatting sqref="AJ1613">
    <cfRule type="expression" dxfId="6476" priority="13795" stopIfTrue="1">
      <formula>AJ1613&lt;AI1613</formula>
    </cfRule>
  </conditionalFormatting>
  <conditionalFormatting sqref="AJ1598">
    <cfRule type="expression" dxfId="6475" priority="13796" stopIfTrue="1">
      <formula>AJ1598&lt;AI1598</formula>
    </cfRule>
  </conditionalFormatting>
  <conditionalFormatting sqref="AJ1599:AJ1612 AJ1614:AJ1621">
    <cfRule type="expression" dxfId="6474" priority="13797" stopIfTrue="1">
      <formula>AJ1599&lt;AI1599</formula>
    </cfRule>
  </conditionalFormatting>
  <conditionalFormatting sqref="AW1623">
    <cfRule type="expression" dxfId="6473" priority="13798" stopIfTrue="1">
      <formula>AW1623&lt;&gt;AW1622</formula>
    </cfRule>
  </conditionalFormatting>
  <conditionalFormatting sqref="AK1613">
    <cfRule type="expression" dxfId="6472" priority="13799" stopIfTrue="1">
      <formula>AK1613&lt;AJ1613</formula>
    </cfRule>
  </conditionalFormatting>
  <conditionalFormatting sqref="AK1598">
    <cfRule type="expression" dxfId="6471" priority="13800" stopIfTrue="1">
      <formula>AK1598&lt;AJ1598</formula>
    </cfRule>
  </conditionalFormatting>
  <conditionalFormatting sqref="AK1599:AK1612 AK1614:AK1621">
    <cfRule type="expression" dxfId="6470" priority="13801" stopIfTrue="1">
      <formula>AK1599&lt;AJ1599</formula>
    </cfRule>
  </conditionalFormatting>
  <conditionalFormatting sqref="AK1583:AK1591">
    <cfRule type="expression" dxfId="6469" priority="13802" stopIfTrue="1">
      <formula>AK1583&lt;AJ1583</formula>
    </cfRule>
  </conditionalFormatting>
  <conditionalFormatting sqref="AK1568">
    <cfRule type="expression" dxfId="6468" priority="13803" stopIfTrue="1">
      <formula>AK1568&lt;AJ1568</formula>
    </cfRule>
  </conditionalFormatting>
  <conditionalFormatting sqref="AK1569:AK1582">
    <cfRule type="expression" dxfId="6467" priority="13804" stopIfTrue="1">
      <formula>AK1569&lt;AJ1569</formula>
    </cfRule>
  </conditionalFormatting>
  <conditionalFormatting sqref="AK1568">
    <cfRule type="expression" dxfId="6466" priority="13805" stopIfTrue="1">
      <formula>AK1568&lt;AJ1568</formula>
    </cfRule>
  </conditionalFormatting>
  <conditionalFormatting sqref="AK1569">
    <cfRule type="expression" dxfId="6465" priority="13806" stopIfTrue="1">
      <formula>AK1569&lt;AJ1569</formula>
    </cfRule>
  </conditionalFormatting>
  <conditionalFormatting sqref="AK1570">
    <cfRule type="expression" dxfId="6464" priority="13807" stopIfTrue="1">
      <formula>AK1570&lt;AJ1570</formula>
    </cfRule>
  </conditionalFormatting>
  <conditionalFormatting sqref="AK1571">
    <cfRule type="expression" dxfId="6463" priority="13808" stopIfTrue="1">
      <formula>AK1571&lt;AJ1571</formula>
    </cfRule>
  </conditionalFormatting>
  <conditionalFormatting sqref="AK1572">
    <cfRule type="expression" dxfId="6462" priority="13809" stopIfTrue="1">
      <formula>AK1572&lt;AJ1572</formula>
    </cfRule>
  </conditionalFormatting>
  <conditionalFormatting sqref="AK1573">
    <cfRule type="expression" dxfId="6461" priority="13810" stopIfTrue="1">
      <formula>AK1573&lt;AJ1573</formula>
    </cfRule>
  </conditionalFormatting>
  <conditionalFormatting sqref="AK1574">
    <cfRule type="expression" dxfId="6460" priority="13811" stopIfTrue="1">
      <formula>AK1574&lt;AJ1574</formula>
    </cfRule>
  </conditionalFormatting>
  <conditionalFormatting sqref="AK1575">
    <cfRule type="expression" dxfId="6459" priority="13812" stopIfTrue="1">
      <formula>AK1575&lt;AJ1575</formula>
    </cfRule>
  </conditionalFormatting>
  <conditionalFormatting sqref="AK1576">
    <cfRule type="expression" dxfId="6458" priority="13813" stopIfTrue="1">
      <formula>AK1576&lt;AJ1576</formula>
    </cfRule>
  </conditionalFormatting>
  <conditionalFormatting sqref="AK1577">
    <cfRule type="expression" dxfId="6457" priority="13814" stopIfTrue="1">
      <formula>AK1577&lt;AJ1577</formula>
    </cfRule>
  </conditionalFormatting>
  <conditionalFormatting sqref="AK1578">
    <cfRule type="expression" dxfId="6456" priority="13815" stopIfTrue="1">
      <formula>AK1578&lt;AJ1578</formula>
    </cfRule>
  </conditionalFormatting>
  <conditionalFormatting sqref="AK1579">
    <cfRule type="expression" dxfId="6455" priority="13816" stopIfTrue="1">
      <formula>AK1579&lt;AJ1579</formula>
    </cfRule>
  </conditionalFormatting>
  <conditionalFormatting sqref="AK1580">
    <cfRule type="expression" dxfId="6454" priority="13817" stopIfTrue="1">
      <formula>AK1580&lt;AJ1580</formula>
    </cfRule>
  </conditionalFormatting>
  <conditionalFormatting sqref="AK1581">
    <cfRule type="expression" dxfId="6453" priority="13818" stopIfTrue="1">
      <formula>AK1581&lt;AJ1581</formula>
    </cfRule>
  </conditionalFormatting>
  <conditionalFormatting sqref="AK1582">
    <cfRule type="expression" dxfId="6452" priority="13819" stopIfTrue="1">
      <formula>AK1582&lt;AJ1582</formula>
    </cfRule>
  </conditionalFormatting>
  <conditionalFormatting sqref="AK1583">
    <cfRule type="expression" dxfId="6451" priority="13820" stopIfTrue="1">
      <formula>AK1583&lt;AJ1583</formula>
    </cfRule>
  </conditionalFormatting>
  <conditionalFormatting sqref="AK1584">
    <cfRule type="expression" dxfId="6450" priority="13821" stopIfTrue="1">
      <formula>AK1584&lt;AJ1584</formula>
    </cfRule>
  </conditionalFormatting>
  <conditionalFormatting sqref="AK1585">
    <cfRule type="expression" dxfId="6449" priority="13822" stopIfTrue="1">
      <formula>AK1585&lt;AJ1585</formula>
    </cfRule>
  </conditionalFormatting>
  <conditionalFormatting sqref="AK1586">
    <cfRule type="expression" dxfId="6448" priority="13823" stopIfTrue="1">
      <formula>AK1586&lt;AJ1586</formula>
    </cfRule>
  </conditionalFormatting>
  <conditionalFormatting sqref="AK1587">
    <cfRule type="expression" dxfId="6447" priority="13824" stopIfTrue="1">
      <formula>AK1587&lt;AJ1587</formula>
    </cfRule>
  </conditionalFormatting>
  <conditionalFormatting sqref="AK1588">
    <cfRule type="expression" dxfId="6446" priority="13825" stopIfTrue="1">
      <formula>AK1588&lt;AJ1588</formula>
    </cfRule>
  </conditionalFormatting>
  <conditionalFormatting sqref="AK1589">
    <cfRule type="expression" dxfId="6445" priority="13826" stopIfTrue="1">
      <formula>AK1589&lt;AJ1589</formula>
    </cfRule>
  </conditionalFormatting>
  <conditionalFormatting sqref="AK1590">
    <cfRule type="expression" dxfId="6444" priority="13827" stopIfTrue="1">
      <formula>AK1590&lt;AJ1590</formula>
    </cfRule>
  </conditionalFormatting>
  <conditionalFormatting sqref="AK1591">
    <cfRule type="expression" dxfId="6443" priority="13828" stopIfTrue="1">
      <formula>AK1591&lt;AJ1591</formula>
    </cfRule>
  </conditionalFormatting>
  <conditionalFormatting sqref="AK1598">
    <cfRule type="expression" dxfId="6442" priority="13829" stopIfTrue="1">
      <formula>AK1598&lt;AJ1598</formula>
    </cfRule>
  </conditionalFormatting>
  <conditionalFormatting sqref="AK1599">
    <cfRule type="expression" dxfId="6441" priority="13830" stopIfTrue="1">
      <formula>AK1599&lt;AJ1599</formula>
    </cfRule>
  </conditionalFormatting>
  <conditionalFormatting sqref="AK1600">
    <cfRule type="expression" dxfId="6440" priority="13831" stopIfTrue="1">
      <formula>AK1600&lt;AJ1600</formula>
    </cfRule>
  </conditionalFormatting>
  <conditionalFormatting sqref="AK1601">
    <cfRule type="expression" dxfId="6439" priority="13832" stopIfTrue="1">
      <formula>AK1601&lt;AJ1601</formula>
    </cfRule>
  </conditionalFormatting>
  <conditionalFormatting sqref="AK1602">
    <cfRule type="expression" dxfId="6438" priority="13833" stopIfTrue="1">
      <formula>AK1602&lt;AJ1602</formula>
    </cfRule>
  </conditionalFormatting>
  <conditionalFormatting sqref="AK1603">
    <cfRule type="expression" dxfId="6437" priority="13834" stopIfTrue="1">
      <formula>AK1603&lt;AJ1603</formula>
    </cfRule>
  </conditionalFormatting>
  <conditionalFormatting sqref="AK1604">
    <cfRule type="expression" dxfId="6436" priority="13835" stopIfTrue="1">
      <formula>AK1604&lt;AJ1604</formula>
    </cfRule>
  </conditionalFormatting>
  <conditionalFormatting sqref="AK1605">
    <cfRule type="expression" dxfId="6435" priority="13836" stopIfTrue="1">
      <formula>AK1605&lt;AJ1605</formula>
    </cfRule>
  </conditionalFormatting>
  <conditionalFormatting sqref="AK1606">
    <cfRule type="expression" dxfId="6434" priority="13837" stopIfTrue="1">
      <formula>AK1606&lt;AJ1606</formula>
    </cfRule>
  </conditionalFormatting>
  <conditionalFormatting sqref="AK1607">
    <cfRule type="expression" dxfId="6433" priority="13838" stopIfTrue="1">
      <formula>AK1607&lt;AJ1607</formula>
    </cfRule>
  </conditionalFormatting>
  <conditionalFormatting sqref="AK1608">
    <cfRule type="expression" dxfId="6432" priority="13839" stopIfTrue="1">
      <formula>AK1608&lt;AJ1608</formula>
    </cfRule>
  </conditionalFormatting>
  <conditionalFormatting sqref="AK1609">
    <cfRule type="expression" dxfId="6431" priority="13840" stopIfTrue="1">
      <formula>AK1609&lt;AJ1609</formula>
    </cfRule>
  </conditionalFormatting>
  <conditionalFormatting sqref="AK1610">
    <cfRule type="expression" dxfId="6430" priority="13841" stopIfTrue="1">
      <formula>AK1610&lt;AJ1610</formula>
    </cfRule>
  </conditionalFormatting>
  <conditionalFormatting sqref="AK1611">
    <cfRule type="expression" dxfId="6429" priority="13842" stopIfTrue="1">
      <formula>AK1611&lt;AJ1611</formula>
    </cfRule>
  </conditionalFormatting>
  <conditionalFormatting sqref="AK1612">
    <cfRule type="expression" dxfId="6428" priority="13843" stopIfTrue="1">
      <formula>AK1612&lt;AJ1612</formula>
    </cfRule>
  </conditionalFormatting>
  <conditionalFormatting sqref="AK1613">
    <cfRule type="expression" dxfId="6427" priority="13844" stopIfTrue="1">
      <formula>AK1613&lt;AJ1613</formula>
    </cfRule>
  </conditionalFormatting>
  <conditionalFormatting sqref="AK1614">
    <cfRule type="expression" dxfId="6426" priority="13845" stopIfTrue="1">
      <formula>AK1614&lt;AJ1614</formula>
    </cfRule>
  </conditionalFormatting>
  <conditionalFormatting sqref="AK1615">
    <cfRule type="expression" dxfId="6425" priority="13846" stopIfTrue="1">
      <formula>AK1615&lt;AJ1615</formula>
    </cfRule>
  </conditionalFormatting>
  <conditionalFormatting sqref="AK1616">
    <cfRule type="expression" dxfId="6424" priority="13847" stopIfTrue="1">
      <formula>AK1616&lt;AJ1616</formula>
    </cfRule>
  </conditionalFormatting>
  <conditionalFormatting sqref="AK1617">
    <cfRule type="expression" dxfId="6423" priority="13848" stopIfTrue="1">
      <formula>AK1617&lt;AJ1617</formula>
    </cfRule>
  </conditionalFormatting>
  <conditionalFormatting sqref="AK1618">
    <cfRule type="expression" dxfId="6422" priority="13849" stopIfTrue="1">
      <formula>AK1618&lt;AJ1618</formula>
    </cfRule>
  </conditionalFormatting>
  <conditionalFormatting sqref="AK1619">
    <cfRule type="expression" dxfId="6421" priority="13850" stopIfTrue="1">
      <formula>AK1619&lt;AJ1619</formula>
    </cfRule>
  </conditionalFormatting>
  <conditionalFormatting sqref="AK1620">
    <cfRule type="expression" dxfId="6420" priority="13851" stopIfTrue="1">
      <formula>AK1620&lt;AJ1620</formula>
    </cfRule>
  </conditionalFormatting>
  <conditionalFormatting sqref="AK1621">
    <cfRule type="expression" dxfId="6419" priority="13852" stopIfTrue="1">
      <formula>AK1621&lt;AJ1621</formula>
    </cfRule>
  </conditionalFormatting>
  <conditionalFormatting sqref="AL1613">
    <cfRule type="expression" dxfId="6418" priority="13853" stopIfTrue="1">
      <formula>AL1613&lt;AK1613</formula>
    </cfRule>
  </conditionalFormatting>
  <conditionalFormatting sqref="AL1598">
    <cfRule type="expression" dxfId="6417" priority="13854" stopIfTrue="1">
      <formula>AL1598&lt;AK1598</formula>
    </cfRule>
  </conditionalFormatting>
  <conditionalFormatting sqref="AL1599:AL1612 AL1614:AL1621">
    <cfRule type="expression" dxfId="6416" priority="13855" stopIfTrue="1">
      <formula>AL1599&lt;AK1599</formula>
    </cfRule>
  </conditionalFormatting>
  <conditionalFormatting sqref="AL1598">
    <cfRule type="expression" dxfId="6415" priority="13856" stopIfTrue="1">
      <formula>AL1598&lt;AK1598</formula>
    </cfRule>
  </conditionalFormatting>
  <conditionalFormatting sqref="AL1599">
    <cfRule type="expression" dxfId="6414" priority="13857" stopIfTrue="1">
      <formula>AL1599&lt;AK1599</formula>
    </cfRule>
  </conditionalFormatting>
  <conditionalFormatting sqref="AL1600">
    <cfRule type="expression" dxfId="6413" priority="13858" stopIfTrue="1">
      <formula>AL1600&lt;AK1600</formula>
    </cfRule>
  </conditionalFormatting>
  <conditionalFormatting sqref="AL1601">
    <cfRule type="expression" dxfId="6412" priority="13859" stopIfTrue="1">
      <formula>AL1601&lt;AK1601</formula>
    </cfRule>
  </conditionalFormatting>
  <conditionalFormatting sqref="AL1602">
    <cfRule type="expression" dxfId="6411" priority="13860" stopIfTrue="1">
      <formula>AL1602&lt;AK1602</formula>
    </cfRule>
  </conditionalFormatting>
  <conditionalFormatting sqref="AL1603">
    <cfRule type="expression" dxfId="6410" priority="13861" stopIfTrue="1">
      <formula>AL1603&lt;AK1603</formula>
    </cfRule>
  </conditionalFormatting>
  <conditionalFormatting sqref="AL1604">
    <cfRule type="expression" dxfId="6409" priority="13862" stopIfTrue="1">
      <formula>AL1604&lt;AK1604</formula>
    </cfRule>
  </conditionalFormatting>
  <conditionalFormatting sqref="AL1605">
    <cfRule type="expression" dxfId="6408" priority="13863" stopIfTrue="1">
      <formula>AL1605&lt;AK1605</formula>
    </cfRule>
  </conditionalFormatting>
  <conditionalFormatting sqref="AL1606">
    <cfRule type="expression" dxfId="6407" priority="13864" stopIfTrue="1">
      <formula>AL1606&lt;AK1606</formula>
    </cfRule>
  </conditionalFormatting>
  <conditionalFormatting sqref="AL1607">
    <cfRule type="expression" dxfId="6406" priority="13865" stopIfTrue="1">
      <formula>AL1607&lt;AK1607</formula>
    </cfRule>
  </conditionalFormatting>
  <conditionalFormatting sqref="AL1608">
    <cfRule type="expression" dxfId="6405" priority="13866" stopIfTrue="1">
      <formula>AL1608&lt;AK1608</formula>
    </cfRule>
  </conditionalFormatting>
  <conditionalFormatting sqref="AL1609">
    <cfRule type="expression" dxfId="6404" priority="13867" stopIfTrue="1">
      <formula>AL1609&lt;AK1609</formula>
    </cfRule>
  </conditionalFormatting>
  <conditionalFormatting sqref="AL1610">
    <cfRule type="expression" dxfId="6403" priority="13868" stopIfTrue="1">
      <formula>AL1610&lt;AK1610</formula>
    </cfRule>
  </conditionalFormatting>
  <conditionalFormatting sqref="AL1611">
    <cfRule type="expression" dxfId="6402" priority="13869" stopIfTrue="1">
      <formula>AL1611&lt;AK1611</formula>
    </cfRule>
  </conditionalFormatting>
  <conditionalFormatting sqref="AL1612">
    <cfRule type="expression" dxfId="6401" priority="13870" stopIfTrue="1">
      <formula>AL1612&lt;AK1612</formula>
    </cfRule>
  </conditionalFormatting>
  <conditionalFormatting sqref="AL1613">
    <cfRule type="expression" dxfId="6400" priority="13871" stopIfTrue="1">
      <formula>AL1613&lt;AK1613</formula>
    </cfRule>
  </conditionalFormatting>
  <conditionalFormatting sqref="AL1614">
    <cfRule type="expression" dxfId="6399" priority="13872" stopIfTrue="1">
      <formula>AL1614&lt;AK1614</formula>
    </cfRule>
  </conditionalFormatting>
  <conditionalFormatting sqref="AL1615">
    <cfRule type="expression" dxfId="6398" priority="13873" stopIfTrue="1">
      <formula>AL1615&lt;AK1615</formula>
    </cfRule>
  </conditionalFormatting>
  <conditionalFormatting sqref="AL1616">
    <cfRule type="expression" dxfId="6397" priority="13874" stopIfTrue="1">
      <formula>AL1616&lt;AK1616</formula>
    </cfRule>
  </conditionalFormatting>
  <conditionalFormatting sqref="AL1617">
    <cfRule type="expression" dxfId="6396" priority="13875" stopIfTrue="1">
      <formula>AL1617&lt;AK1617</formula>
    </cfRule>
  </conditionalFormatting>
  <conditionalFormatting sqref="AL1618">
    <cfRule type="expression" dxfId="6395" priority="13876" stopIfTrue="1">
      <formula>AL1618&lt;AK1618</formula>
    </cfRule>
  </conditionalFormatting>
  <conditionalFormatting sqref="AL1619">
    <cfRule type="expression" dxfId="6394" priority="13877" stopIfTrue="1">
      <formula>AL1619&lt;AK1619</formula>
    </cfRule>
  </conditionalFormatting>
  <conditionalFormatting sqref="AL1620">
    <cfRule type="expression" dxfId="6393" priority="13878" stopIfTrue="1">
      <formula>AL1620&lt;AK1620</formula>
    </cfRule>
  </conditionalFormatting>
  <conditionalFormatting sqref="AL1621">
    <cfRule type="expression" dxfId="6392" priority="13879" stopIfTrue="1">
      <formula>AL1621&lt;AK1621</formula>
    </cfRule>
  </conditionalFormatting>
  <conditionalFormatting sqref="AL1583:AL1591">
    <cfRule type="expression" dxfId="6391" priority="13880" stopIfTrue="1">
      <formula>AL1583&lt;AK1583</formula>
    </cfRule>
  </conditionalFormatting>
  <conditionalFormatting sqref="AL1568">
    <cfRule type="expression" dxfId="6390" priority="13881" stopIfTrue="1">
      <formula>AL1568&lt;AK1568</formula>
    </cfRule>
  </conditionalFormatting>
  <conditionalFormatting sqref="AL1569:AL1582">
    <cfRule type="expression" dxfId="6389" priority="13882" stopIfTrue="1">
      <formula>AL1569&lt;AK1569</formula>
    </cfRule>
  </conditionalFormatting>
  <conditionalFormatting sqref="AL1568">
    <cfRule type="expression" dxfId="6388" priority="13883" stopIfTrue="1">
      <formula>AL1568&lt;AK1568</formula>
    </cfRule>
  </conditionalFormatting>
  <conditionalFormatting sqref="AL1569">
    <cfRule type="expression" dxfId="6387" priority="13884" stopIfTrue="1">
      <formula>AL1569&lt;AK1569</formula>
    </cfRule>
  </conditionalFormatting>
  <conditionalFormatting sqref="AL1570">
    <cfRule type="expression" dxfId="6386" priority="13885" stopIfTrue="1">
      <formula>AL1570&lt;AK1570</formula>
    </cfRule>
  </conditionalFormatting>
  <conditionalFormatting sqref="AL1571">
    <cfRule type="expression" dxfId="6385" priority="13886" stopIfTrue="1">
      <formula>AL1571&lt;AK1571</formula>
    </cfRule>
  </conditionalFormatting>
  <conditionalFormatting sqref="AL1572">
    <cfRule type="expression" dxfId="6384" priority="13887" stopIfTrue="1">
      <formula>AL1572&lt;AK1572</formula>
    </cfRule>
  </conditionalFormatting>
  <conditionalFormatting sqref="AL1573">
    <cfRule type="expression" dxfId="6383" priority="13888" stopIfTrue="1">
      <formula>AL1573&lt;AK1573</formula>
    </cfRule>
  </conditionalFormatting>
  <conditionalFormatting sqref="AL1574">
    <cfRule type="expression" dxfId="6382" priority="13889" stopIfTrue="1">
      <formula>AL1574&lt;AK1574</formula>
    </cfRule>
  </conditionalFormatting>
  <conditionalFormatting sqref="AL1575">
    <cfRule type="expression" dxfId="6381" priority="13890" stopIfTrue="1">
      <formula>AL1575&lt;AK1575</formula>
    </cfRule>
  </conditionalFormatting>
  <conditionalFormatting sqref="AL1576">
    <cfRule type="expression" dxfId="6380" priority="13891" stopIfTrue="1">
      <formula>AL1576&lt;AK1576</formula>
    </cfRule>
  </conditionalFormatting>
  <conditionalFormatting sqref="AL1577">
    <cfRule type="expression" dxfId="6379" priority="13892" stopIfTrue="1">
      <formula>AL1577&lt;AK1577</formula>
    </cfRule>
  </conditionalFormatting>
  <conditionalFormatting sqref="AL1578">
    <cfRule type="expression" dxfId="6378" priority="13893" stopIfTrue="1">
      <formula>AL1578&lt;AK1578</formula>
    </cfRule>
  </conditionalFormatting>
  <conditionalFormatting sqref="AL1579">
    <cfRule type="expression" dxfId="6377" priority="13894" stopIfTrue="1">
      <formula>AL1579&lt;AK1579</formula>
    </cfRule>
  </conditionalFormatting>
  <conditionalFormatting sqref="AL1580">
    <cfRule type="expression" dxfId="6376" priority="13895" stopIfTrue="1">
      <formula>AL1580&lt;AK1580</formula>
    </cfRule>
  </conditionalFormatting>
  <conditionalFormatting sqref="AL1581">
    <cfRule type="expression" dxfId="6375" priority="13896" stopIfTrue="1">
      <formula>AL1581&lt;AK1581</formula>
    </cfRule>
  </conditionalFormatting>
  <conditionalFormatting sqref="AL1582">
    <cfRule type="expression" dxfId="6374" priority="13897" stopIfTrue="1">
      <formula>AL1582&lt;AK1582</formula>
    </cfRule>
  </conditionalFormatting>
  <conditionalFormatting sqref="AL1583">
    <cfRule type="expression" dxfId="6373" priority="13898" stopIfTrue="1">
      <formula>AL1583&lt;AK1583</formula>
    </cfRule>
  </conditionalFormatting>
  <conditionalFormatting sqref="AL1584">
    <cfRule type="expression" dxfId="6372" priority="13899" stopIfTrue="1">
      <formula>AL1584&lt;AK1584</formula>
    </cfRule>
  </conditionalFormatting>
  <conditionalFormatting sqref="AL1585">
    <cfRule type="expression" dxfId="6371" priority="13900" stopIfTrue="1">
      <formula>AL1585&lt;AK1585</formula>
    </cfRule>
  </conditionalFormatting>
  <conditionalFormatting sqref="AL1586">
    <cfRule type="expression" dxfId="6370" priority="13901" stopIfTrue="1">
      <formula>AL1586&lt;AK1586</formula>
    </cfRule>
  </conditionalFormatting>
  <conditionalFormatting sqref="AL1587">
    <cfRule type="expression" dxfId="6369" priority="13902" stopIfTrue="1">
      <formula>AL1587&lt;AK1587</formula>
    </cfRule>
  </conditionalFormatting>
  <conditionalFormatting sqref="AL1588">
    <cfRule type="expression" dxfId="6368" priority="13903" stopIfTrue="1">
      <formula>AL1588&lt;AK1588</formula>
    </cfRule>
  </conditionalFormatting>
  <conditionalFormatting sqref="AL1589">
    <cfRule type="expression" dxfId="6367" priority="13904" stopIfTrue="1">
      <formula>AL1589&lt;AK1589</formula>
    </cfRule>
  </conditionalFormatting>
  <conditionalFormatting sqref="AL1590">
    <cfRule type="expression" dxfId="6366" priority="13905" stopIfTrue="1">
      <formula>AL1590&lt;AK1590</formula>
    </cfRule>
  </conditionalFormatting>
  <conditionalFormatting sqref="AL1591">
    <cfRule type="expression" dxfId="6365" priority="13906" stopIfTrue="1">
      <formula>AL1591&lt;AK1591</formula>
    </cfRule>
  </conditionalFormatting>
  <conditionalFormatting sqref="AS1623 AU1623:AV1623 AS1593 AU1593:BC1593 AX1623:BC1623">
    <cfRule type="expression" dxfId="6364" priority="13907" stopIfTrue="1">
      <formula>AS1593&lt;&gt;AS1592</formula>
    </cfRule>
  </conditionalFormatting>
  <conditionalFormatting sqref="AR1593">
    <cfRule type="expression" dxfId="6363" priority="13908" stopIfTrue="1">
      <formula>AR1593&lt;&gt;AR1592</formula>
    </cfRule>
  </conditionalFormatting>
  <conditionalFormatting sqref="AS1593">
    <cfRule type="expression" dxfId="6362" priority="13909" stopIfTrue="1">
      <formula>AS1593&lt;&gt;AS1592</formula>
    </cfRule>
  </conditionalFormatting>
  <conditionalFormatting sqref="AR1623">
    <cfRule type="expression" dxfId="6361" priority="13910" stopIfTrue="1">
      <formula>AR1623&lt;&gt;AR1622</formula>
    </cfRule>
  </conditionalFormatting>
  <conditionalFormatting sqref="AS1623">
    <cfRule type="expression" dxfId="6360" priority="13911" stopIfTrue="1">
      <formula>AS1623&lt;&gt;AS1622</formula>
    </cfRule>
  </conditionalFormatting>
  <conditionalFormatting sqref="AE1643">
    <cfRule type="expression" dxfId="6359" priority="13912" stopIfTrue="1">
      <formula>AE1643&lt;&gt;AE1642</formula>
    </cfRule>
  </conditionalFormatting>
  <conditionalFormatting sqref="AF1643">
    <cfRule type="expression" dxfId="6358" priority="13913" stopIfTrue="1">
      <formula>AF1643&lt;&gt;AF1642</formula>
    </cfRule>
  </conditionalFormatting>
  <conditionalFormatting sqref="AE1613">
    <cfRule type="expression" dxfId="6357" priority="13915" stopIfTrue="1">
      <formula>AE1613&lt;&gt;AE1612</formula>
    </cfRule>
  </conditionalFormatting>
  <conditionalFormatting sqref="AF1613">
    <cfRule type="expression" dxfId="6356" priority="13916" stopIfTrue="1">
      <formula>AF1613&lt;&gt;AF1612</formula>
    </cfRule>
  </conditionalFormatting>
  <conditionalFormatting sqref="AR1593">
    <cfRule type="expression" dxfId="6355" priority="13917" stopIfTrue="1">
      <formula>AR1593&lt;&gt;AR1592</formula>
    </cfRule>
  </conditionalFormatting>
  <conditionalFormatting sqref="AS1593">
    <cfRule type="expression" dxfId="6354" priority="13918" stopIfTrue="1">
      <formula>AS1593&lt;&gt;AS1592</formula>
    </cfRule>
  </conditionalFormatting>
  <conditionalFormatting sqref="AR1623">
    <cfRule type="expression" dxfId="6353" priority="13919" stopIfTrue="1">
      <formula>AR1623&lt;&gt;AR1622</formula>
    </cfRule>
  </conditionalFormatting>
  <conditionalFormatting sqref="AS1623">
    <cfRule type="expression" dxfId="6352" priority="13920" stopIfTrue="1">
      <formula>AS1623&lt;&gt;AS1622</formula>
    </cfRule>
  </conditionalFormatting>
  <conditionalFormatting sqref="AE1643">
    <cfRule type="expression" dxfId="6351" priority="13921" stopIfTrue="1">
      <formula>AE1643&lt;&gt;AE1642</formula>
    </cfRule>
  </conditionalFormatting>
  <conditionalFormatting sqref="AF1643">
    <cfRule type="expression" dxfId="6350" priority="13922" stopIfTrue="1">
      <formula>AF1643&lt;&gt;AF1642</formula>
    </cfRule>
  </conditionalFormatting>
  <conditionalFormatting sqref="AE1613">
    <cfRule type="expression" dxfId="6349" priority="13924" stopIfTrue="1">
      <formula>AE1613&lt;&gt;AE1612</formula>
    </cfRule>
  </conditionalFormatting>
  <conditionalFormatting sqref="AF1613">
    <cfRule type="expression" dxfId="6348" priority="13925" stopIfTrue="1">
      <formula>AF1613&lt;&gt;AF1612</formula>
    </cfRule>
  </conditionalFormatting>
  <conditionalFormatting sqref="AR1593">
    <cfRule type="expression" dxfId="6347" priority="13926" stopIfTrue="1">
      <formula>AR1593&lt;&gt;AR1592</formula>
    </cfRule>
  </conditionalFormatting>
  <conditionalFormatting sqref="AS1593">
    <cfRule type="expression" dxfId="6346" priority="13927" stopIfTrue="1">
      <formula>AS1593&lt;&gt;AS1592</formula>
    </cfRule>
  </conditionalFormatting>
  <conditionalFormatting sqref="AR1623">
    <cfRule type="expression" dxfId="6345" priority="13928" stopIfTrue="1">
      <formula>AR1623&lt;&gt;AR1622</formula>
    </cfRule>
  </conditionalFormatting>
  <conditionalFormatting sqref="AS1623">
    <cfRule type="expression" dxfId="6344" priority="13929" stopIfTrue="1">
      <formula>AS1623&lt;&gt;AS1622</formula>
    </cfRule>
  </conditionalFormatting>
  <conditionalFormatting sqref="AE1643">
    <cfRule type="expression" dxfId="6343" priority="13930" stopIfTrue="1">
      <formula>AE1643&lt;&gt;AE1642</formula>
    </cfRule>
  </conditionalFormatting>
  <conditionalFormatting sqref="AF1643">
    <cfRule type="expression" dxfId="6342" priority="13931" stopIfTrue="1">
      <formula>AF1643&lt;&gt;AF1642</formula>
    </cfRule>
  </conditionalFormatting>
  <conditionalFormatting sqref="AE1613">
    <cfRule type="expression" dxfId="6341" priority="13933" stopIfTrue="1">
      <formula>AE1613&lt;&gt;AE1612</formula>
    </cfRule>
  </conditionalFormatting>
  <conditionalFormatting sqref="AF1613">
    <cfRule type="expression" dxfId="6340" priority="13934" stopIfTrue="1">
      <formula>AF1613&lt;&gt;AF1612</formula>
    </cfRule>
  </conditionalFormatting>
  <conditionalFormatting sqref="AR1593">
    <cfRule type="expression" dxfId="6339" priority="13935" stopIfTrue="1">
      <formula>AR1593&lt;&gt;AR1592</formula>
    </cfRule>
  </conditionalFormatting>
  <conditionalFormatting sqref="AS1593">
    <cfRule type="expression" dxfId="6338" priority="13936" stopIfTrue="1">
      <formula>AS1593&lt;&gt;AS1592</formula>
    </cfRule>
  </conditionalFormatting>
  <conditionalFormatting sqref="AR1623">
    <cfRule type="expression" dxfId="6337" priority="13937" stopIfTrue="1">
      <formula>AR1623&lt;&gt;AR1622</formula>
    </cfRule>
  </conditionalFormatting>
  <conditionalFormatting sqref="AS1623">
    <cfRule type="expression" dxfId="6336" priority="13938" stopIfTrue="1">
      <formula>AS1623&lt;&gt;AS1622</formula>
    </cfRule>
  </conditionalFormatting>
  <conditionalFormatting sqref="AE1643">
    <cfRule type="expression" dxfId="6335" priority="13939" stopIfTrue="1">
      <formula>AE1643&lt;&gt;AE1642</formula>
    </cfRule>
  </conditionalFormatting>
  <conditionalFormatting sqref="AF1643">
    <cfRule type="expression" dxfId="6334" priority="13940" stopIfTrue="1">
      <formula>AF1643&lt;&gt;AF1642</formula>
    </cfRule>
  </conditionalFormatting>
  <conditionalFormatting sqref="AE1613">
    <cfRule type="expression" dxfId="6333" priority="13942" stopIfTrue="1">
      <formula>AE1613&lt;&gt;AE1612</formula>
    </cfRule>
  </conditionalFormatting>
  <conditionalFormatting sqref="AF1613">
    <cfRule type="expression" dxfId="6332" priority="13943" stopIfTrue="1">
      <formula>AF1613&lt;&gt;AF1612</formula>
    </cfRule>
  </conditionalFormatting>
  <conditionalFormatting sqref="AW1623">
    <cfRule type="expression" dxfId="6331" priority="13944" stopIfTrue="1">
      <formula>AW1623&lt;&gt;AW1622</formula>
    </cfRule>
  </conditionalFormatting>
  <conditionalFormatting sqref="AU1593">
    <cfRule type="expression" dxfId="6330" priority="13945" stopIfTrue="1">
      <formula>AU1593&lt;&gt;AU1592</formula>
    </cfRule>
  </conditionalFormatting>
  <conditionalFormatting sqref="AU1593">
    <cfRule type="expression" dxfId="6329" priority="13946" stopIfTrue="1">
      <formula>AU1593&lt;&gt;AU1592</formula>
    </cfRule>
  </conditionalFormatting>
  <conditionalFormatting sqref="AU1593">
    <cfRule type="expression" dxfId="6328" priority="13947" stopIfTrue="1">
      <formula>AU1593&lt;&gt;AU1592</formula>
    </cfRule>
  </conditionalFormatting>
  <conditionalFormatting sqref="AU1593">
    <cfRule type="expression" dxfId="6327" priority="13948" stopIfTrue="1">
      <formula>AU1593&lt;&gt;AU1592</formula>
    </cfRule>
  </conditionalFormatting>
  <conditionalFormatting sqref="AV1593">
    <cfRule type="expression" dxfId="6326" priority="13949" stopIfTrue="1">
      <formula>AV1593&lt;&gt;AV1592</formula>
    </cfRule>
  </conditionalFormatting>
  <conditionalFormatting sqref="AV1593">
    <cfRule type="expression" dxfId="6325" priority="13950" stopIfTrue="1">
      <formula>AV1593&lt;&gt;AV1592</formula>
    </cfRule>
  </conditionalFormatting>
  <conditionalFormatting sqref="AV1593">
    <cfRule type="expression" dxfId="6324" priority="13951" stopIfTrue="1">
      <formula>AV1593&lt;&gt;AV1592</formula>
    </cfRule>
  </conditionalFormatting>
  <conditionalFormatting sqref="AV1593">
    <cfRule type="expression" dxfId="6323" priority="13952" stopIfTrue="1">
      <formula>AV1593&lt;&gt;AV1592</formula>
    </cfRule>
  </conditionalFormatting>
  <conditionalFormatting sqref="AS1623:AV1623 AX1623:BC1623">
    <cfRule type="expression" dxfId="6322" priority="13953" stopIfTrue="1">
      <formula>AS1623&lt;&gt;AS1622</formula>
    </cfRule>
  </conditionalFormatting>
  <conditionalFormatting sqref="AR1593">
    <cfRule type="expression" dxfId="6321" priority="13954" stopIfTrue="1">
      <formula>AR1593&lt;&gt;AR1592</formula>
    </cfRule>
  </conditionalFormatting>
  <conditionalFormatting sqref="AS1593">
    <cfRule type="expression" dxfId="6320" priority="13955" stopIfTrue="1">
      <formula>AS1593&lt;&gt;AS1592</formula>
    </cfRule>
  </conditionalFormatting>
  <conditionalFormatting sqref="AS1593:BC1593">
    <cfRule type="expression" dxfId="6319" priority="13956" stopIfTrue="1">
      <formula>AS1593&lt;&gt;AS1592</formula>
    </cfRule>
  </conditionalFormatting>
  <conditionalFormatting sqref="AR1623">
    <cfRule type="expression" dxfId="6318" priority="13957" stopIfTrue="1">
      <formula>AR1623&lt;&gt;AR1622</formula>
    </cfRule>
  </conditionalFormatting>
  <conditionalFormatting sqref="AS1623">
    <cfRule type="expression" dxfId="6317" priority="13958" stopIfTrue="1">
      <formula>AS1623&lt;&gt;AS1622</formula>
    </cfRule>
  </conditionalFormatting>
  <conditionalFormatting sqref="AE1643">
    <cfRule type="expression" dxfId="6316" priority="13959" stopIfTrue="1">
      <formula>AE1643&lt;&gt;AE1642</formula>
    </cfRule>
  </conditionalFormatting>
  <conditionalFormatting sqref="AF1643">
    <cfRule type="expression" dxfId="6315" priority="13960" stopIfTrue="1">
      <formula>AF1643&lt;&gt;AF1642</formula>
    </cfRule>
  </conditionalFormatting>
  <conditionalFormatting sqref="AE1613">
    <cfRule type="expression" dxfId="6314" priority="13962" stopIfTrue="1">
      <formula>AE1613&lt;&gt;AE1612</formula>
    </cfRule>
  </conditionalFormatting>
  <conditionalFormatting sqref="AF1613">
    <cfRule type="expression" dxfId="6313" priority="13963" stopIfTrue="1">
      <formula>AF1613&lt;&gt;AF1612</formula>
    </cfRule>
  </conditionalFormatting>
  <conditionalFormatting sqref="AI1598">
    <cfRule type="expression" dxfId="6312" priority="13964" stopIfTrue="1">
      <formula>AI1598&lt;AH1598</formula>
    </cfRule>
  </conditionalFormatting>
  <conditionalFormatting sqref="AI1599:AI1621">
    <cfRule type="expression" dxfId="6311" priority="13965" stopIfTrue="1">
      <formula>AI1599&lt;AH1599</formula>
    </cfRule>
  </conditionalFormatting>
  <conditionalFormatting sqref="AI1568">
    <cfRule type="expression" dxfId="6310" priority="13966" stopIfTrue="1">
      <formula>AI1568&lt;AH1568</formula>
    </cfRule>
  </conditionalFormatting>
  <conditionalFormatting sqref="AI1569:AI1591">
    <cfRule type="expression" dxfId="6309" priority="13967" stopIfTrue="1">
      <formula>AI1569&lt;AH1569</formula>
    </cfRule>
  </conditionalFormatting>
  <conditionalFormatting sqref="AR1593">
    <cfRule type="expression" dxfId="6308" priority="13968" stopIfTrue="1">
      <formula>AR1593&lt;&gt;AR1592</formula>
    </cfRule>
  </conditionalFormatting>
  <conditionalFormatting sqref="AS1593">
    <cfRule type="expression" dxfId="6307" priority="13969" stopIfTrue="1">
      <formula>AS1593&lt;&gt;AS1592</formula>
    </cfRule>
  </conditionalFormatting>
  <conditionalFormatting sqref="AS1593:BC1593">
    <cfRule type="expression" dxfId="6306" priority="13970" stopIfTrue="1">
      <formula>AS1593&lt;&gt;AS1592</formula>
    </cfRule>
  </conditionalFormatting>
  <conditionalFormatting sqref="AR1623">
    <cfRule type="expression" dxfId="6305" priority="13971" stopIfTrue="1">
      <formula>AR1623&lt;&gt;AR1622</formula>
    </cfRule>
  </conditionalFormatting>
  <conditionalFormatting sqref="AS1623">
    <cfRule type="expression" dxfId="6304" priority="13972" stopIfTrue="1">
      <formula>AS1623&lt;&gt;AS1622</formula>
    </cfRule>
  </conditionalFormatting>
  <conditionalFormatting sqref="AE1643">
    <cfRule type="expression" dxfId="6303" priority="13973" stopIfTrue="1">
      <formula>AE1643&lt;&gt;AE1642</formula>
    </cfRule>
  </conditionalFormatting>
  <conditionalFormatting sqref="AF1643">
    <cfRule type="expression" dxfId="6302" priority="13974" stopIfTrue="1">
      <formula>AF1643&lt;&gt;AF1642</formula>
    </cfRule>
  </conditionalFormatting>
  <conditionalFormatting sqref="AE1613">
    <cfRule type="expression" dxfId="6301" priority="13976" stopIfTrue="1">
      <formula>AE1613&lt;&gt;AE1612</formula>
    </cfRule>
  </conditionalFormatting>
  <conditionalFormatting sqref="AF1613">
    <cfRule type="expression" dxfId="6300" priority="13977" stopIfTrue="1">
      <formula>AF1613&lt;&gt;AF1612</formula>
    </cfRule>
  </conditionalFormatting>
  <conditionalFormatting sqref="AR1593">
    <cfRule type="expression" dxfId="6299" priority="13978" stopIfTrue="1">
      <formula>AR1593&lt;&gt;AR1592</formula>
    </cfRule>
  </conditionalFormatting>
  <conditionalFormatting sqref="AS1593">
    <cfRule type="expression" dxfId="6298" priority="13979" stopIfTrue="1">
      <formula>AS1593&lt;&gt;AS1592</formula>
    </cfRule>
  </conditionalFormatting>
  <conditionalFormatting sqref="AS1593:BC1593">
    <cfRule type="expression" dxfId="6297" priority="13980" stopIfTrue="1">
      <formula>AS1593&lt;&gt;AS1592</formula>
    </cfRule>
  </conditionalFormatting>
  <conditionalFormatting sqref="AR1623">
    <cfRule type="expression" dxfId="6296" priority="13981" stopIfTrue="1">
      <formula>AR1623&lt;&gt;AR1622</formula>
    </cfRule>
  </conditionalFormatting>
  <conditionalFormatting sqref="AS1623">
    <cfRule type="expression" dxfId="6295" priority="13982" stopIfTrue="1">
      <formula>AS1623&lt;&gt;AS1622</formula>
    </cfRule>
  </conditionalFormatting>
  <conditionalFormatting sqref="AE1643">
    <cfRule type="expression" dxfId="6294" priority="13983" stopIfTrue="1">
      <formula>AE1643&lt;&gt;AE1642</formula>
    </cfRule>
  </conditionalFormatting>
  <conditionalFormatting sqref="AF1643">
    <cfRule type="expression" dxfId="6293" priority="13984" stopIfTrue="1">
      <formula>AF1643&lt;&gt;AF1642</formula>
    </cfRule>
  </conditionalFormatting>
  <conditionalFormatting sqref="AE1613">
    <cfRule type="expression" dxfId="6292" priority="13986" stopIfTrue="1">
      <formula>AE1613&lt;&gt;AE1612</formula>
    </cfRule>
  </conditionalFormatting>
  <conditionalFormatting sqref="AF1613">
    <cfRule type="expression" dxfId="6291" priority="13987" stopIfTrue="1">
      <formula>AF1613&lt;&gt;AF1612</formula>
    </cfRule>
  </conditionalFormatting>
  <conditionalFormatting sqref="AI1598">
    <cfRule type="expression" dxfId="6290" priority="13988" stopIfTrue="1">
      <formula>AI1598&lt;AH1598</formula>
    </cfRule>
  </conditionalFormatting>
  <conditionalFormatting sqref="AI1599:AI1621">
    <cfRule type="expression" dxfId="6289" priority="13989" stopIfTrue="1">
      <formula>AI1599&lt;AH1599</formula>
    </cfRule>
  </conditionalFormatting>
  <conditionalFormatting sqref="AI1568">
    <cfRule type="expression" dxfId="6288" priority="13990" stopIfTrue="1">
      <formula>AI1568&lt;AH1568</formula>
    </cfRule>
  </conditionalFormatting>
  <conditionalFormatting sqref="AI1569:AI1591">
    <cfRule type="expression" dxfId="6287" priority="13991" stopIfTrue="1">
      <formula>AI1569&lt;AH1569</formula>
    </cfRule>
  </conditionalFormatting>
  <conditionalFormatting sqref="AR1593">
    <cfRule type="expression" dxfId="6286" priority="13992" stopIfTrue="1">
      <formula>AR1593&lt;&gt;AR1592</formula>
    </cfRule>
  </conditionalFormatting>
  <conditionalFormatting sqref="AS1593">
    <cfRule type="expression" dxfId="6285" priority="13993" stopIfTrue="1">
      <formula>AS1593&lt;&gt;AS1592</formula>
    </cfRule>
  </conditionalFormatting>
  <conditionalFormatting sqref="AS1593:BC1593">
    <cfRule type="expression" dxfId="6284" priority="13994" stopIfTrue="1">
      <formula>AS1593&lt;&gt;AS1592</formula>
    </cfRule>
  </conditionalFormatting>
  <conditionalFormatting sqref="AR1623">
    <cfRule type="expression" dxfId="6283" priority="13995" stopIfTrue="1">
      <formula>AR1623&lt;&gt;AR1622</formula>
    </cfRule>
  </conditionalFormatting>
  <conditionalFormatting sqref="AS1623">
    <cfRule type="expression" dxfId="6282" priority="13996" stopIfTrue="1">
      <formula>AS1623&lt;&gt;AS1622</formula>
    </cfRule>
  </conditionalFormatting>
  <conditionalFormatting sqref="AE1643">
    <cfRule type="expression" dxfId="6281" priority="13997" stopIfTrue="1">
      <formula>AE1643&lt;&gt;AE1642</formula>
    </cfRule>
  </conditionalFormatting>
  <conditionalFormatting sqref="AF1643">
    <cfRule type="expression" dxfId="6280" priority="13998" stopIfTrue="1">
      <formula>AF1643&lt;&gt;AF1642</formula>
    </cfRule>
  </conditionalFormatting>
  <conditionalFormatting sqref="AE1613">
    <cfRule type="expression" dxfId="6279" priority="14000" stopIfTrue="1">
      <formula>AE1613&lt;&gt;AE1612</formula>
    </cfRule>
  </conditionalFormatting>
  <conditionalFormatting sqref="AF1613">
    <cfRule type="expression" dxfId="6278" priority="14001" stopIfTrue="1">
      <formula>AF1613&lt;&gt;AF1612</formula>
    </cfRule>
  </conditionalFormatting>
  <conditionalFormatting sqref="AI1598">
    <cfRule type="expression" dxfId="6277" priority="14002" stopIfTrue="1">
      <formula>AI1598&lt;AH1598</formula>
    </cfRule>
  </conditionalFormatting>
  <conditionalFormatting sqref="AI1599:AI1621">
    <cfRule type="expression" dxfId="6276" priority="14003" stopIfTrue="1">
      <formula>AI1599&lt;AH1599</formula>
    </cfRule>
  </conditionalFormatting>
  <conditionalFormatting sqref="AI1568">
    <cfRule type="expression" dxfId="6275" priority="14004" stopIfTrue="1">
      <formula>AI1568&lt;AH1568</formula>
    </cfRule>
  </conditionalFormatting>
  <conditionalFormatting sqref="AI1569:AI1591">
    <cfRule type="expression" dxfId="6274" priority="14005" stopIfTrue="1">
      <formula>AI1569&lt;AH1569</formula>
    </cfRule>
  </conditionalFormatting>
  <conditionalFormatting sqref="AJ1583:AJ1591">
    <cfRule type="expression" dxfId="6273" priority="14006" stopIfTrue="1">
      <formula>AJ1583&lt;AI1583</formula>
    </cfRule>
  </conditionalFormatting>
  <conditionalFormatting sqref="AJ1568">
    <cfRule type="expression" dxfId="6272" priority="14007" stopIfTrue="1">
      <formula>AJ1568&lt;AI1568</formula>
    </cfRule>
  </conditionalFormatting>
  <conditionalFormatting sqref="AJ1569:AJ1582">
    <cfRule type="expression" dxfId="6271" priority="14008" stopIfTrue="1">
      <formula>AJ1569&lt;AI1569</formula>
    </cfRule>
  </conditionalFormatting>
  <conditionalFormatting sqref="AJ1613">
    <cfRule type="expression" dxfId="6270" priority="14009" stopIfTrue="1">
      <formula>AJ1613&lt;AI1613</formula>
    </cfRule>
  </conditionalFormatting>
  <conditionalFormatting sqref="AJ1598">
    <cfRule type="expression" dxfId="6269" priority="14010" stopIfTrue="1">
      <formula>AJ1598&lt;AI1598</formula>
    </cfRule>
  </conditionalFormatting>
  <conditionalFormatting sqref="AJ1599:AJ1612 AJ1614:AJ1621">
    <cfRule type="expression" dxfId="6268" priority="14011" stopIfTrue="1">
      <formula>AJ1599&lt;AI1599</formula>
    </cfRule>
  </conditionalFormatting>
  <conditionalFormatting sqref="AW1623">
    <cfRule type="expression" dxfId="6267" priority="14012" stopIfTrue="1">
      <formula>AW1623&lt;&gt;AW1622</formula>
    </cfRule>
  </conditionalFormatting>
  <conditionalFormatting sqref="AK1613">
    <cfRule type="expression" dxfId="6266" priority="14013" stopIfTrue="1">
      <formula>AK1613&lt;AJ1613</formula>
    </cfRule>
  </conditionalFormatting>
  <conditionalFormatting sqref="AK1598">
    <cfRule type="expression" dxfId="6265" priority="14014" stopIfTrue="1">
      <formula>AK1598&lt;AJ1598</formula>
    </cfRule>
  </conditionalFormatting>
  <conditionalFormatting sqref="AK1599:AK1612 AK1614:AK1621">
    <cfRule type="expression" dxfId="6264" priority="14015" stopIfTrue="1">
      <formula>AK1599&lt;AJ1599</formula>
    </cfRule>
  </conditionalFormatting>
  <conditionalFormatting sqref="AK1583:AK1591">
    <cfRule type="expression" dxfId="6263" priority="14016" stopIfTrue="1">
      <formula>AK1583&lt;AJ1583</formula>
    </cfRule>
  </conditionalFormatting>
  <conditionalFormatting sqref="AK1568">
    <cfRule type="expression" dxfId="6262" priority="14017" stopIfTrue="1">
      <formula>AK1568&lt;AJ1568</formula>
    </cfRule>
  </conditionalFormatting>
  <conditionalFormatting sqref="AK1569:AK1582">
    <cfRule type="expression" dxfId="6261" priority="14018" stopIfTrue="1">
      <formula>AK1569&lt;AJ1569</formula>
    </cfRule>
  </conditionalFormatting>
  <conditionalFormatting sqref="AK1568">
    <cfRule type="expression" dxfId="6260" priority="14019" stopIfTrue="1">
      <formula>AK1568&lt;AJ1568</formula>
    </cfRule>
  </conditionalFormatting>
  <conditionalFormatting sqref="AK1569">
    <cfRule type="expression" dxfId="6259" priority="14020" stopIfTrue="1">
      <formula>AK1569&lt;AJ1569</formula>
    </cfRule>
  </conditionalFormatting>
  <conditionalFormatting sqref="AK1570">
    <cfRule type="expression" dxfId="6258" priority="14021" stopIfTrue="1">
      <formula>AK1570&lt;AJ1570</formula>
    </cfRule>
  </conditionalFormatting>
  <conditionalFormatting sqref="AK1571">
    <cfRule type="expression" dxfId="6257" priority="14022" stopIfTrue="1">
      <formula>AK1571&lt;AJ1571</formula>
    </cfRule>
  </conditionalFormatting>
  <conditionalFormatting sqref="AK1572">
    <cfRule type="expression" dxfId="6256" priority="14023" stopIfTrue="1">
      <formula>AK1572&lt;AJ1572</formula>
    </cfRule>
  </conditionalFormatting>
  <conditionalFormatting sqref="AK1573">
    <cfRule type="expression" dxfId="6255" priority="14024" stopIfTrue="1">
      <formula>AK1573&lt;AJ1573</formula>
    </cfRule>
  </conditionalFormatting>
  <conditionalFormatting sqref="AK1574">
    <cfRule type="expression" dxfId="6254" priority="14025" stopIfTrue="1">
      <formula>AK1574&lt;AJ1574</formula>
    </cfRule>
  </conditionalFormatting>
  <conditionalFormatting sqref="AK1575">
    <cfRule type="expression" dxfId="6253" priority="14026" stopIfTrue="1">
      <formula>AK1575&lt;AJ1575</formula>
    </cfRule>
  </conditionalFormatting>
  <conditionalFormatting sqref="AK1576">
    <cfRule type="expression" dxfId="6252" priority="14027" stopIfTrue="1">
      <formula>AK1576&lt;AJ1576</formula>
    </cfRule>
  </conditionalFormatting>
  <conditionalFormatting sqref="AK1577">
    <cfRule type="expression" dxfId="6251" priority="14028" stopIfTrue="1">
      <formula>AK1577&lt;AJ1577</formula>
    </cfRule>
  </conditionalFormatting>
  <conditionalFormatting sqref="AK1578">
    <cfRule type="expression" dxfId="6250" priority="14029" stopIfTrue="1">
      <formula>AK1578&lt;AJ1578</formula>
    </cfRule>
  </conditionalFormatting>
  <conditionalFormatting sqref="AK1579">
    <cfRule type="expression" dxfId="6249" priority="14030" stopIfTrue="1">
      <formula>AK1579&lt;AJ1579</formula>
    </cfRule>
  </conditionalFormatting>
  <conditionalFormatting sqref="AK1580">
    <cfRule type="expression" dxfId="6248" priority="14031" stopIfTrue="1">
      <formula>AK1580&lt;AJ1580</formula>
    </cfRule>
  </conditionalFormatting>
  <conditionalFormatting sqref="AK1581">
    <cfRule type="expression" dxfId="6247" priority="14032" stopIfTrue="1">
      <formula>AK1581&lt;AJ1581</formula>
    </cfRule>
  </conditionalFormatting>
  <conditionalFormatting sqref="AK1582">
    <cfRule type="expression" dxfId="6246" priority="14033" stopIfTrue="1">
      <formula>AK1582&lt;AJ1582</formula>
    </cfRule>
  </conditionalFormatting>
  <conditionalFormatting sqref="AK1583">
    <cfRule type="expression" dxfId="6245" priority="14034" stopIfTrue="1">
      <formula>AK1583&lt;AJ1583</formula>
    </cfRule>
  </conditionalFormatting>
  <conditionalFormatting sqref="AK1584">
    <cfRule type="expression" dxfId="6244" priority="14035" stopIfTrue="1">
      <formula>AK1584&lt;AJ1584</formula>
    </cfRule>
  </conditionalFormatting>
  <conditionalFormatting sqref="AK1585">
    <cfRule type="expression" dxfId="6243" priority="14036" stopIfTrue="1">
      <formula>AK1585&lt;AJ1585</formula>
    </cfRule>
  </conditionalFormatting>
  <conditionalFormatting sqref="AK1586">
    <cfRule type="expression" dxfId="6242" priority="14037" stopIfTrue="1">
      <formula>AK1586&lt;AJ1586</formula>
    </cfRule>
  </conditionalFormatting>
  <conditionalFormatting sqref="AK1587">
    <cfRule type="expression" dxfId="6241" priority="14038" stopIfTrue="1">
      <formula>AK1587&lt;AJ1587</formula>
    </cfRule>
  </conditionalFormatting>
  <conditionalFormatting sqref="AK1588">
    <cfRule type="expression" dxfId="6240" priority="14039" stopIfTrue="1">
      <formula>AK1588&lt;AJ1588</formula>
    </cfRule>
  </conditionalFormatting>
  <conditionalFormatting sqref="AK1589">
    <cfRule type="expression" dxfId="6239" priority="14040" stopIfTrue="1">
      <formula>AK1589&lt;AJ1589</formula>
    </cfRule>
  </conditionalFormatting>
  <conditionalFormatting sqref="AK1590">
    <cfRule type="expression" dxfId="6238" priority="14041" stopIfTrue="1">
      <formula>AK1590&lt;AJ1590</formula>
    </cfRule>
  </conditionalFormatting>
  <conditionalFormatting sqref="AK1591">
    <cfRule type="expression" dxfId="6237" priority="14042" stopIfTrue="1">
      <formula>AK1591&lt;AJ1591</formula>
    </cfRule>
  </conditionalFormatting>
  <conditionalFormatting sqref="AK1598">
    <cfRule type="expression" dxfId="6236" priority="14043" stopIfTrue="1">
      <formula>AK1598&lt;AJ1598</formula>
    </cfRule>
  </conditionalFormatting>
  <conditionalFormatting sqref="AK1599">
    <cfRule type="expression" dxfId="6235" priority="14044" stopIfTrue="1">
      <formula>AK1599&lt;AJ1599</formula>
    </cfRule>
  </conditionalFormatting>
  <conditionalFormatting sqref="AK1600">
    <cfRule type="expression" dxfId="6234" priority="14045" stopIfTrue="1">
      <formula>AK1600&lt;AJ1600</formula>
    </cfRule>
  </conditionalFormatting>
  <conditionalFormatting sqref="AK1601">
    <cfRule type="expression" dxfId="6233" priority="14046" stopIfTrue="1">
      <formula>AK1601&lt;AJ1601</formula>
    </cfRule>
  </conditionalFormatting>
  <conditionalFormatting sqref="AK1602">
    <cfRule type="expression" dxfId="6232" priority="14047" stopIfTrue="1">
      <formula>AK1602&lt;AJ1602</formula>
    </cfRule>
  </conditionalFormatting>
  <conditionalFormatting sqref="AK1603">
    <cfRule type="expression" dxfId="6231" priority="14048" stopIfTrue="1">
      <formula>AK1603&lt;AJ1603</formula>
    </cfRule>
  </conditionalFormatting>
  <conditionalFormatting sqref="AK1604">
    <cfRule type="expression" dxfId="6230" priority="14049" stopIfTrue="1">
      <formula>AK1604&lt;AJ1604</formula>
    </cfRule>
  </conditionalFormatting>
  <conditionalFormatting sqref="AK1605">
    <cfRule type="expression" dxfId="6229" priority="14050" stopIfTrue="1">
      <formula>AK1605&lt;AJ1605</formula>
    </cfRule>
  </conditionalFormatting>
  <conditionalFormatting sqref="AK1606">
    <cfRule type="expression" dxfId="6228" priority="14051" stopIfTrue="1">
      <formula>AK1606&lt;AJ1606</formula>
    </cfRule>
  </conditionalFormatting>
  <conditionalFormatting sqref="AK1607">
    <cfRule type="expression" dxfId="6227" priority="14052" stopIfTrue="1">
      <formula>AK1607&lt;AJ1607</formula>
    </cfRule>
  </conditionalFormatting>
  <conditionalFormatting sqref="AK1608">
    <cfRule type="expression" dxfId="6226" priority="14053" stopIfTrue="1">
      <formula>AK1608&lt;AJ1608</formula>
    </cfRule>
  </conditionalFormatting>
  <conditionalFormatting sqref="AK1609">
    <cfRule type="expression" dxfId="6225" priority="14054" stopIfTrue="1">
      <formula>AK1609&lt;AJ1609</formula>
    </cfRule>
  </conditionalFormatting>
  <conditionalFormatting sqref="AK1610">
    <cfRule type="expression" dxfId="6224" priority="14055" stopIfTrue="1">
      <formula>AK1610&lt;AJ1610</formula>
    </cfRule>
  </conditionalFormatting>
  <conditionalFormatting sqref="AK1611">
    <cfRule type="expression" dxfId="6223" priority="14056" stopIfTrue="1">
      <formula>AK1611&lt;AJ1611</formula>
    </cfRule>
  </conditionalFormatting>
  <conditionalFormatting sqref="AK1612">
    <cfRule type="expression" dxfId="6222" priority="14057" stopIfTrue="1">
      <formula>AK1612&lt;AJ1612</formula>
    </cfRule>
  </conditionalFormatting>
  <conditionalFormatting sqref="AK1613">
    <cfRule type="expression" dxfId="6221" priority="14058" stopIfTrue="1">
      <formula>AK1613&lt;AJ1613</formula>
    </cfRule>
  </conditionalFormatting>
  <conditionalFormatting sqref="AK1614">
    <cfRule type="expression" dxfId="6220" priority="14059" stopIfTrue="1">
      <formula>AK1614&lt;AJ1614</formula>
    </cfRule>
  </conditionalFormatting>
  <conditionalFormatting sqref="AK1615">
    <cfRule type="expression" dxfId="6219" priority="14060" stopIfTrue="1">
      <formula>AK1615&lt;AJ1615</formula>
    </cfRule>
  </conditionalFormatting>
  <conditionalFormatting sqref="AK1616">
    <cfRule type="expression" dxfId="6218" priority="14061" stopIfTrue="1">
      <formula>AK1616&lt;AJ1616</formula>
    </cfRule>
  </conditionalFormatting>
  <conditionalFormatting sqref="AK1617">
    <cfRule type="expression" dxfId="6217" priority="14062" stopIfTrue="1">
      <formula>AK1617&lt;AJ1617</formula>
    </cfRule>
  </conditionalFormatting>
  <conditionalFormatting sqref="AK1618">
    <cfRule type="expression" dxfId="6216" priority="14063" stopIfTrue="1">
      <formula>AK1618&lt;AJ1618</formula>
    </cfRule>
  </conditionalFormatting>
  <conditionalFormatting sqref="AK1619">
    <cfRule type="expression" dxfId="6215" priority="14064" stopIfTrue="1">
      <formula>AK1619&lt;AJ1619</formula>
    </cfRule>
  </conditionalFormatting>
  <conditionalFormatting sqref="AK1620">
    <cfRule type="expression" dxfId="6214" priority="14065" stopIfTrue="1">
      <formula>AK1620&lt;AJ1620</formula>
    </cfRule>
  </conditionalFormatting>
  <conditionalFormatting sqref="AK1621">
    <cfRule type="expression" dxfId="6213" priority="14066" stopIfTrue="1">
      <formula>AK1621&lt;AJ1621</formula>
    </cfRule>
  </conditionalFormatting>
  <conditionalFormatting sqref="AL1613">
    <cfRule type="expression" dxfId="6212" priority="14067" stopIfTrue="1">
      <formula>AL1613&lt;AK1613</formula>
    </cfRule>
  </conditionalFormatting>
  <conditionalFormatting sqref="AL1598">
    <cfRule type="expression" dxfId="6211" priority="14068" stopIfTrue="1">
      <formula>AL1598&lt;AK1598</formula>
    </cfRule>
  </conditionalFormatting>
  <conditionalFormatting sqref="AL1599:AL1612 AL1614:AL1621">
    <cfRule type="expression" dxfId="6210" priority="14069" stopIfTrue="1">
      <formula>AL1599&lt;AK1599</formula>
    </cfRule>
  </conditionalFormatting>
  <conditionalFormatting sqref="AL1598">
    <cfRule type="expression" dxfId="6209" priority="14070" stopIfTrue="1">
      <formula>AL1598&lt;AK1598</formula>
    </cfRule>
  </conditionalFormatting>
  <conditionalFormatting sqref="AL1599">
    <cfRule type="expression" dxfId="6208" priority="14071" stopIfTrue="1">
      <formula>AL1599&lt;AK1599</formula>
    </cfRule>
  </conditionalFormatting>
  <conditionalFormatting sqref="AL1600">
    <cfRule type="expression" dxfId="6207" priority="14072" stopIfTrue="1">
      <formula>AL1600&lt;AK1600</formula>
    </cfRule>
  </conditionalFormatting>
  <conditionalFormatting sqref="AL1601">
    <cfRule type="expression" dxfId="6206" priority="14073" stopIfTrue="1">
      <formula>AL1601&lt;AK1601</formula>
    </cfRule>
  </conditionalFormatting>
  <conditionalFormatting sqref="AL1602">
    <cfRule type="expression" dxfId="6205" priority="14074" stopIfTrue="1">
      <formula>AL1602&lt;AK1602</formula>
    </cfRule>
  </conditionalFormatting>
  <conditionalFormatting sqref="AL1603">
    <cfRule type="expression" dxfId="6204" priority="14075" stopIfTrue="1">
      <formula>AL1603&lt;AK1603</formula>
    </cfRule>
  </conditionalFormatting>
  <conditionalFormatting sqref="AL1604">
    <cfRule type="expression" dxfId="6203" priority="14076" stopIfTrue="1">
      <formula>AL1604&lt;AK1604</formula>
    </cfRule>
  </conditionalFormatting>
  <conditionalFormatting sqref="AL1605">
    <cfRule type="expression" dxfId="6202" priority="14077" stopIfTrue="1">
      <formula>AL1605&lt;AK1605</formula>
    </cfRule>
  </conditionalFormatting>
  <conditionalFormatting sqref="AL1606">
    <cfRule type="expression" dxfId="6201" priority="14078" stopIfTrue="1">
      <formula>AL1606&lt;AK1606</formula>
    </cfRule>
  </conditionalFormatting>
  <conditionalFormatting sqref="AL1607">
    <cfRule type="expression" dxfId="6200" priority="14079" stopIfTrue="1">
      <formula>AL1607&lt;AK1607</formula>
    </cfRule>
  </conditionalFormatting>
  <conditionalFormatting sqref="AL1608">
    <cfRule type="expression" dxfId="6199" priority="14080" stopIfTrue="1">
      <formula>AL1608&lt;AK1608</formula>
    </cfRule>
  </conditionalFormatting>
  <conditionalFormatting sqref="AL1609">
    <cfRule type="expression" dxfId="6198" priority="14081" stopIfTrue="1">
      <formula>AL1609&lt;AK1609</formula>
    </cfRule>
  </conditionalFormatting>
  <conditionalFormatting sqref="AL1610">
    <cfRule type="expression" dxfId="6197" priority="14082" stopIfTrue="1">
      <formula>AL1610&lt;AK1610</formula>
    </cfRule>
  </conditionalFormatting>
  <conditionalFormatting sqref="AL1611">
    <cfRule type="expression" dxfId="6196" priority="14083" stopIfTrue="1">
      <formula>AL1611&lt;AK1611</formula>
    </cfRule>
  </conditionalFormatting>
  <conditionalFormatting sqref="AL1612">
    <cfRule type="expression" dxfId="6195" priority="14084" stopIfTrue="1">
      <formula>AL1612&lt;AK1612</formula>
    </cfRule>
  </conditionalFormatting>
  <conditionalFormatting sqref="AL1613">
    <cfRule type="expression" dxfId="6194" priority="14085" stopIfTrue="1">
      <formula>AL1613&lt;AK1613</formula>
    </cfRule>
  </conditionalFormatting>
  <conditionalFormatting sqref="AL1614">
    <cfRule type="expression" dxfId="6193" priority="14086" stopIfTrue="1">
      <formula>AL1614&lt;AK1614</formula>
    </cfRule>
  </conditionalFormatting>
  <conditionalFormatting sqref="AL1615">
    <cfRule type="expression" dxfId="6192" priority="14087" stopIfTrue="1">
      <formula>AL1615&lt;AK1615</formula>
    </cfRule>
  </conditionalFormatting>
  <conditionalFormatting sqref="AL1616">
    <cfRule type="expression" dxfId="6191" priority="14088" stopIfTrue="1">
      <formula>AL1616&lt;AK1616</formula>
    </cfRule>
  </conditionalFormatting>
  <conditionalFormatting sqref="AL1617">
    <cfRule type="expression" dxfId="6190" priority="14089" stopIfTrue="1">
      <formula>AL1617&lt;AK1617</formula>
    </cfRule>
  </conditionalFormatting>
  <conditionalFormatting sqref="AL1618">
    <cfRule type="expression" dxfId="6189" priority="14090" stopIfTrue="1">
      <formula>AL1618&lt;AK1618</formula>
    </cfRule>
  </conditionalFormatting>
  <conditionalFormatting sqref="AL1619">
    <cfRule type="expression" dxfId="6188" priority="14091" stopIfTrue="1">
      <formula>AL1619&lt;AK1619</formula>
    </cfRule>
  </conditionalFormatting>
  <conditionalFormatting sqref="AL1620">
    <cfRule type="expression" dxfId="6187" priority="14092" stopIfTrue="1">
      <formula>AL1620&lt;AK1620</formula>
    </cfRule>
  </conditionalFormatting>
  <conditionalFormatting sqref="AL1621">
    <cfRule type="expression" dxfId="6186" priority="14093" stopIfTrue="1">
      <formula>AL1621&lt;AK1621</formula>
    </cfRule>
  </conditionalFormatting>
  <conditionalFormatting sqref="AL1583:AL1591">
    <cfRule type="expression" dxfId="6185" priority="14094" stopIfTrue="1">
      <formula>AL1583&lt;AK1583</formula>
    </cfRule>
  </conditionalFormatting>
  <conditionalFormatting sqref="AL1568">
    <cfRule type="expression" dxfId="6184" priority="14095" stopIfTrue="1">
      <formula>AL1568&lt;AK1568</formula>
    </cfRule>
  </conditionalFormatting>
  <conditionalFormatting sqref="AL1569:AL1582">
    <cfRule type="expression" dxfId="6183" priority="14096" stopIfTrue="1">
      <formula>AL1569&lt;AK1569</formula>
    </cfRule>
  </conditionalFormatting>
  <conditionalFormatting sqref="AL1568">
    <cfRule type="expression" dxfId="6182" priority="14097" stopIfTrue="1">
      <formula>AL1568&lt;AK1568</formula>
    </cfRule>
  </conditionalFormatting>
  <conditionalFormatting sqref="AL1569">
    <cfRule type="expression" dxfId="6181" priority="14098" stopIfTrue="1">
      <formula>AL1569&lt;AK1569</formula>
    </cfRule>
  </conditionalFormatting>
  <conditionalFormatting sqref="AL1570">
    <cfRule type="expression" dxfId="6180" priority="14099" stopIfTrue="1">
      <formula>AL1570&lt;AK1570</formula>
    </cfRule>
  </conditionalFormatting>
  <conditionalFormatting sqref="AL1571">
    <cfRule type="expression" dxfId="6179" priority="14100" stopIfTrue="1">
      <formula>AL1571&lt;AK1571</formula>
    </cfRule>
  </conditionalFormatting>
  <conditionalFormatting sqref="AL1572">
    <cfRule type="expression" dxfId="6178" priority="14101" stopIfTrue="1">
      <formula>AL1572&lt;AK1572</formula>
    </cfRule>
  </conditionalFormatting>
  <conditionalFormatting sqref="AL1573">
    <cfRule type="expression" dxfId="6177" priority="14102" stopIfTrue="1">
      <formula>AL1573&lt;AK1573</formula>
    </cfRule>
  </conditionalFormatting>
  <conditionalFormatting sqref="AL1574">
    <cfRule type="expression" dxfId="6176" priority="14103" stopIfTrue="1">
      <formula>AL1574&lt;AK1574</formula>
    </cfRule>
  </conditionalFormatting>
  <conditionalFormatting sqref="AL1575">
    <cfRule type="expression" dxfId="6175" priority="14104" stopIfTrue="1">
      <formula>AL1575&lt;AK1575</formula>
    </cfRule>
  </conditionalFormatting>
  <conditionalFormatting sqref="AL1576">
    <cfRule type="expression" dxfId="6174" priority="14105" stopIfTrue="1">
      <formula>AL1576&lt;AK1576</formula>
    </cfRule>
  </conditionalFormatting>
  <conditionalFormatting sqref="AL1577">
    <cfRule type="expression" dxfId="6173" priority="14106" stopIfTrue="1">
      <formula>AL1577&lt;AK1577</formula>
    </cfRule>
  </conditionalFormatting>
  <conditionalFormatting sqref="AL1578">
    <cfRule type="expression" dxfId="6172" priority="14107" stopIfTrue="1">
      <formula>AL1578&lt;AK1578</formula>
    </cfRule>
  </conditionalFormatting>
  <conditionalFormatting sqref="AL1579">
    <cfRule type="expression" dxfId="6171" priority="14108" stopIfTrue="1">
      <formula>AL1579&lt;AK1579</formula>
    </cfRule>
  </conditionalFormatting>
  <conditionalFormatting sqref="AL1580">
    <cfRule type="expression" dxfId="6170" priority="14109" stopIfTrue="1">
      <formula>AL1580&lt;AK1580</formula>
    </cfRule>
  </conditionalFormatting>
  <conditionalFormatting sqref="AL1581">
    <cfRule type="expression" dxfId="6169" priority="14110" stopIfTrue="1">
      <formula>AL1581&lt;AK1581</formula>
    </cfRule>
  </conditionalFormatting>
  <conditionalFormatting sqref="AL1582">
    <cfRule type="expression" dxfId="6168" priority="14111" stopIfTrue="1">
      <formula>AL1582&lt;AK1582</formula>
    </cfRule>
  </conditionalFormatting>
  <conditionalFormatting sqref="AL1583">
    <cfRule type="expression" dxfId="6167" priority="14112" stopIfTrue="1">
      <formula>AL1583&lt;AK1583</formula>
    </cfRule>
  </conditionalFormatting>
  <conditionalFormatting sqref="AL1584">
    <cfRule type="expression" dxfId="6166" priority="14113" stopIfTrue="1">
      <formula>AL1584&lt;AK1584</formula>
    </cfRule>
  </conditionalFormatting>
  <conditionalFormatting sqref="AL1585">
    <cfRule type="expression" dxfId="6165" priority="14114" stopIfTrue="1">
      <formula>AL1585&lt;AK1585</formula>
    </cfRule>
  </conditionalFormatting>
  <conditionalFormatting sqref="AL1586">
    <cfRule type="expression" dxfId="6164" priority="14115" stopIfTrue="1">
      <formula>AL1586&lt;AK1586</formula>
    </cfRule>
  </conditionalFormatting>
  <conditionalFormatting sqref="AL1587">
    <cfRule type="expression" dxfId="6163" priority="14116" stopIfTrue="1">
      <formula>AL1587&lt;AK1587</formula>
    </cfRule>
  </conditionalFormatting>
  <conditionalFormatting sqref="AL1588">
    <cfRule type="expression" dxfId="6162" priority="14117" stopIfTrue="1">
      <formula>AL1588&lt;AK1588</formula>
    </cfRule>
  </conditionalFormatting>
  <conditionalFormatting sqref="AL1589">
    <cfRule type="expression" dxfId="6161" priority="14118" stopIfTrue="1">
      <formula>AL1589&lt;AK1589</formula>
    </cfRule>
  </conditionalFormatting>
  <conditionalFormatting sqref="AL1590">
    <cfRule type="expression" dxfId="6160" priority="14119" stopIfTrue="1">
      <formula>AL1590&lt;AK1590</formula>
    </cfRule>
  </conditionalFormatting>
  <conditionalFormatting sqref="AL1591">
    <cfRule type="expression" dxfId="6159" priority="14120" stopIfTrue="1">
      <formula>AL1591&lt;AK1591</formula>
    </cfRule>
  </conditionalFormatting>
  <conditionalFormatting sqref="AS1623 AU1623:AV1623 AS1593 AU1593:BC1593 AX1623:BC1623">
    <cfRule type="expression" dxfId="6158" priority="14121" stopIfTrue="1">
      <formula>AS1593&lt;&gt;AS1592</formula>
    </cfRule>
  </conditionalFormatting>
  <conditionalFormatting sqref="AR1593">
    <cfRule type="expression" dxfId="6157" priority="14122" stopIfTrue="1">
      <formula>AR1593&lt;&gt;AR1592</formula>
    </cfRule>
  </conditionalFormatting>
  <conditionalFormatting sqref="AS1593">
    <cfRule type="expression" dxfId="6156" priority="14123" stopIfTrue="1">
      <formula>AS1593&lt;&gt;AS1592</formula>
    </cfRule>
  </conditionalFormatting>
  <conditionalFormatting sqref="AR1623">
    <cfRule type="expression" dxfId="6155" priority="14124" stopIfTrue="1">
      <formula>AR1623&lt;&gt;AR1622</formula>
    </cfRule>
  </conditionalFormatting>
  <conditionalFormatting sqref="AS1623">
    <cfRule type="expression" dxfId="6154" priority="14125" stopIfTrue="1">
      <formula>AS1623&lt;&gt;AS1622</formula>
    </cfRule>
  </conditionalFormatting>
  <conditionalFormatting sqref="AE1643">
    <cfRule type="expression" dxfId="6153" priority="14126" stopIfTrue="1">
      <formula>AE1643&lt;&gt;AE1642</formula>
    </cfRule>
  </conditionalFormatting>
  <conditionalFormatting sqref="AF1643">
    <cfRule type="expression" dxfId="6152" priority="14127" stopIfTrue="1">
      <formula>AF1643&lt;&gt;AF1642</formula>
    </cfRule>
  </conditionalFormatting>
  <conditionalFormatting sqref="AE1613">
    <cfRule type="expression" dxfId="6151" priority="14129" stopIfTrue="1">
      <formula>AE1613&lt;&gt;AE1612</formula>
    </cfRule>
  </conditionalFormatting>
  <conditionalFormatting sqref="AF1613">
    <cfRule type="expression" dxfId="6150" priority="14130" stopIfTrue="1">
      <formula>AF1613&lt;&gt;AF1612</formula>
    </cfRule>
  </conditionalFormatting>
  <conditionalFormatting sqref="AR1593">
    <cfRule type="expression" dxfId="6149" priority="14131" stopIfTrue="1">
      <formula>AR1593&lt;&gt;AR1592</formula>
    </cfRule>
  </conditionalFormatting>
  <conditionalFormatting sqref="AS1593">
    <cfRule type="expression" dxfId="6148" priority="14132" stopIfTrue="1">
      <formula>AS1593&lt;&gt;AS1592</formula>
    </cfRule>
  </conditionalFormatting>
  <conditionalFormatting sqref="AR1623">
    <cfRule type="expression" dxfId="6147" priority="14133" stopIfTrue="1">
      <formula>AR1623&lt;&gt;AR1622</formula>
    </cfRule>
  </conditionalFormatting>
  <conditionalFormatting sqref="AS1623">
    <cfRule type="expression" dxfId="6146" priority="14134" stopIfTrue="1">
      <formula>AS1623&lt;&gt;AS1622</formula>
    </cfRule>
  </conditionalFormatting>
  <conditionalFormatting sqref="AE1643">
    <cfRule type="expression" dxfId="6145" priority="14135" stopIfTrue="1">
      <formula>AE1643&lt;&gt;AE1642</formula>
    </cfRule>
  </conditionalFormatting>
  <conditionalFormatting sqref="AF1643">
    <cfRule type="expression" dxfId="6144" priority="14136" stopIfTrue="1">
      <formula>AF1643&lt;&gt;AF1642</formula>
    </cfRule>
  </conditionalFormatting>
  <conditionalFormatting sqref="AE1613">
    <cfRule type="expression" dxfId="6143" priority="14138" stopIfTrue="1">
      <formula>AE1613&lt;&gt;AE1612</formula>
    </cfRule>
  </conditionalFormatting>
  <conditionalFormatting sqref="AF1613">
    <cfRule type="expression" dxfId="6142" priority="14139" stopIfTrue="1">
      <formula>AF1613&lt;&gt;AF1612</formula>
    </cfRule>
  </conditionalFormatting>
  <conditionalFormatting sqref="AR1593">
    <cfRule type="expression" dxfId="6141" priority="14140" stopIfTrue="1">
      <formula>AR1593&lt;&gt;AR1592</formula>
    </cfRule>
  </conditionalFormatting>
  <conditionalFormatting sqref="AS1593">
    <cfRule type="expression" dxfId="6140" priority="14141" stopIfTrue="1">
      <formula>AS1593&lt;&gt;AS1592</formula>
    </cfRule>
  </conditionalFormatting>
  <conditionalFormatting sqref="AR1623">
    <cfRule type="expression" dxfId="6139" priority="14142" stopIfTrue="1">
      <formula>AR1623&lt;&gt;AR1622</formula>
    </cfRule>
  </conditionalFormatting>
  <conditionalFormatting sqref="AS1623">
    <cfRule type="expression" dxfId="6138" priority="14143" stopIfTrue="1">
      <formula>AS1623&lt;&gt;AS1622</formula>
    </cfRule>
  </conditionalFormatting>
  <conditionalFormatting sqref="AE1643">
    <cfRule type="expression" dxfId="6137" priority="14144" stopIfTrue="1">
      <formula>AE1643&lt;&gt;AE1642</formula>
    </cfRule>
  </conditionalFormatting>
  <conditionalFormatting sqref="AF1643">
    <cfRule type="expression" dxfId="6136" priority="14145" stopIfTrue="1">
      <formula>AF1643&lt;&gt;AF1642</formula>
    </cfRule>
  </conditionalFormatting>
  <conditionalFormatting sqref="AE1613">
    <cfRule type="expression" dxfId="6135" priority="14147" stopIfTrue="1">
      <formula>AE1613&lt;&gt;AE1612</formula>
    </cfRule>
  </conditionalFormatting>
  <conditionalFormatting sqref="AF1613">
    <cfRule type="expression" dxfId="6134" priority="14148" stopIfTrue="1">
      <formula>AF1613&lt;&gt;AF1612</formula>
    </cfRule>
  </conditionalFormatting>
  <conditionalFormatting sqref="AR1593">
    <cfRule type="expression" dxfId="6133" priority="14149" stopIfTrue="1">
      <formula>AR1593&lt;&gt;AR1592</formula>
    </cfRule>
  </conditionalFormatting>
  <conditionalFormatting sqref="AS1593">
    <cfRule type="expression" dxfId="6132" priority="14150" stopIfTrue="1">
      <formula>AS1593&lt;&gt;AS1592</formula>
    </cfRule>
  </conditionalFormatting>
  <conditionalFormatting sqref="AR1623">
    <cfRule type="expression" dxfId="6131" priority="14151" stopIfTrue="1">
      <formula>AR1623&lt;&gt;AR1622</formula>
    </cfRule>
  </conditionalFormatting>
  <conditionalFormatting sqref="AS1623">
    <cfRule type="expression" dxfId="6130" priority="14152" stopIfTrue="1">
      <formula>AS1623&lt;&gt;AS1622</formula>
    </cfRule>
  </conditionalFormatting>
  <conditionalFormatting sqref="AE1643">
    <cfRule type="expression" dxfId="6129" priority="14153" stopIfTrue="1">
      <formula>AE1643&lt;&gt;AE1642</formula>
    </cfRule>
  </conditionalFormatting>
  <conditionalFormatting sqref="AF1643">
    <cfRule type="expression" dxfId="6128" priority="14154" stopIfTrue="1">
      <formula>AF1643&lt;&gt;AF1642</formula>
    </cfRule>
  </conditionalFormatting>
  <conditionalFormatting sqref="AE1613">
    <cfRule type="expression" dxfId="6127" priority="14156" stopIfTrue="1">
      <formula>AE1613&lt;&gt;AE1612</formula>
    </cfRule>
  </conditionalFormatting>
  <conditionalFormatting sqref="AF1613">
    <cfRule type="expression" dxfId="6126" priority="14157" stopIfTrue="1">
      <formula>AF1613&lt;&gt;AF1612</formula>
    </cfRule>
  </conditionalFormatting>
  <conditionalFormatting sqref="AW1623">
    <cfRule type="expression" dxfId="6125" priority="14158" stopIfTrue="1">
      <formula>AW1623&lt;&gt;AW1622</formula>
    </cfRule>
  </conditionalFormatting>
  <conditionalFormatting sqref="AU1593">
    <cfRule type="expression" dxfId="6124" priority="14159" stopIfTrue="1">
      <formula>AU1593&lt;&gt;AU1592</formula>
    </cfRule>
  </conditionalFormatting>
  <conditionalFormatting sqref="AU1593">
    <cfRule type="expression" dxfId="6123" priority="14160" stopIfTrue="1">
      <formula>AU1593&lt;&gt;AU1592</formula>
    </cfRule>
  </conditionalFormatting>
  <conditionalFormatting sqref="AU1593">
    <cfRule type="expression" dxfId="6122" priority="14161" stopIfTrue="1">
      <formula>AU1593&lt;&gt;AU1592</formula>
    </cfRule>
  </conditionalFormatting>
  <conditionalFormatting sqref="AU1593">
    <cfRule type="expression" dxfId="6121" priority="14162" stopIfTrue="1">
      <formula>AU1593&lt;&gt;AU1592</formula>
    </cfRule>
  </conditionalFormatting>
  <conditionalFormatting sqref="AV1593">
    <cfRule type="expression" dxfId="6120" priority="14163" stopIfTrue="1">
      <formula>AV1593&lt;&gt;AV1592</formula>
    </cfRule>
  </conditionalFormatting>
  <conditionalFormatting sqref="AV1593">
    <cfRule type="expression" dxfId="6119" priority="14164" stopIfTrue="1">
      <formula>AV1593&lt;&gt;AV1592</formula>
    </cfRule>
  </conditionalFormatting>
  <conditionalFormatting sqref="AV1593">
    <cfRule type="expression" dxfId="6118" priority="14165" stopIfTrue="1">
      <formula>AV1593&lt;&gt;AV1592</formula>
    </cfRule>
  </conditionalFormatting>
  <conditionalFormatting sqref="AV1593">
    <cfRule type="expression" dxfId="6117" priority="14166" stopIfTrue="1">
      <formula>AV1593&lt;&gt;AV1592</formula>
    </cfRule>
  </conditionalFormatting>
  <conditionalFormatting sqref="AE1613">
    <cfRule type="expression" dxfId="6116" priority="14168" stopIfTrue="1">
      <formula>AE1613&lt;&gt;AE1612</formula>
    </cfRule>
  </conditionalFormatting>
  <conditionalFormatting sqref="AF1613">
    <cfRule type="expression" dxfId="6115" priority="14169" stopIfTrue="1">
      <formula>AF1613&lt;&gt;AF1612</formula>
    </cfRule>
  </conditionalFormatting>
  <conditionalFormatting sqref="AI1568">
    <cfRule type="expression" dxfId="6114" priority="14170" stopIfTrue="1">
      <formula>AI1568&lt;AH1568</formula>
    </cfRule>
  </conditionalFormatting>
  <conditionalFormatting sqref="AI1569:AI1591">
    <cfRule type="expression" dxfId="6113" priority="14171" stopIfTrue="1">
      <formula>AI1569&lt;AH1569</formula>
    </cfRule>
  </conditionalFormatting>
  <conditionalFormatting sqref="AE1613">
    <cfRule type="expression" dxfId="6112" priority="14172" stopIfTrue="1">
      <formula>AE1613&lt;&gt;AE1612</formula>
    </cfRule>
  </conditionalFormatting>
  <conditionalFormatting sqref="AF1613">
    <cfRule type="expression" dxfId="6111" priority="14173" stopIfTrue="1">
      <formula>AF1613&lt;&gt;AF1612</formula>
    </cfRule>
  </conditionalFormatting>
  <conditionalFormatting sqref="AE1613">
    <cfRule type="expression" dxfId="6110" priority="14174" stopIfTrue="1">
      <formula>AE1613&lt;&gt;AE1612</formula>
    </cfRule>
  </conditionalFormatting>
  <conditionalFormatting sqref="AF1613">
    <cfRule type="expression" dxfId="6109" priority="14175" stopIfTrue="1">
      <formula>AF1613&lt;&gt;AF1612</formula>
    </cfRule>
  </conditionalFormatting>
  <conditionalFormatting sqref="AI1568">
    <cfRule type="expression" dxfId="6108" priority="14176" stopIfTrue="1">
      <formula>AI1568&lt;AH1568</formula>
    </cfRule>
  </conditionalFormatting>
  <conditionalFormatting sqref="AI1569:AI1591">
    <cfRule type="expression" dxfId="6107" priority="14177" stopIfTrue="1">
      <formula>AI1569&lt;AH1569</formula>
    </cfRule>
  </conditionalFormatting>
  <conditionalFormatting sqref="AE1613">
    <cfRule type="expression" dxfId="6106" priority="14178" stopIfTrue="1">
      <formula>AE1613&lt;&gt;AE1612</formula>
    </cfRule>
  </conditionalFormatting>
  <conditionalFormatting sqref="AF1613">
    <cfRule type="expression" dxfId="6105" priority="14179" stopIfTrue="1">
      <formula>AF1613&lt;&gt;AF1612</formula>
    </cfRule>
  </conditionalFormatting>
  <conditionalFormatting sqref="AI1568">
    <cfRule type="expression" dxfId="6104" priority="14180" stopIfTrue="1">
      <formula>AI1568&lt;AH1568</formula>
    </cfRule>
  </conditionalFormatting>
  <conditionalFormatting sqref="AI1569:AI1591">
    <cfRule type="expression" dxfId="6103" priority="14181" stopIfTrue="1">
      <formula>AI1569&lt;AH1569</formula>
    </cfRule>
  </conditionalFormatting>
  <conditionalFormatting sqref="AJ1583">
    <cfRule type="expression" dxfId="6102" priority="14182" stopIfTrue="1">
      <formula>AJ1583&lt;AI1583</formula>
    </cfRule>
  </conditionalFormatting>
  <conditionalFormatting sqref="AJ1568">
    <cfRule type="expression" dxfId="6101" priority="14183" stopIfTrue="1">
      <formula>AJ1568&lt;AI1568</formula>
    </cfRule>
  </conditionalFormatting>
  <conditionalFormatting sqref="AJ1569:AJ1582 AJ1584:AJ1591">
    <cfRule type="expression" dxfId="6100" priority="14184" stopIfTrue="1">
      <formula>AJ1569&lt;AI1569</formula>
    </cfRule>
  </conditionalFormatting>
  <conditionalFormatting sqref="AK1583">
    <cfRule type="expression" dxfId="6099" priority="14185" stopIfTrue="1">
      <formula>AK1583&lt;AJ1583</formula>
    </cfRule>
  </conditionalFormatting>
  <conditionalFormatting sqref="AK1568">
    <cfRule type="expression" dxfId="6098" priority="14186" stopIfTrue="1">
      <formula>AK1568&lt;AJ1568</formula>
    </cfRule>
  </conditionalFormatting>
  <conditionalFormatting sqref="AK1569:AK1582 AK1584:AK1591">
    <cfRule type="expression" dxfId="6097" priority="14187" stopIfTrue="1">
      <formula>AK1569&lt;AJ1569</formula>
    </cfRule>
  </conditionalFormatting>
  <conditionalFormatting sqref="AK1568">
    <cfRule type="expression" dxfId="6096" priority="14188" stopIfTrue="1">
      <formula>AK1568&lt;AJ1568</formula>
    </cfRule>
  </conditionalFormatting>
  <conditionalFormatting sqref="AK1569">
    <cfRule type="expression" dxfId="6095" priority="14189" stopIfTrue="1">
      <formula>AK1569&lt;AJ1569</formula>
    </cfRule>
  </conditionalFormatting>
  <conditionalFormatting sqref="AK1570">
    <cfRule type="expression" dxfId="6094" priority="14190" stopIfTrue="1">
      <formula>AK1570&lt;AJ1570</formula>
    </cfRule>
  </conditionalFormatting>
  <conditionalFormatting sqref="AK1571">
    <cfRule type="expression" dxfId="6093" priority="14191" stopIfTrue="1">
      <formula>AK1571&lt;AJ1571</formula>
    </cfRule>
  </conditionalFormatting>
  <conditionalFormatting sqref="AK1572">
    <cfRule type="expression" dxfId="6092" priority="14192" stopIfTrue="1">
      <formula>AK1572&lt;AJ1572</formula>
    </cfRule>
  </conditionalFormatting>
  <conditionalFormatting sqref="AK1573">
    <cfRule type="expression" dxfId="6091" priority="14193" stopIfTrue="1">
      <formula>AK1573&lt;AJ1573</formula>
    </cfRule>
  </conditionalFormatting>
  <conditionalFormatting sqref="AK1574">
    <cfRule type="expression" dxfId="6090" priority="14194" stopIfTrue="1">
      <formula>AK1574&lt;AJ1574</formula>
    </cfRule>
  </conditionalFormatting>
  <conditionalFormatting sqref="AK1575">
    <cfRule type="expression" dxfId="6089" priority="14195" stopIfTrue="1">
      <formula>AK1575&lt;AJ1575</formula>
    </cfRule>
  </conditionalFormatting>
  <conditionalFormatting sqref="AK1576">
    <cfRule type="expression" dxfId="6088" priority="14196" stopIfTrue="1">
      <formula>AK1576&lt;AJ1576</formula>
    </cfRule>
  </conditionalFormatting>
  <conditionalFormatting sqref="AK1577">
    <cfRule type="expression" dxfId="6087" priority="14197" stopIfTrue="1">
      <formula>AK1577&lt;AJ1577</formula>
    </cfRule>
  </conditionalFormatting>
  <conditionalFormatting sqref="AK1578">
    <cfRule type="expression" dxfId="6086" priority="14198" stopIfTrue="1">
      <formula>AK1578&lt;AJ1578</formula>
    </cfRule>
  </conditionalFormatting>
  <conditionalFormatting sqref="AK1579">
    <cfRule type="expression" dxfId="6085" priority="14199" stopIfTrue="1">
      <formula>AK1579&lt;AJ1579</formula>
    </cfRule>
  </conditionalFormatting>
  <conditionalFormatting sqref="AK1580">
    <cfRule type="expression" dxfId="6084" priority="14200" stopIfTrue="1">
      <formula>AK1580&lt;AJ1580</formula>
    </cfRule>
  </conditionalFormatting>
  <conditionalFormatting sqref="AK1581">
    <cfRule type="expression" dxfId="6083" priority="14201" stopIfTrue="1">
      <formula>AK1581&lt;AJ1581</formula>
    </cfRule>
  </conditionalFormatting>
  <conditionalFormatting sqref="AK1582">
    <cfRule type="expression" dxfId="6082" priority="14202" stopIfTrue="1">
      <formula>AK1582&lt;AJ1582</formula>
    </cfRule>
  </conditionalFormatting>
  <conditionalFormatting sqref="AK1583">
    <cfRule type="expression" dxfId="6081" priority="14203" stopIfTrue="1">
      <formula>AK1583&lt;AJ1583</formula>
    </cfRule>
  </conditionalFormatting>
  <conditionalFormatting sqref="AK1584">
    <cfRule type="expression" dxfId="6080" priority="14204" stopIfTrue="1">
      <formula>AK1584&lt;AJ1584</formula>
    </cfRule>
  </conditionalFormatting>
  <conditionalFormatting sqref="AK1585">
    <cfRule type="expression" dxfId="6079" priority="14205" stopIfTrue="1">
      <formula>AK1585&lt;AJ1585</formula>
    </cfRule>
  </conditionalFormatting>
  <conditionalFormatting sqref="AK1586">
    <cfRule type="expression" dxfId="6078" priority="14206" stopIfTrue="1">
      <formula>AK1586&lt;AJ1586</formula>
    </cfRule>
  </conditionalFormatting>
  <conditionalFormatting sqref="AK1587">
    <cfRule type="expression" dxfId="6077" priority="14207" stopIfTrue="1">
      <formula>AK1587&lt;AJ1587</formula>
    </cfRule>
  </conditionalFormatting>
  <conditionalFormatting sqref="AK1588">
    <cfRule type="expression" dxfId="6076" priority="14208" stopIfTrue="1">
      <formula>AK1588&lt;AJ1588</formula>
    </cfRule>
  </conditionalFormatting>
  <conditionalFormatting sqref="AK1589">
    <cfRule type="expression" dxfId="6075" priority="14209" stopIfTrue="1">
      <formula>AK1589&lt;AJ1589</formula>
    </cfRule>
  </conditionalFormatting>
  <conditionalFormatting sqref="AK1590">
    <cfRule type="expression" dxfId="6074" priority="14210" stopIfTrue="1">
      <formula>AK1590&lt;AJ1590</formula>
    </cfRule>
  </conditionalFormatting>
  <conditionalFormatting sqref="AK1591">
    <cfRule type="expression" dxfId="6073" priority="14211" stopIfTrue="1">
      <formula>AK1591&lt;AJ1591</formula>
    </cfRule>
  </conditionalFormatting>
  <conditionalFormatting sqref="AL1583">
    <cfRule type="expression" dxfId="6072" priority="14212" stopIfTrue="1">
      <formula>AL1583&lt;AK1583</formula>
    </cfRule>
  </conditionalFormatting>
  <conditionalFormatting sqref="AL1568">
    <cfRule type="expression" dxfId="6071" priority="14213" stopIfTrue="1">
      <formula>AL1568&lt;AK1568</formula>
    </cfRule>
  </conditionalFormatting>
  <conditionalFormatting sqref="AL1569:AL1582 AL1584:AL1591">
    <cfRule type="expression" dxfId="6070" priority="14214" stopIfTrue="1">
      <formula>AL1569&lt;AK1569</formula>
    </cfRule>
  </conditionalFormatting>
  <conditionalFormatting sqref="AL1568">
    <cfRule type="expression" dxfId="6069" priority="14215" stopIfTrue="1">
      <formula>AL1568&lt;AK1568</formula>
    </cfRule>
  </conditionalFormatting>
  <conditionalFormatting sqref="AL1569">
    <cfRule type="expression" dxfId="6068" priority="14216" stopIfTrue="1">
      <formula>AL1569&lt;AK1569</formula>
    </cfRule>
  </conditionalFormatting>
  <conditionalFormatting sqref="AL1570">
    <cfRule type="expression" dxfId="6067" priority="14217" stopIfTrue="1">
      <formula>AL1570&lt;AK1570</formula>
    </cfRule>
  </conditionalFormatting>
  <conditionalFormatting sqref="AL1571">
    <cfRule type="expression" dxfId="6066" priority="14218" stopIfTrue="1">
      <formula>AL1571&lt;AK1571</formula>
    </cfRule>
  </conditionalFormatting>
  <conditionalFormatting sqref="AL1572">
    <cfRule type="expression" dxfId="6065" priority="14219" stopIfTrue="1">
      <formula>AL1572&lt;AK1572</formula>
    </cfRule>
  </conditionalFormatting>
  <conditionalFormatting sqref="AL1573">
    <cfRule type="expression" dxfId="6064" priority="14220" stopIfTrue="1">
      <formula>AL1573&lt;AK1573</formula>
    </cfRule>
  </conditionalFormatting>
  <conditionalFormatting sqref="AL1574">
    <cfRule type="expression" dxfId="6063" priority="14221" stopIfTrue="1">
      <formula>AL1574&lt;AK1574</formula>
    </cfRule>
  </conditionalFormatting>
  <conditionalFormatting sqref="AL1575">
    <cfRule type="expression" dxfId="6062" priority="14222" stopIfTrue="1">
      <formula>AL1575&lt;AK1575</formula>
    </cfRule>
  </conditionalFormatting>
  <conditionalFormatting sqref="AL1576">
    <cfRule type="expression" dxfId="6061" priority="14223" stopIfTrue="1">
      <formula>AL1576&lt;AK1576</formula>
    </cfRule>
  </conditionalFormatting>
  <conditionalFormatting sqref="AL1577">
    <cfRule type="expression" dxfId="6060" priority="14224" stopIfTrue="1">
      <formula>AL1577&lt;AK1577</formula>
    </cfRule>
  </conditionalFormatting>
  <conditionalFormatting sqref="AL1578">
    <cfRule type="expression" dxfId="6059" priority="14225" stopIfTrue="1">
      <formula>AL1578&lt;AK1578</formula>
    </cfRule>
  </conditionalFormatting>
  <conditionalFormatting sqref="AL1579">
    <cfRule type="expression" dxfId="6058" priority="14226" stopIfTrue="1">
      <formula>AL1579&lt;AK1579</formula>
    </cfRule>
  </conditionalFormatting>
  <conditionalFormatting sqref="AL1580">
    <cfRule type="expression" dxfId="6057" priority="14227" stopIfTrue="1">
      <formula>AL1580&lt;AK1580</formula>
    </cfRule>
  </conditionalFormatting>
  <conditionalFormatting sqref="AL1581">
    <cfRule type="expression" dxfId="6056" priority="14228" stopIfTrue="1">
      <formula>AL1581&lt;AK1581</formula>
    </cfRule>
  </conditionalFormatting>
  <conditionalFormatting sqref="AL1582">
    <cfRule type="expression" dxfId="6055" priority="14229" stopIfTrue="1">
      <formula>AL1582&lt;AK1582</formula>
    </cfRule>
  </conditionalFormatting>
  <conditionalFormatting sqref="AL1583">
    <cfRule type="expression" dxfId="6054" priority="14230" stopIfTrue="1">
      <formula>AL1583&lt;AK1583</formula>
    </cfRule>
  </conditionalFormatting>
  <conditionalFormatting sqref="AL1584">
    <cfRule type="expression" dxfId="6053" priority="14231" stopIfTrue="1">
      <formula>AL1584&lt;AK1584</formula>
    </cfRule>
  </conditionalFormatting>
  <conditionalFormatting sqref="AL1585">
    <cfRule type="expression" dxfId="6052" priority="14232" stopIfTrue="1">
      <formula>AL1585&lt;AK1585</formula>
    </cfRule>
  </conditionalFormatting>
  <conditionalFormatting sqref="AL1586">
    <cfRule type="expression" dxfId="6051" priority="14233" stopIfTrue="1">
      <formula>AL1586&lt;AK1586</formula>
    </cfRule>
  </conditionalFormatting>
  <conditionalFormatting sqref="AL1587">
    <cfRule type="expression" dxfId="6050" priority="14234" stopIfTrue="1">
      <formula>AL1587&lt;AK1587</formula>
    </cfRule>
  </conditionalFormatting>
  <conditionalFormatting sqref="AL1588">
    <cfRule type="expression" dxfId="6049" priority="14235" stopIfTrue="1">
      <formula>AL1588&lt;AK1588</formula>
    </cfRule>
  </conditionalFormatting>
  <conditionalFormatting sqref="AL1589">
    <cfRule type="expression" dxfId="6048" priority="14236" stopIfTrue="1">
      <formula>AL1589&lt;AK1589</formula>
    </cfRule>
  </conditionalFormatting>
  <conditionalFormatting sqref="AL1590">
    <cfRule type="expression" dxfId="6047" priority="14237" stopIfTrue="1">
      <formula>AL1590&lt;AK1590</formula>
    </cfRule>
  </conditionalFormatting>
  <conditionalFormatting sqref="AL1591">
    <cfRule type="expression" dxfId="6046" priority="14238" stopIfTrue="1">
      <formula>AL1591&lt;AK1591</formula>
    </cfRule>
  </conditionalFormatting>
  <conditionalFormatting sqref="AE1613">
    <cfRule type="expression" dxfId="6045" priority="14239" stopIfTrue="1">
      <formula>AE1613&lt;&gt;AE1612</formula>
    </cfRule>
  </conditionalFormatting>
  <conditionalFormatting sqref="AF1613">
    <cfRule type="expression" dxfId="6044" priority="14240" stopIfTrue="1">
      <formula>AF1613&lt;&gt;AF1612</formula>
    </cfRule>
  </conditionalFormatting>
  <conditionalFormatting sqref="AE1613">
    <cfRule type="expression" dxfId="6043" priority="14241" stopIfTrue="1">
      <formula>AE1613&lt;&gt;AE1612</formula>
    </cfRule>
  </conditionalFormatting>
  <conditionalFormatting sqref="AF1613">
    <cfRule type="expression" dxfId="6042" priority="14242" stopIfTrue="1">
      <formula>AF1613&lt;&gt;AF1612</formula>
    </cfRule>
  </conditionalFormatting>
  <conditionalFormatting sqref="AE1613">
    <cfRule type="expression" dxfId="6041" priority="14243" stopIfTrue="1">
      <formula>AE1613&lt;&gt;AE1612</formula>
    </cfRule>
  </conditionalFormatting>
  <conditionalFormatting sqref="AF1613">
    <cfRule type="expression" dxfId="6040" priority="14244" stopIfTrue="1">
      <formula>AF1613&lt;&gt;AF1612</formula>
    </cfRule>
  </conditionalFormatting>
  <conditionalFormatting sqref="AE1613">
    <cfRule type="expression" dxfId="6039" priority="14245" stopIfTrue="1">
      <formula>AE1613&lt;&gt;AE1612</formula>
    </cfRule>
  </conditionalFormatting>
  <conditionalFormatting sqref="AF1613">
    <cfRule type="expression" dxfId="6038" priority="14246" stopIfTrue="1">
      <formula>AF1613&lt;&gt;AF1612</formula>
    </cfRule>
  </conditionalFormatting>
  <conditionalFormatting sqref="AE1643">
    <cfRule type="expression" dxfId="6037" priority="14248" stopIfTrue="1">
      <formula>AE1643&lt;&gt;AE1642</formula>
    </cfRule>
  </conditionalFormatting>
  <conditionalFormatting sqref="AF1643">
    <cfRule type="expression" dxfId="6036" priority="14249" stopIfTrue="1">
      <formula>AF1643&lt;&gt;AF1642</formula>
    </cfRule>
  </conditionalFormatting>
  <conditionalFormatting sqref="AI1598">
    <cfRule type="expression" dxfId="6035" priority="14250" stopIfTrue="1">
      <formula>AI1598&lt;AH1598</formula>
    </cfRule>
  </conditionalFormatting>
  <conditionalFormatting sqref="AI1599:AI1621">
    <cfRule type="expression" dxfId="6034" priority="14251" stopIfTrue="1">
      <formula>AI1599&lt;AH1599</formula>
    </cfRule>
  </conditionalFormatting>
  <conditionalFormatting sqref="AE1643">
    <cfRule type="expression" dxfId="6033" priority="14252" stopIfTrue="1">
      <formula>AE1643&lt;&gt;AE1642</formula>
    </cfRule>
  </conditionalFormatting>
  <conditionalFormatting sqref="AF1643">
    <cfRule type="expression" dxfId="6032" priority="14253" stopIfTrue="1">
      <formula>AF1643&lt;&gt;AF1642</formula>
    </cfRule>
  </conditionalFormatting>
  <conditionalFormatting sqref="AE1643">
    <cfRule type="expression" dxfId="6031" priority="14254" stopIfTrue="1">
      <formula>AE1643&lt;&gt;AE1642</formula>
    </cfRule>
  </conditionalFormatting>
  <conditionalFormatting sqref="AF1643">
    <cfRule type="expression" dxfId="6030" priority="14255" stopIfTrue="1">
      <formula>AF1643&lt;&gt;AF1642</formula>
    </cfRule>
  </conditionalFormatting>
  <conditionalFormatting sqref="AI1598">
    <cfRule type="expression" dxfId="6029" priority="14256" stopIfTrue="1">
      <formula>AI1598&lt;AH1598</formula>
    </cfRule>
  </conditionalFormatting>
  <conditionalFormatting sqref="AI1599:AI1621">
    <cfRule type="expression" dxfId="6028" priority="14257" stopIfTrue="1">
      <formula>AI1599&lt;AH1599</formula>
    </cfRule>
  </conditionalFormatting>
  <conditionalFormatting sqref="AE1643">
    <cfRule type="expression" dxfId="6027" priority="14258" stopIfTrue="1">
      <formula>AE1643&lt;&gt;AE1642</formula>
    </cfRule>
  </conditionalFormatting>
  <conditionalFormatting sqref="AF1643">
    <cfRule type="expression" dxfId="6026" priority="14259" stopIfTrue="1">
      <formula>AF1643&lt;&gt;AF1642</formula>
    </cfRule>
  </conditionalFormatting>
  <conditionalFormatting sqref="AI1598">
    <cfRule type="expression" dxfId="6025" priority="14260" stopIfTrue="1">
      <formula>AI1598&lt;AH1598</formula>
    </cfRule>
  </conditionalFormatting>
  <conditionalFormatting sqref="AI1599:AI1621">
    <cfRule type="expression" dxfId="6024" priority="14261" stopIfTrue="1">
      <formula>AI1599&lt;AH1599</formula>
    </cfRule>
  </conditionalFormatting>
  <conditionalFormatting sqref="AJ1613">
    <cfRule type="expression" dxfId="6023" priority="14262" stopIfTrue="1">
      <formula>AJ1613&lt;AI1613</formula>
    </cfRule>
  </conditionalFormatting>
  <conditionalFormatting sqref="AJ1598">
    <cfRule type="expression" dxfId="6022" priority="14263" stopIfTrue="1">
      <formula>AJ1598&lt;AI1598</formula>
    </cfRule>
  </conditionalFormatting>
  <conditionalFormatting sqref="AJ1599:AJ1612 AJ1614:AJ1621">
    <cfRule type="expression" dxfId="6021" priority="14264" stopIfTrue="1">
      <formula>AJ1599&lt;AI1599</formula>
    </cfRule>
  </conditionalFormatting>
  <conditionalFormatting sqref="AK1598">
    <cfRule type="expression" dxfId="6020" priority="14265" stopIfTrue="1">
      <formula>AK1598&lt;AJ1598</formula>
    </cfRule>
  </conditionalFormatting>
  <conditionalFormatting sqref="AK1599">
    <cfRule type="expression" dxfId="6019" priority="14266" stopIfTrue="1">
      <formula>AK1599&lt;AJ1599</formula>
    </cfRule>
  </conditionalFormatting>
  <conditionalFormatting sqref="AK1600">
    <cfRule type="expression" dxfId="6018" priority="14267" stopIfTrue="1">
      <formula>AK1600&lt;AJ1600</formula>
    </cfRule>
  </conditionalFormatting>
  <conditionalFormatting sqref="AK1601">
    <cfRule type="expression" dxfId="6017" priority="14268" stopIfTrue="1">
      <formula>AK1601&lt;AJ1601</formula>
    </cfRule>
  </conditionalFormatting>
  <conditionalFormatting sqref="AK1602">
    <cfRule type="expression" dxfId="6016" priority="14269" stopIfTrue="1">
      <formula>AK1602&lt;AJ1602</formula>
    </cfRule>
  </conditionalFormatting>
  <conditionalFormatting sqref="AK1603">
    <cfRule type="expression" dxfId="6015" priority="14270" stopIfTrue="1">
      <formula>AK1603&lt;AJ1603</formula>
    </cfRule>
  </conditionalFormatting>
  <conditionalFormatting sqref="AK1604">
    <cfRule type="expression" dxfId="6014" priority="14271" stopIfTrue="1">
      <formula>AK1604&lt;AJ1604</formula>
    </cfRule>
  </conditionalFormatting>
  <conditionalFormatting sqref="AK1605">
    <cfRule type="expression" dxfId="6013" priority="14272" stopIfTrue="1">
      <formula>AK1605&lt;AJ1605</formula>
    </cfRule>
  </conditionalFormatting>
  <conditionalFormatting sqref="AK1606">
    <cfRule type="expression" dxfId="6012" priority="14273" stopIfTrue="1">
      <formula>AK1606&lt;AJ1606</formula>
    </cfRule>
  </conditionalFormatting>
  <conditionalFormatting sqref="AK1607">
    <cfRule type="expression" dxfId="6011" priority="14274" stopIfTrue="1">
      <formula>AK1607&lt;AJ1607</formula>
    </cfRule>
  </conditionalFormatting>
  <conditionalFormatting sqref="AK1608">
    <cfRule type="expression" dxfId="6010" priority="14275" stopIfTrue="1">
      <formula>AK1608&lt;AJ1608</formula>
    </cfRule>
  </conditionalFormatting>
  <conditionalFormatting sqref="AK1609">
    <cfRule type="expression" dxfId="6009" priority="14276" stopIfTrue="1">
      <formula>AK1609&lt;AJ1609</formula>
    </cfRule>
  </conditionalFormatting>
  <conditionalFormatting sqref="AK1610">
    <cfRule type="expression" dxfId="6008" priority="14277" stopIfTrue="1">
      <formula>AK1610&lt;AJ1610</formula>
    </cfRule>
  </conditionalFormatting>
  <conditionalFormatting sqref="AK1611">
    <cfRule type="expression" dxfId="6007" priority="14278" stopIfTrue="1">
      <formula>AK1611&lt;AJ1611</formula>
    </cfRule>
  </conditionalFormatting>
  <conditionalFormatting sqref="AK1612">
    <cfRule type="expression" dxfId="6006" priority="14279" stopIfTrue="1">
      <formula>AK1612&lt;AJ1612</formula>
    </cfRule>
  </conditionalFormatting>
  <conditionalFormatting sqref="AK1613">
    <cfRule type="expression" dxfId="6005" priority="14280" stopIfTrue="1">
      <formula>AK1613&lt;AJ1613</formula>
    </cfRule>
  </conditionalFormatting>
  <conditionalFormatting sqref="AK1614">
    <cfRule type="expression" dxfId="6004" priority="14281" stopIfTrue="1">
      <formula>AK1614&lt;AJ1614</formula>
    </cfRule>
  </conditionalFormatting>
  <conditionalFormatting sqref="AK1615">
    <cfRule type="expression" dxfId="6003" priority="14282" stopIfTrue="1">
      <formula>AK1615&lt;AJ1615</formula>
    </cfRule>
  </conditionalFormatting>
  <conditionalFormatting sqref="AK1616">
    <cfRule type="expression" dxfId="6002" priority="14283" stopIfTrue="1">
      <formula>AK1616&lt;AJ1616</formula>
    </cfRule>
  </conditionalFormatting>
  <conditionalFormatting sqref="AK1617">
    <cfRule type="expression" dxfId="6001" priority="14284" stopIfTrue="1">
      <formula>AK1617&lt;AJ1617</formula>
    </cfRule>
  </conditionalFormatting>
  <conditionalFormatting sqref="AK1618">
    <cfRule type="expression" dxfId="6000" priority="14285" stopIfTrue="1">
      <formula>AK1618&lt;AJ1618</formula>
    </cfRule>
  </conditionalFormatting>
  <conditionalFormatting sqref="AK1619">
    <cfRule type="expression" dxfId="5999" priority="14286" stopIfTrue="1">
      <formula>AK1619&lt;AJ1619</formula>
    </cfRule>
  </conditionalFormatting>
  <conditionalFormatting sqref="AK1620">
    <cfRule type="expression" dxfId="5998" priority="14287" stopIfTrue="1">
      <formula>AK1620&lt;AJ1620</formula>
    </cfRule>
  </conditionalFormatting>
  <conditionalFormatting sqref="AK1621">
    <cfRule type="expression" dxfId="5997" priority="14288" stopIfTrue="1">
      <formula>AK1621&lt;AJ1621</formula>
    </cfRule>
  </conditionalFormatting>
  <conditionalFormatting sqref="AL1598">
    <cfRule type="expression" dxfId="5996" priority="14289" stopIfTrue="1">
      <formula>AL1598&lt;AK1598</formula>
    </cfRule>
  </conditionalFormatting>
  <conditionalFormatting sqref="AL1599">
    <cfRule type="expression" dxfId="5995" priority="14290" stopIfTrue="1">
      <formula>AL1599&lt;AK1599</formula>
    </cfRule>
  </conditionalFormatting>
  <conditionalFormatting sqref="AL1600">
    <cfRule type="expression" dxfId="5994" priority="14291" stopIfTrue="1">
      <formula>AL1600&lt;AK1600</formula>
    </cfRule>
  </conditionalFormatting>
  <conditionalFormatting sqref="AL1601">
    <cfRule type="expression" dxfId="5993" priority="14292" stopIfTrue="1">
      <formula>AL1601&lt;AK1601</formula>
    </cfRule>
  </conditionalFormatting>
  <conditionalFormatting sqref="AL1602">
    <cfRule type="expression" dxfId="5992" priority="14293" stopIfTrue="1">
      <formula>AL1602&lt;AK1602</formula>
    </cfRule>
  </conditionalFormatting>
  <conditionalFormatting sqref="AL1603">
    <cfRule type="expression" dxfId="5991" priority="14294" stopIfTrue="1">
      <formula>AL1603&lt;AK1603</formula>
    </cfRule>
  </conditionalFormatting>
  <conditionalFormatting sqref="AL1604">
    <cfRule type="expression" dxfId="5990" priority="14295" stopIfTrue="1">
      <formula>AL1604&lt;AK1604</formula>
    </cfRule>
  </conditionalFormatting>
  <conditionalFormatting sqref="AL1605">
    <cfRule type="expression" dxfId="5989" priority="14296" stopIfTrue="1">
      <formula>AL1605&lt;AK1605</formula>
    </cfRule>
  </conditionalFormatting>
  <conditionalFormatting sqref="AL1606">
    <cfRule type="expression" dxfId="5988" priority="14297" stopIfTrue="1">
      <formula>AL1606&lt;AK1606</formula>
    </cfRule>
  </conditionalFormatting>
  <conditionalFormatting sqref="AL1607">
    <cfRule type="expression" dxfId="5987" priority="14298" stopIfTrue="1">
      <formula>AL1607&lt;AK1607</formula>
    </cfRule>
  </conditionalFormatting>
  <conditionalFormatting sqref="AL1608">
    <cfRule type="expression" dxfId="5986" priority="14299" stopIfTrue="1">
      <formula>AL1608&lt;AK1608</formula>
    </cfRule>
  </conditionalFormatting>
  <conditionalFormatting sqref="AL1609">
    <cfRule type="expression" dxfId="5985" priority="14300" stopIfTrue="1">
      <formula>AL1609&lt;AK1609</formula>
    </cfRule>
  </conditionalFormatting>
  <conditionalFormatting sqref="AL1610">
    <cfRule type="expression" dxfId="5984" priority="14301" stopIfTrue="1">
      <formula>AL1610&lt;AK1610</formula>
    </cfRule>
  </conditionalFormatting>
  <conditionalFormatting sqref="AL1611">
    <cfRule type="expression" dxfId="5983" priority="14302" stopIfTrue="1">
      <formula>AL1611&lt;AK1611</formula>
    </cfRule>
  </conditionalFormatting>
  <conditionalFormatting sqref="AL1612">
    <cfRule type="expression" dxfId="5982" priority="14303" stopIfTrue="1">
      <formula>AL1612&lt;AK1612</formula>
    </cfRule>
  </conditionalFormatting>
  <conditionalFormatting sqref="AL1613">
    <cfRule type="expression" dxfId="5981" priority="14304" stopIfTrue="1">
      <formula>AL1613&lt;AK1613</formula>
    </cfRule>
  </conditionalFormatting>
  <conditionalFormatting sqref="AL1614">
    <cfRule type="expression" dxfId="5980" priority="14305" stopIfTrue="1">
      <formula>AL1614&lt;AK1614</formula>
    </cfRule>
  </conditionalFormatting>
  <conditionalFormatting sqref="AL1615">
    <cfRule type="expression" dxfId="5979" priority="14306" stopIfTrue="1">
      <formula>AL1615&lt;AK1615</formula>
    </cfRule>
  </conditionalFormatting>
  <conditionalFormatting sqref="AL1616">
    <cfRule type="expression" dxfId="5978" priority="14307" stopIfTrue="1">
      <formula>AL1616&lt;AK1616</formula>
    </cfRule>
  </conditionalFormatting>
  <conditionalFormatting sqref="AL1617">
    <cfRule type="expression" dxfId="5977" priority="14308" stopIfTrue="1">
      <formula>AL1617&lt;AK1617</formula>
    </cfRule>
  </conditionalFormatting>
  <conditionalFormatting sqref="AL1618">
    <cfRule type="expression" dxfId="5976" priority="14309" stopIfTrue="1">
      <formula>AL1618&lt;AK1618</formula>
    </cfRule>
  </conditionalFormatting>
  <conditionalFormatting sqref="AL1619">
    <cfRule type="expression" dxfId="5975" priority="14310" stopIfTrue="1">
      <formula>AL1619&lt;AK1619</formula>
    </cfRule>
  </conditionalFormatting>
  <conditionalFormatting sqref="AL1620">
    <cfRule type="expression" dxfId="5974" priority="14311" stopIfTrue="1">
      <formula>AL1620&lt;AK1620</formula>
    </cfRule>
  </conditionalFormatting>
  <conditionalFormatting sqref="AL1621">
    <cfRule type="expression" dxfId="5973" priority="14312" stopIfTrue="1">
      <formula>AL1621&lt;AK1621</formula>
    </cfRule>
  </conditionalFormatting>
  <conditionalFormatting sqref="AE1643">
    <cfRule type="expression" dxfId="5972" priority="14313" stopIfTrue="1">
      <formula>AE1643&lt;&gt;AE1642</formula>
    </cfRule>
  </conditionalFormatting>
  <conditionalFormatting sqref="AF1643">
    <cfRule type="expression" dxfId="5971" priority="14314" stopIfTrue="1">
      <formula>AF1643&lt;&gt;AF1642</formula>
    </cfRule>
  </conditionalFormatting>
  <conditionalFormatting sqref="AE1643">
    <cfRule type="expression" dxfId="5970" priority="14315" stopIfTrue="1">
      <formula>AE1643&lt;&gt;AE1642</formula>
    </cfRule>
  </conditionalFormatting>
  <conditionalFormatting sqref="AF1643">
    <cfRule type="expression" dxfId="5969" priority="14316" stopIfTrue="1">
      <formula>AF1643&lt;&gt;AF1642</formula>
    </cfRule>
  </conditionalFormatting>
  <conditionalFormatting sqref="AE1643">
    <cfRule type="expression" dxfId="5968" priority="14317" stopIfTrue="1">
      <formula>AE1643&lt;&gt;AE1642</formula>
    </cfRule>
  </conditionalFormatting>
  <conditionalFormatting sqref="AF1643">
    <cfRule type="expression" dxfId="5967" priority="14318" stopIfTrue="1">
      <formula>AF1643&lt;&gt;AF1642</formula>
    </cfRule>
  </conditionalFormatting>
  <conditionalFormatting sqref="AE1643">
    <cfRule type="expression" dxfId="5966" priority="14319" stopIfTrue="1">
      <formula>AE1643&lt;&gt;AE1642</formula>
    </cfRule>
  </conditionalFormatting>
  <conditionalFormatting sqref="AF1643">
    <cfRule type="expression" dxfId="5965" priority="14320" stopIfTrue="1">
      <formula>AF1643&lt;&gt;AF1642</formula>
    </cfRule>
  </conditionalFormatting>
  <conditionalFormatting sqref="AR1623">
    <cfRule type="expression" dxfId="5964" priority="14321" stopIfTrue="1">
      <formula>AR1623&lt;&gt;AR1622</formula>
    </cfRule>
  </conditionalFormatting>
  <conditionalFormatting sqref="AS1623">
    <cfRule type="expression" dxfId="5963" priority="14322" stopIfTrue="1">
      <formula>AS1623&lt;&gt;AS1622</formula>
    </cfRule>
  </conditionalFormatting>
  <conditionalFormatting sqref="AS1623:AZ1623">
    <cfRule type="expression" dxfId="5962" priority="14323" stopIfTrue="1">
      <formula>AS1623&lt;&gt;AS1622</formula>
    </cfRule>
  </conditionalFormatting>
  <conditionalFormatting sqref="AR1623">
    <cfRule type="expression" dxfId="5961" priority="14324" stopIfTrue="1">
      <formula>AR1623&lt;&gt;AR1622</formula>
    </cfRule>
  </conditionalFormatting>
  <conditionalFormatting sqref="AS1623">
    <cfRule type="expression" dxfId="5960" priority="14325" stopIfTrue="1">
      <formula>AS1623&lt;&gt;AS1622</formula>
    </cfRule>
  </conditionalFormatting>
  <conditionalFormatting sqref="AS1623:AZ1623">
    <cfRule type="expression" dxfId="5959" priority="14326" stopIfTrue="1">
      <formula>AS1623&lt;&gt;AS1622</formula>
    </cfRule>
  </conditionalFormatting>
  <conditionalFormatting sqref="AR1623">
    <cfRule type="expression" dxfId="5958" priority="14327" stopIfTrue="1">
      <formula>AR1623&lt;&gt;AR1622</formula>
    </cfRule>
  </conditionalFormatting>
  <conditionalFormatting sqref="AS1623">
    <cfRule type="expression" dxfId="5957" priority="14328" stopIfTrue="1">
      <formula>AS1623&lt;&gt;AS1622</formula>
    </cfRule>
  </conditionalFormatting>
  <conditionalFormatting sqref="AS1623:AZ1623">
    <cfRule type="expression" dxfId="5956" priority="14329" stopIfTrue="1">
      <formula>AS1623&lt;&gt;AS1622</formula>
    </cfRule>
  </conditionalFormatting>
  <conditionalFormatting sqref="AR1623">
    <cfRule type="expression" dxfId="5955" priority="14330" stopIfTrue="1">
      <formula>AR1623&lt;&gt;AR1622</formula>
    </cfRule>
  </conditionalFormatting>
  <conditionalFormatting sqref="AS1623">
    <cfRule type="expression" dxfId="5954" priority="14331" stopIfTrue="1">
      <formula>AS1623&lt;&gt;AS1622</formula>
    </cfRule>
  </conditionalFormatting>
  <conditionalFormatting sqref="AS1623:AZ1623">
    <cfRule type="expression" dxfId="5953" priority="14332" stopIfTrue="1">
      <formula>AS1623&lt;&gt;AS1622</formula>
    </cfRule>
  </conditionalFormatting>
  <conditionalFormatting sqref="AR1623">
    <cfRule type="expression" dxfId="5952" priority="14333" stopIfTrue="1">
      <formula>AR1623&lt;&gt;AR1622</formula>
    </cfRule>
  </conditionalFormatting>
  <conditionalFormatting sqref="AS1623">
    <cfRule type="expression" dxfId="5951" priority="14334" stopIfTrue="1">
      <formula>AS1623&lt;&gt;AS1622</formula>
    </cfRule>
  </conditionalFormatting>
  <conditionalFormatting sqref="AS1623:AZ1623">
    <cfRule type="expression" dxfId="5950" priority="14335" stopIfTrue="1">
      <formula>AS1623&lt;&gt;AS1622</formula>
    </cfRule>
  </conditionalFormatting>
  <conditionalFormatting sqref="AR1623">
    <cfRule type="expression" dxfId="5949" priority="14336" stopIfTrue="1">
      <formula>AR1623&lt;&gt;AR1622</formula>
    </cfRule>
  </conditionalFormatting>
  <conditionalFormatting sqref="AS1623">
    <cfRule type="expression" dxfId="5948" priority="14337" stopIfTrue="1">
      <formula>AS1623&lt;&gt;AS1622</formula>
    </cfRule>
  </conditionalFormatting>
  <conditionalFormatting sqref="AS1623:AZ1623">
    <cfRule type="expression" dxfId="5947" priority="14338" stopIfTrue="1">
      <formula>AS1623&lt;&gt;AS1622</formula>
    </cfRule>
  </conditionalFormatting>
  <conditionalFormatting sqref="AR1623">
    <cfRule type="expression" dxfId="5946" priority="14339" stopIfTrue="1">
      <formula>AR1623&lt;&gt;AR1622</formula>
    </cfRule>
  </conditionalFormatting>
  <conditionalFormatting sqref="AS1623">
    <cfRule type="expression" dxfId="5945" priority="14340" stopIfTrue="1">
      <formula>AS1623&lt;&gt;AS1622</formula>
    </cfRule>
  </conditionalFormatting>
  <conditionalFormatting sqref="AS1623:AZ1623">
    <cfRule type="expression" dxfId="5944" priority="14341" stopIfTrue="1">
      <formula>AS1623&lt;&gt;AS1622</formula>
    </cfRule>
  </conditionalFormatting>
  <conditionalFormatting sqref="AR1623">
    <cfRule type="expression" dxfId="5943" priority="14342" stopIfTrue="1">
      <formula>AR1623&lt;&gt;AR1622</formula>
    </cfRule>
  </conditionalFormatting>
  <conditionalFormatting sqref="AS1623">
    <cfRule type="expression" dxfId="5942" priority="14343" stopIfTrue="1">
      <formula>AS1623&lt;&gt;AS1622</formula>
    </cfRule>
  </conditionalFormatting>
  <conditionalFormatting sqref="AS1623:AZ1623">
    <cfRule type="expression" dxfId="5941" priority="14344" stopIfTrue="1">
      <formula>AS1623&lt;&gt;AS1622</formula>
    </cfRule>
  </conditionalFormatting>
  <conditionalFormatting sqref="AR1623">
    <cfRule type="expression" dxfId="5940" priority="14345" stopIfTrue="1">
      <formula>AR1623&lt;&gt;AR1622</formula>
    </cfRule>
  </conditionalFormatting>
  <conditionalFormatting sqref="AR1623">
    <cfRule type="expression" dxfId="5939" priority="14346" stopIfTrue="1">
      <formula>AR1623&lt;&gt;AR1622</formula>
    </cfRule>
  </conditionalFormatting>
  <conditionalFormatting sqref="AR1623">
    <cfRule type="expression" dxfId="5938" priority="14347" stopIfTrue="1">
      <formula>AR1623&lt;&gt;AR1622</formula>
    </cfRule>
  </conditionalFormatting>
  <conditionalFormatting sqref="AR1623">
    <cfRule type="expression" dxfId="5937" priority="14348" stopIfTrue="1">
      <formula>AR1623&lt;&gt;AR1622</formula>
    </cfRule>
  </conditionalFormatting>
  <conditionalFormatting sqref="AR1623">
    <cfRule type="expression" dxfId="5936" priority="14349" stopIfTrue="1">
      <formula>AR1623&lt;&gt;AR1622</formula>
    </cfRule>
  </conditionalFormatting>
  <conditionalFormatting sqref="AR1623">
    <cfRule type="expression" dxfId="5935" priority="14350" stopIfTrue="1">
      <formula>AR1623&lt;&gt;AR1622</formula>
    </cfRule>
  </conditionalFormatting>
  <conditionalFormatting sqref="AR1623">
    <cfRule type="expression" dxfId="5934" priority="14351" stopIfTrue="1">
      <formula>AR1623&lt;&gt;AR1622</formula>
    </cfRule>
  </conditionalFormatting>
  <conditionalFormatting sqref="AR1623">
    <cfRule type="expression" dxfId="5933" priority="14352" stopIfTrue="1">
      <formula>AR1623&lt;&gt;AR1622</formula>
    </cfRule>
  </conditionalFormatting>
  <conditionalFormatting sqref="AR1623">
    <cfRule type="expression" dxfId="5932" priority="14353" stopIfTrue="1">
      <formula>AR1623&lt;&gt;AR1622</formula>
    </cfRule>
  </conditionalFormatting>
  <conditionalFormatting sqref="AR1623">
    <cfRule type="expression" dxfId="5931" priority="14354" stopIfTrue="1">
      <formula>AR1623&lt;&gt;AR1622</formula>
    </cfRule>
  </conditionalFormatting>
  <conditionalFormatting sqref="AR1623">
    <cfRule type="expression" dxfId="5930" priority="14355" stopIfTrue="1">
      <formula>AR1623&lt;&gt;AR1622</formula>
    </cfRule>
  </conditionalFormatting>
  <conditionalFormatting sqref="AR1623">
    <cfRule type="expression" dxfId="5929" priority="14356" stopIfTrue="1">
      <formula>AR1623&lt;&gt;AR1622</formula>
    </cfRule>
  </conditionalFormatting>
  <conditionalFormatting sqref="AR1623">
    <cfRule type="expression" dxfId="5928" priority="14357" stopIfTrue="1">
      <formula>AR1623&lt;&gt;AR1622</formula>
    </cfRule>
  </conditionalFormatting>
  <conditionalFormatting sqref="AR1623">
    <cfRule type="expression" dxfId="5927" priority="14358" stopIfTrue="1">
      <formula>AR1623&lt;&gt;AR1622</formula>
    </cfRule>
  </conditionalFormatting>
  <conditionalFormatting sqref="AR1623">
    <cfRule type="expression" dxfId="5926" priority="14359" stopIfTrue="1">
      <formula>AR1623&lt;&gt;AR1622</formula>
    </cfRule>
  </conditionalFormatting>
  <conditionalFormatting sqref="AR1623">
    <cfRule type="expression" dxfId="5925" priority="14360" stopIfTrue="1">
      <formula>AR1623&lt;&gt;AR1622</formula>
    </cfRule>
  </conditionalFormatting>
  <conditionalFormatting sqref="AR1593">
    <cfRule type="expression" dxfId="5924" priority="14361" stopIfTrue="1">
      <formula>AR1593&lt;&gt;AR1592</formula>
    </cfRule>
  </conditionalFormatting>
  <conditionalFormatting sqref="AS1593">
    <cfRule type="expression" dxfId="5923" priority="14362" stopIfTrue="1">
      <formula>AS1593&lt;&gt;AS1592</formula>
    </cfRule>
  </conditionalFormatting>
  <conditionalFormatting sqref="AS1593:AZ1593">
    <cfRule type="expression" dxfId="5922" priority="14363" stopIfTrue="1">
      <formula>AS1593&lt;&gt;AS1592</formula>
    </cfRule>
  </conditionalFormatting>
  <conditionalFormatting sqref="AR1593">
    <cfRule type="expression" dxfId="5921" priority="14364" stopIfTrue="1">
      <formula>AR1593&lt;&gt;AR1592</formula>
    </cfRule>
  </conditionalFormatting>
  <conditionalFormatting sqref="AS1593">
    <cfRule type="expression" dxfId="5920" priority="14365" stopIfTrue="1">
      <formula>AS1593&lt;&gt;AS1592</formula>
    </cfRule>
  </conditionalFormatting>
  <conditionalFormatting sqref="AS1593:AZ1593">
    <cfRule type="expression" dxfId="5919" priority="14366" stopIfTrue="1">
      <formula>AS1593&lt;&gt;AS1592</formula>
    </cfRule>
  </conditionalFormatting>
  <conditionalFormatting sqref="AR1593">
    <cfRule type="expression" dxfId="5918" priority="14367" stopIfTrue="1">
      <formula>AR1593&lt;&gt;AR1592</formula>
    </cfRule>
  </conditionalFormatting>
  <conditionalFormatting sqref="AS1593">
    <cfRule type="expression" dxfId="5917" priority="14368" stopIfTrue="1">
      <formula>AS1593&lt;&gt;AS1592</formula>
    </cfRule>
  </conditionalFormatting>
  <conditionalFormatting sqref="AS1593:AZ1593">
    <cfRule type="expression" dxfId="5916" priority="14369" stopIfTrue="1">
      <formula>AS1593&lt;&gt;AS1592</formula>
    </cfRule>
  </conditionalFormatting>
  <conditionalFormatting sqref="AR1593">
    <cfRule type="expression" dxfId="5915" priority="14370" stopIfTrue="1">
      <formula>AR1593&lt;&gt;AR1592</formula>
    </cfRule>
  </conditionalFormatting>
  <conditionalFormatting sqref="AS1593">
    <cfRule type="expression" dxfId="5914" priority="14371" stopIfTrue="1">
      <formula>AS1593&lt;&gt;AS1592</formula>
    </cfRule>
  </conditionalFormatting>
  <conditionalFormatting sqref="AS1593:AZ1593">
    <cfRule type="expression" dxfId="5913" priority="14372" stopIfTrue="1">
      <formula>AS1593&lt;&gt;AS1592</formula>
    </cfRule>
  </conditionalFormatting>
  <conditionalFormatting sqref="AR1593">
    <cfRule type="expression" dxfId="5912" priority="14373" stopIfTrue="1">
      <formula>AR1593&lt;&gt;AR1592</formula>
    </cfRule>
  </conditionalFormatting>
  <conditionalFormatting sqref="AS1593">
    <cfRule type="expression" dxfId="5911" priority="14374" stopIfTrue="1">
      <formula>AS1593&lt;&gt;AS1592</formula>
    </cfRule>
  </conditionalFormatting>
  <conditionalFormatting sqref="AS1593:AZ1593">
    <cfRule type="expression" dxfId="5910" priority="14375" stopIfTrue="1">
      <formula>AS1593&lt;&gt;AS1592</formula>
    </cfRule>
  </conditionalFormatting>
  <conditionalFormatting sqref="AR1593">
    <cfRule type="expression" dxfId="5909" priority="14376" stopIfTrue="1">
      <formula>AR1593&lt;&gt;AR1592</formula>
    </cfRule>
  </conditionalFormatting>
  <conditionalFormatting sqref="AS1593">
    <cfRule type="expression" dxfId="5908" priority="14377" stopIfTrue="1">
      <formula>AS1593&lt;&gt;AS1592</formula>
    </cfRule>
  </conditionalFormatting>
  <conditionalFormatting sqref="AS1593:AZ1593">
    <cfRule type="expression" dxfId="5907" priority="14378" stopIfTrue="1">
      <formula>AS1593&lt;&gt;AS1592</formula>
    </cfRule>
  </conditionalFormatting>
  <conditionalFormatting sqref="AR1593">
    <cfRule type="expression" dxfId="5906" priority="14379" stopIfTrue="1">
      <formula>AR1593&lt;&gt;AR1592</formula>
    </cfRule>
  </conditionalFormatting>
  <conditionalFormatting sqref="AS1593">
    <cfRule type="expression" dxfId="5905" priority="14380" stopIfTrue="1">
      <formula>AS1593&lt;&gt;AS1592</formula>
    </cfRule>
  </conditionalFormatting>
  <conditionalFormatting sqref="AS1593:AZ1593">
    <cfRule type="expression" dxfId="5904" priority="14381" stopIfTrue="1">
      <formula>AS1593&lt;&gt;AS1592</formula>
    </cfRule>
  </conditionalFormatting>
  <conditionalFormatting sqref="AR1593">
    <cfRule type="expression" dxfId="5903" priority="14382" stopIfTrue="1">
      <formula>AR1593&lt;&gt;AR1592</formula>
    </cfRule>
  </conditionalFormatting>
  <conditionalFormatting sqref="AS1593">
    <cfRule type="expression" dxfId="5902" priority="14383" stopIfTrue="1">
      <formula>AS1593&lt;&gt;AS1592</formula>
    </cfRule>
  </conditionalFormatting>
  <conditionalFormatting sqref="AS1593:AZ1593">
    <cfRule type="expression" dxfId="5901" priority="14384" stopIfTrue="1">
      <formula>AS1593&lt;&gt;AS1592</formula>
    </cfRule>
  </conditionalFormatting>
  <conditionalFormatting sqref="AR1593">
    <cfRule type="expression" dxfId="5900" priority="14385" stopIfTrue="1">
      <formula>AR1593&lt;&gt;AR1592</formula>
    </cfRule>
  </conditionalFormatting>
  <conditionalFormatting sqref="AS1593">
    <cfRule type="expression" dxfId="5899" priority="14386" stopIfTrue="1">
      <formula>AS1593&lt;&gt;AS1592</formula>
    </cfRule>
  </conditionalFormatting>
  <conditionalFormatting sqref="AS1593:BC1593">
    <cfRule type="expression" dxfId="5898" priority="14387" stopIfTrue="1">
      <formula>AS1593&lt;&gt;AS1592</formula>
    </cfRule>
  </conditionalFormatting>
  <conditionalFormatting sqref="AR1623">
    <cfRule type="expression" dxfId="5897" priority="14388" stopIfTrue="1">
      <formula>AR1623&lt;&gt;AR1622</formula>
    </cfRule>
  </conditionalFormatting>
  <conditionalFormatting sqref="AS1623">
    <cfRule type="expression" dxfId="5896" priority="14389" stopIfTrue="1">
      <formula>AS1623&lt;&gt;AS1622</formula>
    </cfRule>
  </conditionalFormatting>
  <conditionalFormatting sqref="AS1623:BC1623">
    <cfRule type="expression" dxfId="5895" priority="14390" stopIfTrue="1">
      <formula>AS1623&lt;&gt;AS1622</formula>
    </cfRule>
  </conditionalFormatting>
  <conditionalFormatting sqref="AE1643">
    <cfRule type="expression" dxfId="5894" priority="14391" stopIfTrue="1">
      <formula>AE1643&lt;&gt;AE1642</formula>
    </cfRule>
  </conditionalFormatting>
  <conditionalFormatting sqref="AF1643">
    <cfRule type="expression" dxfId="5893" priority="14392" stopIfTrue="1">
      <formula>AF1643&lt;&gt;AF1642</formula>
    </cfRule>
  </conditionalFormatting>
  <conditionalFormatting sqref="AE1613">
    <cfRule type="expression" dxfId="5892" priority="14393" stopIfTrue="1">
      <formula>AE1613&lt;&gt;AE1612</formula>
    </cfRule>
  </conditionalFormatting>
  <conditionalFormatting sqref="AF1613">
    <cfRule type="expression" dxfId="5891" priority="14394" stopIfTrue="1">
      <formula>AF1613&lt;&gt;AF1612</formula>
    </cfRule>
  </conditionalFormatting>
  <conditionalFormatting sqref="AR1593">
    <cfRule type="expression" dxfId="5890" priority="14395" stopIfTrue="1">
      <formula>AR1593&lt;&gt;AR1592</formula>
    </cfRule>
  </conditionalFormatting>
  <conditionalFormatting sqref="AS1593">
    <cfRule type="expression" dxfId="5889" priority="14396" stopIfTrue="1">
      <formula>AS1593&lt;&gt;AS1592</formula>
    </cfRule>
  </conditionalFormatting>
  <conditionalFormatting sqref="AS1593:BC1593">
    <cfRule type="expression" dxfId="5888" priority="14397" stopIfTrue="1">
      <formula>AS1593&lt;&gt;AS1592</formula>
    </cfRule>
  </conditionalFormatting>
  <conditionalFormatting sqref="AR1623">
    <cfRule type="expression" dxfId="5887" priority="14398" stopIfTrue="1">
      <formula>AR1623&lt;&gt;AR1622</formula>
    </cfRule>
  </conditionalFormatting>
  <conditionalFormatting sqref="AS1623">
    <cfRule type="expression" dxfId="5886" priority="14399" stopIfTrue="1">
      <formula>AS1623&lt;&gt;AS1622</formula>
    </cfRule>
  </conditionalFormatting>
  <conditionalFormatting sqref="AS1623:BC1623">
    <cfRule type="expression" dxfId="5885" priority="14400" stopIfTrue="1">
      <formula>AS1623&lt;&gt;AS1622</formula>
    </cfRule>
  </conditionalFormatting>
  <conditionalFormatting sqref="AE1643">
    <cfRule type="expression" dxfId="5884" priority="14401" stopIfTrue="1">
      <formula>AE1643&lt;&gt;AE1642</formula>
    </cfRule>
  </conditionalFormatting>
  <conditionalFormatting sqref="AF1643">
    <cfRule type="expression" dxfId="5883" priority="14402" stopIfTrue="1">
      <formula>AF1643&lt;&gt;AF1642</formula>
    </cfRule>
  </conditionalFormatting>
  <conditionalFormatting sqref="AE1613">
    <cfRule type="expression" dxfId="5882" priority="14403" stopIfTrue="1">
      <formula>AE1613&lt;&gt;AE1612</formula>
    </cfRule>
  </conditionalFormatting>
  <conditionalFormatting sqref="AF1613">
    <cfRule type="expression" dxfId="5881" priority="14404" stopIfTrue="1">
      <formula>AF1613&lt;&gt;AF1612</formula>
    </cfRule>
  </conditionalFormatting>
  <conditionalFormatting sqref="AR1593">
    <cfRule type="expression" dxfId="5880" priority="14405" stopIfTrue="1">
      <formula>AR1593&lt;&gt;AR1592</formula>
    </cfRule>
  </conditionalFormatting>
  <conditionalFormatting sqref="AS1593">
    <cfRule type="expression" dxfId="5879" priority="14406" stopIfTrue="1">
      <formula>AS1593&lt;&gt;AS1592</formula>
    </cfRule>
  </conditionalFormatting>
  <conditionalFormatting sqref="AS1593:BC1593">
    <cfRule type="expression" dxfId="5878" priority="14407" stopIfTrue="1">
      <formula>AS1593&lt;&gt;AS1592</formula>
    </cfRule>
  </conditionalFormatting>
  <conditionalFormatting sqref="AR1623">
    <cfRule type="expression" dxfId="5877" priority="14408" stopIfTrue="1">
      <formula>AR1623&lt;&gt;AR1622</formula>
    </cfRule>
  </conditionalFormatting>
  <conditionalFormatting sqref="AS1623">
    <cfRule type="expression" dxfId="5876" priority="14409" stopIfTrue="1">
      <formula>AS1623&lt;&gt;AS1622</formula>
    </cfRule>
  </conditionalFormatting>
  <conditionalFormatting sqref="AS1623:BC1623">
    <cfRule type="expression" dxfId="5875" priority="14410" stopIfTrue="1">
      <formula>AS1623&lt;&gt;AS1622</formula>
    </cfRule>
  </conditionalFormatting>
  <conditionalFormatting sqref="AE1643">
    <cfRule type="expression" dxfId="5874" priority="14411" stopIfTrue="1">
      <formula>AE1643&lt;&gt;AE1642</formula>
    </cfRule>
  </conditionalFormatting>
  <conditionalFormatting sqref="AF1643">
    <cfRule type="expression" dxfId="5873" priority="14412" stopIfTrue="1">
      <formula>AF1643&lt;&gt;AF1642</formula>
    </cfRule>
  </conditionalFormatting>
  <conditionalFormatting sqref="AE1613">
    <cfRule type="expression" dxfId="5872" priority="14413" stopIfTrue="1">
      <formula>AE1613&lt;&gt;AE1612</formula>
    </cfRule>
  </conditionalFormatting>
  <conditionalFormatting sqref="AF1613">
    <cfRule type="expression" dxfId="5871" priority="14414" stopIfTrue="1">
      <formula>AF1613&lt;&gt;AF1612</formula>
    </cfRule>
  </conditionalFormatting>
  <conditionalFormatting sqref="AR1593">
    <cfRule type="expression" dxfId="5870" priority="14415" stopIfTrue="1">
      <formula>AR1593&lt;&gt;AR1592</formula>
    </cfRule>
  </conditionalFormatting>
  <conditionalFormatting sqref="AS1593">
    <cfRule type="expression" dxfId="5869" priority="14416" stopIfTrue="1">
      <formula>AS1593&lt;&gt;AS1592</formula>
    </cfRule>
  </conditionalFormatting>
  <conditionalFormatting sqref="AS1593:BC1593">
    <cfRule type="expression" dxfId="5868" priority="14417" stopIfTrue="1">
      <formula>AS1593&lt;&gt;AS1592</formula>
    </cfRule>
  </conditionalFormatting>
  <conditionalFormatting sqref="AR1623">
    <cfRule type="expression" dxfId="5867" priority="14418" stopIfTrue="1">
      <formula>AR1623&lt;&gt;AR1622</formula>
    </cfRule>
  </conditionalFormatting>
  <conditionalFormatting sqref="AS1623">
    <cfRule type="expression" dxfId="5866" priority="14419" stopIfTrue="1">
      <formula>AS1623&lt;&gt;AS1622</formula>
    </cfRule>
  </conditionalFormatting>
  <conditionalFormatting sqref="AS1623:BC1623">
    <cfRule type="expression" dxfId="5865" priority="14420" stopIfTrue="1">
      <formula>AS1623&lt;&gt;AS1622</formula>
    </cfRule>
  </conditionalFormatting>
  <conditionalFormatting sqref="AE1643">
    <cfRule type="expression" dxfId="5864" priority="14421" stopIfTrue="1">
      <formula>AE1643&lt;&gt;AE1642</formula>
    </cfRule>
  </conditionalFormatting>
  <conditionalFormatting sqref="AF1643">
    <cfRule type="expression" dxfId="5863" priority="14422" stopIfTrue="1">
      <formula>AF1643&lt;&gt;AF1642</formula>
    </cfRule>
  </conditionalFormatting>
  <conditionalFormatting sqref="AE1613">
    <cfRule type="expression" dxfId="5862" priority="14423" stopIfTrue="1">
      <formula>AE1613&lt;&gt;AE1612</formula>
    </cfRule>
  </conditionalFormatting>
  <conditionalFormatting sqref="AF1613">
    <cfRule type="expression" dxfId="5861" priority="14424" stopIfTrue="1">
      <formula>AF1613&lt;&gt;AF1612</formula>
    </cfRule>
  </conditionalFormatting>
  <conditionalFormatting sqref="AR1593">
    <cfRule type="expression" dxfId="5860" priority="14425" stopIfTrue="1">
      <formula>AR1593&lt;&gt;AR1592</formula>
    </cfRule>
  </conditionalFormatting>
  <conditionalFormatting sqref="AS1593">
    <cfRule type="expression" dxfId="5859" priority="14426" stopIfTrue="1">
      <formula>AS1593&lt;&gt;AS1592</formula>
    </cfRule>
  </conditionalFormatting>
  <conditionalFormatting sqref="AS1593:BC1593">
    <cfRule type="expression" dxfId="5858" priority="14427" stopIfTrue="1">
      <formula>AS1593&lt;&gt;AS1592</formula>
    </cfRule>
  </conditionalFormatting>
  <conditionalFormatting sqref="AR1623">
    <cfRule type="expression" dxfId="5857" priority="14428" stopIfTrue="1">
      <formula>AR1623&lt;&gt;AR1622</formula>
    </cfRule>
  </conditionalFormatting>
  <conditionalFormatting sqref="AS1623">
    <cfRule type="expression" dxfId="5856" priority="14429" stopIfTrue="1">
      <formula>AS1623&lt;&gt;AS1622</formula>
    </cfRule>
  </conditionalFormatting>
  <conditionalFormatting sqref="AS1623:BC1623">
    <cfRule type="expression" dxfId="5855" priority="14430" stopIfTrue="1">
      <formula>AS1623&lt;&gt;AS1622</formula>
    </cfRule>
  </conditionalFormatting>
  <conditionalFormatting sqref="AE1643">
    <cfRule type="expression" dxfId="5854" priority="14431" stopIfTrue="1">
      <formula>AE1643&lt;&gt;AE1642</formula>
    </cfRule>
  </conditionalFormatting>
  <conditionalFormatting sqref="AF1643">
    <cfRule type="expression" dxfId="5853" priority="14432" stopIfTrue="1">
      <formula>AF1643&lt;&gt;AF1642</formula>
    </cfRule>
  </conditionalFormatting>
  <conditionalFormatting sqref="AE1613">
    <cfRule type="expression" dxfId="5852" priority="14433" stopIfTrue="1">
      <formula>AE1613&lt;&gt;AE1612</formula>
    </cfRule>
  </conditionalFormatting>
  <conditionalFormatting sqref="AF1613">
    <cfRule type="expression" dxfId="5851" priority="14434" stopIfTrue="1">
      <formula>AF1613&lt;&gt;AF1612</formula>
    </cfRule>
  </conditionalFormatting>
  <conditionalFormatting sqref="AR1593">
    <cfRule type="expression" dxfId="5850" priority="14435" stopIfTrue="1">
      <formula>AR1593&lt;&gt;AR1592</formula>
    </cfRule>
  </conditionalFormatting>
  <conditionalFormatting sqref="AS1593">
    <cfRule type="expression" dxfId="5849" priority="14436" stopIfTrue="1">
      <formula>AS1593&lt;&gt;AS1592</formula>
    </cfRule>
  </conditionalFormatting>
  <conditionalFormatting sqref="AS1593:BC1593">
    <cfRule type="expression" dxfId="5848" priority="14437" stopIfTrue="1">
      <formula>AS1593&lt;&gt;AS1592</formula>
    </cfRule>
  </conditionalFormatting>
  <conditionalFormatting sqref="AR1623">
    <cfRule type="expression" dxfId="5847" priority="14438" stopIfTrue="1">
      <formula>AR1623&lt;&gt;AR1622</formula>
    </cfRule>
  </conditionalFormatting>
  <conditionalFormatting sqref="AS1623">
    <cfRule type="expression" dxfId="5846" priority="14439" stopIfTrue="1">
      <formula>AS1623&lt;&gt;AS1622</formula>
    </cfRule>
  </conditionalFormatting>
  <conditionalFormatting sqref="AS1623:BC1623">
    <cfRule type="expression" dxfId="5845" priority="14440" stopIfTrue="1">
      <formula>AS1623&lt;&gt;AS1622</formula>
    </cfRule>
  </conditionalFormatting>
  <conditionalFormatting sqref="AE1643">
    <cfRule type="expression" dxfId="5844" priority="14441" stopIfTrue="1">
      <formula>AE1643&lt;&gt;AE1642</formula>
    </cfRule>
  </conditionalFormatting>
  <conditionalFormatting sqref="AF1643">
    <cfRule type="expression" dxfId="5843" priority="14442" stopIfTrue="1">
      <formula>AF1643&lt;&gt;AF1642</formula>
    </cfRule>
  </conditionalFormatting>
  <conditionalFormatting sqref="AE1613">
    <cfRule type="expression" dxfId="5842" priority="14443" stopIfTrue="1">
      <formula>AE1613&lt;&gt;AE1612</formula>
    </cfRule>
  </conditionalFormatting>
  <conditionalFormatting sqref="AF1613">
    <cfRule type="expression" dxfId="5841" priority="14444" stopIfTrue="1">
      <formula>AF1613&lt;&gt;AF1612</formula>
    </cfRule>
  </conditionalFormatting>
  <conditionalFormatting sqref="AR1593">
    <cfRule type="expression" dxfId="5840" priority="14445" stopIfTrue="1">
      <formula>AR1593&lt;&gt;AR1592</formula>
    </cfRule>
  </conditionalFormatting>
  <conditionalFormatting sqref="AS1593">
    <cfRule type="expression" dxfId="5839" priority="14446" stopIfTrue="1">
      <formula>AS1593&lt;&gt;AS1592</formula>
    </cfRule>
  </conditionalFormatting>
  <conditionalFormatting sqref="AS1593:BC1593">
    <cfRule type="expression" dxfId="5838" priority="14447" stopIfTrue="1">
      <formula>AS1593&lt;&gt;AS1592</formula>
    </cfRule>
  </conditionalFormatting>
  <conditionalFormatting sqref="AR1623">
    <cfRule type="expression" dxfId="5837" priority="14448" stopIfTrue="1">
      <formula>AR1623&lt;&gt;AR1622</formula>
    </cfRule>
  </conditionalFormatting>
  <conditionalFormatting sqref="AS1623">
    <cfRule type="expression" dxfId="5836" priority="14449" stopIfTrue="1">
      <formula>AS1623&lt;&gt;AS1622</formula>
    </cfRule>
  </conditionalFormatting>
  <conditionalFormatting sqref="AS1623:BC1623">
    <cfRule type="expression" dxfId="5835" priority="14450" stopIfTrue="1">
      <formula>AS1623&lt;&gt;AS1622</formula>
    </cfRule>
  </conditionalFormatting>
  <conditionalFormatting sqref="AE1643">
    <cfRule type="expression" dxfId="5834" priority="14451" stopIfTrue="1">
      <formula>AE1643&lt;&gt;AE1642</formula>
    </cfRule>
  </conditionalFormatting>
  <conditionalFormatting sqref="AF1643">
    <cfRule type="expression" dxfId="5833" priority="14452" stopIfTrue="1">
      <formula>AF1643&lt;&gt;AF1642</formula>
    </cfRule>
  </conditionalFormatting>
  <conditionalFormatting sqref="AE1613">
    <cfRule type="expression" dxfId="5832" priority="14453" stopIfTrue="1">
      <formula>AE1613&lt;&gt;AE1612</formula>
    </cfRule>
  </conditionalFormatting>
  <conditionalFormatting sqref="AF1613">
    <cfRule type="expression" dxfId="5831" priority="14454" stopIfTrue="1">
      <formula>AF1613&lt;&gt;AF1612</formula>
    </cfRule>
  </conditionalFormatting>
  <conditionalFormatting sqref="AR1593">
    <cfRule type="expression" dxfId="5830" priority="14455" stopIfTrue="1">
      <formula>AR1593&lt;&gt;AR1592</formula>
    </cfRule>
  </conditionalFormatting>
  <conditionalFormatting sqref="AS1593">
    <cfRule type="expression" dxfId="5829" priority="14456" stopIfTrue="1">
      <formula>AS1593&lt;&gt;AS1592</formula>
    </cfRule>
  </conditionalFormatting>
  <conditionalFormatting sqref="AS1593:BC1593">
    <cfRule type="expression" dxfId="5828" priority="14457" stopIfTrue="1">
      <formula>AS1593&lt;&gt;AS1592</formula>
    </cfRule>
  </conditionalFormatting>
  <conditionalFormatting sqref="AR1623">
    <cfRule type="expression" dxfId="5827" priority="14458" stopIfTrue="1">
      <formula>AR1623&lt;&gt;AR1622</formula>
    </cfRule>
  </conditionalFormatting>
  <conditionalFormatting sqref="AS1623">
    <cfRule type="expression" dxfId="5826" priority="14459" stopIfTrue="1">
      <formula>AS1623&lt;&gt;AS1622</formula>
    </cfRule>
  </conditionalFormatting>
  <conditionalFormatting sqref="AS1623:BC1623">
    <cfRule type="expression" dxfId="5825" priority="14460" stopIfTrue="1">
      <formula>AS1623&lt;&gt;AS1622</formula>
    </cfRule>
  </conditionalFormatting>
  <conditionalFormatting sqref="AE1643">
    <cfRule type="expression" dxfId="5824" priority="14461" stopIfTrue="1">
      <formula>AE1643&lt;&gt;AE1642</formula>
    </cfRule>
  </conditionalFormatting>
  <conditionalFormatting sqref="AF1643">
    <cfRule type="expression" dxfId="5823" priority="14462" stopIfTrue="1">
      <formula>AF1643&lt;&gt;AF1642</formula>
    </cfRule>
  </conditionalFormatting>
  <conditionalFormatting sqref="AE1613">
    <cfRule type="expression" dxfId="5822" priority="14463" stopIfTrue="1">
      <formula>AE1613&lt;&gt;AE1612</formula>
    </cfRule>
  </conditionalFormatting>
  <conditionalFormatting sqref="AF1613">
    <cfRule type="expression" dxfId="5821" priority="14464" stopIfTrue="1">
      <formula>AF1613&lt;&gt;AF1612</formula>
    </cfRule>
  </conditionalFormatting>
  <conditionalFormatting sqref="AR1623">
    <cfRule type="expression" dxfId="5820" priority="14465" stopIfTrue="1">
      <formula>AR1623&lt;&gt;AR1622</formula>
    </cfRule>
  </conditionalFormatting>
  <conditionalFormatting sqref="AR1623">
    <cfRule type="expression" dxfId="5819" priority="14466" stopIfTrue="1">
      <formula>AR1623&lt;&gt;AR1622</formula>
    </cfRule>
  </conditionalFormatting>
  <conditionalFormatting sqref="AR1623">
    <cfRule type="expression" dxfId="5818" priority="14467" stopIfTrue="1">
      <formula>AR1623&lt;&gt;AR1622</formula>
    </cfRule>
  </conditionalFormatting>
  <conditionalFormatting sqref="AR1623">
    <cfRule type="expression" dxfId="5817" priority="14468" stopIfTrue="1">
      <formula>AR1623&lt;&gt;AR1622</formula>
    </cfRule>
  </conditionalFormatting>
  <conditionalFormatting sqref="AR1623">
    <cfRule type="expression" dxfId="5816" priority="14469" stopIfTrue="1">
      <formula>AR1623&lt;&gt;AR1622</formula>
    </cfRule>
  </conditionalFormatting>
  <conditionalFormatting sqref="AR1623">
    <cfRule type="expression" dxfId="5815" priority="14470" stopIfTrue="1">
      <formula>AR1623&lt;&gt;AR1622</formula>
    </cfRule>
  </conditionalFormatting>
  <conditionalFormatting sqref="AR1623">
    <cfRule type="expression" dxfId="5814" priority="14471" stopIfTrue="1">
      <formula>AR1623&lt;&gt;AR1622</formula>
    </cfRule>
  </conditionalFormatting>
  <conditionalFormatting sqref="AR1623">
    <cfRule type="expression" dxfId="5813" priority="14472" stopIfTrue="1">
      <formula>AR1623&lt;&gt;AR1622</formula>
    </cfRule>
  </conditionalFormatting>
  <conditionalFormatting sqref="AR1623">
    <cfRule type="expression" dxfId="5812" priority="14473" stopIfTrue="1">
      <formula>AR1623&lt;&gt;AR1622</formula>
    </cfRule>
  </conditionalFormatting>
  <conditionalFormatting sqref="AR1623">
    <cfRule type="expression" dxfId="5811" priority="14474" stopIfTrue="1">
      <formula>AR1623&lt;&gt;AR1622</formula>
    </cfRule>
  </conditionalFormatting>
  <conditionalFormatting sqref="AR1623">
    <cfRule type="expression" dxfId="5810" priority="14475" stopIfTrue="1">
      <formula>AR1623&lt;&gt;AR1622</formula>
    </cfRule>
  </conditionalFormatting>
  <conditionalFormatting sqref="AR1623">
    <cfRule type="expression" dxfId="5809" priority="14476" stopIfTrue="1">
      <formula>AR1623&lt;&gt;AR1622</formula>
    </cfRule>
  </conditionalFormatting>
  <conditionalFormatting sqref="AR1623">
    <cfRule type="expression" dxfId="5808" priority="14477" stopIfTrue="1">
      <formula>AR1623&lt;&gt;AR1622</formula>
    </cfRule>
  </conditionalFormatting>
  <conditionalFormatting sqref="AR1623">
    <cfRule type="expression" dxfId="5807" priority="14478" stopIfTrue="1">
      <formula>AR1623&lt;&gt;AR1622</formula>
    </cfRule>
  </conditionalFormatting>
  <conditionalFormatting sqref="AR1623">
    <cfRule type="expression" dxfId="5806" priority="14479" stopIfTrue="1">
      <formula>AR1623&lt;&gt;AR1622</formula>
    </cfRule>
  </conditionalFormatting>
  <conditionalFormatting sqref="AR1623">
    <cfRule type="expression" dxfId="5805" priority="14480" stopIfTrue="1">
      <formula>AR1623&lt;&gt;AR1622</formula>
    </cfRule>
  </conditionalFormatting>
  <conditionalFormatting sqref="AN1623">
    <cfRule type="expression" dxfId="5804" priority="14481" stopIfTrue="1">
      <formula>AN1623&lt;&gt;AN1592</formula>
    </cfRule>
  </conditionalFormatting>
  <conditionalFormatting sqref="AN1593">
    <cfRule type="expression" dxfId="5803" priority="14482" stopIfTrue="1">
      <formula>AN1593&lt;&gt;AN1592</formula>
    </cfRule>
  </conditionalFormatting>
  <conditionalFormatting sqref="AR1593">
    <cfRule type="expression" dxfId="5802" priority="14483" stopIfTrue="1">
      <formula>AR1593&lt;&gt;AR1592</formula>
    </cfRule>
  </conditionalFormatting>
  <conditionalFormatting sqref="AS1593">
    <cfRule type="expression" dxfId="5801" priority="14484" stopIfTrue="1">
      <formula>AS1593&lt;&gt;AS1592</formula>
    </cfRule>
  </conditionalFormatting>
  <conditionalFormatting sqref="AS1593:BC1593">
    <cfRule type="expression" dxfId="5800" priority="14485" stopIfTrue="1">
      <formula>AS1593&lt;&gt;AS1592</formula>
    </cfRule>
  </conditionalFormatting>
  <conditionalFormatting sqref="AR1623">
    <cfRule type="expression" dxfId="5799" priority="14486" stopIfTrue="1">
      <formula>AR1623&lt;&gt;AR1622</formula>
    </cfRule>
  </conditionalFormatting>
  <conditionalFormatting sqref="AS1623">
    <cfRule type="expression" dxfId="5798" priority="14487" stopIfTrue="1">
      <formula>AS1623&lt;&gt;AS1622</formula>
    </cfRule>
  </conditionalFormatting>
  <conditionalFormatting sqref="AS1623:BC1623">
    <cfRule type="expression" dxfId="5797" priority="14488" stopIfTrue="1">
      <formula>AS1623&lt;&gt;AS1622</formula>
    </cfRule>
  </conditionalFormatting>
  <conditionalFormatting sqref="AE1643">
    <cfRule type="expression" dxfId="5796" priority="14489" stopIfTrue="1">
      <formula>AE1643&lt;&gt;AE1642</formula>
    </cfRule>
  </conditionalFormatting>
  <conditionalFormatting sqref="AF1643">
    <cfRule type="expression" dxfId="5795" priority="14490" stopIfTrue="1">
      <formula>AF1643&lt;&gt;AF1642</formula>
    </cfRule>
  </conditionalFormatting>
  <conditionalFormatting sqref="AE1613">
    <cfRule type="expression" dxfId="5794" priority="14491" stopIfTrue="1">
      <formula>AE1613&lt;&gt;AE1612</formula>
    </cfRule>
  </conditionalFormatting>
  <conditionalFormatting sqref="AF1613">
    <cfRule type="expression" dxfId="5793" priority="14492" stopIfTrue="1">
      <formula>AF1613&lt;&gt;AF1612</formula>
    </cfRule>
  </conditionalFormatting>
  <conditionalFormatting sqref="AR1593">
    <cfRule type="expression" dxfId="5792" priority="14493" stopIfTrue="1">
      <formula>AR1593&lt;&gt;AR1592</formula>
    </cfRule>
  </conditionalFormatting>
  <conditionalFormatting sqref="AS1593">
    <cfRule type="expression" dxfId="5791" priority="14494" stopIfTrue="1">
      <formula>AS1593&lt;&gt;AS1592</formula>
    </cfRule>
  </conditionalFormatting>
  <conditionalFormatting sqref="AS1593:BC1593">
    <cfRule type="expression" dxfId="5790" priority="14495" stopIfTrue="1">
      <formula>AS1593&lt;&gt;AS1592</formula>
    </cfRule>
  </conditionalFormatting>
  <conditionalFormatting sqref="AR1623">
    <cfRule type="expression" dxfId="5789" priority="14496" stopIfTrue="1">
      <formula>AR1623&lt;&gt;AR1622</formula>
    </cfRule>
  </conditionalFormatting>
  <conditionalFormatting sqref="AS1623">
    <cfRule type="expression" dxfId="5788" priority="14497" stopIfTrue="1">
      <formula>AS1623&lt;&gt;AS1622</formula>
    </cfRule>
  </conditionalFormatting>
  <conditionalFormatting sqref="AS1623:BC1623">
    <cfRule type="expression" dxfId="5787" priority="14498" stopIfTrue="1">
      <formula>AS1623&lt;&gt;AS1622</formula>
    </cfRule>
  </conditionalFormatting>
  <conditionalFormatting sqref="AE1643">
    <cfRule type="expression" dxfId="5786" priority="14499" stopIfTrue="1">
      <formula>AE1643&lt;&gt;AE1642</formula>
    </cfRule>
  </conditionalFormatting>
  <conditionalFormatting sqref="AF1643">
    <cfRule type="expression" dxfId="5785" priority="14500" stopIfTrue="1">
      <formula>AF1643&lt;&gt;AF1642</formula>
    </cfRule>
  </conditionalFormatting>
  <conditionalFormatting sqref="AE1613">
    <cfRule type="expression" dxfId="5784" priority="14501" stopIfTrue="1">
      <formula>AE1613&lt;&gt;AE1612</formula>
    </cfRule>
  </conditionalFormatting>
  <conditionalFormatting sqref="AF1613">
    <cfRule type="expression" dxfId="5783" priority="14502" stopIfTrue="1">
      <formula>AF1613&lt;&gt;AF1612</formula>
    </cfRule>
  </conditionalFormatting>
  <conditionalFormatting sqref="AR1593">
    <cfRule type="expression" dxfId="5782" priority="14503" stopIfTrue="1">
      <formula>AR1593&lt;&gt;AR1592</formula>
    </cfRule>
  </conditionalFormatting>
  <conditionalFormatting sqref="AS1593">
    <cfRule type="expression" dxfId="5781" priority="14504" stopIfTrue="1">
      <formula>AS1593&lt;&gt;AS1592</formula>
    </cfRule>
  </conditionalFormatting>
  <conditionalFormatting sqref="AS1593:BC1593">
    <cfRule type="expression" dxfId="5780" priority="14505" stopIfTrue="1">
      <formula>AS1593&lt;&gt;AS1592</formula>
    </cfRule>
  </conditionalFormatting>
  <conditionalFormatting sqref="AR1623">
    <cfRule type="expression" dxfId="5779" priority="14506" stopIfTrue="1">
      <formula>AR1623&lt;&gt;AR1622</formula>
    </cfRule>
  </conditionalFormatting>
  <conditionalFormatting sqref="AS1623">
    <cfRule type="expression" dxfId="5778" priority="14507" stopIfTrue="1">
      <formula>AS1623&lt;&gt;AS1622</formula>
    </cfRule>
  </conditionalFormatting>
  <conditionalFormatting sqref="AS1623:BC1623">
    <cfRule type="expression" dxfId="5777" priority="14508" stopIfTrue="1">
      <formula>AS1623&lt;&gt;AS1622</formula>
    </cfRule>
  </conditionalFormatting>
  <conditionalFormatting sqref="AE1643">
    <cfRule type="expression" dxfId="5776" priority="14509" stopIfTrue="1">
      <formula>AE1643&lt;&gt;AE1642</formula>
    </cfRule>
  </conditionalFormatting>
  <conditionalFormatting sqref="AF1643">
    <cfRule type="expression" dxfId="5775" priority="14510" stopIfTrue="1">
      <formula>AF1643&lt;&gt;AF1642</formula>
    </cfRule>
  </conditionalFormatting>
  <conditionalFormatting sqref="AE1613">
    <cfRule type="expression" dxfId="5774" priority="14511" stopIfTrue="1">
      <formula>AE1613&lt;&gt;AE1612</formula>
    </cfRule>
  </conditionalFormatting>
  <conditionalFormatting sqref="AF1613">
    <cfRule type="expression" dxfId="5773" priority="14512" stopIfTrue="1">
      <formula>AF1613&lt;&gt;AF1612</formula>
    </cfRule>
  </conditionalFormatting>
  <conditionalFormatting sqref="AR1593">
    <cfRule type="expression" dxfId="5772" priority="14513" stopIfTrue="1">
      <formula>AR1593&lt;&gt;AR1592</formula>
    </cfRule>
  </conditionalFormatting>
  <conditionalFormatting sqref="AS1593">
    <cfRule type="expression" dxfId="5771" priority="14514" stopIfTrue="1">
      <formula>AS1593&lt;&gt;AS1592</formula>
    </cfRule>
  </conditionalFormatting>
  <conditionalFormatting sqref="AS1593:BC1593">
    <cfRule type="expression" dxfId="5770" priority="14515" stopIfTrue="1">
      <formula>AS1593&lt;&gt;AS1592</formula>
    </cfRule>
  </conditionalFormatting>
  <conditionalFormatting sqref="AR1623">
    <cfRule type="expression" dxfId="5769" priority="14516" stopIfTrue="1">
      <formula>AR1623&lt;&gt;AR1622</formula>
    </cfRule>
  </conditionalFormatting>
  <conditionalFormatting sqref="AS1623">
    <cfRule type="expression" dxfId="5768" priority="14517" stopIfTrue="1">
      <formula>AS1623&lt;&gt;AS1622</formula>
    </cfRule>
  </conditionalFormatting>
  <conditionalFormatting sqref="AS1623:BC1623">
    <cfRule type="expression" dxfId="5767" priority="14518" stopIfTrue="1">
      <formula>AS1623&lt;&gt;AS1622</formula>
    </cfRule>
  </conditionalFormatting>
  <conditionalFormatting sqref="AE1643">
    <cfRule type="expression" dxfId="5766" priority="14519" stopIfTrue="1">
      <formula>AE1643&lt;&gt;AE1642</formula>
    </cfRule>
  </conditionalFormatting>
  <conditionalFormatting sqref="AF1643">
    <cfRule type="expression" dxfId="5765" priority="14520" stopIfTrue="1">
      <formula>AF1643&lt;&gt;AF1642</formula>
    </cfRule>
  </conditionalFormatting>
  <conditionalFormatting sqref="AE1613">
    <cfRule type="expression" dxfId="5764" priority="14521" stopIfTrue="1">
      <formula>AE1613&lt;&gt;AE1612</formula>
    </cfRule>
  </conditionalFormatting>
  <conditionalFormatting sqref="AF1613">
    <cfRule type="expression" dxfId="5763" priority="14522" stopIfTrue="1">
      <formula>AF1613&lt;&gt;AF1612</formula>
    </cfRule>
  </conditionalFormatting>
  <conditionalFormatting sqref="AR1593">
    <cfRule type="expression" dxfId="5762" priority="14523" stopIfTrue="1">
      <formula>AR1593&lt;&gt;AR1592</formula>
    </cfRule>
  </conditionalFormatting>
  <conditionalFormatting sqref="AS1593">
    <cfRule type="expression" dxfId="5761" priority="14524" stopIfTrue="1">
      <formula>AS1593&lt;&gt;AS1592</formula>
    </cfRule>
  </conditionalFormatting>
  <conditionalFormatting sqref="AS1593:BC1593">
    <cfRule type="expression" dxfId="5760" priority="14525" stopIfTrue="1">
      <formula>AS1593&lt;&gt;AS1592</formula>
    </cfRule>
  </conditionalFormatting>
  <conditionalFormatting sqref="AR1623">
    <cfRule type="expression" dxfId="5759" priority="14526" stopIfTrue="1">
      <formula>AR1623&lt;&gt;AR1622</formula>
    </cfRule>
  </conditionalFormatting>
  <conditionalFormatting sqref="AS1623">
    <cfRule type="expression" dxfId="5758" priority="14527" stopIfTrue="1">
      <formula>AS1623&lt;&gt;AS1622</formula>
    </cfRule>
  </conditionalFormatting>
  <conditionalFormatting sqref="AS1623:BC1623">
    <cfRule type="expression" dxfId="5757" priority="14528" stopIfTrue="1">
      <formula>AS1623&lt;&gt;AS1622</formula>
    </cfRule>
  </conditionalFormatting>
  <conditionalFormatting sqref="AE1643">
    <cfRule type="expression" dxfId="5756" priority="14529" stopIfTrue="1">
      <formula>AE1643&lt;&gt;AE1642</formula>
    </cfRule>
  </conditionalFormatting>
  <conditionalFormatting sqref="AF1643">
    <cfRule type="expression" dxfId="5755" priority="14530" stopIfTrue="1">
      <formula>AF1643&lt;&gt;AF1642</formula>
    </cfRule>
  </conditionalFormatting>
  <conditionalFormatting sqref="AE1613">
    <cfRule type="expression" dxfId="5754" priority="14531" stopIfTrue="1">
      <formula>AE1613&lt;&gt;AE1612</formula>
    </cfRule>
  </conditionalFormatting>
  <conditionalFormatting sqref="AF1613">
    <cfRule type="expression" dxfId="5753" priority="14532" stopIfTrue="1">
      <formula>AF1613&lt;&gt;AF1612</formula>
    </cfRule>
  </conditionalFormatting>
  <conditionalFormatting sqref="AR1593">
    <cfRule type="expression" dxfId="5752" priority="14533" stopIfTrue="1">
      <formula>AR1593&lt;&gt;AR1592</formula>
    </cfRule>
  </conditionalFormatting>
  <conditionalFormatting sqref="AS1593">
    <cfRule type="expression" dxfId="5751" priority="14534" stopIfTrue="1">
      <formula>AS1593&lt;&gt;AS1592</formula>
    </cfRule>
  </conditionalFormatting>
  <conditionalFormatting sqref="AS1593:BC1593">
    <cfRule type="expression" dxfId="5750" priority="14535" stopIfTrue="1">
      <formula>AS1593&lt;&gt;AS1592</formula>
    </cfRule>
  </conditionalFormatting>
  <conditionalFormatting sqref="AR1623">
    <cfRule type="expression" dxfId="5749" priority="14536" stopIfTrue="1">
      <formula>AR1623&lt;&gt;AR1622</formula>
    </cfRule>
  </conditionalFormatting>
  <conditionalFormatting sqref="AS1623">
    <cfRule type="expression" dxfId="5748" priority="14537" stopIfTrue="1">
      <formula>AS1623&lt;&gt;AS1622</formula>
    </cfRule>
  </conditionalFormatting>
  <conditionalFormatting sqref="AS1623:BC1623">
    <cfRule type="expression" dxfId="5747" priority="14538" stopIfTrue="1">
      <formula>AS1623&lt;&gt;AS1622</formula>
    </cfRule>
  </conditionalFormatting>
  <conditionalFormatting sqref="AE1643">
    <cfRule type="expression" dxfId="5746" priority="14539" stopIfTrue="1">
      <formula>AE1643&lt;&gt;AE1642</formula>
    </cfRule>
  </conditionalFormatting>
  <conditionalFormatting sqref="AF1643">
    <cfRule type="expression" dxfId="5745" priority="14540" stopIfTrue="1">
      <formula>AF1643&lt;&gt;AF1642</formula>
    </cfRule>
  </conditionalFormatting>
  <conditionalFormatting sqref="AE1613">
    <cfRule type="expression" dxfId="5744" priority="14541" stopIfTrue="1">
      <formula>AE1613&lt;&gt;AE1612</formula>
    </cfRule>
  </conditionalFormatting>
  <conditionalFormatting sqref="AF1613">
    <cfRule type="expression" dxfId="5743" priority="14542" stopIfTrue="1">
      <formula>AF1613&lt;&gt;AF1612</formula>
    </cfRule>
  </conditionalFormatting>
  <conditionalFormatting sqref="AR1593">
    <cfRule type="expression" dxfId="5742" priority="14543" stopIfTrue="1">
      <formula>AR1593&lt;&gt;AR1592</formula>
    </cfRule>
  </conditionalFormatting>
  <conditionalFormatting sqref="AS1593">
    <cfRule type="expression" dxfId="5741" priority="14544" stopIfTrue="1">
      <formula>AS1593&lt;&gt;AS1592</formula>
    </cfRule>
  </conditionalFormatting>
  <conditionalFormatting sqref="AS1593:BC1593">
    <cfRule type="expression" dxfId="5740" priority="14545" stopIfTrue="1">
      <formula>AS1593&lt;&gt;AS1592</formula>
    </cfRule>
  </conditionalFormatting>
  <conditionalFormatting sqref="AR1623">
    <cfRule type="expression" dxfId="5739" priority="14546" stopIfTrue="1">
      <formula>AR1623&lt;&gt;AR1622</formula>
    </cfRule>
  </conditionalFormatting>
  <conditionalFormatting sqref="AS1623">
    <cfRule type="expression" dxfId="5738" priority="14547" stopIfTrue="1">
      <formula>AS1623&lt;&gt;AS1622</formula>
    </cfRule>
  </conditionalFormatting>
  <conditionalFormatting sqref="AS1623:BC1623">
    <cfRule type="expression" dxfId="5737" priority="14548" stopIfTrue="1">
      <formula>AS1623&lt;&gt;AS1622</formula>
    </cfRule>
  </conditionalFormatting>
  <conditionalFormatting sqref="AE1643">
    <cfRule type="expression" dxfId="5736" priority="14549" stopIfTrue="1">
      <formula>AE1643&lt;&gt;AE1642</formula>
    </cfRule>
  </conditionalFormatting>
  <conditionalFormatting sqref="AF1643">
    <cfRule type="expression" dxfId="5735" priority="14550" stopIfTrue="1">
      <formula>AF1643&lt;&gt;AF1642</formula>
    </cfRule>
  </conditionalFormatting>
  <conditionalFormatting sqref="AE1613">
    <cfRule type="expression" dxfId="5734" priority="14551" stopIfTrue="1">
      <formula>AE1613&lt;&gt;AE1612</formula>
    </cfRule>
  </conditionalFormatting>
  <conditionalFormatting sqref="AF1613">
    <cfRule type="expression" dxfId="5733" priority="14552" stopIfTrue="1">
      <formula>AF1613&lt;&gt;AF1612</formula>
    </cfRule>
  </conditionalFormatting>
  <conditionalFormatting sqref="AR1593">
    <cfRule type="expression" dxfId="5732" priority="14553" stopIfTrue="1">
      <formula>AR1593&lt;&gt;AR1592</formula>
    </cfRule>
  </conditionalFormatting>
  <conditionalFormatting sqref="AS1593">
    <cfRule type="expression" dxfId="5731" priority="14554" stopIfTrue="1">
      <formula>AS1593&lt;&gt;AS1592</formula>
    </cfRule>
  </conditionalFormatting>
  <conditionalFormatting sqref="AS1593:BC1593">
    <cfRule type="expression" dxfId="5730" priority="14555" stopIfTrue="1">
      <formula>AS1593&lt;&gt;AS1592</formula>
    </cfRule>
  </conditionalFormatting>
  <conditionalFormatting sqref="AR1623">
    <cfRule type="expression" dxfId="5729" priority="14556" stopIfTrue="1">
      <formula>AR1623&lt;&gt;AR1622</formula>
    </cfRule>
  </conditionalFormatting>
  <conditionalFormatting sqref="AS1623">
    <cfRule type="expression" dxfId="5728" priority="14557" stopIfTrue="1">
      <formula>AS1623&lt;&gt;AS1622</formula>
    </cfRule>
  </conditionalFormatting>
  <conditionalFormatting sqref="AS1623:BC1623">
    <cfRule type="expression" dxfId="5727" priority="14558" stopIfTrue="1">
      <formula>AS1623&lt;&gt;AS1622</formula>
    </cfRule>
  </conditionalFormatting>
  <conditionalFormatting sqref="AE1643">
    <cfRule type="expression" dxfId="5726" priority="14559" stopIfTrue="1">
      <formula>AE1643&lt;&gt;AE1642</formula>
    </cfRule>
  </conditionalFormatting>
  <conditionalFormatting sqref="AF1643">
    <cfRule type="expression" dxfId="5725" priority="14560" stopIfTrue="1">
      <formula>AF1643&lt;&gt;AF1642</formula>
    </cfRule>
  </conditionalFormatting>
  <conditionalFormatting sqref="AE1613">
    <cfRule type="expression" dxfId="5724" priority="14561" stopIfTrue="1">
      <formula>AE1613&lt;&gt;AE1612</formula>
    </cfRule>
  </conditionalFormatting>
  <conditionalFormatting sqref="AF1613">
    <cfRule type="expression" dxfId="5723" priority="14562" stopIfTrue="1">
      <formula>AF1613&lt;&gt;AF1612</formula>
    </cfRule>
  </conditionalFormatting>
  <conditionalFormatting sqref="AR1623">
    <cfRule type="expression" dxfId="5722" priority="14563" stopIfTrue="1">
      <formula>AR1623&lt;&gt;AR1622</formula>
    </cfRule>
  </conditionalFormatting>
  <conditionalFormatting sqref="AR1623">
    <cfRule type="expression" dxfId="5721" priority="14564" stopIfTrue="1">
      <formula>AR1623&lt;&gt;AR1622</formula>
    </cfRule>
  </conditionalFormatting>
  <conditionalFormatting sqref="AR1623">
    <cfRule type="expression" dxfId="5720" priority="14565" stopIfTrue="1">
      <formula>AR1623&lt;&gt;AR1622</formula>
    </cfRule>
  </conditionalFormatting>
  <conditionalFormatting sqref="AR1623">
    <cfRule type="expression" dxfId="5719" priority="14566" stopIfTrue="1">
      <formula>AR1623&lt;&gt;AR1622</formula>
    </cfRule>
  </conditionalFormatting>
  <conditionalFormatting sqref="AR1623">
    <cfRule type="expression" dxfId="5718" priority="14567" stopIfTrue="1">
      <formula>AR1623&lt;&gt;AR1622</formula>
    </cfRule>
  </conditionalFormatting>
  <conditionalFormatting sqref="AR1623">
    <cfRule type="expression" dxfId="5717" priority="14568" stopIfTrue="1">
      <formula>AR1623&lt;&gt;AR1622</formula>
    </cfRule>
  </conditionalFormatting>
  <conditionalFormatting sqref="AR1623">
    <cfRule type="expression" dxfId="5716" priority="14569" stopIfTrue="1">
      <formula>AR1623&lt;&gt;AR1622</formula>
    </cfRule>
  </conditionalFormatting>
  <conditionalFormatting sqref="AR1623">
    <cfRule type="expression" dxfId="5715" priority="14570" stopIfTrue="1">
      <formula>AR1623&lt;&gt;AR1622</formula>
    </cfRule>
  </conditionalFormatting>
  <conditionalFormatting sqref="AR1623">
    <cfRule type="expression" dxfId="5714" priority="14571" stopIfTrue="1">
      <formula>AR1623&lt;&gt;AR1622</formula>
    </cfRule>
  </conditionalFormatting>
  <conditionalFormatting sqref="AR1623">
    <cfRule type="expression" dxfId="5713" priority="14572" stopIfTrue="1">
      <formula>AR1623&lt;&gt;AR1622</formula>
    </cfRule>
  </conditionalFormatting>
  <conditionalFormatting sqref="AR1623">
    <cfRule type="expression" dxfId="5712" priority="14573" stopIfTrue="1">
      <formula>AR1623&lt;&gt;AR1622</formula>
    </cfRule>
  </conditionalFormatting>
  <conditionalFormatting sqref="AR1623">
    <cfRule type="expression" dxfId="5711" priority="14574" stopIfTrue="1">
      <formula>AR1623&lt;&gt;AR1622</formula>
    </cfRule>
  </conditionalFormatting>
  <conditionalFormatting sqref="AR1623">
    <cfRule type="expression" dxfId="5710" priority="14575" stopIfTrue="1">
      <formula>AR1623&lt;&gt;AR1622</formula>
    </cfRule>
  </conditionalFormatting>
  <conditionalFormatting sqref="AR1623">
    <cfRule type="expression" dxfId="5709" priority="14576" stopIfTrue="1">
      <formula>AR1623&lt;&gt;AR1622</formula>
    </cfRule>
  </conditionalFormatting>
  <conditionalFormatting sqref="AR1623">
    <cfRule type="expression" dxfId="5708" priority="14577" stopIfTrue="1">
      <formula>AR1623&lt;&gt;AR1622</formula>
    </cfRule>
  </conditionalFormatting>
  <conditionalFormatting sqref="AR1623">
    <cfRule type="expression" dxfId="5707" priority="14578" stopIfTrue="1">
      <formula>AR1623&lt;&gt;AR1622</formula>
    </cfRule>
  </conditionalFormatting>
  <conditionalFormatting sqref="AN1623">
    <cfRule type="expression" dxfId="5706" priority="14579" stopIfTrue="1">
      <formula>AN1623&lt;&gt;AN1592</formula>
    </cfRule>
  </conditionalFormatting>
  <conditionalFormatting sqref="AN1593">
    <cfRule type="expression" dxfId="5705" priority="14580" stopIfTrue="1">
      <formula>AN1593&lt;&gt;AN1592</formula>
    </cfRule>
  </conditionalFormatting>
  <conditionalFormatting sqref="AR1593">
    <cfRule type="expression" dxfId="5704" priority="14581" stopIfTrue="1">
      <formula>AR1593&lt;&gt;AR1592</formula>
    </cfRule>
  </conditionalFormatting>
  <conditionalFormatting sqref="AS1593">
    <cfRule type="expression" dxfId="5703" priority="14582" stopIfTrue="1">
      <formula>AS1593&lt;&gt;AS1592</formula>
    </cfRule>
  </conditionalFormatting>
  <conditionalFormatting sqref="AS1593:BC1593">
    <cfRule type="expression" dxfId="5702" priority="14583" stopIfTrue="1">
      <formula>AS1593&lt;&gt;AS1592</formula>
    </cfRule>
  </conditionalFormatting>
  <conditionalFormatting sqref="AR1623">
    <cfRule type="expression" dxfId="5701" priority="14584" stopIfTrue="1">
      <formula>AR1623&lt;&gt;AR1622</formula>
    </cfRule>
  </conditionalFormatting>
  <conditionalFormatting sqref="AS1623">
    <cfRule type="expression" dxfId="5700" priority="14585" stopIfTrue="1">
      <formula>AS1623&lt;&gt;AS1622</formula>
    </cfRule>
  </conditionalFormatting>
  <conditionalFormatting sqref="AE1643">
    <cfRule type="expression" dxfId="5699" priority="14586" stopIfTrue="1">
      <formula>AE1643&lt;&gt;AE1642</formula>
    </cfRule>
  </conditionalFormatting>
  <conditionalFormatting sqref="AF1643">
    <cfRule type="expression" dxfId="5698" priority="14587" stopIfTrue="1">
      <formula>AF1643&lt;&gt;AF1642</formula>
    </cfRule>
  </conditionalFormatting>
  <conditionalFormatting sqref="AE1613">
    <cfRule type="expression" dxfId="5697" priority="14589" stopIfTrue="1">
      <formula>AE1613&lt;&gt;AE1612</formula>
    </cfRule>
  </conditionalFormatting>
  <conditionalFormatting sqref="AF1613">
    <cfRule type="expression" dxfId="5696" priority="14590" stopIfTrue="1">
      <formula>AF1613&lt;&gt;AF1612</formula>
    </cfRule>
  </conditionalFormatting>
  <conditionalFormatting sqref="AI1598">
    <cfRule type="expression" dxfId="5695" priority="14591" stopIfTrue="1">
      <formula>AI1598&lt;AH1598</formula>
    </cfRule>
  </conditionalFormatting>
  <conditionalFormatting sqref="AI1599:AI1621">
    <cfRule type="expression" dxfId="5694" priority="14592" stopIfTrue="1">
      <formula>AI1599&lt;AH1599</formula>
    </cfRule>
  </conditionalFormatting>
  <conditionalFormatting sqref="AI1568">
    <cfRule type="expression" dxfId="5693" priority="14593" stopIfTrue="1">
      <formula>AI1568&lt;AH1568</formula>
    </cfRule>
  </conditionalFormatting>
  <conditionalFormatting sqref="AI1569:AI1591">
    <cfRule type="expression" dxfId="5692" priority="14594" stopIfTrue="1">
      <formula>AI1569&lt;AH1569</formula>
    </cfRule>
  </conditionalFormatting>
  <conditionalFormatting sqref="AR1593">
    <cfRule type="expression" dxfId="5691" priority="14595" stopIfTrue="1">
      <formula>AR1593&lt;&gt;AR1592</formula>
    </cfRule>
  </conditionalFormatting>
  <conditionalFormatting sqref="AS1593">
    <cfRule type="expression" dxfId="5690" priority="14596" stopIfTrue="1">
      <formula>AS1593&lt;&gt;AS1592</formula>
    </cfRule>
  </conditionalFormatting>
  <conditionalFormatting sqref="AS1593:BC1593">
    <cfRule type="expression" dxfId="5689" priority="14597" stopIfTrue="1">
      <formula>AS1593&lt;&gt;AS1592</formula>
    </cfRule>
  </conditionalFormatting>
  <conditionalFormatting sqref="AR1623">
    <cfRule type="expression" dxfId="5688" priority="14598" stopIfTrue="1">
      <formula>AR1623&lt;&gt;AR1622</formula>
    </cfRule>
  </conditionalFormatting>
  <conditionalFormatting sqref="AS1623">
    <cfRule type="expression" dxfId="5687" priority="14599" stopIfTrue="1">
      <formula>AS1623&lt;&gt;AS1622</formula>
    </cfRule>
  </conditionalFormatting>
  <conditionalFormatting sqref="AE1643">
    <cfRule type="expression" dxfId="5686" priority="14600" stopIfTrue="1">
      <formula>AE1643&lt;&gt;AE1642</formula>
    </cfRule>
  </conditionalFormatting>
  <conditionalFormatting sqref="AF1643">
    <cfRule type="expression" dxfId="5685" priority="14601" stopIfTrue="1">
      <formula>AF1643&lt;&gt;AF1642</formula>
    </cfRule>
  </conditionalFormatting>
  <conditionalFormatting sqref="AE1613">
    <cfRule type="expression" dxfId="5684" priority="14603" stopIfTrue="1">
      <formula>AE1613&lt;&gt;AE1612</formula>
    </cfRule>
  </conditionalFormatting>
  <conditionalFormatting sqref="AF1613">
    <cfRule type="expression" dxfId="5683" priority="14604" stopIfTrue="1">
      <formula>AF1613&lt;&gt;AF1612</formula>
    </cfRule>
  </conditionalFormatting>
  <conditionalFormatting sqref="AR1593">
    <cfRule type="expression" dxfId="5682" priority="14605" stopIfTrue="1">
      <formula>AR1593&lt;&gt;AR1592</formula>
    </cfRule>
  </conditionalFormatting>
  <conditionalFormatting sqref="AS1593">
    <cfRule type="expression" dxfId="5681" priority="14606" stopIfTrue="1">
      <formula>AS1593&lt;&gt;AS1592</formula>
    </cfRule>
  </conditionalFormatting>
  <conditionalFormatting sqref="AS1593:BC1593">
    <cfRule type="expression" dxfId="5680" priority="14607" stopIfTrue="1">
      <formula>AS1593&lt;&gt;AS1592</formula>
    </cfRule>
  </conditionalFormatting>
  <conditionalFormatting sqref="AR1623">
    <cfRule type="expression" dxfId="5679" priority="14608" stopIfTrue="1">
      <formula>AR1623&lt;&gt;AR1622</formula>
    </cfRule>
  </conditionalFormatting>
  <conditionalFormatting sqref="AS1623">
    <cfRule type="expression" dxfId="5678" priority="14609" stopIfTrue="1">
      <formula>AS1623&lt;&gt;AS1622</formula>
    </cfRule>
  </conditionalFormatting>
  <conditionalFormatting sqref="AE1643">
    <cfRule type="expression" dxfId="5677" priority="14610" stopIfTrue="1">
      <formula>AE1643&lt;&gt;AE1642</formula>
    </cfRule>
  </conditionalFormatting>
  <conditionalFormatting sqref="AF1643">
    <cfRule type="expression" dxfId="5676" priority="14611" stopIfTrue="1">
      <formula>AF1643&lt;&gt;AF1642</formula>
    </cfRule>
  </conditionalFormatting>
  <conditionalFormatting sqref="AE1613">
    <cfRule type="expression" dxfId="5675" priority="14613" stopIfTrue="1">
      <formula>AE1613&lt;&gt;AE1612</formula>
    </cfRule>
  </conditionalFormatting>
  <conditionalFormatting sqref="AF1613">
    <cfRule type="expression" dxfId="5674" priority="14614" stopIfTrue="1">
      <formula>AF1613&lt;&gt;AF1612</formula>
    </cfRule>
  </conditionalFormatting>
  <conditionalFormatting sqref="AI1598">
    <cfRule type="expression" dxfId="5673" priority="14615" stopIfTrue="1">
      <formula>AI1598&lt;AH1598</formula>
    </cfRule>
  </conditionalFormatting>
  <conditionalFormatting sqref="AI1599:AI1621">
    <cfRule type="expression" dxfId="5672" priority="14616" stopIfTrue="1">
      <formula>AI1599&lt;AH1599</formula>
    </cfRule>
  </conditionalFormatting>
  <conditionalFormatting sqref="AI1568">
    <cfRule type="expression" dxfId="5671" priority="14617" stopIfTrue="1">
      <formula>AI1568&lt;AH1568</formula>
    </cfRule>
  </conditionalFormatting>
  <conditionalFormatting sqref="AI1569:AI1591">
    <cfRule type="expression" dxfId="5670" priority="14618" stopIfTrue="1">
      <formula>AI1569&lt;AH1569</formula>
    </cfRule>
  </conditionalFormatting>
  <conditionalFormatting sqref="AR1593">
    <cfRule type="expression" dxfId="5669" priority="14619" stopIfTrue="1">
      <formula>AR1593&lt;&gt;AR1592</formula>
    </cfRule>
  </conditionalFormatting>
  <conditionalFormatting sqref="AS1593">
    <cfRule type="expression" dxfId="5668" priority="14620" stopIfTrue="1">
      <formula>AS1593&lt;&gt;AS1592</formula>
    </cfRule>
  </conditionalFormatting>
  <conditionalFormatting sqref="AS1593:BC1593">
    <cfRule type="expression" dxfId="5667" priority="14621" stopIfTrue="1">
      <formula>AS1593&lt;&gt;AS1592</formula>
    </cfRule>
  </conditionalFormatting>
  <conditionalFormatting sqref="AR1623">
    <cfRule type="expression" dxfId="5666" priority="14622" stopIfTrue="1">
      <formula>AR1623&lt;&gt;AR1622</formula>
    </cfRule>
  </conditionalFormatting>
  <conditionalFormatting sqref="AS1623">
    <cfRule type="expression" dxfId="5665" priority="14623" stopIfTrue="1">
      <formula>AS1623&lt;&gt;AS1622</formula>
    </cfRule>
  </conditionalFormatting>
  <conditionalFormatting sqref="AE1643">
    <cfRule type="expression" dxfId="5664" priority="14624" stopIfTrue="1">
      <formula>AE1643&lt;&gt;AE1642</formula>
    </cfRule>
  </conditionalFormatting>
  <conditionalFormatting sqref="AF1643">
    <cfRule type="expression" dxfId="5663" priority="14625" stopIfTrue="1">
      <formula>AF1643&lt;&gt;AF1642</formula>
    </cfRule>
  </conditionalFormatting>
  <conditionalFormatting sqref="AE1613">
    <cfRule type="expression" dxfId="5662" priority="14627" stopIfTrue="1">
      <formula>AE1613&lt;&gt;AE1612</formula>
    </cfRule>
  </conditionalFormatting>
  <conditionalFormatting sqref="AF1613">
    <cfRule type="expression" dxfId="5661" priority="14628" stopIfTrue="1">
      <formula>AF1613&lt;&gt;AF1612</formula>
    </cfRule>
  </conditionalFormatting>
  <conditionalFormatting sqref="AI1598">
    <cfRule type="expression" dxfId="5660" priority="14629" stopIfTrue="1">
      <formula>AI1598&lt;AH1598</formula>
    </cfRule>
  </conditionalFormatting>
  <conditionalFormatting sqref="AI1599:AI1621">
    <cfRule type="expression" dxfId="5659" priority="14630" stopIfTrue="1">
      <formula>AI1599&lt;AH1599</formula>
    </cfRule>
  </conditionalFormatting>
  <conditionalFormatting sqref="AI1568">
    <cfRule type="expression" dxfId="5658" priority="14631" stopIfTrue="1">
      <formula>AI1568&lt;AH1568</formula>
    </cfRule>
  </conditionalFormatting>
  <conditionalFormatting sqref="AI1569:AI1591">
    <cfRule type="expression" dxfId="5657" priority="14632" stopIfTrue="1">
      <formula>AI1569&lt;AH1569</formula>
    </cfRule>
  </conditionalFormatting>
  <conditionalFormatting sqref="AJ1583:AJ1591">
    <cfRule type="expression" dxfId="5656" priority="14633" stopIfTrue="1">
      <formula>AJ1583&lt;AI1583</formula>
    </cfRule>
  </conditionalFormatting>
  <conditionalFormatting sqref="AJ1568">
    <cfRule type="expression" dxfId="5655" priority="14634" stopIfTrue="1">
      <formula>AJ1568&lt;AI1568</formula>
    </cfRule>
  </conditionalFormatting>
  <conditionalFormatting sqref="AJ1569:AJ1582">
    <cfRule type="expression" dxfId="5654" priority="14635" stopIfTrue="1">
      <formula>AJ1569&lt;AI1569</formula>
    </cfRule>
  </conditionalFormatting>
  <conditionalFormatting sqref="AJ1613">
    <cfRule type="expression" dxfId="5653" priority="14636" stopIfTrue="1">
      <formula>AJ1613&lt;AI1613</formula>
    </cfRule>
  </conditionalFormatting>
  <conditionalFormatting sqref="AJ1598">
    <cfRule type="expression" dxfId="5652" priority="14637" stopIfTrue="1">
      <formula>AJ1598&lt;AI1598</formula>
    </cfRule>
  </conditionalFormatting>
  <conditionalFormatting sqref="AJ1599:AJ1612 AJ1614:AJ1621">
    <cfRule type="expression" dxfId="5651" priority="14638" stopIfTrue="1">
      <formula>AJ1599&lt;AI1599</formula>
    </cfRule>
  </conditionalFormatting>
  <conditionalFormatting sqref="AW1623">
    <cfRule type="expression" dxfId="5650" priority="14639" stopIfTrue="1">
      <formula>AW1623&lt;&gt;AW1622</formula>
    </cfRule>
  </conditionalFormatting>
  <conditionalFormatting sqref="AK1613">
    <cfRule type="expression" dxfId="5649" priority="14640" stopIfTrue="1">
      <formula>AK1613&lt;AJ1613</formula>
    </cfRule>
  </conditionalFormatting>
  <conditionalFormatting sqref="AK1598">
    <cfRule type="expression" dxfId="5648" priority="14641" stopIfTrue="1">
      <formula>AK1598&lt;AJ1598</formula>
    </cfRule>
  </conditionalFormatting>
  <conditionalFormatting sqref="AK1599:AK1612 AK1614:AK1621">
    <cfRule type="expression" dxfId="5647" priority="14642" stopIfTrue="1">
      <formula>AK1599&lt;AJ1599</formula>
    </cfRule>
  </conditionalFormatting>
  <conditionalFormatting sqref="AK1583:AK1591">
    <cfRule type="expression" dxfId="5646" priority="14643" stopIfTrue="1">
      <formula>AK1583&lt;AJ1583</formula>
    </cfRule>
  </conditionalFormatting>
  <conditionalFormatting sqref="AK1568">
    <cfRule type="expression" dxfId="5645" priority="14644" stopIfTrue="1">
      <formula>AK1568&lt;AJ1568</formula>
    </cfRule>
  </conditionalFormatting>
  <conditionalFormatting sqref="AK1569:AK1582">
    <cfRule type="expression" dxfId="5644" priority="14645" stopIfTrue="1">
      <formula>AK1569&lt;AJ1569</formula>
    </cfRule>
  </conditionalFormatting>
  <conditionalFormatting sqref="AK1568">
    <cfRule type="expression" dxfId="5643" priority="14646" stopIfTrue="1">
      <formula>AK1568&lt;AJ1568</formula>
    </cfRule>
  </conditionalFormatting>
  <conditionalFormatting sqref="AK1569">
    <cfRule type="expression" dxfId="5642" priority="14647" stopIfTrue="1">
      <formula>AK1569&lt;AJ1569</formula>
    </cfRule>
  </conditionalFormatting>
  <conditionalFormatting sqref="AK1570">
    <cfRule type="expression" dxfId="5641" priority="14648" stopIfTrue="1">
      <formula>AK1570&lt;AJ1570</formula>
    </cfRule>
  </conditionalFormatting>
  <conditionalFormatting sqref="AK1571">
    <cfRule type="expression" dxfId="5640" priority="14649" stopIfTrue="1">
      <formula>AK1571&lt;AJ1571</formula>
    </cfRule>
  </conditionalFormatting>
  <conditionalFormatting sqref="AK1572">
    <cfRule type="expression" dxfId="5639" priority="14650" stopIfTrue="1">
      <formula>AK1572&lt;AJ1572</formula>
    </cfRule>
  </conditionalFormatting>
  <conditionalFormatting sqref="AK1573">
    <cfRule type="expression" dxfId="5638" priority="14651" stopIfTrue="1">
      <formula>AK1573&lt;AJ1573</formula>
    </cfRule>
  </conditionalFormatting>
  <conditionalFormatting sqref="AK1574">
    <cfRule type="expression" dxfId="5637" priority="14652" stopIfTrue="1">
      <formula>AK1574&lt;AJ1574</formula>
    </cfRule>
  </conditionalFormatting>
  <conditionalFormatting sqref="AK1575">
    <cfRule type="expression" dxfId="5636" priority="14653" stopIfTrue="1">
      <formula>AK1575&lt;AJ1575</formula>
    </cfRule>
  </conditionalFormatting>
  <conditionalFormatting sqref="AK1576">
    <cfRule type="expression" dxfId="5635" priority="14654" stopIfTrue="1">
      <formula>AK1576&lt;AJ1576</formula>
    </cfRule>
  </conditionalFormatting>
  <conditionalFormatting sqref="AK1577">
    <cfRule type="expression" dxfId="5634" priority="14655" stopIfTrue="1">
      <formula>AK1577&lt;AJ1577</formula>
    </cfRule>
  </conditionalFormatting>
  <conditionalFormatting sqref="AK1578">
    <cfRule type="expression" dxfId="5633" priority="14656" stopIfTrue="1">
      <formula>AK1578&lt;AJ1578</formula>
    </cfRule>
  </conditionalFormatting>
  <conditionalFormatting sqref="AK1579">
    <cfRule type="expression" dxfId="5632" priority="14657" stopIfTrue="1">
      <formula>AK1579&lt;AJ1579</formula>
    </cfRule>
  </conditionalFormatting>
  <conditionalFormatting sqref="AK1580">
    <cfRule type="expression" dxfId="5631" priority="14658" stopIfTrue="1">
      <formula>AK1580&lt;AJ1580</formula>
    </cfRule>
  </conditionalFormatting>
  <conditionalFormatting sqref="AK1581">
    <cfRule type="expression" dxfId="5630" priority="14659" stopIfTrue="1">
      <formula>AK1581&lt;AJ1581</formula>
    </cfRule>
  </conditionalFormatting>
  <conditionalFormatting sqref="AK1582">
    <cfRule type="expression" dxfId="5629" priority="14660" stopIfTrue="1">
      <formula>AK1582&lt;AJ1582</formula>
    </cfRule>
  </conditionalFormatting>
  <conditionalFormatting sqref="AK1583">
    <cfRule type="expression" dxfId="5628" priority="14661" stopIfTrue="1">
      <formula>AK1583&lt;AJ1583</formula>
    </cfRule>
  </conditionalFormatting>
  <conditionalFormatting sqref="AK1584">
    <cfRule type="expression" dxfId="5627" priority="14662" stopIfTrue="1">
      <formula>AK1584&lt;AJ1584</formula>
    </cfRule>
  </conditionalFormatting>
  <conditionalFormatting sqref="AK1585">
    <cfRule type="expression" dxfId="5626" priority="14663" stopIfTrue="1">
      <formula>AK1585&lt;AJ1585</formula>
    </cfRule>
  </conditionalFormatting>
  <conditionalFormatting sqref="AK1586">
    <cfRule type="expression" dxfId="5625" priority="14664" stopIfTrue="1">
      <formula>AK1586&lt;AJ1586</formula>
    </cfRule>
  </conditionalFormatting>
  <conditionalFormatting sqref="AK1587">
    <cfRule type="expression" dxfId="5624" priority="14665" stopIfTrue="1">
      <formula>AK1587&lt;AJ1587</formula>
    </cfRule>
  </conditionalFormatting>
  <conditionalFormatting sqref="AK1588">
    <cfRule type="expression" dxfId="5623" priority="14666" stopIfTrue="1">
      <formula>AK1588&lt;AJ1588</formula>
    </cfRule>
  </conditionalFormatting>
  <conditionalFormatting sqref="AK1589">
    <cfRule type="expression" dxfId="5622" priority="14667" stopIfTrue="1">
      <formula>AK1589&lt;AJ1589</formula>
    </cfRule>
  </conditionalFormatting>
  <conditionalFormatting sqref="AK1590">
    <cfRule type="expression" dxfId="5621" priority="14668" stopIfTrue="1">
      <formula>AK1590&lt;AJ1590</formula>
    </cfRule>
  </conditionalFormatting>
  <conditionalFormatting sqref="AK1591">
    <cfRule type="expression" dxfId="5620" priority="14669" stopIfTrue="1">
      <formula>AK1591&lt;AJ1591</formula>
    </cfRule>
  </conditionalFormatting>
  <conditionalFormatting sqref="AK1598">
    <cfRule type="expression" dxfId="5619" priority="14670" stopIfTrue="1">
      <formula>AK1598&lt;AJ1598</formula>
    </cfRule>
  </conditionalFormatting>
  <conditionalFormatting sqref="AK1599">
    <cfRule type="expression" dxfId="5618" priority="14671" stopIfTrue="1">
      <formula>AK1599&lt;AJ1599</formula>
    </cfRule>
  </conditionalFormatting>
  <conditionalFormatting sqref="AK1600">
    <cfRule type="expression" dxfId="5617" priority="14672" stopIfTrue="1">
      <formula>AK1600&lt;AJ1600</formula>
    </cfRule>
  </conditionalFormatting>
  <conditionalFormatting sqref="AK1601">
    <cfRule type="expression" dxfId="5616" priority="14673" stopIfTrue="1">
      <formula>AK1601&lt;AJ1601</formula>
    </cfRule>
  </conditionalFormatting>
  <conditionalFormatting sqref="AK1602">
    <cfRule type="expression" dxfId="5615" priority="14674" stopIfTrue="1">
      <formula>AK1602&lt;AJ1602</formula>
    </cfRule>
  </conditionalFormatting>
  <conditionalFormatting sqref="AK1603">
    <cfRule type="expression" dxfId="5614" priority="14675" stopIfTrue="1">
      <formula>AK1603&lt;AJ1603</formula>
    </cfRule>
  </conditionalFormatting>
  <conditionalFormatting sqref="AK1604">
    <cfRule type="expression" dxfId="5613" priority="14676" stopIfTrue="1">
      <formula>AK1604&lt;AJ1604</formula>
    </cfRule>
  </conditionalFormatting>
  <conditionalFormatting sqref="AK1605">
    <cfRule type="expression" dxfId="5612" priority="14677" stopIfTrue="1">
      <formula>AK1605&lt;AJ1605</formula>
    </cfRule>
  </conditionalFormatting>
  <conditionalFormatting sqref="AK1606">
    <cfRule type="expression" dxfId="5611" priority="14678" stopIfTrue="1">
      <formula>AK1606&lt;AJ1606</formula>
    </cfRule>
  </conditionalFormatting>
  <conditionalFormatting sqref="AK1607">
    <cfRule type="expression" dxfId="5610" priority="14679" stopIfTrue="1">
      <formula>AK1607&lt;AJ1607</formula>
    </cfRule>
  </conditionalFormatting>
  <conditionalFormatting sqref="AK1608">
    <cfRule type="expression" dxfId="5609" priority="14680" stopIfTrue="1">
      <formula>AK1608&lt;AJ1608</formula>
    </cfRule>
  </conditionalFormatting>
  <conditionalFormatting sqref="AK1609">
    <cfRule type="expression" dxfId="5608" priority="14681" stopIfTrue="1">
      <formula>AK1609&lt;AJ1609</formula>
    </cfRule>
  </conditionalFormatting>
  <conditionalFormatting sqref="AK1610">
    <cfRule type="expression" dxfId="5607" priority="14682" stopIfTrue="1">
      <formula>AK1610&lt;AJ1610</formula>
    </cfRule>
  </conditionalFormatting>
  <conditionalFormatting sqref="AK1611">
    <cfRule type="expression" dxfId="5606" priority="14683" stopIfTrue="1">
      <formula>AK1611&lt;AJ1611</formula>
    </cfRule>
  </conditionalFormatting>
  <conditionalFormatting sqref="AK1612">
    <cfRule type="expression" dxfId="5605" priority="14684" stopIfTrue="1">
      <formula>AK1612&lt;AJ1612</formula>
    </cfRule>
  </conditionalFormatting>
  <conditionalFormatting sqref="AK1613">
    <cfRule type="expression" dxfId="5604" priority="14685" stopIfTrue="1">
      <formula>AK1613&lt;AJ1613</formula>
    </cfRule>
  </conditionalFormatting>
  <conditionalFormatting sqref="AK1614">
    <cfRule type="expression" dxfId="5603" priority="14686" stopIfTrue="1">
      <formula>AK1614&lt;AJ1614</formula>
    </cfRule>
  </conditionalFormatting>
  <conditionalFormatting sqref="AK1615">
    <cfRule type="expression" dxfId="5602" priority="14687" stopIfTrue="1">
      <formula>AK1615&lt;AJ1615</formula>
    </cfRule>
  </conditionalFormatting>
  <conditionalFormatting sqref="AK1616">
    <cfRule type="expression" dxfId="5601" priority="14688" stopIfTrue="1">
      <formula>AK1616&lt;AJ1616</formula>
    </cfRule>
  </conditionalFormatting>
  <conditionalFormatting sqref="AK1617">
    <cfRule type="expression" dxfId="5600" priority="14689" stopIfTrue="1">
      <formula>AK1617&lt;AJ1617</formula>
    </cfRule>
  </conditionalFormatting>
  <conditionalFormatting sqref="AK1618">
    <cfRule type="expression" dxfId="5599" priority="14690" stopIfTrue="1">
      <formula>AK1618&lt;AJ1618</formula>
    </cfRule>
  </conditionalFormatting>
  <conditionalFormatting sqref="AK1619">
    <cfRule type="expression" dxfId="5598" priority="14691" stopIfTrue="1">
      <formula>AK1619&lt;AJ1619</formula>
    </cfRule>
  </conditionalFormatting>
  <conditionalFormatting sqref="AK1620">
    <cfRule type="expression" dxfId="5597" priority="14692" stopIfTrue="1">
      <formula>AK1620&lt;AJ1620</formula>
    </cfRule>
  </conditionalFormatting>
  <conditionalFormatting sqref="AK1621">
    <cfRule type="expression" dxfId="5596" priority="14693" stopIfTrue="1">
      <formula>AK1621&lt;AJ1621</formula>
    </cfRule>
  </conditionalFormatting>
  <conditionalFormatting sqref="AL1613">
    <cfRule type="expression" dxfId="5595" priority="14694" stopIfTrue="1">
      <formula>AL1613&lt;AK1613</formula>
    </cfRule>
  </conditionalFormatting>
  <conditionalFormatting sqref="AL1598">
    <cfRule type="expression" dxfId="5594" priority="14695" stopIfTrue="1">
      <formula>AL1598&lt;AK1598</formula>
    </cfRule>
  </conditionalFormatting>
  <conditionalFormatting sqref="AL1599:AL1612 AL1614:AL1621">
    <cfRule type="expression" dxfId="5593" priority="14696" stopIfTrue="1">
      <formula>AL1599&lt;AK1599</formula>
    </cfRule>
  </conditionalFormatting>
  <conditionalFormatting sqref="AL1598">
    <cfRule type="expression" dxfId="5592" priority="14697" stopIfTrue="1">
      <formula>AL1598&lt;AK1598</formula>
    </cfRule>
  </conditionalFormatting>
  <conditionalFormatting sqref="AL1599">
    <cfRule type="expression" dxfId="5591" priority="14698" stopIfTrue="1">
      <formula>AL1599&lt;AK1599</formula>
    </cfRule>
  </conditionalFormatting>
  <conditionalFormatting sqref="AL1600">
    <cfRule type="expression" dxfId="5590" priority="14699" stopIfTrue="1">
      <formula>AL1600&lt;AK1600</formula>
    </cfRule>
  </conditionalFormatting>
  <conditionalFormatting sqref="AL1601">
    <cfRule type="expression" dxfId="5589" priority="14700" stopIfTrue="1">
      <formula>AL1601&lt;AK1601</formula>
    </cfRule>
  </conditionalFormatting>
  <conditionalFormatting sqref="AL1602">
    <cfRule type="expression" dxfId="5588" priority="14701" stopIfTrue="1">
      <formula>AL1602&lt;AK1602</formula>
    </cfRule>
  </conditionalFormatting>
  <conditionalFormatting sqref="AL1603">
    <cfRule type="expression" dxfId="5587" priority="14702" stopIfTrue="1">
      <formula>AL1603&lt;AK1603</formula>
    </cfRule>
  </conditionalFormatting>
  <conditionalFormatting sqref="AL1604">
    <cfRule type="expression" dxfId="5586" priority="14703" stopIfTrue="1">
      <formula>AL1604&lt;AK1604</formula>
    </cfRule>
  </conditionalFormatting>
  <conditionalFormatting sqref="AL1605">
    <cfRule type="expression" dxfId="5585" priority="14704" stopIfTrue="1">
      <formula>AL1605&lt;AK1605</formula>
    </cfRule>
  </conditionalFormatting>
  <conditionalFormatting sqref="AL1606">
    <cfRule type="expression" dxfId="5584" priority="14705" stopIfTrue="1">
      <formula>AL1606&lt;AK1606</formula>
    </cfRule>
  </conditionalFormatting>
  <conditionalFormatting sqref="AL1607">
    <cfRule type="expression" dxfId="5583" priority="14706" stopIfTrue="1">
      <formula>AL1607&lt;AK1607</formula>
    </cfRule>
  </conditionalFormatting>
  <conditionalFormatting sqref="AL1608">
    <cfRule type="expression" dxfId="5582" priority="14707" stopIfTrue="1">
      <formula>AL1608&lt;AK1608</formula>
    </cfRule>
  </conditionalFormatting>
  <conditionalFormatting sqref="AL1609">
    <cfRule type="expression" dxfId="5581" priority="14708" stopIfTrue="1">
      <formula>AL1609&lt;AK1609</formula>
    </cfRule>
  </conditionalFormatting>
  <conditionalFormatting sqref="AL1610">
    <cfRule type="expression" dxfId="5580" priority="14709" stopIfTrue="1">
      <formula>AL1610&lt;AK1610</formula>
    </cfRule>
  </conditionalFormatting>
  <conditionalFormatting sqref="AL1611">
    <cfRule type="expression" dxfId="5579" priority="14710" stopIfTrue="1">
      <formula>AL1611&lt;AK1611</formula>
    </cfRule>
  </conditionalFormatting>
  <conditionalFormatting sqref="AL1612">
    <cfRule type="expression" dxfId="5578" priority="14711" stopIfTrue="1">
      <formula>AL1612&lt;AK1612</formula>
    </cfRule>
  </conditionalFormatting>
  <conditionalFormatting sqref="AL1613">
    <cfRule type="expression" dxfId="5577" priority="14712" stopIfTrue="1">
      <formula>AL1613&lt;AK1613</formula>
    </cfRule>
  </conditionalFormatting>
  <conditionalFormatting sqref="AL1614">
    <cfRule type="expression" dxfId="5576" priority="14713" stopIfTrue="1">
      <formula>AL1614&lt;AK1614</formula>
    </cfRule>
  </conditionalFormatting>
  <conditionalFormatting sqref="AL1615">
    <cfRule type="expression" dxfId="5575" priority="14714" stopIfTrue="1">
      <formula>AL1615&lt;AK1615</formula>
    </cfRule>
  </conditionalFormatting>
  <conditionalFormatting sqref="AL1616">
    <cfRule type="expression" dxfId="5574" priority="14715" stopIfTrue="1">
      <formula>AL1616&lt;AK1616</formula>
    </cfRule>
  </conditionalFormatting>
  <conditionalFormatting sqref="AL1617">
    <cfRule type="expression" dxfId="5573" priority="14716" stopIfTrue="1">
      <formula>AL1617&lt;AK1617</formula>
    </cfRule>
  </conditionalFormatting>
  <conditionalFormatting sqref="AL1618">
    <cfRule type="expression" dxfId="5572" priority="14717" stopIfTrue="1">
      <formula>AL1618&lt;AK1618</formula>
    </cfRule>
  </conditionalFormatting>
  <conditionalFormatting sqref="AL1619">
    <cfRule type="expression" dxfId="5571" priority="14718" stopIfTrue="1">
      <formula>AL1619&lt;AK1619</formula>
    </cfRule>
  </conditionalFormatting>
  <conditionalFormatting sqref="AL1620">
    <cfRule type="expression" dxfId="5570" priority="14719" stopIfTrue="1">
      <formula>AL1620&lt;AK1620</formula>
    </cfRule>
  </conditionalFormatting>
  <conditionalFormatting sqref="AL1621">
    <cfRule type="expression" dxfId="5569" priority="14720" stopIfTrue="1">
      <formula>AL1621&lt;AK1621</formula>
    </cfRule>
  </conditionalFormatting>
  <conditionalFormatting sqref="AL1583:AL1591">
    <cfRule type="expression" dxfId="5568" priority="14721" stopIfTrue="1">
      <formula>AL1583&lt;AK1583</formula>
    </cfRule>
  </conditionalFormatting>
  <conditionalFormatting sqref="AL1568">
    <cfRule type="expression" dxfId="5567" priority="14722" stopIfTrue="1">
      <formula>AL1568&lt;AK1568</formula>
    </cfRule>
  </conditionalFormatting>
  <conditionalFormatting sqref="AL1569:AL1582">
    <cfRule type="expression" dxfId="5566" priority="14723" stopIfTrue="1">
      <formula>AL1569&lt;AK1569</formula>
    </cfRule>
  </conditionalFormatting>
  <conditionalFormatting sqref="AL1568">
    <cfRule type="expression" dxfId="5565" priority="14724" stopIfTrue="1">
      <formula>AL1568&lt;AK1568</formula>
    </cfRule>
  </conditionalFormatting>
  <conditionalFormatting sqref="AL1569">
    <cfRule type="expression" dxfId="5564" priority="14725" stopIfTrue="1">
      <formula>AL1569&lt;AK1569</formula>
    </cfRule>
  </conditionalFormatting>
  <conditionalFormatting sqref="AL1570">
    <cfRule type="expression" dxfId="5563" priority="14726" stopIfTrue="1">
      <formula>AL1570&lt;AK1570</formula>
    </cfRule>
  </conditionalFormatting>
  <conditionalFormatting sqref="AL1571">
    <cfRule type="expression" dxfId="5562" priority="14727" stopIfTrue="1">
      <formula>AL1571&lt;AK1571</formula>
    </cfRule>
  </conditionalFormatting>
  <conditionalFormatting sqref="AL1572">
    <cfRule type="expression" dxfId="5561" priority="14728" stopIfTrue="1">
      <formula>AL1572&lt;AK1572</formula>
    </cfRule>
  </conditionalFormatting>
  <conditionalFormatting sqref="AL1573">
    <cfRule type="expression" dxfId="5560" priority="14729" stopIfTrue="1">
      <formula>AL1573&lt;AK1573</formula>
    </cfRule>
  </conditionalFormatting>
  <conditionalFormatting sqref="AL1574">
    <cfRule type="expression" dxfId="5559" priority="14730" stopIfTrue="1">
      <formula>AL1574&lt;AK1574</formula>
    </cfRule>
  </conditionalFormatting>
  <conditionalFormatting sqref="AL1575">
    <cfRule type="expression" dxfId="5558" priority="14731" stopIfTrue="1">
      <formula>AL1575&lt;AK1575</formula>
    </cfRule>
  </conditionalFormatting>
  <conditionalFormatting sqref="AL1576">
    <cfRule type="expression" dxfId="5557" priority="14732" stopIfTrue="1">
      <formula>AL1576&lt;AK1576</formula>
    </cfRule>
  </conditionalFormatting>
  <conditionalFormatting sqref="AL1577">
    <cfRule type="expression" dxfId="5556" priority="14733" stopIfTrue="1">
      <formula>AL1577&lt;AK1577</formula>
    </cfRule>
  </conditionalFormatting>
  <conditionalFormatting sqref="AL1578">
    <cfRule type="expression" dxfId="5555" priority="14734" stopIfTrue="1">
      <formula>AL1578&lt;AK1578</formula>
    </cfRule>
  </conditionalFormatting>
  <conditionalFormatting sqref="AL1579">
    <cfRule type="expression" dxfId="5554" priority="14735" stopIfTrue="1">
      <formula>AL1579&lt;AK1579</formula>
    </cfRule>
  </conditionalFormatting>
  <conditionalFormatting sqref="AL1580">
    <cfRule type="expression" dxfId="5553" priority="14736" stopIfTrue="1">
      <formula>AL1580&lt;AK1580</formula>
    </cfRule>
  </conditionalFormatting>
  <conditionalFormatting sqref="AL1581">
    <cfRule type="expression" dxfId="5552" priority="14737" stopIfTrue="1">
      <formula>AL1581&lt;AK1581</formula>
    </cfRule>
  </conditionalFormatting>
  <conditionalFormatting sqref="AL1582">
    <cfRule type="expression" dxfId="5551" priority="14738" stopIfTrue="1">
      <formula>AL1582&lt;AK1582</formula>
    </cfRule>
  </conditionalFormatting>
  <conditionalFormatting sqref="AL1583">
    <cfRule type="expression" dxfId="5550" priority="14739" stopIfTrue="1">
      <formula>AL1583&lt;AK1583</formula>
    </cfRule>
  </conditionalFormatting>
  <conditionalFormatting sqref="AL1584">
    <cfRule type="expression" dxfId="5549" priority="14740" stopIfTrue="1">
      <formula>AL1584&lt;AK1584</formula>
    </cfRule>
  </conditionalFormatting>
  <conditionalFormatting sqref="AL1585">
    <cfRule type="expression" dxfId="5548" priority="14741" stopIfTrue="1">
      <formula>AL1585&lt;AK1585</formula>
    </cfRule>
  </conditionalFormatting>
  <conditionalFormatting sqref="AL1586">
    <cfRule type="expression" dxfId="5547" priority="14742" stopIfTrue="1">
      <formula>AL1586&lt;AK1586</formula>
    </cfRule>
  </conditionalFormatting>
  <conditionalFormatting sqref="AL1587">
    <cfRule type="expression" dxfId="5546" priority="14743" stopIfTrue="1">
      <formula>AL1587&lt;AK1587</formula>
    </cfRule>
  </conditionalFormatting>
  <conditionalFormatting sqref="AL1588">
    <cfRule type="expression" dxfId="5545" priority="14744" stopIfTrue="1">
      <formula>AL1588&lt;AK1588</formula>
    </cfRule>
  </conditionalFormatting>
  <conditionalFormatting sqref="AL1589">
    <cfRule type="expression" dxfId="5544" priority="14745" stopIfTrue="1">
      <formula>AL1589&lt;AK1589</formula>
    </cfRule>
  </conditionalFormatting>
  <conditionalFormatting sqref="AL1590">
    <cfRule type="expression" dxfId="5543" priority="14746" stopIfTrue="1">
      <formula>AL1590&lt;AK1590</formula>
    </cfRule>
  </conditionalFormatting>
  <conditionalFormatting sqref="AL1591">
    <cfRule type="expression" dxfId="5542" priority="14747" stopIfTrue="1">
      <formula>AL1591&lt;AK1591</formula>
    </cfRule>
  </conditionalFormatting>
  <conditionalFormatting sqref="AS1623 AU1623:AV1623 AS1593 AU1593:BC1593 AX1623:BC1623">
    <cfRule type="expression" dxfId="5541" priority="14748" stopIfTrue="1">
      <formula>AS1593&lt;&gt;AS1592</formula>
    </cfRule>
  </conditionalFormatting>
  <conditionalFormatting sqref="AR1593">
    <cfRule type="expression" dxfId="5540" priority="14749" stopIfTrue="1">
      <formula>AR1593&lt;&gt;AR1592</formula>
    </cfRule>
  </conditionalFormatting>
  <conditionalFormatting sqref="AS1593">
    <cfRule type="expression" dxfId="5539" priority="14750" stopIfTrue="1">
      <formula>AS1593&lt;&gt;AS1592</formula>
    </cfRule>
  </conditionalFormatting>
  <conditionalFormatting sqref="AR1623">
    <cfRule type="expression" dxfId="5538" priority="14751" stopIfTrue="1">
      <formula>AR1623&lt;&gt;AR1622</formula>
    </cfRule>
  </conditionalFormatting>
  <conditionalFormatting sqref="AS1623">
    <cfRule type="expression" dxfId="5537" priority="14752" stopIfTrue="1">
      <formula>AS1623&lt;&gt;AS1622</formula>
    </cfRule>
  </conditionalFormatting>
  <conditionalFormatting sqref="AE1643">
    <cfRule type="expression" dxfId="5536" priority="14753" stopIfTrue="1">
      <formula>AE1643&lt;&gt;AE1642</formula>
    </cfRule>
  </conditionalFormatting>
  <conditionalFormatting sqref="AF1643">
    <cfRule type="expression" dxfId="5535" priority="14754" stopIfTrue="1">
      <formula>AF1643&lt;&gt;AF1642</formula>
    </cfRule>
  </conditionalFormatting>
  <conditionalFormatting sqref="AE1613">
    <cfRule type="expression" dxfId="5534" priority="14756" stopIfTrue="1">
      <formula>AE1613&lt;&gt;AE1612</formula>
    </cfRule>
  </conditionalFormatting>
  <conditionalFormatting sqref="AF1613">
    <cfRule type="expression" dxfId="5533" priority="14757" stopIfTrue="1">
      <formula>AF1613&lt;&gt;AF1612</formula>
    </cfRule>
  </conditionalFormatting>
  <conditionalFormatting sqref="AR1593">
    <cfRule type="expression" dxfId="5532" priority="14758" stopIfTrue="1">
      <formula>AR1593&lt;&gt;AR1592</formula>
    </cfRule>
  </conditionalFormatting>
  <conditionalFormatting sqref="AS1593">
    <cfRule type="expression" dxfId="5531" priority="14759" stopIfTrue="1">
      <formula>AS1593&lt;&gt;AS1592</formula>
    </cfRule>
  </conditionalFormatting>
  <conditionalFormatting sqref="AR1623">
    <cfRule type="expression" dxfId="5530" priority="14760" stopIfTrue="1">
      <formula>AR1623&lt;&gt;AR1622</formula>
    </cfRule>
  </conditionalFormatting>
  <conditionalFormatting sqref="AS1623">
    <cfRule type="expression" dxfId="5529" priority="14761" stopIfTrue="1">
      <formula>AS1623&lt;&gt;AS1622</formula>
    </cfRule>
  </conditionalFormatting>
  <conditionalFormatting sqref="AE1643">
    <cfRule type="expression" dxfId="5528" priority="14762" stopIfTrue="1">
      <formula>AE1643&lt;&gt;AE1642</formula>
    </cfRule>
  </conditionalFormatting>
  <conditionalFormatting sqref="AF1643">
    <cfRule type="expression" dxfId="5527" priority="14763" stopIfTrue="1">
      <formula>AF1643&lt;&gt;AF1642</formula>
    </cfRule>
  </conditionalFormatting>
  <conditionalFormatting sqref="AE1613">
    <cfRule type="expression" dxfId="5526" priority="14765" stopIfTrue="1">
      <formula>AE1613&lt;&gt;AE1612</formula>
    </cfRule>
  </conditionalFormatting>
  <conditionalFormatting sqref="AF1613">
    <cfRule type="expression" dxfId="5525" priority="14766" stopIfTrue="1">
      <formula>AF1613&lt;&gt;AF1612</formula>
    </cfRule>
  </conditionalFormatting>
  <conditionalFormatting sqref="AR1593">
    <cfRule type="expression" dxfId="5524" priority="14767" stopIfTrue="1">
      <formula>AR1593&lt;&gt;AR1592</formula>
    </cfRule>
  </conditionalFormatting>
  <conditionalFormatting sqref="AS1593">
    <cfRule type="expression" dxfId="5523" priority="14768" stopIfTrue="1">
      <formula>AS1593&lt;&gt;AS1592</formula>
    </cfRule>
  </conditionalFormatting>
  <conditionalFormatting sqref="AR1623">
    <cfRule type="expression" dxfId="5522" priority="14769" stopIfTrue="1">
      <formula>AR1623&lt;&gt;AR1622</formula>
    </cfRule>
  </conditionalFormatting>
  <conditionalFormatting sqref="AS1623">
    <cfRule type="expression" dxfId="5521" priority="14770" stopIfTrue="1">
      <formula>AS1623&lt;&gt;AS1622</formula>
    </cfRule>
  </conditionalFormatting>
  <conditionalFormatting sqref="AE1643">
    <cfRule type="expression" dxfId="5520" priority="14771" stopIfTrue="1">
      <formula>AE1643&lt;&gt;AE1642</formula>
    </cfRule>
  </conditionalFormatting>
  <conditionalFormatting sqref="AF1643">
    <cfRule type="expression" dxfId="5519" priority="14772" stopIfTrue="1">
      <formula>AF1643&lt;&gt;AF1642</formula>
    </cfRule>
  </conditionalFormatting>
  <conditionalFormatting sqref="AE1613">
    <cfRule type="expression" dxfId="5518" priority="14774" stopIfTrue="1">
      <formula>AE1613&lt;&gt;AE1612</formula>
    </cfRule>
  </conditionalFormatting>
  <conditionalFormatting sqref="AF1613">
    <cfRule type="expression" dxfId="5517" priority="14775" stopIfTrue="1">
      <formula>AF1613&lt;&gt;AF1612</formula>
    </cfRule>
  </conditionalFormatting>
  <conditionalFormatting sqref="AR1593">
    <cfRule type="expression" dxfId="5516" priority="14776" stopIfTrue="1">
      <formula>AR1593&lt;&gt;AR1592</formula>
    </cfRule>
  </conditionalFormatting>
  <conditionalFormatting sqref="AS1593">
    <cfRule type="expression" dxfId="5515" priority="14777" stopIfTrue="1">
      <formula>AS1593&lt;&gt;AS1592</formula>
    </cfRule>
  </conditionalFormatting>
  <conditionalFormatting sqref="AR1623">
    <cfRule type="expression" dxfId="5514" priority="14778" stopIfTrue="1">
      <formula>AR1623&lt;&gt;AR1622</formula>
    </cfRule>
  </conditionalFormatting>
  <conditionalFormatting sqref="AS1623">
    <cfRule type="expression" dxfId="5513" priority="14779" stopIfTrue="1">
      <formula>AS1623&lt;&gt;AS1622</formula>
    </cfRule>
  </conditionalFormatting>
  <conditionalFormatting sqref="AE1643">
    <cfRule type="expression" dxfId="5512" priority="14780" stopIfTrue="1">
      <formula>AE1643&lt;&gt;AE1642</formula>
    </cfRule>
  </conditionalFormatting>
  <conditionalFormatting sqref="AF1643">
    <cfRule type="expression" dxfId="5511" priority="14781" stopIfTrue="1">
      <formula>AF1643&lt;&gt;AF1642</formula>
    </cfRule>
  </conditionalFormatting>
  <conditionalFormatting sqref="AE1613">
    <cfRule type="expression" dxfId="5510" priority="14783" stopIfTrue="1">
      <formula>AE1613&lt;&gt;AE1612</formula>
    </cfRule>
  </conditionalFormatting>
  <conditionalFormatting sqref="AF1613">
    <cfRule type="expression" dxfId="5509" priority="14784" stopIfTrue="1">
      <formula>AF1613&lt;&gt;AF1612</formula>
    </cfRule>
  </conditionalFormatting>
  <conditionalFormatting sqref="AW1623">
    <cfRule type="expression" dxfId="5508" priority="14785" stopIfTrue="1">
      <formula>AW1623&lt;&gt;AW1622</formula>
    </cfRule>
  </conditionalFormatting>
  <conditionalFormatting sqref="AU1593">
    <cfRule type="expression" dxfId="5507" priority="14786" stopIfTrue="1">
      <formula>AU1593&lt;&gt;AU1592</formula>
    </cfRule>
  </conditionalFormatting>
  <conditionalFormatting sqref="AU1593">
    <cfRule type="expression" dxfId="5506" priority="14787" stopIfTrue="1">
      <formula>AU1593&lt;&gt;AU1592</formula>
    </cfRule>
  </conditionalFormatting>
  <conditionalFormatting sqref="AU1593">
    <cfRule type="expression" dxfId="5505" priority="14788" stopIfTrue="1">
      <formula>AU1593&lt;&gt;AU1592</formula>
    </cfRule>
  </conditionalFormatting>
  <conditionalFormatting sqref="AU1593">
    <cfRule type="expression" dxfId="5504" priority="14789" stopIfTrue="1">
      <formula>AU1593&lt;&gt;AU1592</formula>
    </cfRule>
  </conditionalFormatting>
  <conditionalFormatting sqref="AV1593">
    <cfRule type="expression" dxfId="5503" priority="14790" stopIfTrue="1">
      <formula>AV1593&lt;&gt;AV1592</formula>
    </cfRule>
  </conditionalFormatting>
  <conditionalFormatting sqref="AV1593">
    <cfRule type="expression" dxfId="5502" priority="14791" stopIfTrue="1">
      <formula>AV1593&lt;&gt;AV1592</formula>
    </cfRule>
  </conditionalFormatting>
  <conditionalFormatting sqref="AV1593">
    <cfRule type="expression" dxfId="5501" priority="14792" stopIfTrue="1">
      <formula>AV1593&lt;&gt;AV1592</formula>
    </cfRule>
  </conditionalFormatting>
  <conditionalFormatting sqref="AV1593">
    <cfRule type="expression" dxfId="5500" priority="14793" stopIfTrue="1">
      <formula>AV1593&lt;&gt;AV1592</formula>
    </cfRule>
  </conditionalFormatting>
  <conditionalFormatting sqref="AS1623:AV1623 AX1623:BC1623">
    <cfRule type="expression" dxfId="5499" priority="14794" stopIfTrue="1">
      <formula>AS1623&lt;&gt;AS1622</formula>
    </cfRule>
  </conditionalFormatting>
  <conditionalFormatting sqref="AR1593">
    <cfRule type="expression" dxfId="5498" priority="14795" stopIfTrue="1">
      <formula>AR1593&lt;&gt;AR1592</formula>
    </cfRule>
  </conditionalFormatting>
  <conditionalFormatting sqref="AS1593">
    <cfRule type="expression" dxfId="5497" priority="14796" stopIfTrue="1">
      <formula>AS1593&lt;&gt;AS1592</formula>
    </cfRule>
  </conditionalFormatting>
  <conditionalFormatting sqref="AS1593:BC1593">
    <cfRule type="expression" dxfId="5496" priority="14797" stopIfTrue="1">
      <formula>AS1593&lt;&gt;AS1592</formula>
    </cfRule>
  </conditionalFormatting>
  <conditionalFormatting sqref="AR1623">
    <cfRule type="expression" dxfId="5495" priority="14798" stopIfTrue="1">
      <formula>AR1623&lt;&gt;AR1622</formula>
    </cfRule>
  </conditionalFormatting>
  <conditionalFormatting sqref="AS1623">
    <cfRule type="expression" dxfId="5494" priority="14799" stopIfTrue="1">
      <formula>AS1623&lt;&gt;AS1622</formula>
    </cfRule>
  </conditionalFormatting>
  <conditionalFormatting sqref="AE1643">
    <cfRule type="expression" dxfId="5493" priority="14800" stopIfTrue="1">
      <formula>AE1643&lt;&gt;AE1642</formula>
    </cfRule>
  </conditionalFormatting>
  <conditionalFormatting sqref="AF1643">
    <cfRule type="expression" dxfId="5492" priority="14801" stopIfTrue="1">
      <formula>AF1643&lt;&gt;AF1642</formula>
    </cfRule>
  </conditionalFormatting>
  <conditionalFormatting sqref="AE1613">
    <cfRule type="expression" dxfId="5491" priority="14803" stopIfTrue="1">
      <formula>AE1613&lt;&gt;AE1612</formula>
    </cfRule>
  </conditionalFormatting>
  <conditionalFormatting sqref="AF1613">
    <cfRule type="expression" dxfId="5490" priority="14804" stopIfTrue="1">
      <formula>AF1613&lt;&gt;AF1612</formula>
    </cfRule>
  </conditionalFormatting>
  <conditionalFormatting sqref="AI1598">
    <cfRule type="expression" dxfId="5489" priority="14805" stopIfTrue="1">
      <formula>AI1598&lt;AH1598</formula>
    </cfRule>
  </conditionalFormatting>
  <conditionalFormatting sqref="AI1599:AI1621">
    <cfRule type="expression" dxfId="5488" priority="14806" stopIfTrue="1">
      <formula>AI1599&lt;AH1599</formula>
    </cfRule>
  </conditionalFormatting>
  <conditionalFormatting sqref="AI1568">
    <cfRule type="expression" dxfId="5487" priority="14807" stopIfTrue="1">
      <formula>AI1568&lt;AH1568</formula>
    </cfRule>
  </conditionalFormatting>
  <conditionalFormatting sqref="AI1569:AI1591">
    <cfRule type="expression" dxfId="5486" priority="14808" stopIfTrue="1">
      <formula>AI1569&lt;AH1569</formula>
    </cfRule>
  </conditionalFormatting>
  <conditionalFormatting sqref="AR1593">
    <cfRule type="expression" dxfId="5485" priority="14809" stopIfTrue="1">
      <formula>AR1593&lt;&gt;AR1592</formula>
    </cfRule>
  </conditionalFormatting>
  <conditionalFormatting sqref="AS1593">
    <cfRule type="expression" dxfId="5484" priority="14810" stopIfTrue="1">
      <formula>AS1593&lt;&gt;AS1592</formula>
    </cfRule>
  </conditionalFormatting>
  <conditionalFormatting sqref="AS1593:BC1593">
    <cfRule type="expression" dxfId="5483" priority="14811" stopIfTrue="1">
      <formula>AS1593&lt;&gt;AS1592</formula>
    </cfRule>
  </conditionalFormatting>
  <conditionalFormatting sqref="AR1623">
    <cfRule type="expression" dxfId="5482" priority="14812" stopIfTrue="1">
      <formula>AR1623&lt;&gt;AR1622</formula>
    </cfRule>
  </conditionalFormatting>
  <conditionalFormatting sqref="AS1623">
    <cfRule type="expression" dxfId="5481" priority="14813" stopIfTrue="1">
      <formula>AS1623&lt;&gt;AS1622</formula>
    </cfRule>
  </conditionalFormatting>
  <conditionalFormatting sqref="AE1643">
    <cfRule type="expression" dxfId="5480" priority="14814" stopIfTrue="1">
      <formula>AE1643&lt;&gt;AE1642</formula>
    </cfRule>
  </conditionalFormatting>
  <conditionalFormatting sqref="AF1643">
    <cfRule type="expression" dxfId="5479" priority="14815" stopIfTrue="1">
      <formula>AF1643&lt;&gt;AF1642</formula>
    </cfRule>
  </conditionalFormatting>
  <conditionalFormatting sqref="AE1613">
    <cfRule type="expression" dxfId="5478" priority="14817" stopIfTrue="1">
      <formula>AE1613&lt;&gt;AE1612</formula>
    </cfRule>
  </conditionalFormatting>
  <conditionalFormatting sqref="AF1613">
    <cfRule type="expression" dxfId="5477" priority="14818" stopIfTrue="1">
      <formula>AF1613&lt;&gt;AF1612</formula>
    </cfRule>
  </conditionalFormatting>
  <conditionalFormatting sqref="AR1593">
    <cfRule type="expression" dxfId="5476" priority="14819" stopIfTrue="1">
      <formula>AR1593&lt;&gt;AR1592</formula>
    </cfRule>
  </conditionalFormatting>
  <conditionalFormatting sqref="AS1593">
    <cfRule type="expression" dxfId="5475" priority="14820" stopIfTrue="1">
      <formula>AS1593&lt;&gt;AS1592</formula>
    </cfRule>
  </conditionalFormatting>
  <conditionalFormatting sqref="AS1593:BC1593">
    <cfRule type="expression" dxfId="5474" priority="14821" stopIfTrue="1">
      <formula>AS1593&lt;&gt;AS1592</formula>
    </cfRule>
  </conditionalFormatting>
  <conditionalFormatting sqref="AR1623">
    <cfRule type="expression" dxfId="5473" priority="14822" stopIfTrue="1">
      <formula>AR1623&lt;&gt;AR1622</formula>
    </cfRule>
  </conditionalFormatting>
  <conditionalFormatting sqref="AS1623">
    <cfRule type="expression" dxfId="5472" priority="14823" stopIfTrue="1">
      <formula>AS1623&lt;&gt;AS1622</formula>
    </cfRule>
  </conditionalFormatting>
  <conditionalFormatting sqref="AE1643">
    <cfRule type="expression" dxfId="5471" priority="14824" stopIfTrue="1">
      <formula>AE1643&lt;&gt;AE1642</formula>
    </cfRule>
  </conditionalFormatting>
  <conditionalFormatting sqref="AF1643">
    <cfRule type="expression" dxfId="5470" priority="14825" stopIfTrue="1">
      <formula>AF1643&lt;&gt;AF1642</formula>
    </cfRule>
  </conditionalFormatting>
  <conditionalFormatting sqref="AE1613">
    <cfRule type="expression" dxfId="5469" priority="14827" stopIfTrue="1">
      <formula>AE1613&lt;&gt;AE1612</formula>
    </cfRule>
  </conditionalFormatting>
  <conditionalFormatting sqref="AF1613">
    <cfRule type="expression" dxfId="5468" priority="14828" stopIfTrue="1">
      <formula>AF1613&lt;&gt;AF1612</formula>
    </cfRule>
  </conditionalFormatting>
  <conditionalFormatting sqref="AI1598">
    <cfRule type="expression" dxfId="5467" priority="14829" stopIfTrue="1">
      <formula>AI1598&lt;AH1598</formula>
    </cfRule>
  </conditionalFormatting>
  <conditionalFormatting sqref="AI1599:AI1621">
    <cfRule type="expression" dxfId="5466" priority="14830" stopIfTrue="1">
      <formula>AI1599&lt;AH1599</formula>
    </cfRule>
  </conditionalFormatting>
  <conditionalFormatting sqref="AI1568">
    <cfRule type="expression" dxfId="5465" priority="14831" stopIfTrue="1">
      <formula>AI1568&lt;AH1568</formula>
    </cfRule>
  </conditionalFormatting>
  <conditionalFormatting sqref="AI1569:AI1591">
    <cfRule type="expression" dxfId="5464" priority="14832" stopIfTrue="1">
      <formula>AI1569&lt;AH1569</formula>
    </cfRule>
  </conditionalFormatting>
  <conditionalFormatting sqref="AR1593">
    <cfRule type="expression" dxfId="5463" priority="14833" stopIfTrue="1">
      <formula>AR1593&lt;&gt;AR1592</formula>
    </cfRule>
  </conditionalFormatting>
  <conditionalFormatting sqref="AS1593">
    <cfRule type="expression" dxfId="5462" priority="14834" stopIfTrue="1">
      <formula>AS1593&lt;&gt;AS1592</formula>
    </cfRule>
  </conditionalFormatting>
  <conditionalFormatting sqref="AS1593:BC1593">
    <cfRule type="expression" dxfId="5461" priority="14835" stopIfTrue="1">
      <formula>AS1593&lt;&gt;AS1592</formula>
    </cfRule>
  </conditionalFormatting>
  <conditionalFormatting sqref="AR1623">
    <cfRule type="expression" dxfId="5460" priority="14836" stopIfTrue="1">
      <formula>AR1623&lt;&gt;AR1622</formula>
    </cfRule>
  </conditionalFormatting>
  <conditionalFormatting sqref="AS1623">
    <cfRule type="expression" dxfId="5459" priority="14837" stopIfTrue="1">
      <formula>AS1623&lt;&gt;AS1622</formula>
    </cfRule>
  </conditionalFormatting>
  <conditionalFormatting sqref="AE1643">
    <cfRule type="expression" dxfId="5458" priority="14838" stopIfTrue="1">
      <formula>AE1643&lt;&gt;AE1642</formula>
    </cfRule>
  </conditionalFormatting>
  <conditionalFormatting sqref="AF1643">
    <cfRule type="expression" dxfId="5457" priority="14839" stopIfTrue="1">
      <formula>AF1643&lt;&gt;AF1642</formula>
    </cfRule>
  </conditionalFormatting>
  <conditionalFormatting sqref="AE1613">
    <cfRule type="expression" dxfId="5456" priority="14841" stopIfTrue="1">
      <formula>AE1613&lt;&gt;AE1612</formula>
    </cfRule>
  </conditionalFormatting>
  <conditionalFormatting sqref="AF1613">
    <cfRule type="expression" dxfId="5455" priority="14842" stopIfTrue="1">
      <formula>AF1613&lt;&gt;AF1612</formula>
    </cfRule>
  </conditionalFormatting>
  <conditionalFormatting sqref="AI1598">
    <cfRule type="expression" dxfId="5454" priority="14843" stopIfTrue="1">
      <formula>AI1598&lt;AH1598</formula>
    </cfRule>
  </conditionalFormatting>
  <conditionalFormatting sqref="AI1599:AI1621">
    <cfRule type="expression" dxfId="5453" priority="14844" stopIfTrue="1">
      <formula>AI1599&lt;AH1599</formula>
    </cfRule>
  </conditionalFormatting>
  <conditionalFormatting sqref="AI1568">
    <cfRule type="expression" dxfId="5452" priority="14845" stopIfTrue="1">
      <formula>AI1568&lt;AH1568</formula>
    </cfRule>
  </conditionalFormatting>
  <conditionalFormatting sqref="AI1569:AI1591">
    <cfRule type="expression" dxfId="5451" priority="14846" stopIfTrue="1">
      <formula>AI1569&lt;AH1569</formula>
    </cfRule>
  </conditionalFormatting>
  <conditionalFormatting sqref="AJ1583:AJ1591">
    <cfRule type="expression" dxfId="5450" priority="14847" stopIfTrue="1">
      <formula>AJ1583&lt;AI1583</formula>
    </cfRule>
  </conditionalFormatting>
  <conditionalFormatting sqref="AJ1568">
    <cfRule type="expression" dxfId="5449" priority="14848" stopIfTrue="1">
      <formula>AJ1568&lt;AI1568</formula>
    </cfRule>
  </conditionalFormatting>
  <conditionalFormatting sqref="AJ1569:AJ1582">
    <cfRule type="expression" dxfId="5448" priority="14849" stopIfTrue="1">
      <formula>AJ1569&lt;AI1569</formula>
    </cfRule>
  </conditionalFormatting>
  <conditionalFormatting sqref="AJ1613">
    <cfRule type="expression" dxfId="5447" priority="14850" stopIfTrue="1">
      <formula>AJ1613&lt;AI1613</formula>
    </cfRule>
  </conditionalFormatting>
  <conditionalFormatting sqref="AJ1598">
    <cfRule type="expression" dxfId="5446" priority="14851" stopIfTrue="1">
      <formula>AJ1598&lt;AI1598</formula>
    </cfRule>
  </conditionalFormatting>
  <conditionalFormatting sqref="AJ1599:AJ1612 AJ1614:AJ1621">
    <cfRule type="expression" dxfId="5445" priority="14852" stopIfTrue="1">
      <formula>AJ1599&lt;AI1599</formula>
    </cfRule>
  </conditionalFormatting>
  <conditionalFormatting sqref="AW1623">
    <cfRule type="expression" dxfId="5444" priority="14853" stopIfTrue="1">
      <formula>AW1623&lt;&gt;AW1622</formula>
    </cfRule>
  </conditionalFormatting>
  <conditionalFormatting sqref="AK1613">
    <cfRule type="expression" dxfId="5443" priority="14854" stopIfTrue="1">
      <formula>AK1613&lt;AJ1613</formula>
    </cfRule>
  </conditionalFormatting>
  <conditionalFormatting sqref="AK1598">
    <cfRule type="expression" dxfId="5442" priority="14855" stopIfTrue="1">
      <formula>AK1598&lt;AJ1598</formula>
    </cfRule>
  </conditionalFormatting>
  <conditionalFormatting sqref="AK1599:AK1612 AK1614:AK1621">
    <cfRule type="expression" dxfId="5441" priority="14856" stopIfTrue="1">
      <formula>AK1599&lt;AJ1599</formula>
    </cfRule>
  </conditionalFormatting>
  <conditionalFormatting sqref="AK1583:AK1591">
    <cfRule type="expression" dxfId="5440" priority="14857" stopIfTrue="1">
      <formula>AK1583&lt;AJ1583</formula>
    </cfRule>
  </conditionalFormatting>
  <conditionalFormatting sqref="AK1568">
    <cfRule type="expression" dxfId="5439" priority="14858" stopIfTrue="1">
      <formula>AK1568&lt;AJ1568</formula>
    </cfRule>
  </conditionalFormatting>
  <conditionalFormatting sqref="AK1569:AK1582">
    <cfRule type="expression" dxfId="5438" priority="14859" stopIfTrue="1">
      <formula>AK1569&lt;AJ1569</formula>
    </cfRule>
  </conditionalFormatting>
  <conditionalFormatting sqref="AK1568">
    <cfRule type="expression" dxfId="5437" priority="14860" stopIfTrue="1">
      <formula>AK1568&lt;AJ1568</formula>
    </cfRule>
  </conditionalFormatting>
  <conditionalFormatting sqref="AK1569">
    <cfRule type="expression" dxfId="5436" priority="14861" stopIfTrue="1">
      <formula>AK1569&lt;AJ1569</formula>
    </cfRule>
  </conditionalFormatting>
  <conditionalFormatting sqref="AK1570">
    <cfRule type="expression" dxfId="5435" priority="14862" stopIfTrue="1">
      <formula>AK1570&lt;AJ1570</formula>
    </cfRule>
  </conditionalFormatting>
  <conditionalFormatting sqref="AK1571">
    <cfRule type="expression" dxfId="5434" priority="14863" stopIfTrue="1">
      <formula>AK1571&lt;AJ1571</formula>
    </cfRule>
  </conditionalFormatting>
  <conditionalFormatting sqref="AK1572">
    <cfRule type="expression" dxfId="5433" priority="14864" stopIfTrue="1">
      <formula>AK1572&lt;AJ1572</formula>
    </cfRule>
  </conditionalFormatting>
  <conditionalFormatting sqref="AK1573">
    <cfRule type="expression" dxfId="5432" priority="14865" stopIfTrue="1">
      <formula>AK1573&lt;AJ1573</formula>
    </cfRule>
  </conditionalFormatting>
  <conditionalFormatting sqref="AK1574">
    <cfRule type="expression" dxfId="5431" priority="14866" stopIfTrue="1">
      <formula>AK1574&lt;AJ1574</formula>
    </cfRule>
  </conditionalFormatting>
  <conditionalFormatting sqref="AK1575">
    <cfRule type="expression" dxfId="5430" priority="14867" stopIfTrue="1">
      <formula>AK1575&lt;AJ1575</formula>
    </cfRule>
  </conditionalFormatting>
  <conditionalFormatting sqref="AK1576">
    <cfRule type="expression" dxfId="5429" priority="14868" stopIfTrue="1">
      <formula>AK1576&lt;AJ1576</formula>
    </cfRule>
  </conditionalFormatting>
  <conditionalFormatting sqref="AK1577">
    <cfRule type="expression" dxfId="5428" priority="14869" stopIfTrue="1">
      <formula>AK1577&lt;AJ1577</formula>
    </cfRule>
  </conditionalFormatting>
  <conditionalFormatting sqref="AK1578">
    <cfRule type="expression" dxfId="5427" priority="14870" stopIfTrue="1">
      <formula>AK1578&lt;AJ1578</formula>
    </cfRule>
  </conditionalFormatting>
  <conditionalFormatting sqref="AK1579">
    <cfRule type="expression" dxfId="5426" priority="14871" stopIfTrue="1">
      <formula>AK1579&lt;AJ1579</formula>
    </cfRule>
  </conditionalFormatting>
  <conditionalFormatting sqref="AK1580">
    <cfRule type="expression" dxfId="5425" priority="14872" stopIfTrue="1">
      <formula>AK1580&lt;AJ1580</formula>
    </cfRule>
  </conditionalFormatting>
  <conditionalFormatting sqref="AK1581">
    <cfRule type="expression" dxfId="5424" priority="14873" stopIfTrue="1">
      <formula>AK1581&lt;AJ1581</formula>
    </cfRule>
  </conditionalFormatting>
  <conditionalFormatting sqref="AK1582">
    <cfRule type="expression" dxfId="5423" priority="14874" stopIfTrue="1">
      <formula>AK1582&lt;AJ1582</formula>
    </cfRule>
  </conditionalFormatting>
  <conditionalFormatting sqref="AK1583">
    <cfRule type="expression" dxfId="5422" priority="14875" stopIfTrue="1">
      <formula>AK1583&lt;AJ1583</formula>
    </cfRule>
  </conditionalFormatting>
  <conditionalFormatting sqref="AK1584">
    <cfRule type="expression" dxfId="5421" priority="14876" stopIfTrue="1">
      <formula>AK1584&lt;AJ1584</formula>
    </cfRule>
  </conditionalFormatting>
  <conditionalFormatting sqref="AK1585">
    <cfRule type="expression" dxfId="5420" priority="14877" stopIfTrue="1">
      <formula>AK1585&lt;AJ1585</formula>
    </cfRule>
  </conditionalFormatting>
  <conditionalFormatting sqref="AK1586">
    <cfRule type="expression" dxfId="5419" priority="14878" stopIfTrue="1">
      <formula>AK1586&lt;AJ1586</formula>
    </cfRule>
  </conditionalFormatting>
  <conditionalFormatting sqref="AK1587">
    <cfRule type="expression" dxfId="5418" priority="14879" stopIfTrue="1">
      <formula>AK1587&lt;AJ1587</formula>
    </cfRule>
  </conditionalFormatting>
  <conditionalFormatting sqref="AK1588">
    <cfRule type="expression" dxfId="5417" priority="14880" stopIfTrue="1">
      <formula>AK1588&lt;AJ1588</formula>
    </cfRule>
  </conditionalFormatting>
  <conditionalFormatting sqref="AK1589">
    <cfRule type="expression" dxfId="5416" priority="14881" stopIfTrue="1">
      <formula>AK1589&lt;AJ1589</formula>
    </cfRule>
  </conditionalFormatting>
  <conditionalFormatting sqref="AK1590">
    <cfRule type="expression" dxfId="5415" priority="14882" stopIfTrue="1">
      <formula>AK1590&lt;AJ1590</formula>
    </cfRule>
  </conditionalFormatting>
  <conditionalFormatting sqref="AK1591">
    <cfRule type="expression" dxfId="5414" priority="14883" stopIfTrue="1">
      <formula>AK1591&lt;AJ1591</formula>
    </cfRule>
  </conditionalFormatting>
  <conditionalFormatting sqref="AK1598">
    <cfRule type="expression" dxfId="5413" priority="14884" stopIfTrue="1">
      <formula>AK1598&lt;AJ1598</formula>
    </cfRule>
  </conditionalFormatting>
  <conditionalFormatting sqref="AK1599">
    <cfRule type="expression" dxfId="5412" priority="14885" stopIfTrue="1">
      <formula>AK1599&lt;AJ1599</formula>
    </cfRule>
  </conditionalFormatting>
  <conditionalFormatting sqref="AK1600">
    <cfRule type="expression" dxfId="5411" priority="14886" stopIfTrue="1">
      <formula>AK1600&lt;AJ1600</formula>
    </cfRule>
  </conditionalFormatting>
  <conditionalFormatting sqref="AK1601">
    <cfRule type="expression" dxfId="5410" priority="14887" stopIfTrue="1">
      <formula>AK1601&lt;AJ1601</formula>
    </cfRule>
  </conditionalFormatting>
  <conditionalFormatting sqref="AK1602">
    <cfRule type="expression" dxfId="5409" priority="14888" stopIfTrue="1">
      <formula>AK1602&lt;AJ1602</formula>
    </cfRule>
  </conditionalFormatting>
  <conditionalFormatting sqref="AK1603">
    <cfRule type="expression" dxfId="5408" priority="14889" stopIfTrue="1">
      <formula>AK1603&lt;AJ1603</formula>
    </cfRule>
  </conditionalFormatting>
  <conditionalFormatting sqref="AK1604">
    <cfRule type="expression" dxfId="5407" priority="14890" stopIfTrue="1">
      <formula>AK1604&lt;AJ1604</formula>
    </cfRule>
  </conditionalFormatting>
  <conditionalFormatting sqref="AK1605">
    <cfRule type="expression" dxfId="5406" priority="14891" stopIfTrue="1">
      <formula>AK1605&lt;AJ1605</formula>
    </cfRule>
  </conditionalFormatting>
  <conditionalFormatting sqref="AK1606">
    <cfRule type="expression" dxfId="5405" priority="14892" stopIfTrue="1">
      <formula>AK1606&lt;AJ1606</formula>
    </cfRule>
  </conditionalFormatting>
  <conditionalFormatting sqref="AK1607">
    <cfRule type="expression" dxfId="5404" priority="14893" stopIfTrue="1">
      <formula>AK1607&lt;AJ1607</formula>
    </cfRule>
  </conditionalFormatting>
  <conditionalFormatting sqref="AK1608">
    <cfRule type="expression" dxfId="5403" priority="14894" stopIfTrue="1">
      <formula>AK1608&lt;AJ1608</formula>
    </cfRule>
  </conditionalFormatting>
  <conditionalFormatting sqref="AK1609">
    <cfRule type="expression" dxfId="5402" priority="14895" stopIfTrue="1">
      <formula>AK1609&lt;AJ1609</formula>
    </cfRule>
  </conditionalFormatting>
  <conditionalFormatting sqref="AK1610">
    <cfRule type="expression" dxfId="5401" priority="14896" stopIfTrue="1">
      <formula>AK1610&lt;AJ1610</formula>
    </cfRule>
  </conditionalFormatting>
  <conditionalFormatting sqref="AK1611">
    <cfRule type="expression" dxfId="5400" priority="14897" stopIfTrue="1">
      <formula>AK1611&lt;AJ1611</formula>
    </cfRule>
  </conditionalFormatting>
  <conditionalFormatting sqref="AK1612">
    <cfRule type="expression" dxfId="5399" priority="14898" stopIfTrue="1">
      <formula>AK1612&lt;AJ1612</formula>
    </cfRule>
  </conditionalFormatting>
  <conditionalFormatting sqref="AK1613">
    <cfRule type="expression" dxfId="5398" priority="14899" stopIfTrue="1">
      <formula>AK1613&lt;AJ1613</formula>
    </cfRule>
  </conditionalFormatting>
  <conditionalFormatting sqref="AK1614">
    <cfRule type="expression" dxfId="5397" priority="14900" stopIfTrue="1">
      <formula>AK1614&lt;AJ1614</formula>
    </cfRule>
  </conditionalFormatting>
  <conditionalFormatting sqref="AK1615">
    <cfRule type="expression" dxfId="5396" priority="14901" stopIfTrue="1">
      <formula>AK1615&lt;AJ1615</formula>
    </cfRule>
  </conditionalFormatting>
  <conditionalFormatting sqref="AK1616">
    <cfRule type="expression" dxfId="5395" priority="14902" stopIfTrue="1">
      <formula>AK1616&lt;AJ1616</formula>
    </cfRule>
  </conditionalFormatting>
  <conditionalFormatting sqref="AK1617">
    <cfRule type="expression" dxfId="5394" priority="14903" stopIfTrue="1">
      <formula>AK1617&lt;AJ1617</formula>
    </cfRule>
  </conditionalFormatting>
  <conditionalFormatting sqref="AK1618">
    <cfRule type="expression" dxfId="5393" priority="14904" stopIfTrue="1">
      <formula>AK1618&lt;AJ1618</formula>
    </cfRule>
  </conditionalFormatting>
  <conditionalFormatting sqref="AK1619">
    <cfRule type="expression" dxfId="5392" priority="14905" stopIfTrue="1">
      <formula>AK1619&lt;AJ1619</formula>
    </cfRule>
  </conditionalFormatting>
  <conditionalFormatting sqref="AK1620">
    <cfRule type="expression" dxfId="5391" priority="14906" stopIfTrue="1">
      <formula>AK1620&lt;AJ1620</formula>
    </cfRule>
  </conditionalFormatting>
  <conditionalFormatting sqref="AK1621">
    <cfRule type="expression" dxfId="5390" priority="14907" stopIfTrue="1">
      <formula>AK1621&lt;AJ1621</formula>
    </cfRule>
  </conditionalFormatting>
  <conditionalFormatting sqref="AL1613">
    <cfRule type="expression" dxfId="5389" priority="14908" stopIfTrue="1">
      <formula>AL1613&lt;AK1613</formula>
    </cfRule>
  </conditionalFormatting>
  <conditionalFormatting sqref="AL1598">
    <cfRule type="expression" dxfId="5388" priority="14909" stopIfTrue="1">
      <formula>AL1598&lt;AK1598</formula>
    </cfRule>
  </conditionalFormatting>
  <conditionalFormatting sqref="AL1599:AL1612 AL1614:AL1621">
    <cfRule type="expression" dxfId="5387" priority="14910" stopIfTrue="1">
      <formula>AL1599&lt;AK1599</formula>
    </cfRule>
  </conditionalFormatting>
  <conditionalFormatting sqref="AL1598">
    <cfRule type="expression" dxfId="5386" priority="14911" stopIfTrue="1">
      <formula>AL1598&lt;AK1598</formula>
    </cfRule>
  </conditionalFormatting>
  <conditionalFormatting sqref="AL1599">
    <cfRule type="expression" dxfId="5385" priority="14912" stopIfTrue="1">
      <formula>AL1599&lt;AK1599</formula>
    </cfRule>
  </conditionalFormatting>
  <conditionalFormatting sqref="AL1600">
    <cfRule type="expression" dxfId="5384" priority="14913" stopIfTrue="1">
      <formula>AL1600&lt;AK1600</formula>
    </cfRule>
  </conditionalFormatting>
  <conditionalFormatting sqref="AL1601">
    <cfRule type="expression" dxfId="5383" priority="14914" stopIfTrue="1">
      <formula>AL1601&lt;AK1601</formula>
    </cfRule>
  </conditionalFormatting>
  <conditionalFormatting sqref="AL1602">
    <cfRule type="expression" dxfId="5382" priority="14915" stopIfTrue="1">
      <formula>AL1602&lt;AK1602</formula>
    </cfRule>
  </conditionalFormatting>
  <conditionalFormatting sqref="AL1603">
    <cfRule type="expression" dxfId="5381" priority="14916" stopIfTrue="1">
      <formula>AL1603&lt;AK1603</formula>
    </cfRule>
  </conditionalFormatting>
  <conditionalFormatting sqref="AL1604">
    <cfRule type="expression" dxfId="5380" priority="14917" stopIfTrue="1">
      <formula>AL1604&lt;AK1604</formula>
    </cfRule>
  </conditionalFormatting>
  <conditionalFormatting sqref="AL1605">
    <cfRule type="expression" dxfId="5379" priority="14918" stopIfTrue="1">
      <formula>AL1605&lt;AK1605</formula>
    </cfRule>
  </conditionalFormatting>
  <conditionalFormatting sqref="AL1606">
    <cfRule type="expression" dxfId="5378" priority="14919" stopIfTrue="1">
      <formula>AL1606&lt;AK1606</formula>
    </cfRule>
  </conditionalFormatting>
  <conditionalFormatting sqref="AL1607">
    <cfRule type="expression" dxfId="5377" priority="14920" stopIfTrue="1">
      <formula>AL1607&lt;AK1607</formula>
    </cfRule>
  </conditionalFormatting>
  <conditionalFormatting sqref="AL1608">
    <cfRule type="expression" dxfId="5376" priority="14921" stopIfTrue="1">
      <formula>AL1608&lt;AK1608</formula>
    </cfRule>
  </conditionalFormatting>
  <conditionalFormatting sqref="AL1609">
    <cfRule type="expression" dxfId="5375" priority="14922" stopIfTrue="1">
      <formula>AL1609&lt;AK1609</formula>
    </cfRule>
  </conditionalFormatting>
  <conditionalFormatting sqref="AL1610">
    <cfRule type="expression" dxfId="5374" priority="14923" stopIfTrue="1">
      <formula>AL1610&lt;AK1610</formula>
    </cfRule>
  </conditionalFormatting>
  <conditionalFormatting sqref="AL1611">
    <cfRule type="expression" dxfId="5373" priority="14924" stopIfTrue="1">
      <formula>AL1611&lt;AK1611</formula>
    </cfRule>
  </conditionalFormatting>
  <conditionalFormatting sqref="AL1612">
    <cfRule type="expression" dxfId="5372" priority="14925" stopIfTrue="1">
      <formula>AL1612&lt;AK1612</formula>
    </cfRule>
  </conditionalFormatting>
  <conditionalFormatting sqref="AL1613">
    <cfRule type="expression" dxfId="5371" priority="14926" stopIfTrue="1">
      <formula>AL1613&lt;AK1613</formula>
    </cfRule>
  </conditionalFormatting>
  <conditionalFormatting sqref="AL1614">
    <cfRule type="expression" dxfId="5370" priority="14927" stopIfTrue="1">
      <formula>AL1614&lt;AK1614</formula>
    </cfRule>
  </conditionalFormatting>
  <conditionalFormatting sqref="AL1615">
    <cfRule type="expression" dxfId="5369" priority="14928" stopIfTrue="1">
      <formula>AL1615&lt;AK1615</formula>
    </cfRule>
  </conditionalFormatting>
  <conditionalFormatting sqref="AL1616">
    <cfRule type="expression" dxfId="5368" priority="14929" stopIfTrue="1">
      <formula>AL1616&lt;AK1616</formula>
    </cfRule>
  </conditionalFormatting>
  <conditionalFormatting sqref="AL1617">
    <cfRule type="expression" dxfId="5367" priority="14930" stopIfTrue="1">
      <formula>AL1617&lt;AK1617</formula>
    </cfRule>
  </conditionalFormatting>
  <conditionalFormatting sqref="AL1618">
    <cfRule type="expression" dxfId="5366" priority="14931" stopIfTrue="1">
      <formula>AL1618&lt;AK1618</formula>
    </cfRule>
  </conditionalFormatting>
  <conditionalFormatting sqref="AL1619">
    <cfRule type="expression" dxfId="5365" priority="14932" stopIfTrue="1">
      <formula>AL1619&lt;AK1619</formula>
    </cfRule>
  </conditionalFormatting>
  <conditionalFormatting sqref="AL1620">
    <cfRule type="expression" dxfId="5364" priority="14933" stopIfTrue="1">
      <formula>AL1620&lt;AK1620</formula>
    </cfRule>
  </conditionalFormatting>
  <conditionalFormatting sqref="AL1621">
    <cfRule type="expression" dxfId="5363" priority="14934" stopIfTrue="1">
      <formula>AL1621&lt;AK1621</formula>
    </cfRule>
  </conditionalFormatting>
  <conditionalFormatting sqref="AL1583:AL1591">
    <cfRule type="expression" dxfId="5362" priority="14935" stopIfTrue="1">
      <formula>AL1583&lt;AK1583</formula>
    </cfRule>
  </conditionalFormatting>
  <conditionalFormatting sqref="AL1568">
    <cfRule type="expression" dxfId="5361" priority="14936" stopIfTrue="1">
      <formula>AL1568&lt;AK1568</formula>
    </cfRule>
  </conditionalFormatting>
  <conditionalFormatting sqref="AL1569:AL1582">
    <cfRule type="expression" dxfId="5360" priority="14937" stopIfTrue="1">
      <formula>AL1569&lt;AK1569</formula>
    </cfRule>
  </conditionalFormatting>
  <conditionalFormatting sqref="AL1568">
    <cfRule type="expression" dxfId="5359" priority="14938" stopIfTrue="1">
      <formula>AL1568&lt;AK1568</formula>
    </cfRule>
  </conditionalFormatting>
  <conditionalFormatting sqref="AL1569">
    <cfRule type="expression" dxfId="5358" priority="14939" stopIfTrue="1">
      <formula>AL1569&lt;AK1569</formula>
    </cfRule>
  </conditionalFormatting>
  <conditionalFormatting sqref="AL1570">
    <cfRule type="expression" dxfId="5357" priority="14940" stopIfTrue="1">
      <formula>AL1570&lt;AK1570</formula>
    </cfRule>
  </conditionalFormatting>
  <conditionalFormatting sqref="AL1571">
    <cfRule type="expression" dxfId="5356" priority="14941" stopIfTrue="1">
      <formula>AL1571&lt;AK1571</formula>
    </cfRule>
  </conditionalFormatting>
  <conditionalFormatting sqref="AL1572">
    <cfRule type="expression" dxfId="5355" priority="14942" stopIfTrue="1">
      <formula>AL1572&lt;AK1572</formula>
    </cfRule>
  </conditionalFormatting>
  <conditionalFormatting sqref="AL1573">
    <cfRule type="expression" dxfId="5354" priority="14943" stopIfTrue="1">
      <formula>AL1573&lt;AK1573</formula>
    </cfRule>
  </conditionalFormatting>
  <conditionalFormatting sqref="AL1574">
    <cfRule type="expression" dxfId="5353" priority="14944" stopIfTrue="1">
      <formula>AL1574&lt;AK1574</formula>
    </cfRule>
  </conditionalFormatting>
  <conditionalFormatting sqref="AL1575">
    <cfRule type="expression" dxfId="5352" priority="14945" stopIfTrue="1">
      <formula>AL1575&lt;AK1575</formula>
    </cfRule>
  </conditionalFormatting>
  <conditionalFormatting sqref="AL1576">
    <cfRule type="expression" dxfId="5351" priority="14946" stopIfTrue="1">
      <formula>AL1576&lt;AK1576</formula>
    </cfRule>
  </conditionalFormatting>
  <conditionalFormatting sqref="AL1577">
    <cfRule type="expression" dxfId="5350" priority="14947" stopIfTrue="1">
      <formula>AL1577&lt;AK1577</formula>
    </cfRule>
  </conditionalFormatting>
  <conditionalFormatting sqref="AL1578">
    <cfRule type="expression" dxfId="5349" priority="14948" stopIfTrue="1">
      <formula>AL1578&lt;AK1578</formula>
    </cfRule>
  </conditionalFormatting>
  <conditionalFormatting sqref="AL1579">
    <cfRule type="expression" dxfId="5348" priority="14949" stopIfTrue="1">
      <formula>AL1579&lt;AK1579</formula>
    </cfRule>
  </conditionalFormatting>
  <conditionalFormatting sqref="AL1580">
    <cfRule type="expression" dxfId="5347" priority="14950" stopIfTrue="1">
      <formula>AL1580&lt;AK1580</formula>
    </cfRule>
  </conditionalFormatting>
  <conditionalFormatting sqref="AL1581">
    <cfRule type="expression" dxfId="5346" priority="14951" stopIfTrue="1">
      <formula>AL1581&lt;AK1581</formula>
    </cfRule>
  </conditionalFormatting>
  <conditionalFormatting sqref="AL1582">
    <cfRule type="expression" dxfId="5345" priority="14952" stopIfTrue="1">
      <formula>AL1582&lt;AK1582</formula>
    </cfRule>
  </conditionalFormatting>
  <conditionalFormatting sqref="AL1583">
    <cfRule type="expression" dxfId="5344" priority="14953" stopIfTrue="1">
      <formula>AL1583&lt;AK1583</formula>
    </cfRule>
  </conditionalFormatting>
  <conditionalFormatting sqref="AL1584">
    <cfRule type="expression" dxfId="5343" priority="14954" stopIfTrue="1">
      <formula>AL1584&lt;AK1584</formula>
    </cfRule>
  </conditionalFormatting>
  <conditionalFormatting sqref="AL1585">
    <cfRule type="expression" dxfId="5342" priority="14955" stopIfTrue="1">
      <formula>AL1585&lt;AK1585</formula>
    </cfRule>
  </conditionalFormatting>
  <conditionalFormatting sqref="AL1586">
    <cfRule type="expression" dxfId="5341" priority="14956" stopIfTrue="1">
      <formula>AL1586&lt;AK1586</formula>
    </cfRule>
  </conditionalFormatting>
  <conditionalFormatting sqref="AL1587">
    <cfRule type="expression" dxfId="5340" priority="14957" stopIfTrue="1">
      <formula>AL1587&lt;AK1587</formula>
    </cfRule>
  </conditionalFormatting>
  <conditionalFormatting sqref="AL1588">
    <cfRule type="expression" dxfId="5339" priority="14958" stopIfTrue="1">
      <formula>AL1588&lt;AK1588</formula>
    </cfRule>
  </conditionalFormatting>
  <conditionalFormatting sqref="AL1589">
    <cfRule type="expression" dxfId="5338" priority="14959" stopIfTrue="1">
      <formula>AL1589&lt;AK1589</formula>
    </cfRule>
  </conditionalFormatting>
  <conditionalFormatting sqref="AL1590">
    <cfRule type="expression" dxfId="5337" priority="14960" stopIfTrue="1">
      <formula>AL1590&lt;AK1590</formula>
    </cfRule>
  </conditionalFormatting>
  <conditionalFormatting sqref="AL1591">
    <cfRule type="expression" dxfId="5336" priority="14961" stopIfTrue="1">
      <formula>AL1591&lt;AK1591</formula>
    </cfRule>
  </conditionalFormatting>
  <conditionalFormatting sqref="AS1623 AU1623:AV1623 AS1593 AU1593:BC1593 AX1623:BC1623">
    <cfRule type="expression" dxfId="5335" priority="14962" stopIfTrue="1">
      <formula>AS1593&lt;&gt;AS1592</formula>
    </cfRule>
  </conditionalFormatting>
  <conditionalFormatting sqref="AR1593">
    <cfRule type="expression" dxfId="5334" priority="14963" stopIfTrue="1">
      <formula>AR1593&lt;&gt;AR1592</formula>
    </cfRule>
  </conditionalFormatting>
  <conditionalFormatting sqref="AS1593">
    <cfRule type="expression" dxfId="5333" priority="14964" stopIfTrue="1">
      <formula>AS1593&lt;&gt;AS1592</formula>
    </cfRule>
  </conditionalFormatting>
  <conditionalFormatting sqref="AR1623">
    <cfRule type="expression" dxfId="5332" priority="14965" stopIfTrue="1">
      <formula>AR1623&lt;&gt;AR1622</formula>
    </cfRule>
  </conditionalFormatting>
  <conditionalFormatting sqref="AS1623">
    <cfRule type="expression" dxfId="5331" priority="14966" stopIfTrue="1">
      <formula>AS1623&lt;&gt;AS1622</formula>
    </cfRule>
  </conditionalFormatting>
  <conditionalFormatting sqref="AE1643">
    <cfRule type="expression" dxfId="5330" priority="14967" stopIfTrue="1">
      <formula>AE1643&lt;&gt;AE1642</formula>
    </cfRule>
  </conditionalFormatting>
  <conditionalFormatting sqref="AF1643">
    <cfRule type="expression" dxfId="5329" priority="14968" stopIfTrue="1">
      <formula>AF1643&lt;&gt;AF1642</formula>
    </cfRule>
  </conditionalFormatting>
  <conditionalFormatting sqref="AE1613">
    <cfRule type="expression" dxfId="5328" priority="14970" stopIfTrue="1">
      <formula>AE1613&lt;&gt;AE1612</formula>
    </cfRule>
  </conditionalFormatting>
  <conditionalFormatting sqref="AF1613">
    <cfRule type="expression" dxfId="5327" priority="14971" stopIfTrue="1">
      <formula>AF1613&lt;&gt;AF1612</formula>
    </cfRule>
  </conditionalFormatting>
  <conditionalFormatting sqref="AR1593">
    <cfRule type="expression" dxfId="5326" priority="14972" stopIfTrue="1">
      <formula>AR1593&lt;&gt;AR1592</formula>
    </cfRule>
  </conditionalFormatting>
  <conditionalFormatting sqref="AS1593">
    <cfRule type="expression" dxfId="5325" priority="14973" stopIfTrue="1">
      <formula>AS1593&lt;&gt;AS1592</formula>
    </cfRule>
  </conditionalFormatting>
  <conditionalFormatting sqref="AR1623">
    <cfRule type="expression" dxfId="5324" priority="14974" stopIfTrue="1">
      <formula>AR1623&lt;&gt;AR1622</formula>
    </cfRule>
  </conditionalFormatting>
  <conditionalFormatting sqref="AS1623">
    <cfRule type="expression" dxfId="5323" priority="14975" stopIfTrue="1">
      <formula>AS1623&lt;&gt;AS1622</formula>
    </cfRule>
  </conditionalFormatting>
  <conditionalFormatting sqref="AE1643">
    <cfRule type="expression" dxfId="5322" priority="14976" stopIfTrue="1">
      <formula>AE1643&lt;&gt;AE1642</formula>
    </cfRule>
  </conditionalFormatting>
  <conditionalFormatting sqref="AF1643">
    <cfRule type="expression" dxfId="5321" priority="14977" stopIfTrue="1">
      <formula>AF1643&lt;&gt;AF1642</formula>
    </cfRule>
  </conditionalFormatting>
  <conditionalFormatting sqref="AE1613">
    <cfRule type="expression" dxfId="5320" priority="14979" stopIfTrue="1">
      <formula>AE1613&lt;&gt;AE1612</formula>
    </cfRule>
  </conditionalFormatting>
  <conditionalFormatting sqref="AF1613">
    <cfRule type="expression" dxfId="5319" priority="14980" stopIfTrue="1">
      <formula>AF1613&lt;&gt;AF1612</formula>
    </cfRule>
  </conditionalFormatting>
  <conditionalFormatting sqref="AR1593">
    <cfRule type="expression" dxfId="5318" priority="14981" stopIfTrue="1">
      <formula>AR1593&lt;&gt;AR1592</formula>
    </cfRule>
  </conditionalFormatting>
  <conditionalFormatting sqref="AS1593">
    <cfRule type="expression" dxfId="5317" priority="14982" stopIfTrue="1">
      <formula>AS1593&lt;&gt;AS1592</formula>
    </cfRule>
  </conditionalFormatting>
  <conditionalFormatting sqref="AR1623">
    <cfRule type="expression" dxfId="5316" priority="14983" stopIfTrue="1">
      <formula>AR1623&lt;&gt;AR1622</formula>
    </cfRule>
  </conditionalFormatting>
  <conditionalFormatting sqref="AS1623">
    <cfRule type="expression" dxfId="5315" priority="14984" stopIfTrue="1">
      <formula>AS1623&lt;&gt;AS1622</formula>
    </cfRule>
  </conditionalFormatting>
  <conditionalFormatting sqref="AE1643">
    <cfRule type="expression" dxfId="5314" priority="14985" stopIfTrue="1">
      <formula>AE1643&lt;&gt;AE1642</formula>
    </cfRule>
  </conditionalFormatting>
  <conditionalFormatting sqref="AF1643">
    <cfRule type="expression" dxfId="5313" priority="14986" stopIfTrue="1">
      <formula>AF1643&lt;&gt;AF1642</formula>
    </cfRule>
  </conditionalFormatting>
  <conditionalFormatting sqref="AE1613">
    <cfRule type="expression" dxfId="5312" priority="14988" stopIfTrue="1">
      <formula>AE1613&lt;&gt;AE1612</formula>
    </cfRule>
  </conditionalFormatting>
  <conditionalFormatting sqref="AF1613">
    <cfRule type="expression" dxfId="5311" priority="14989" stopIfTrue="1">
      <formula>AF1613&lt;&gt;AF1612</formula>
    </cfRule>
  </conditionalFormatting>
  <conditionalFormatting sqref="AR1593">
    <cfRule type="expression" dxfId="5310" priority="14990" stopIfTrue="1">
      <formula>AR1593&lt;&gt;AR1592</formula>
    </cfRule>
  </conditionalFormatting>
  <conditionalFormatting sqref="AS1593">
    <cfRule type="expression" dxfId="5309" priority="14991" stopIfTrue="1">
      <formula>AS1593&lt;&gt;AS1592</formula>
    </cfRule>
  </conditionalFormatting>
  <conditionalFormatting sqref="AR1623">
    <cfRule type="expression" dxfId="5308" priority="14992" stopIfTrue="1">
      <formula>AR1623&lt;&gt;AR1622</formula>
    </cfRule>
  </conditionalFormatting>
  <conditionalFormatting sqref="AS1623">
    <cfRule type="expression" dxfId="5307" priority="14993" stopIfTrue="1">
      <formula>AS1623&lt;&gt;AS1622</formula>
    </cfRule>
  </conditionalFormatting>
  <conditionalFormatting sqref="AE1643">
    <cfRule type="expression" dxfId="5306" priority="14994" stopIfTrue="1">
      <formula>AE1643&lt;&gt;AE1642</formula>
    </cfRule>
  </conditionalFormatting>
  <conditionalFormatting sqref="AF1643">
    <cfRule type="expression" dxfId="5305" priority="14995" stopIfTrue="1">
      <formula>AF1643&lt;&gt;AF1642</formula>
    </cfRule>
  </conditionalFormatting>
  <conditionalFormatting sqref="AE1613">
    <cfRule type="expression" dxfId="5304" priority="14997" stopIfTrue="1">
      <formula>AE1613&lt;&gt;AE1612</formula>
    </cfRule>
  </conditionalFormatting>
  <conditionalFormatting sqref="AF1613">
    <cfRule type="expression" dxfId="5303" priority="14998" stopIfTrue="1">
      <formula>AF1613&lt;&gt;AF1612</formula>
    </cfRule>
  </conditionalFormatting>
  <conditionalFormatting sqref="AW1623">
    <cfRule type="expression" dxfId="5302" priority="14999" stopIfTrue="1">
      <formula>AW1623&lt;&gt;AW1622</formula>
    </cfRule>
  </conditionalFormatting>
  <conditionalFormatting sqref="AU1593">
    <cfRule type="expression" dxfId="5301" priority="15000" stopIfTrue="1">
      <formula>AU1593&lt;&gt;AU1592</formula>
    </cfRule>
  </conditionalFormatting>
  <conditionalFormatting sqref="AU1593">
    <cfRule type="expression" dxfId="5300" priority="15001" stopIfTrue="1">
      <formula>AU1593&lt;&gt;AU1592</formula>
    </cfRule>
  </conditionalFormatting>
  <conditionalFormatting sqref="AU1593">
    <cfRule type="expression" dxfId="5299" priority="15002" stopIfTrue="1">
      <formula>AU1593&lt;&gt;AU1592</formula>
    </cfRule>
  </conditionalFormatting>
  <conditionalFormatting sqref="AU1593">
    <cfRule type="expression" dxfId="5298" priority="15003" stopIfTrue="1">
      <formula>AU1593&lt;&gt;AU1592</formula>
    </cfRule>
  </conditionalFormatting>
  <conditionalFormatting sqref="AV1593">
    <cfRule type="expression" dxfId="5297" priority="15004" stopIfTrue="1">
      <formula>AV1593&lt;&gt;AV1592</formula>
    </cfRule>
  </conditionalFormatting>
  <conditionalFormatting sqref="AV1593">
    <cfRule type="expression" dxfId="5296" priority="15005" stopIfTrue="1">
      <formula>AV1593&lt;&gt;AV1592</formula>
    </cfRule>
  </conditionalFormatting>
  <conditionalFormatting sqref="AV1593">
    <cfRule type="expression" dxfId="5295" priority="15006" stopIfTrue="1">
      <formula>AV1593&lt;&gt;AV1592</formula>
    </cfRule>
  </conditionalFormatting>
  <conditionalFormatting sqref="AV1593">
    <cfRule type="expression" dxfId="5294" priority="15007" stopIfTrue="1">
      <formula>AV1593&lt;&gt;AV1592</formula>
    </cfRule>
  </conditionalFormatting>
  <conditionalFormatting sqref="B300">
    <cfRule type="expression" dxfId="5293" priority="15042" stopIfTrue="1">
      <formula>B300&lt;&gt;B299</formula>
    </cfRule>
  </conditionalFormatting>
  <conditionalFormatting sqref="B300">
    <cfRule type="expression" dxfId="5292" priority="15047" stopIfTrue="1">
      <formula>B300&lt;&gt;B299</formula>
    </cfRule>
  </conditionalFormatting>
  <conditionalFormatting sqref="B300">
    <cfRule type="expression" dxfId="5291" priority="15050" stopIfTrue="1">
      <formula>B300&lt;&gt;B299</formula>
    </cfRule>
  </conditionalFormatting>
  <conditionalFormatting sqref="B300">
    <cfRule type="expression" dxfId="5290" priority="15053" stopIfTrue="1">
      <formula>B300&lt;&gt;B299</formula>
    </cfRule>
  </conditionalFormatting>
  <conditionalFormatting sqref="B300">
    <cfRule type="expression" dxfId="5289" priority="15058" stopIfTrue="1">
      <formula>B300&lt;&gt;B299</formula>
    </cfRule>
  </conditionalFormatting>
  <conditionalFormatting sqref="B300">
    <cfRule type="expression" dxfId="5288" priority="15061" stopIfTrue="1">
      <formula>B300&lt;&gt;B299</formula>
    </cfRule>
  </conditionalFormatting>
  <conditionalFormatting sqref="B420">
    <cfRule type="expression" dxfId="5287" priority="15078" stopIfTrue="1">
      <formula>B420&lt;&gt;B419</formula>
    </cfRule>
  </conditionalFormatting>
  <conditionalFormatting sqref="B390">
    <cfRule type="expression" dxfId="5286" priority="15079" stopIfTrue="1">
      <formula>B390&lt;&gt;B389</formula>
    </cfRule>
  </conditionalFormatting>
  <conditionalFormatting sqref="B360">
    <cfRule type="expression" dxfId="5285" priority="15080" stopIfTrue="1">
      <formula>B360&lt;&gt;B359</formula>
    </cfRule>
  </conditionalFormatting>
  <conditionalFormatting sqref="B330">
    <cfRule type="expression" dxfId="5284" priority="15081" stopIfTrue="1">
      <formula>B330&lt;&gt;B329</formula>
    </cfRule>
  </conditionalFormatting>
  <conditionalFormatting sqref="B420">
    <cfRule type="expression" dxfId="5283" priority="15082" stopIfTrue="1">
      <formula>B420&lt;&gt;B419</formula>
    </cfRule>
  </conditionalFormatting>
  <conditionalFormatting sqref="B390">
    <cfRule type="expression" dxfId="5282" priority="15083" stopIfTrue="1">
      <formula>B390&lt;&gt;B389</formula>
    </cfRule>
  </conditionalFormatting>
  <conditionalFormatting sqref="B360">
    <cfRule type="expression" dxfId="5281" priority="15084" stopIfTrue="1">
      <formula>B360&lt;&gt;B359</formula>
    </cfRule>
  </conditionalFormatting>
  <conditionalFormatting sqref="B330">
    <cfRule type="expression" dxfId="5280" priority="15085" stopIfTrue="1">
      <formula>B330&lt;&gt;B329</formula>
    </cfRule>
  </conditionalFormatting>
  <conditionalFormatting sqref="B420">
    <cfRule type="expression" dxfId="5279" priority="15086" stopIfTrue="1">
      <formula>B420&lt;&gt;B419</formula>
    </cfRule>
  </conditionalFormatting>
  <conditionalFormatting sqref="B390">
    <cfRule type="expression" dxfId="5278" priority="15087" stopIfTrue="1">
      <formula>B390&lt;&gt;B389</formula>
    </cfRule>
  </conditionalFormatting>
  <conditionalFormatting sqref="B360">
    <cfRule type="expression" dxfId="5277" priority="15088" stopIfTrue="1">
      <formula>B360&lt;&gt;B359</formula>
    </cfRule>
  </conditionalFormatting>
  <conditionalFormatting sqref="B330">
    <cfRule type="expression" dxfId="5276" priority="15089" stopIfTrue="1">
      <formula>B330&lt;&gt;B329</formula>
    </cfRule>
  </conditionalFormatting>
  <conditionalFormatting sqref="B420">
    <cfRule type="expression" dxfId="5275" priority="15090" stopIfTrue="1">
      <formula>B420&lt;&gt;B419</formula>
    </cfRule>
  </conditionalFormatting>
  <conditionalFormatting sqref="B390">
    <cfRule type="expression" dxfId="5274" priority="15091" stopIfTrue="1">
      <formula>B390&lt;&gt;B389</formula>
    </cfRule>
  </conditionalFormatting>
  <conditionalFormatting sqref="B360">
    <cfRule type="expression" dxfId="5273" priority="15092" stopIfTrue="1">
      <formula>B360&lt;&gt;B359</formula>
    </cfRule>
  </conditionalFormatting>
  <conditionalFormatting sqref="B330">
    <cfRule type="expression" dxfId="5272" priority="15093" stopIfTrue="1">
      <formula>B330&lt;&gt;B329</formula>
    </cfRule>
  </conditionalFormatting>
  <conditionalFormatting sqref="B420">
    <cfRule type="expression" dxfId="5271" priority="15094" stopIfTrue="1">
      <formula>B420&lt;&gt;B419</formula>
    </cfRule>
  </conditionalFormatting>
  <conditionalFormatting sqref="B390">
    <cfRule type="expression" dxfId="5270" priority="15095" stopIfTrue="1">
      <formula>B390&lt;&gt;B389</formula>
    </cfRule>
  </conditionalFormatting>
  <conditionalFormatting sqref="B360">
    <cfRule type="expression" dxfId="5269" priority="15096" stopIfTrue="1">
      <formula>B360&lt;&gt;B359</formula>
    </cfRule>
  </conditionalFormatting>
  <conditionalFormatting sqref="B330">
    <cfRule type="expression" dxfId="5268" priority="15097" stopIfTrue="1">
      <formula>B330&lt;&gt;B329</formula>
    </cfRule>
  </conditionalFormatting>
  <conditionalFormatting sqref="B420">
    <cfRule type="expression" dxfId="5267" priority="15098" stopIfTrue="1">
      <formula>B420&lt;&gt;B419</formula>
    </cfRule>
  </conditionalFormatting>
  <conditionalFormatting sqref="B390">
    <cfRule type="expression" dxfId="5266" priority="15099" stopIfTrue="1">
      <formula>B390&lt;&gt;B389</formula>
    </cfRule>
  </conditionalFormatting>
  <conditionalFormatting sqref="B360">
    <cfRule type="expression" dxfId="5265" priority="15100" stopIfTrue="1">
      <formula>B360&lt;&gt;B359</formula>
    </cfRule>
  </conditionalFormatting>
  <conditionalFormatting sqref="B330">
    <cfRule type="expression" dxfId="5264" priority="15101" stopIfTrue="1">
      <formula>B330&lt;&gt;B329</formula>
    </cfRule>
  </conditionalFormatting>
  <conditionalFormatting sqref="B420">
    <cfRule type="expression" dxfId="5263" priority="15102" stopIfTrue="1">
      <formula>B420&lt;&gt;B419</formula>
    </cfRule>
  </conditionalFormatting>
  <conditionalFormatting sqref="B390">
    <cfRule type="expression" dxfId="5262" priority="15103" stopIfTrue="1">
      <formula>B390&lt;&gt;B389</formula>
    </cfRule>
  </conditionalFormatting>
  <conditionalFormatting sqref="B360">
    <cfRule type="expression" dxfId="5261" priority="15104" stopIfTrue="1">
      <formula>B360&lt;&gt;B359</formula>
    </cfRule>
  </conditionalFormatting>
  <conditionalFormatting sqref="B330">
    <cfRule type="expression" dxfId="5260" priority="15105" stopIfTrue="1">
      <formula>B330&lt;&gt;B329</formula>
    </cfRule>
  </conditionalFormatting>
  <conditionalFormatting sqref="B420">
    <cfRule type="expression" dxfId="5259" priority="15106" stopIfTrue="1">
      <formula>B420&lt;&gt;B419</formula>
    </cfRule>
  </conditionalFormatting>
  <conditionalFormatting sqref="B390">
    <cfRule type="expression" dxfId="5258" priority="15107" stopIfTrue="1">
      <formula>B390&lt;&gt;B389</formula>
    </cfRule>
  </conditionalFormatting>
  <conditionalFormatting sqref="B360">
    <cfRule type="expression" dxfId="5257" priority="15108" stopIfTrue="1">
      <formula>B360&lt;&gt;B359</formula>
    </cfRule>
  </conditionalFormatting>
  <conditionalFormatting sqref="B330">
    <cfRule type="expression" dxfId="5256" priority="15109" stopIfTrue="1">
      <formula>B330&lt;&gt;B329</formula>
    </cfRule>
  </conditionalFormatting>
  <conditionalFormatting sqref="B540">
    <cfRule type="expression" dxfId="5255" priority="15110" stopIfTrue="1">
      <formula>B540&lt;&gt;B539</formula>
    </cfRule>
  </conditionalFormatting>
  <conditionalFormatting sqref="B510">
    <cfRule type="expression" dxfId="5254" priority="15111" stopIfTrue="1">
      <formula>B510&lt;&gt;B509</formula>
    </cfRule>
  </conditionalFormatting>
  <conditionalFormatting sqref="B540">
    <cfRule type="expression" dxfId="5253" priority="15112" stopIfTrue="1">
      <formula>B540&lt;&gt;B539</formula>
    </cfRule>
  </conditionalFormatting>
  <conditionalFormatting sqref="B510">
    <cfRule type="expression" dxfId="5252" priority="15113" stopIfTrue="1">
      <formula>B510&lt;&gt;B509</formula>
    </cfRule>
  </conditionalFormatting>
  <conditionalFormatting sqref="B540">
    <cfRule type="expression" dxfId="5251" priority="15114" stopIfTrue="1">
      <formula>B540&lt;&gt;B539</formula>
    </cfRule>
  </conditionalFormatting>
  <conditionalFormatting sqref="B510">
    <cfRule type="expression" dxfId="5250" priority="15115" stopIfTrue="1">
      <formula>B510&lt;&gt;B509</formula>
    </cfRule>
  </conditionalFormatting>
  <conditionalFormatting sqref="B540">
    <cfRule type="expression" dxfId="5249" priority="15116" stopIfTrue="1">
      <formula>B540&lt;&gt;B539</formula>
    </cfRule>
  </conditionalFormatting>
  <conditionalFormatting sqref="B510">
    <cfRule type="expression" dxfId="5248" priority="15117" stopIfTrue="1">
      <formula>B510&lt;&gt;B509</formula>
    </cfRule>
  </conditionalFormatting>
  <conditionalFormatting sqref="B540">
    <cfRule type="expression" dxfId="5247" priority="15118" stopIfTrue="1">
      <formula>B540&lt;&gt;B539</formula>
    </cfRule>
  </conditionalFormatting>
  <conditionalFormatting sqref="B510">
    <cfRule type="expression" dxfId="5246" priority="15119" stopIfTrue="1">
      <formula>B510&lt;&gt;B509</formula>
    </cfRule>
  </conditionalFormatting>
  <conditionalFormatting sqref="B540">
    <cfRule type="expression" dxfId="5245" priority="15120" stopIfTrue="1">
      <formula>B540&lt;&gt;B539</formula>
    </cfRule>
  </conditionalFormatting>
  <conditionalFormatting sqref="B510">
    <cfRule type="expression" dxfId="5244" priority="15121" stopIfTrue="1">
      <formula>B510&lt;&gt;B509</formula>
    </cfRule>
  </conditionalFormatting>
  <conditionalFormatting sqref="B540">
    <cfRule type="expression" dxfId="5243" priority="15122" stopIfTrue="1">
      <formula>B540&lt;&gt;B539</formula>
    </cfRule>
  </conditionalFormatting>
  <conditionalFormatting sqref="B510">
    <cfRule type="expression" dxfId="5242" priority="15123" stopIfTrue="1">
      <formula>B510&lt;&gt;B509</formula>
    </cfRule>
  </conditionalFormatting>
  <conditionalFormatting sqref="B540">
    <cfRule type="expression" dxfId="5241" priority="15124" stopIfTrue="1">
      <formula>B540&lt;&gt;B539</formula>
    </cfRule>
  </conditionalFormatting>
  <conditionalFormatting sqref="B510">
    <cfRule type="expression" dxfId="5240" priority="15125" stopIfTrue="1">
      <formula>B510&lt;&gt;B509</formula>
    </cfRule>
  </conditionalFormatting>
  <conditionalFormatting sqref="B720">
    <cfRule type="expression" dxfId="5239" priority="15126" stopIfTrue="1">
      <formula>B720&lt;&gt;B719</formula>
    </cfRule>
  </conditionalFormatting>
  <conditionalFormatting sqref="B690">
    <cfRule type="expression" dxfId="5238" priority="15127" stopIfTrue="1">
      <formula>B690&lt;&gt;B689</formula>
    </cfRule>
  </conditionalFormatting>
  <conditionalFormatting sqref="B660">
    <cfRule type="expression" dxfId="5237" priority="15128" stopIfTrue="1">
      <formula>B660&lt;&gt;B659</formula>
    </cfRule>
  </conditionalFormatting>
  <conditionalFormatting sqref="B630">
    <cfRule type="expression" dxfId="5236" priority="15129" stopIfTrue="1">
      <formula>B630&lt;&gt;B629</formula>
    </cfRule>
  </conditionalFormatting>
  <conditionalFormatting sqref="B720">
    <cfRule type="expression" dxfId="5235" priority="15130" stopIfTrue="1">
      <formula>B720&lt;&gt;B719</formula>
    </cfRule>
  </conditionalFormatting>
  <conditionalFormatting sqref="B690">
    <cfRule type="expression" dxfId="5234" priority="15131" stopIfTrue="1">
      <formula>B690&lt;&gt;B689</formula>
    </cfRule>
  </conditionalFormatting>
  <conditionalFormatting sqref="B660">
    <cfRule type="expression" dxfId="5233" priority="15132" stopIfTrue="1">
      <formula>B660&lt;&gt;B659</formula>
    </cfRule>
  </conditionalFormatting>
  <conditionalFormatting sqref="B630">
    <cfRule type="expression" dxfId="5232" priority="15133" stopIfTrue="1">
      <formula>B630&lt;&gt;B629</formula>
    </cfRule>
  </conditionalFormatting>
  <conditionalFormatting sqref="B720">
    <cfRule type="expression" dxfId="5231" priority="15134" stopIfTrue="1">
      <formula>B720&lt;&gt;B719</formula>
    </cfRule>
  </conditionalFormatting>
  <conditionalFormatting sqref="B690">
    <cfRule type="expression" dxfId="5230" priority="15135" stopIfTrue="1">
      <formula>B690&lt;&gt;B689</formula>
    </cfRule>
  </conditionalFormatting>
  <conditionalFormatting sqref="B660">
    <cfRule type="expression" dxfId="5229" priority="15136" stopIfTrue="1">
      <formula>B660&lt;&gt;B659</formula>
    </cfRule>
  </conditionalFormatting>
  <conditionalFormatting sqref="B630">
    <cfRule type="expression" dxfId="5228" priority="15137" stopIfTrue="1">
      <formula>B630&lt;&gt;B629</formula>
    </cfRule>
  </conditionalFormatting>
  <conditionalFormatting sqref="B720">
    <cfRule type="expression" dxfId="5227" priority="15138" stopIfTrue="1">
      <formula>B720&lt;&gt;B719</formula>
    </cfRule>
  </conditionalFormatting>
  <conditionalFormatting sqref="B690">
    <cfRule type="expression" dxfId="5226" priority="15139" stopIfTrue="1">
      <formula>B690&lt;&gt;B689</formula>
    </cfRule>
  </conditionalFormatting>
  <conditionalFormatting sqref="B660">
    <cfRule type="expression" dxfId="5225" priority="15140" stopIfTrue="1">
      <formula>B660&lt;&gt;B659</formula>
    </cfRule>
  </conditionalFormatting>
  <conditionalFormatting sqref="B630">
    <cfRule type="expression" dxfId="5224" priority="15141" stopIfTrue="1">
      <formula>B630&lt;&gt;B629</formula>
    </cfRule>
  </conditionalFormatting>
  <conditionalFormatting sqref="B720">
    <cfRule type="expression" dxfId="5223" priority="15142" stopIfTrue="1">
      <formula>B720&lt;&gt;B719</formula>
    </cfRule>
  </conditionalFormatting>
  <conditionalFormatting sqref="B690">
    <cfRule type="expression" dxfId="5222" priority="15143" stopIfTrue="1">
      <formula>B690&lt;&gt;B689</formula>
    </cfRule>
  </conditionalFormatting>
  <conditionalFormatting sqref="B660">
    <cfRule type="expression" dxfId="5221" priority="15144" stopIfTrue="1">
      <formula>B660&lt;&gt;B659</formula>
    </cfRule>
  </conditionalFormatting>
  <conditionalFormatting sqref="B630">
    <cfRule type="expression" dxfId="5220" priority="15145" stopIfTrue="1">
      <formula>B630&lt;&gt;B629</formula>
    </cfRule>
  </conditionalFormatting>
  <conditionalFormatting sqref="B720">
    <cfRule type="expression" dxfId="5219" priority="15146" stopIfTrue="1">
      <formula>B720&lt;&gt;B719</formula>
    </cfRule>
  </conditionalFormatting>
  <conditionalFormatting sqref="B690">
    <cfRule type="expression" dxfId="5218" priority="15147" stopIfTrue="1">
      <formula>B690&lt;&gt;B689</formula>
    </cfRule>
  </conditionalFormatting>
  <conditionalFormatting sqref="B660">
    <cfRule type="expression" dxfId="5217" priority="15148" stopIfTrue="1">
      <formula>B660&lt;&gt;B659</formula>
    </cfRule>
  </conditionalFormatting>
  <conditionalFormatting sqref="B630">
    <cfRule type="expression" dxfId="5216" priority="15149" stopIfTrue="1">
      <formula>B630&lt;&gt;B629</formula>
    </cfRule>
  </conditionalFormatting>
  <conditionalFormatting sqref="B720">
    <cfRule type="expression" dxfId="5215" priority="15150" stopIfTrue="1">
      <formula>B720&lt;&gt;B719</formula>
    </cfRule>
  </conditionalFormatting>
  <conditionalFormatting sqref="B690">
    <cfRule type="expression" dxfId="5214" priority="15151" stopIfTrue="1">
      <formula>B690&lt;&gt;B689</formula>
    </cfRule>
  </conditionalFormatting>
  <conditionalFormatting sqref="B660">
    <cfRule type="expression" dxfId="5213" priority="15152" stopIfTrue="1">
      <formula>B660&lt;&gt;B659</formula>
    </cfRule>
  </conditionalFormatting>
  <conditionalFormatting sqref="B630">
    <cfRule type="expression" dxfId="5212" priority="15153" stopIfTrue="1">
      <formula>B630&lt;&gt;B629</formula>
    </cfRule>
  </conditionalFormatting>
  <conditionalFormatting sqref="B720">
    <cfRule type="expression" dxfId="5211" priority="15154" stopIfTrue="1">
      <formula>B720&lt;&gt;B719</formula>
    </cfRule>
  </conditionalFormatting>
  <conditionalFormatting sqref="B690">
    <cfRule type="expression" dxfId="5210" priority="15155" stopIfTrue="1">
      <formula>B690&lt;&gt;B689</formula>
    </cfRule>
  </conditionalFormatting>
  <conditionalFormatting sqref="B660">
    <cfRule type="expression" dxfId="5209" priority="15156" stopIfTrue="1">
      <formula>B660&lt;&gt;B659</formula>
    </cfRule>
  </conditionalFormatting>
  <conditionalFormatting sqref="B630">
    <cfRule type="expression" dxfId="5208" priority="15157" stopIfTrue="1">
      <formula>B630&lt;&gt;B629</formula>
    </cfRule>
  </conditionalFormatting>
  <conditionalFormatting sqref="B870">
    <cfRule type="expression" dxfId="5207" priority="15159" stopIfTrue="1">
      <formula>B870&lt;&gt;B869</formula>
    </cfRule>
  </conditionalFormatting>
  <conditionalFormatting sqref="B840">
    <cfRule type="expression" dxfId="5206" priority="15160" stopIfTrue="1">
      <formula>B840&lt;&gt;B839</formula>
    </cfRule>
  </conditionalFormatting>
  <conditionalFormatting sqref="B810">
    <cfRule type="expression" dxfId="5205" priority="15161" stopIfTrue="1">
      <formula>B810&lt;&gt;B809</formula>
    </cfRule>
  </conditionalFormatting>
  <conditionalFormatting sqref="B780">
    <cfRule type="expression" dxfId="5204" priority="15162" stopIfTrue="1">
      <formula>B780&lt;&gt;B779</formula>
    </cfRule>
  </conditionalFormatting>
  <conditionalFormatting sqref="B780">
    <cfRule type="expression" dxfId="5203" priority="15163" stopIfTrue="1">
      <formula>B780&lt;&gt;B779</formula>
    </cfRule>
  </conditionalFormatting>
  <conditionalFormatting sqref="B870">
    <cfRule type="expression" dxfId="5202" priority="15166" stopIfTrue="1">
      <formula>B870&lt;&gt;B869</formula>
    </cfRule>
  </conditionalFormatting>
  <conditionalFormatting sqref="B840">
    <cfRule type="expression" dxfId="5201" priority="15167" stopIfTrue="1">
      <formula>B840&lt;&gt;B839</formula>
    </cfRule>
  </conditionalFormatting>
  <conditionalFormatting sqref="B810">
    <cfRule type="expression" dxfId="5200" priority="15168" stopIfTrue="1">
      <formula>B810&lt;&gt;B809</formula>
    </cfRule>
  </conditionalFormatting>
  <conditionalFormatting sqref="B780">
    <cfRule type="expression" dxfId="5199" priority="15169" stopIfTrue="1">
      <formula>B780&lt;&gt;B779</formula>
    </cfRule>
  </conditionalFormatting>
  <conditionalFormatting sqref="B780">
    <cfRule type="expression" dxfId="5198" priority="15170" stopIfTrue="1">
      <formula>B780&lt;&gt;B779</formula>
    </cfRule>
  </conditionalFormatting>
  <conditionalFormatting sqref="B870">
    <cfRule type="expression" dxfId="5197" priority="15174" stopIfTrue="1">
      <formula>B870&lt;&gt;B869</formula>
    </cfRule>
  </conditionalFormatting>
  <conditionalFormatting sqref="B840">
    <cfRule type="expression" dxfId="5196" priority="15175" stopIfTrue="1">
      <formula>B840&lt;&gt;B839</formula>
    </cfRule>
  </conditionalFormatting>
  <conditionalFormatting sqref="B810">
    <cfRule type="expression" dxfId="5195" priority="15176" stopIfTrue="1">
      <formula>B810&lt;&gt;B809</formula>
    </cfRule>
  </conditionalFormatting>
  <conditionalFormatting sqref="B780">
    <cfRule type="expression" dxfId="5194" priority="15177" stopIfTrue="1">
      <formula>B780&lt;&gt;B779</formula>
    </cfRule>
  </conditionalFormatting>
  <conditionalFormatting sqref="B780">
    <cfRule type="expression" dxfId="5193" priority="15178" stopIfTrue="1">
      <formula>B780&lt;&gt;B779</formula>
    </cfRule>
  </conditionalFormatting>
  <conditionalFormatting sqref="B870">
    <cfRule type="expression" dxfId="5192" priority="15181" stopIfTrue="1">
      <formula>B870&lt;&gt;B869</formula>
    </cfRule>
  </conditionalFormatting>
  <conditionalFormatting sqref="B840">
    <cfRule type="expression" dxfId="5191" priority="15182" stopIfTrue="1">
      <formula>B840&lt;&gt;B839</formula>
    </cfRule>
  </conditionalFormatting>
  <conditionalFormatting sqref="B810">
    <cfRule type="expression" dxfId="5190" priority="15183" stopIfTrue="1">
      <formula>B810&lt;&gt;B809</formula>
    </cfRule>
  </conditionalFormatting>
  <conditionalFormatting sqref="B780">
    <cfRule type="expression" dxfId="5189" priority="15184" stopIfTrue="1">
      <formula>B780&lt;&gt;B779</formula>
    </cfRule>
  </conditionalFormatting>
  <conditionalFormatting sqref="B780">
    <cfRule type="expression" dxfId="5188" priority="15185" stopIfTrue="1">
      <formula>B780&lt;&gt;B779</formula>
    </cfRule>
  </conditionalFormatting>
  <conditionalFormatting sqref="B870">
    <cfRule type="expression" dxfId="5187" priority="15188" stopIfTrue="1">
      <formula>B870&lt;&gt;B869</formula>
    </cfRule>
  </conditionalFormatting>
  <conditionalFormatting sqref="B840">
    <cfRule type="expression" dxfId="5186" priority="15189" stopIfTrue="1">
      <formula>B840&lt;&gt;B839</formula>
    </cfRule>
  </conditionalFormatting>
  <conditionalFormatting sqref="B810">
    <cfRule type="expression" dxfId="5185" priority="15190" stopIfTrue="1">
      <formula>B810&lt;&gt;B809</formula>
    </cfRule>
  </conditionalFormatting>
  <conditionalFormatting sqref="B780">
    <cfRule type="expression" dxfId="5184" priority="15191" stopIfTrue="1">
      <formula>B780&lt;&gt;B779</formula>
    </cfRule>
  </conditionalFormatting>
  <conditionalFormatting sqref="B780">
    <cfRule type="expression" dxfId="5183" priority="15192" stopIfTrue="1">
      <formula>B780&lt;&gt;B779</formula>
    </cfRule>
  </conditionalFormatting>
  <conditionalFormatting sqref="B870">
    <cfRule type="expression" dxfId="5182" priority="15195" stopIfTrue="1">
      <formula>B870&lt;&gt;B869</formula>
    </cfRule>
  </conditionalFormatting>
  <conditionalFormatting sqref="B840">
    <cfRule type="expression" dxfId="5181" priority="15196" stopIfTrue="1">
      <formula>B840&lt;&gt;B839</formula>
    </cfRule>
  </conditionalFormatting>
  <conditionalFormatting sqref="B810">
    <cfRule type="expression" dxfId="5180" priority="15197" stopIfTrue="1">
      <formula>B810&lt;&gt;B809</formula>
    </cfRule>
  </conditionalFormatting>
  <conditionalFormatting sqref="B780">
    <cfRule type="expression" dxfId="5179" priority="15198" stopIfTrue="1">
      <formula>B780&lt;&gt;B779</formula>
    </cfRule>
  </conditionalFormatting>
  <conditionalFormatting sqref="B780">
    <cfRule type="expression" dxfId="5178" priority="15199" stopIfTrue="1">
      <formula>B780&lt;&gt;B779</formula>
    </cfRule>
  </conditionalFormatting>
  <conditionalFormatting sqref="B870">
    <cfRule type="expression" dxfId="5177" priority="15203" stopIfTrue="1">
      <formula>B870&lt;&gt;B869</formula>
    </cfRule>
  </conditionalFormatting>
  <conditionalFormatting sqref="B840">
    <cfRule type="expression" dxfId="5176" priority="15204" stopIfTrue="1">
      <formula>B840&lt;&gt;B839</formula>
    </cfRule>
  </conditionalFormatting>
  <conditionalFormatting sqref="B810">
    <cfRule type="expression" dxfId="5175" priority="15205" stopIfTrue="1">
      <formula>B810&lt;&gt;B809</formula>
    </cfRule>
  </conditionalFormatting>
  <conditionalFormatting sqref="B780">
    <cfRule type="expression" dxfId="5174" priority="15206" stopIfTrue="1">
      <formula>B780&lt;&gt;B779</formula>
    </cfRule>
  </conditionalFormatting>
  <conditionalFormatting sqref="B780">
    <cfRule type="expression" dxfId="5173" priority="15207" stopIfTrue="1">
      <formula>B780&lt;&gt;B779</formula>
    </cfRule>
  </conditionalFormatting>
  <conditionalFormatting sqref="B870">
    <cfRule type="expression" dxfId="5172" priority="15210" stopIfTrue="1">
      <formula>B870&lt;&gt;B869</formula>
    </cfRule>
  </conditionalFormatting>
  <conditionalFormatting sqref="B840">
    <cfRule type="expression" dxfId="5171" priority="15211" stopIfTrue="1">
      <formula>B840&lt;&gt;B839</formula>
    </cfRule>
  </conditionalFormatting>
  <conditionalFormatting sqref="B810">
    <cfRule type="expression" dxfId="5170" priority="15212" stopIfTrue="1">
      <formula>B810&lt;&gt;B809</formula>
    </cfRule>
  </conditionalFormatting>
  <conditionalFormatting sqref="B780">
    <cfRule type="expression" dxfId="5169" priority="15213" stopIfTrue="1">
      <formula>B780&lt;&gt;B779</formula>
    </cfRule>
  </conditionalFormatting>
  <conditionalFormatting sqref="B780">
    <cfRule type="expression" dxfId="5168" priority="15214" stopIfTrue="1">
      <formula>B780&lt;&gt;B779</formula>
    </cfRule>
  </conditionalFormatting>
  <conditionalFormatting sqref="B1020">
    <cfRule type="expression" dxfId="5167" priority="15216" stopIfTrue="1">
      <formula>B1020&lt;&gt;B1019</formula>
    </cfRule>
  </conditionalFormatting>
  <conditionalFormatting sqref="B990">
    <cfRule type="expression" dxfId="5166" priority="15217" stopIfTrue="1">
      <formula>B990&lt;&gt;B989</formula>
    </cfRule>
  </conditionalFormatting>
  <conditionalFormatting sqref="B990">
    <cfRule type="expression" dxfId="5165" priority="15218" stopIfTrue="1">
      <formula>B990&lt;&gt;B989</formula>
    </cfRule>
  </conditionalFormatting>
  <conditionalFormatting sqref="B960">
    <cfRule type="expression" dxfId="5164" priority="15219" stopIfTrue="1">
      <formula>B960&lt;&gt;B959</formula>
    </cfRule>
  </conditionalFormatting>
  <conditionalFormatting sqref="B930">
    <cfRule type="expression" dxfId="5163" priority="15220" stopIfTrue="1">
      <formula>B930&lt;&gt;B929</formula>
    </cfRule>
  </conditionalFormatting>
  <conditionalFormatting sqref="B1020">
    <cfRule type="expression" dxfId="5162" priority="15221" stopIfTrue="1">
      <formula>B1020&lt;&gt;B1019</formula>
    </cfRule>
  </conditionalFormatting>
  <conditionalFormatting sqref="B990">
    <cfRule type="expression" dxfId="5161" priority="15222" stopIfTrue="1">
      <formula>B990&lt;&gt;B989</formula>
    </cfRule>
  </conditionalFormatting>
  <conditionalFormatting sqref="B990">
    <cfRule type="expression" dxfId="5160" priority="15223" stopIfTrue="1">
      <formula>B990&lt;&gt;B989</formula>
    </cfRule>
  </conditionalFormatting>
  <conditionalFormatting sqref="B960">
    <cfRule type="expression" dxfId="5159" priority="15224" stopIfTrue="1">
      <formula>B960&lt;&gt;B959</formula>
    </cfRule>
  </conditionalFormatting>
  <conditionalFormatting sqref="B930">
    <cfRule type="expression" dxfId="5158" priority="15225" stopIfTrue="1">
      <formula>B930&lt;&gt;B929</formula>
    </cfRule>
  </conditionalFormatting>
  <conditionalFormatting sqref="B1020">
    <cfRule type="expression" dxfId="5157" priority="15226" stopIfTrue="1">
      <formula>B1020&lt;&gt;B1019</formula>
    </cfRule>
  </conditionalFormatting>
  <conditionalFormatting sqref="B990">
    <cfRule type="expression" dxfId="5156" priority="15227" stopIfTrue="1">
      <formula>B990&lt;&gt;B989</formula>
    </cfRule>
  </conditionalFormatting>
  <conditionalFormatting sqref="B990">
    <cfRule type="expression" dxfId="5155" priority="15228" stopIfTrue="1">
      <formula>B990&lt;&gt;B989</formula>
    </cfRule>
  </conditionalFormatting>
  <conditionalFormatting sqref="B960">
    <cfRule type="expression" dxfId="5154" priority="15229" stopIfTrue="1">
      <formula>B960&lt;&gt;B959</formula>
    </cfRule>
  </conditionalFormatting>
  <conditionalFormatting sqref="B930">
    <cfRule type="expression" dxfId="5153" priority="15230" stopIfTrue="1">
      <formula>B930&lt;&gt;B929</formula>
    </cfRule>
  </conditionalFormatting>
  <conditionalFormatting sqref="B1020">
    <cfRule type="expression" dxfId="5152" priority="15231" stopIfTrue="1">
      <formula>B1020&lt;&gt;B1019</formula>
    </cfRule>
  </conditionalFormatting>
  <conditionalFormatting sqref="B990">
    <cfRule type="expression" dxfId="5151" priority="15232" stopIfTrue="1">
      <formula>B990&lt;&gt;B989</formula>
    </cfRule>
  </conditionalFormatting>
  <conditionalFormatting sqref="B990">
    <cfRule type="expression" dxfId="5150" priority="15233" stopIfTrue="1">
      <formula>B990&lt;&gt;B989</formula>
    </cfRule>
  </conditionalFormatting>
  <conditionalFormatting sqref="B960">
    <cfRule type="expression" dxfId="5149" priority="15234" stopIfTrue="1">
      <formula>B960&lt;&gt;B959</formula>
    </cfRule>
  </conditionalFormatting>
  <conditionalFormatting sqref="B930">
    <cfRule type="expression" dxfId="5148" priority="15235" stopIfTrue="1">
      <formula>B930&lt;&gt;B929</formula>
    </cfRule>
  </conditionalFormatting>
  <conditionalFormatting sqref="B1020">
    <cfRule type="expression" dxfId="5147" priority="15236" stopIfTrue="1">
      <formula>B1020&lt;&gt;B1019</formula>
    </cfRule>
  </conditionalFormatting>
  <conditionalFormatting sqref="B990">
    <cfRule type="expression" dxfId="5146" priority="15237" stopIfTrue="1">
      <formula>B990&lt;&gt;B989</formula>
    </cfRule>
  </conditionalFormatting>
  <conditionalFormatting sqref="B990">
    <cfRule type="expression" dxfId="5145" priority="15238" stopIfTrue="1">
      <formula>B990&lt;&gt;B989</formula>
    </cfRule>
  </conditionalFormatting>
  <conditionalFormatting sqref="B960">
    <cfRule type="expression" dxfId="5144" priority="15239" stopIfTrue="1">
      <formula>B960&lt;&gt;B959</formula>
    </cfRule>
  </conditionalFormatting>
  <conditionalFormatting sqref="B930">
    <cfRule type="expression" dxfId="5143" priority="15240" stopIfTrue="1">
      <formula>B930&lt;&gt;B929</formula>
    </cfRule>
  </conditionalFormatting>
  <conditionalFormatting sqref="B1020">
    <cfRule type="expression" dxfId="5142" priority="15241" stopIfTrue="1">
      <formula>B1020&lt;&gt;B1019</formula>
    </cfRule>
  </conditionalFormatting>
  <conditionalFormatting sqref="B990">
    <cfRule type="expression" dxfId="5141" priority="15242" stopIfTrue="1">
      <formula>B990&lt;&gt;B989</formula>
    </cfRule>
  </conditionalFormatting>
  <conditionalFormatting sqref="B990">
    <cfRule type="expression" dxfId="5140" priority="15243" stopIfTrue="1">
      <formula>B990&lt;&gt;B989</formula>
    </cfRule>
  </conditionalFormatting>
  <conditionalFormatting sqref="B960">
    <cfRule type="expression" dxfId="5139" priority="15244" stopIfTrue="1">
      <formula>B960&lt;&gt;B959</formula>
    </cfRule>
  </conditionalFormatting>
  <conditionalFormatting sqref="B930">
    <cfRule type="expression" dxfId="5138" priority="15245" stopIfTrue="1">
      <formula>B930&lt;&gt;B929</formula>
    </cfRule>
  </conditionalFormatting>
  <conditionalFormatting sqref="B1020">
    <cfRule type="expression" dxfId="5137" priority="15246" stopIfTrue="1">
      <formula>B1020&lt;&gt;B1019</formula>
    </cfRule>
  </conditionalFormatting>
  <conditionalFormatting sqref="B990">
    <cfRule type="expression" dxfId="5136" priority="15247" stopIfTrue="1">
      <formula>B990&lt;&gt;B989</formula>
    </cfRule>
  </conditionalFormatting>
  <conditionalFormatting sqref="B990">
    <cfRule type="expression" dxfId="5135" priority="15248" stopIfTrue="1">
      <formula>B990&lt;&gt;B989</formula>
    </cfRule>
  </conditionalFormatting>
  <conditionalFormatting sqref="B960">
    <cfRule type="expression" dxfId="5134" priority="15249" stopIfTrue="1">
      <formula>B960&lt;&gt;B959</formula>
    </cfRule>
  </conditionalFormatting>
  <conditionalFormatting sqref="B930">
    <cfRule type="expression" dxfId="5133" priority="15250" stopIfTrue="1">
      <formula>B930&lt;&gt;B929</formula>
    </cfRule>
  </conditionalFormatting>
  <conditionalFormatting sqref="B1020">
    <cfRule type="expression" dxfId="5132" priority="15251" stopIfTrue="1">
      <formula>B1020&lt;&gt;B1019</formula>
    </cfRule>
  </conditionalFormatting>
  <conditionalFormatting sqref="B990">
    <cfRule type="expression" dxfId="5131" priority="15252" stopIfTrue="1">
      <formula>B990&lt;&gt;B989</formula>
    </cfRule>
  </conditionalFormatting>
  <conditionalFormatting sqref="B990">
    <cfRule type="expression" dxfId="5130" priority="15253" stopIfTrue="1">
      <formula>B990&lt;&gt;B989</formula>
    </cfRule>
  </conditionalFormatting>
  <conditionalFormatting sqref="B960">
    <cfRule type="expression" dxfId="5129" priority="15254" stopIfTrue="1">
      <formula>B960&lt;&gt;B959</formula>
    </cfRule>
  </conditionalFormatting>
  <conditionalFormatting sqref="B930">
    <cfRule type="expression" dxfId="5128" priority="15255" stopIfTrue="1">
      <formula>B930&lt;&gt;B929</formula>
    </cfRule>
  </conditionalFormatting>
  <conditionalFormatting sqref="B300">
    <cfRule type="expression" dxfId="5127" priority="15290" stopIfTrue="1">
      <formula>B300&lt;&gt;B299</formula>
    </cfRule>
  </conditionalFormatting>
  <conditionalFormatting sqref="B300">
    <cfRule type="expression" dxfId="5126" priority="15295" stopIfTrue="1">
      <formula>B300&lt;&gt;B299</formula>
    </cfRule>
  </conditionalFormatting>
  <conditionalFormatting sqref="B300">
    <cfRule type="expression" dxfId="5125" priority="15298" stopIfTrue="1">
      <formula>B300&lt;&gt;B299</formula>
    </cfRule>
  </conditionalFormatting>
  <conditionalFormatting sqref="B300">
    <cfRule type="expression" dxfId="5124" priority="15301" stopIfTrue="1">
      <formula>B300&lt;&gt;B299</formula>
    </cfRule>
  </conditionalFormatting>
  <conditionalFormatting sqref="B300">
    <cfRule type="expression" dxfId="5123" priority="15306" stopIfTrue="1">
      <formula>B300&lt;&gt;B299</formula>
    </cfRule>
  </conditionalFormatting>
  <conditionalFormatting sqref="B300">
    <cfRule type="expression" dxfId="5122" priority="15309" stopIfTrue="1">
      <formula>B300&lt;&gt;B299</formula>
    </cfRule>
  </conditionalFormatting>
  <conditionalFormatting sqref="B360">
    <cfRule type="expression" dxfId="5121" priority="15326" stopIfTrue="1">
      <formula>B360&lt;&gt;B359</formula>
    </cfRule>
  </conditionalFormatting>
  <conditionalFormatting sqref="B330">
    <cfRule type="expression" dxfId="5120" priority="15327" stopIfTrue="1">
      <formula>B330&lt;&gt;B329</formula>
    </cfRule>
  </conditionalFormatting>
  <conditionalFormatting sqref="B360">
    <cfRule type="expression" dxfId="5119" priority="15328" stopIfTrue="1">
      <formula>B360&lt;&gt;B359</formula>
    </cfRule>
  </conditionalFormatting>
  <conditionalFormatting sqref="B330">
    <cfRule type="expression" dxfId="5118" priority="15329" stopIfTrue="1">
      <formula>B330&lt;&gt;B329</formula>
    </cfRule>
  </conditionalFormatting>
  <conditionalFormatting sqref="B360">
    <cfRule type="expression" dxfId="5117" priority="15330" stopIfTrue="1">
      <formula>B360&lt;&gt;B359</formula>
    </cfRule>
  </conditionalFormatting>
  <conditionalFormatting sqref="B330">
    <cfRule type="expression" dxfId="5116" priority="15331" stopIfTrue="1">
      <formula>B330&lt;&gt;B329</formula>
    </cfRule>
  </conditionalFormatting>
  <conditionalFormatting sqref="B360">
    <cfRule type="expression" dxfId="5115" priority="15332" stopIfTrue="1">
      <formula>B360&lt;&gt;B359</formula>
    </cfRule>
  </conditionalFormatting>
  <conditionalFormatting sqref="B330">
    <cfRule type="expression" dxfId="5114" priority="15333" stopIfTrue="1">
      <formula>B330&lt;&gt;B329</formula>
    </cfRule>
  </conditionalFormatting>
  <conditionalFormatting sqref="B360">
    <cfRule type="expression" dxfId="5113" priority="15334" stopIfTrue="1">
      <formula>B360&lt;&gt;B359</formula>
    </cfRule>
  </conditionalFormatting>
  <conditionalFormatting sqref="B330">
    <cfRule type="expression" dxfId="5112" priority="15335" stopIfTrue="1">
      <formula>B330&lt;&gt;B329</formula>
    </cfRule>
  </conditionalFormatting>
  <conditionalFormatting sqref="B360">
    <cfRule type="expression" dxfId="5111" priority="15336" stopIfTrue="1">
      <formula>B360&lt;&gt;B359</formula>
    </cfRule>
  </conditionalFormatting>
  <conditionalFormatting sqref="B330">
    <cfRule type="expression" dxfId="5110" priority="15337" stopIfTrue="1">
      <formula>B330&lt;&gt;B329</formula>
    </cfRule>
  </conditionalFormatting>
  <conditionalFormatting sqref="B360">
    <cfRule type="expression" dxfId="5109" priority="15338" stopIfTrue="1">
      <formula>B360&lt;&gt;B359</formula>
    </cfRule>
  </conditionalFormatting>
  <conditionalFormatting sqref="B330">
    <cfRule type="expression" dxfId="5108" priority="15339" stopIfTrue="1">
      <formula>B330&lt;&gt;B329</formula>
    </cfRule>
  </conditionalFormatting>
  <conditionalFormatting sqref="B360">
    <cfRule type="expression" dxfId="5107" priority="15340" stopIfTrue="1">
      <formula>B360&lt;&gt;B359</formula>
    </cfRule>
  </conditionalFormatting>
  <conditionalFormatting sqref="B330">
    <cfRule type="expression" dxfId="5106" priority="15341" stopIfTrue="1">
      <formula>B330&lt;&gt;B329</formula>
    </cfRule>
  </conditionalFormatting>
  <conditionalFormatting sqref="B420">
    <cfRule type="expression" dxfId="5105" priority="15342" stopIfTrue="1">
      <formula>B420&lt;&gt;B419</formula>
    </cfRule>
  </conditionalFormatting>
  <conditionalFormatting sqref="B390">
    <cfRule type="expression" dxfId="5104" priority="15343" stopIfTrue="1">
      <formula>B390&lt;&gt;B389</formula>
    </cfRule>
  </conditionalFormatting>
  <conditionalFormatting sqref="B420">
    <cfRule type="expression" dxfId="5103" priority="15344" stopIfTrue="1">
      <formula>B420&lt;&gt;B419</formula>
    </cfRule>
  </conditionalFormatting>
  <conditionalFormatting sqref="B390">
    <cfRule type="expression" dxfId="5102" priority="15345" stopIfTrue="1">
      <formula>B390&lt;&gt;B389</formula>
    </cfRule>
  </conditionalFormatting>
  <conditionalFormatting sqref="B420">
    <cfRule type="expression" dxfId="5101" priority="15346" stopIfTrue="1">
      <formula>B420&lt;&gt;B419</formula>
    </cfRule>
  </conditionalFormatting>
  <conditionalFormatting sqref="B390">
    <cfRule type="expression" dxfId="5100" priority="15347" stopIfTrue="1">
      <formula>B390&lt;&gt;B389</formula>
    </cfRule>
  </conditionalFormatting>
  <conditionalFormatting sqref="B420">
    <cfRule type="expression" dxfId="5099" priority="15348" stopIfTrue="1">
      <formula>B420&lt;&gt;B419</formula>
    </cfRule>
  </conditionalFormatting>
  <conditionalFormatting sqref="B390">
    <cfRule type="expression" dxfId="5098" priority="15349" stopIfTrue="1">
      <formula>B390&lt;&gt;B389</formula>
    </cfRule>
  </conditionalFormatting>
  <conditionalFormatting sqref="B420">
    <cfRule type="expression" dxfId="5097" priority="15350" stopIfTrue="1">
      <formula>B420&lt;&gt;B419</formula>
    </cfRule>
  </conditionalFormatting>
  <conditionalFormatting sqref="B390">
    <cfRule type="expression" dxfId="5096" priority="15351" stopIfTrue="1">
      <formula>B390&lt;&gt;B389</formula>
    </cfRule>
  </conditionalFormatting>
  <conditionalFormatting sqref="B420">
    <cfRule type="expression" dxfId="5095" priority="15352" stopIfTrue="1">
      <formula>B420&lt;&gt;B419</formula>
    </cfRule>
  </conditionalFormatting>
  <conditionalFormatting sqref="B390">
    <cfRule type="expression" dxfId="5094" priority="15353" stopIfTrue="1">
      <formula>B390&lt;&gt;B389</formula>
    </cfRule>
  </conditionalFormatting>
  <conditionalFormatting sqref="B420">
    <cfRule type="expression" dxfId="5093" priority="15354" stopIfTrue="1">
      <formula>B420&lt;&gt;B419</formula>
    </cfRule>
  </conditionalFormatting>
  <conditionalFormatting sqref="B390">
    <cfRule type="expression" dxfId="5092" priority="15355" stopIfTrue="1">
      <formula>B390&lt;&gt;B389</formula>
    </cfRule>
  </conditionalFormatting>
  <conditionalFormatting sqref="B420">
    <cfRule type="expression" dxfId="5091" priority="15356" stopIfTrue="1">
      <formula>B420&lt;&gt;B419</formula>
    </cfRule>
  </conditionalFormatting>
  <conditionalFormatting sqref="B390">
    <cfRule type="expression" dxfId="5090" priority="15357" stopIfTrue="1">
      <formula>B390&lt;&gt;B389</formula>
    </cfRule>
  </conditionalFormatting>
  <conditionalFormatting sqref="B540">
    <cfRule type="expression" dxfId="5089" priority="15358" stopIfTrue="1">
      <formula>B540&lt;&gt;B539</formula>
    </cfRule>
  </conditionalFormatting>
  <conditionalFormatting sqref="B510">
    <cfRule type="expression" dxfId="5088" priority="15359" stopIfTrue="1">
      <formula>B510&lt;&gt;B509</formula>
    </cfRule>
  </conditionalFormatting>
  <conditionalFormatting sqref="B540">
    <cfRule type="expression" dxfId="5087" priority="15360" stopIfTrue="1">
      <formula>B540&lt;&gt;B539</formula>
    </cfRule>
  </conditionalFormatting>
  <conditionalFormatting sqref="B510">
    <cfRule type="expression" dxfId="5086" priority="15361" stopIfTrue="1">
      <formula>B510&lt;&gt;B509</formula>
    </cfRule>
  </conditionalFormatting>
  <conditionalFormatting sqref="B540">
    <cfRule type="expression" dxfId="5085" priority="15362" stopIfTrue="1">
      <formula>B540&lt;&gt;B539</formula>
    </cfRule>
  </conditionalFormatting>
  <conditionalFormatting sqref="B510">
    <cfRule type="expression" dxfId="5084" priority="15363" stopIfTrue="1">
      <formula>B510&lt;&gt;B509</formula>
    </cfRule>
  </conditionalFormatting>
  <conditionalFormatting sqref="B540">
    <cfRule type="expression" dxfId="5083" priority="15364" stopIfTrue="1">
      <formula>B540&lt;&gt;B539</formula>
    </cfRule>
  </conditionalFormatting>
  <conditionalFormatting sqref="B510">
    <cfRule type="expression" dxfId="5082" priority="15365" stopIfTrue="1">
      <formula>B510&lt;&gt;B509</formula>
    </cfRule>
  </conditionalFormatting>
  <conditionalFormatting sqref="B540">
    <cfRule type="expression" dxfId="5081" priority="15366" stopIfTrue="1">
      <formula>B540&lt;&gt;B539</formula>
    </cfRule>
  </conditionalFormatting>
  <conditionalFormatting sqref="B510">
    <cfRule type="expression" dxfId="5080" priority="15367" stopIfTrue="1">
      <formula>B510&lt;&gt;B509</formula>
    </cfRule>
  </conditionalFormatting>
  <conditionalFormatting sqref="B540">
    <cfRule type="expression" dxfId="5079" priority="15368" stopIfTrue="1">
      <formula>B540&lt;&gt;B539</formula>
    </cfRule>
  </conditionalFormatting>
  <conditionalFormatting sqref="B510">
    <cfRule type="expression" dxfId="5078" priority="15369" stopIfTrue="1">
      <formula>B510&lt;&gt;B509</formula>
    </cfRule>
  </conditionalFormatting>
  <conditionalFormatting sqref="B540">
    <cfRule type="expression" dxfId="5077" priority="15370" stopIfTrue="1">
      <formula>B540&lt;&gt;B539</formula>
    </cfRule>
  </conditionalFormatting>
  <conditionalFormatting sqref="B510">
    <cfRule type="expression" dxfId="5076" priority="15371" stopIfTrue="1">
      <formula>B510&lt;&gt;B509</formula>
    </cfRule>
  </conditionalFormatting>
  <conditionalFormatting sqref="B540">
    <cfRule type="expression" dxfId="5075" priority="15372" stopIfTrue="1">
      <formula>B540&lt;&gt;B539</formula>
    </cfRule>
  </conditionalFormatting>
  <conditionalFormatting sqref="B510">
    <cfRule type="expression" dxfId="5074" priority="15373" stopIfTrue="1">
      <formula>B510&lt;&gt;B509</formula>
    </cfRule>
  </conditionalFormatting>
  <conditionalFormatting sqref="B660">
    <cfRule type="expression" dxfId="5073" priority="15374" stopIfTrue="1">
      <formula>B660&lt;&gt;B659</formula>
    </cfRule>
  </conditionalFormatting>
  <conditionalFormatting sqref="B630">
    <cfRule type="expression" dxfId="5072" priority="15375" stopIfTrue="1">
      <formula>B630&lt;&gt;B629</formula>
    </cfRule>
  </conditionalFormatting>
  <conditionalFormatting sqref="B300">
    <cfRule type="expression" dxfId="5071" priority="15650" stopIfTrue="1">
      <formula>B300&lt;&gt;B299</formula>
    </cfRule>
  </conditionalFormatting>
  <conditionalFormatting sqref="B300">
    <cfRule type="expression" dxfId="5070" priority="15655" stopIfTrue="1">
      <formula>B300&lt;&gt;B299</formula>
    </cfRule>
  </conditionalFormatting>
  <conditionalFormatting sqref="B300">
    <cfRule type="expression" dxfId="5069" priority="15658" stopIfTrue="1">
      <formula>B300&lt;&gt;B299</formula>
    </cfRule>
  </conditionalFormatting>
  <conditionalFormatting sqref="B300">
    <cfRule type="expression" dxfId="5068" priority="15661" stopIfTrue="1">
      <formula>B300&lt;&gt;B299</formula>
    </cfRule>
  </conditionalFormatting>
  <conditionalFormatting sqref="B300">
    <cfRule type="expression" dxfId="5067" priority="15666" stopIfTrue="1">
      <formula>B300&lt;&gt;B299</formula>
    </cfRule>
  </conditionalFormatting>
  <conditionalFormatting sqref="B300">
    <cfRule type="expression" dxfId="5066" priority="15669" stopIfTrue="1">
      <formula>B300&lt;&gt;B299</formula>
    </cfRule>
  </conditionalFormatting>
  <conditionalFormatting sqref="B420">
    <cfRule type="expression" dxfId="5065" priority="15686" stopIfTrue="1">
      <formula>B420&lt;&gt;B419</formula>
    </cfRule>
  </conditionalFormatting>
  <conditionalFormatting sqref="B390">
    <cfRule type="expression" dxfId="5064" priority="15687" stopIfTrue="1">
      <formula>B390&lt;&gt;B389</formula>
    </cfRule>
  </conditionalFormatting>
  <conditionalFormatting sqref="B360">
    <cfRule type="expression" dxfId="5063" priority="15688" stopIfTrue="1">
      <formula>B360&lt;&gt;B359</formula>
    </cfRule>
  </conditionalFormatting>
  <conditionalFormatting sqref="B330">
    <cfRule type="expression" dxfId="5062" priority="15689" stopIfTrue="1">
      <formula>B330&lt;&gt;B329</formula>
    </cfRule>
  </conditionalFormatting>
  <conditionalFormatting sqref="B420">
    <cfRule type="expression" dxfId="5061" priority="15690" stopIfTrue="1">
      <formula>B420&lt;&gt;B419</formula>
    </cfRule>
  </conditionalFormatting>
  <conditionalFormatting sqref="B390">
    <cfRule type="expression" dxfId="5060" priority="15691" stopIfTrue="1">
      <formula>B390&lt;&gt;B389</formula>
    </cfRule>
  </conditionalFormatting>
  <conditionalFormatting sqref="B360">
    <cfRule type="expression" dxfId="5059" priority="15692" stopIfTrue="1">
      <formula>B360&lt;&gt;B359</formula>
    </cfRule>
  </conditionalFormatting>
  <conditionalFormatting sqref="B330">
    <cfRule type="expression" dxfId="5058" priority="15693" stopIfTrue="1">
      <formula>B330&lt;&gt;B329</formula>
    </cfRule>
  </conditionalFormatting>
  <conditionalFormatting sqref="B420">
    <cfRule type="expression" dxfId="5057" priority="15694" stopIfTrue="1">
      <formula>B420&lt;&gt;B419</formula>
    </cfRule>
  </conditionalFormatting>
  <conditionalFormatting sqref="B390">
    <cfRule type="expression" dxfId="5056" priority="15695" stopIfTrue="1">
      <formula>B390&lt;&gt;B389</formula>
    </cfRule>
  </conditionalFormatting>
  <conditionalFormatting sqref="B360">
    <cfRule type="expression" dxfId="5055" priority="15696" stopIfTrue="1">
      <formula>B360&lt;&gt;B359</formula>
    </cfRule>
  </conditionalFormatting>
  <conditionalFormatting sqref="B330">
    <cfRule type="expression" dxfId="5054" priority="15697" stopIfTrue="1">
      <formula>B330&lt;&gt;B329</formula>
    </cfRule>
  </conditionalFormatting>
  <conditionalFormatting sqref="B420">
    <cfRule type="expression" dxfId="5053" priority="15698" stopIfTrue="1">
      <formula>B420&lt;&gt;B419</formula>
    </cfRule>
  </conditionalFormatting>
  <conditionalFormatting sqref="B390">
    <cfRule type="expression" dxfId="5052" priority="15699" stopIfTrue="1">
      <formula>B390&lt;&gt;B389</formula>
    </cfRule>
  </conditionalFormatting>
  <conditionalFormatting sqref="B360">
    <cfRule type="expression" dxfId="5051" priority="15700" stopIfTrue="1">
      <formula>B360&lt;&gt;B359</formula>
    </cfRule>
  </conditionalFormatting>
  <conditionalFormatting sqref="B330">
    <cfRule type="expression" dxfId="5050" priority="15701" stopIfTrue="1">
      <formula>B330&lt;&gt;B329</formula>
    </cfRule>
  </conditionalFormatting>
  <conditionalFormatting sqref="B420">
    <cfRule type="expression" dxfId="5049" priority="15702" stopIfTrue="1">
      <formula>B420&lt;&gt;B419</formula>
    </cfRule>
  </conditionalFormatting>
  <conditionalFormatting sqref="B390">
    <cfRule type="expression" dxfId="5048" priority="15703" stopIfTrue="1">
      <formula>B390&lt;&gt;B389</formula>
    </cfRule>
  </conditionalFormatting>
  <conditionalFormatting sqref="B360">
    <cfRule type="expression" dxfId="5047" priority="15704" stopIfTrue="1">
      <formula>B360&lt;&gt;B359</formula>
    </cfRule>
  </conditionalFormatting>
  <conditionalFormatting sqref="B330">
    <cfRule type="expression" dxfId="5046" priority="15705" stopIfTrue="1">
      <formula>B330&lt;&gt;B329</formula>
    </cfRule>
  </conditionalFormatting>
  <conditionalFormatting sqref="B420">
    <cfRule type="expression" dxfId="5045" priority="15706" stopIfTrue="1">
      <formula>B420&lt;&gt;B419</formula>
    </cfRule>
  </conditionalFormatting>
  <conditionalFormatting sqref="B390">
    <cfRule type="expression" dxfId="5044" priority="15707" stopIfTrue="1">
      <formula>B390&lt;&gt;B389</formula>
    </cfRule>
  </conditionalFormatting>
  <conditionalFormatting sqref="B360">
    <cfRule type="expression" dxfId="5043" priority="15708" stopIfTrue="1">
      <formula>B360&lt;&gt;B359</formula>
    </cfRule>
  </conditionalFormatting>
  <conditionalFormatting sqref="B330">
    <cfRule type="expression" dxfId="5042" priority="15709" stopIfTrue="1">
      <formula>B330&lt;&gt;B329</formula>
    </cfRule>
  </conditionalFormatting>
  <conditionalFormatting sqref="B420">
    <cfRule type="expression" dxfId="5041" priority="15710" stopIfTrue="1">
      <formula>B420&lt;&gt;B419</formula>
    </cfRule>
  </conditionalFormatting>
  <conditionalFormatting sqref="B390">
    <cfRule type="expression" dxfId="5040" priority="15711" stopIfTrue="1">
      <formula>B390&lt;&gt;B389</formula>
    </cfRule>
  </conditionalFormatting>
  <conditionalFormatting sqref="B360">
    <cfRule type="expression" dxfId="5039" priority="15712" stopIfTrue="1">
      <formula>B360&lt;&gt;B359</formula>
    </cfRule>
  </conditionalFormatting>
  <conditionalFormatting sqref="B330">
    <cfRule type="expression" dxfId="5038" priority="15713" stopIfTrue="1">
      <formula>B330&lt;&gt;B329</formula>
    </cfRule>
  </conditionalFormatting>
  <conditionalFormatting sqref="B420">
    <cfRule type="expression" dxfId="5037" priority="15714" stopIfTrue="1">
      <formula>B420&lt;&gt;B419</formula>
    </cfRule>
  </conditionalFormatting>
  <conditionalFormatting sqref="B390">
    <cfRule type="expression" dxfId="5036" priority="15715" stopIfTrue="1">
      <formula>B390&lt;&gt;B389</formula>
    </cfRule>
  </conditionalFormatting>
  <conditionalFormatting sqref="B360">
    <cfRule type="expression" dxfId="5035" priority="15716" stopIfTrue="1">
      <formula>B360&lt;&gt;B359</formula>
    </cfRule>
  </conditionalFormatting>
  <conditionalFormatting sqref="B330">
    <cfRule type="expression" dxfId="5034" priority="15717" stopIfTrue="1">
      <formula>B330&lt;&gt;B329</formula>
    </cfRule>
  </conditionalFormatting>
  <conditionalFormatting sqref="B540">
    <cfRule type="expression" dxfId="5033" priority="15718" stopIfTrue="1">
      <formula>B540&lt;&gt;B539</formula>
    </cfRule>
  </conditionalFormatting>
  <conditionalFormatting sqref="B510">
    <cfRule type="expression" dxfId="5032" priority="15719" stopIfTrue="1">
      <formula>B510&lt;&gt;B509</formula>
    </cfRule>
  </conditionalFormatting>
  <conditionalFormatting sqref="B540">
    <cfRule type="expression" dxfId="5031" priority="15720" stopIfTrue="1">
      <formula>B540&lt;&gt;B539</formula>
    </cfRule>
  </conditionalFormatting>
  <conditionalFormatting sqref="B510">
    <cfRule type="expression" dxfId="5030" priority="15721" stopIfTrue="1">
      <formula>B510&lt;&gt;B509</formula>
    </cfRule>
  </conditionalFormatting>
  <conditionalFormatting sqref="B540">
    <cfRule type="expression" dxfId="5029" priority="15722" stopIfTrue="1">
      <formula>B540&lt;&gt;B539</formula>
    </cfRule>
  </conditionalFormatting>
  <conditionalFormatting sqref="B510">
    <cfRule type="expression" dxfId="5028" priority="15723" stopIfTrue="1">
      <formula>B510&lt;&gt;B509</formula>
    </cfRule>
  </conditionalFormatting>
  <conditionalFormatting sqref="B540">
    <cfRule type="expression" dxfId="5027" priority="15724" stopIfTrue="1">
      <formula>B540&lt;&gt;B539</formula>
    </cfRule>
  </conditionalFormatting>
  <conditionalFormatting sqref="B510">
    <cfRule type="expression" dxfId="5026" priority="15725" stopIfTrue="1">
      <formula>B510&lt;&gt;B509</formula>
    </cfRule>
  </conditionalFormatting>
  <conditionalFormatting sqref="B540">
    <cfRule type="expression" dxfId="5025" priority="15726" stopIfTrue="1">
      <formula>B540&lt;&gt;B539</formula>
    </cfRule>
  </conditionalFormatting>
  <conditionalFormatting sqref="B510">
    <cfRule type="expression" dxfId="5024" priority="15727" stopIfTrue="1">
      <formula>B510&lt;&gt;B509</formula>
    </cfRule>
  </conditionalFormatting>
  <conditionalFormatting sqref="B540">
    <cfRule type="expression" dxfId="5023" priority="15728" stopIfTrue="1">
      <formula>B540&lt;&gt;B539</formula>
    </cfRule>
  </conditionalFormatting>
  <conditionalFormatting sqref="B510">
    <cfRule type="expression" dxfId="5022" priority="15729" stopIfTrue="1">
      <formula>B510&lt;&gt;B509</formula>
    </cfRule>
  </conditionalFormatting>
  <conditionalFormatting sqref="B540">
    <cfRule type="expression" dxfId="5021" priority="15730" stopIfTrue="1">
      <formula>B540&lt;&gt;B539</formula>
    </cfRule>
  </conditionalFormatting>
  <conditionalFormatting sqref="B510">
    <cfRule type="expression" dxfId="5020" priority="15731" stopIfTrue="1">
      <formula>B510&lt;&gt;B509</formula>
    </cfRule>
  </conditionalFormatting>
  <conditionalFormatting sqref="B540">
    <cfRule type="expression" dxfId="5019" priority="15732" stopIfTrue="1">
      <formula>B540&lt;&gt;B539</formula>
    </cfRule>
  </conditionalFormatting>
  <conditionalFormatting sqref="B510">
    <cfRule type="expression" dxfId="5018" priority="15733" stopIfTrue="1">
      <formula>B510&lt;&gt;B509</formula>
    </cfRule>
  </conditionalFormatting>
  <conditionalFormatting sqref="B720">
    <cfRule type="expression" dxfId="5017" priority="15734" stopIfTrue="1">
      <formula>B720&lt;&gt;B719</formula>
    </cfRule>
  </conditionalFormatting>
  <conditionalFormatting sqref="B690">
    <cfRule type="expression" dxfId="5016" priority="15735" stopIfTrue="1">
      <formula>B690&lt;&gt;B689</formula>
    </cfRule>
  </conditionalFormatting>
  <conditionalFormatting sqref="B660">
    <cfRule type="expression" dxfId="5015" priority="15736" stopIfTrue="1">
      <formula>B660&lt;&gt;B659</formula>
    </cfRule>
  </conditionalFormatting>
  <conditionalFormatting sqref="B630">
    <cfRule type="expression" dxfId="5014" priority="15737" stopIfTrue="1">
      <formula>B630&lt;&gt;B629</formula>
    </cfRule>
  </conditionalFormatting>
  <conditionalFormatting sqref="B720">
    <cfRule type="expression" dxfId="5013" priority="15738" stopIfTrue="1">
      <formula>B720&lt;&gt;B719</formula>
    </cfRule>
  </conditionalFormatting>
  <conditionalFormatting sqref="B690">
    <cfRule type="expression" dxfId="5012" priority="15739" stopIfTrue="1">
      <formula>B690&lt;&gt;B689</formula>
    </cfRule>
  </conditionalFormatting>
  <conditionalFormatting sqref="B660">
    <cfRule type="expression" dxfId="5011" priority="15740" stopIfTrue="1">
      <formula>B660&lt;&gt;B659</formula>
    </cfRule>
  </conditionalFormatting>
  <conditionalFormatting sqref="B630">
    <cfRule type="expression" dxfId="5010" priority="15741" stopIfTrue="1">
      <formula>B630&lt;&gt;B629</formula>
    </cfRule>
  </conditionalFormatting>
  <conditionalFormatting sqref="B720">
    <cfRule type="expression" dxfId="5009" priority="15742" stopIfTrue="1">
      <formula>B720&lt;&gt;B719</formula>
    </cfRule>
  </conditionalFormatting>
  <conditionalFormatting sqref="B690">
    <cfRule type="expression" dxfId="5008" priority="15743" stopIfTrue="1">
      <formula>B690&lt;&gt;B689</formula>
    </cfRule>
  </conditionalFormatting>
  <conditionalFormatting sqref="B660">
    <cfRule type="expression" dxfId="5007" priority="15744" stopIfTrue="1">
      <formula>B660&lt;&gt;B659</formula>
    </cfRule>
  </conditionalFormatting>
  <conditionalFormatting sqref="B630">
    <cfRule type="expression" dxfId="5006" priority="15745" stopIfTrue="1">
      <formula>B630&lt;&gt;B629</formula>
    </cfRule>
  </conditionalFormatting>
  <conditionalFormatting sqref="B720">
    <cfRule type="expression" dxfId="5005" priority="15746" stopIfTrue="1">
      <formula>B720&lt;&gt;B719</formula>
    </cfRule>
  </conditionalFormatting>
  <conditionalFormatting sqref="B690">
    <cfRule type="expression" dxfId="5004" priority="15747" stopIfTrue="1">
      <formula>B690&lt;&gt;B689</formula>
    </cfRule>
  </conditionalFormatting>
  <conditionalFormatting sqref="B660">
    <cfRule type="expression" dxfId="5003" priority="15748" stopIfTrue="1">
      <formula>B660&lt;&gt;B659</formula>
    </cfRule>
  </conditionalFormatting>
  <conditionalFormatting sqref="B630">
    <cfRule type="expression" dxfId="5002" priority="15749" stopIfTrue="1">
      <formula>B630&lt;&gt;B629</formula>
    </cfRule>
  </conditionalFormatting>
  <conditionalFormatting sqref="B720">
    <cfRule type="expression" dxfId="5001" priority="15750" stopIfTrue="1">
      <formula>B720&lt;&gt;B719</formula>
    </cfRule>
  </conditionalFormatting>
  <conditionalFormatting sqref="B690">
    <cfRule type="expression" dxfId="5000" priority="15751" stopIfTrue="1">
      <formula>B690&lt;&gt;B689</formula>
    </cfRule>
  </conditionalFormatting>
  <conditionalFormatting sqref="B660">
    <cfRule type="expression" dxfId="4999" priority="15752" stopIfTrue="1">
      <formula>B660&lt;&gt;B659</formula>
    </cfRule>
  </conditionalFormatting>
  <conditionalFormatting sqref="B630">
    <cfRule type="expression" dxfId="4998" priority="15753" stopIfTrue="1">
      <formula>B630&lt;&gt;B629</formula>
    </cfRule>
  </conditionalFormatting>
  <conditionalFormatting sqref="B720">
    <cfRule type="expression" dxfId="4997" priority="15754" stopIfTrue="1">
      <formula>B720&lt;&gt;B719</formula>
    </cfRule>
  </conditionalFormatting>
  <conditionalFormatting sqref="B690">
    <cfRule type="expression" dxfId="4996" priority="15755" stopIfTrue="1">
      <formula>B690&lt;&gt;B689</formula>
    </cfRule>
  </conditionalFormatting>
  <conditionalFormatting sqref="B660">
    <cfRule type="expression" dxfId="4995" priority="15756" stopIfTrue="1">
      <formula>B660&lt;&gt;B659</formula>
    </cfRule>
  </conditionalFormatting>
  <conditionalFormatting sqref="B630">
    <cfRule type="expression" dxfId="4994" priority="15757" stopIfTrue="1">
      <formula>B630&lt;&gt;B629</formula>
    </cfRule>
  </conditionalFormatting>
  <conditionalFormatting sqref="B720">
    <cfRule type="expression" dxfId="4993" priority="15758" stopIfTrue="1">
      <formula>B720&lt;&gt;B719</formula>
    </cfRule>
  </conditionalFormatting>
  <conditionalFormatting sqref="B690">
    <cfRule type="expression" dxfId="4992" priority="15759" stopIfTrue="1">
      <formula>B690&lt;&gt;B689</formula>
    </cfRule>
  </conditionalFormatting>
  <conditionalFormatting sqref="B660">
    <cfRule type="expression" dxfId="4991" priority="15760" stopIfTrue="1">
      <formula>B660&lt;&gt;B659</formula>
    </cfRule>
  </conditionalFormatting>
  <conditionalFormatting sqref="B630">
    <cfRule type="expression" dxfId="4990" priority="15761" stopIfTrue="1">
      <formula>B630&lt;&gt;B629</formula>
    </cfRule>
  </conditionalFormatting>
  <conditionalFormatting sqref="B720">
    <cfRule type="expression" dxfId="4989" priority="15762" stopIfTrue="1">
      <formula>B720&lt;&gt;B719</formula>
    </cfRule>
  </conditionalFormatting>
  <conditionalFormatting sqref="B690">
    <cfRule type="expression" dxfId="4988" priority="15763" stopIfTrue="1">
      <formula>B690&lt;&gt;B689</formula>
    </cfRule>
  </conditionalFormatting>
  <conditionalFormatting sqref="B660">
    <cfRule type="expression" dxfId="4987" priority="15764" stopIfTrue="1">
      <formula>B660&lt;&gt;B659</formula>
    </cfRule>
  </conditionalFormatting>
  <conditionalFormatting sqref="B630">
    <cfRule type="expression" dxfId="4986" priority="15765" stopIfTrue="1">
      <formula>B630&lt;&gt;B629</formula>
    </cfRule>
  </conditionalFormatting>
  <conditionalFormatting sqref="B870">
    <cfRule type="expression" dxfId="4985" priority="15767" stopIfTrue="1">
      <formula>B870&lt;&gt;B869</formula>
    </cfRule>
  </conditionalFormatting>
  <conditionalFormatting sqref="B840">
    <cfRule type="expression" dxfId="4984" priority="15768" stopIfTrue="1">
      <formula>B840&lt;&gt;B839</formula>
    </cfRule>
  </conditionalFormatting>
  <conditionalFormatting sqref="B810">
    <cfRule type="expression" dxfId="4983" priority="15769" stopIfTrue="1">
      <formula>B810&lt;&gt;B809</formula>
    </cfRule>
  </conditionalFormatting>
  <conditionalFormatting sqref="B780">
    <cfRule type="expression" dxfId="4982" priority="15770" stopIfTrue="1">
      <formula>B780&lt;&gt;B779</formula>
    </cfRule>
  </conditionalFormatting>
  <conditionalFormatting sqref="B780">
    <cfRule type="expression" dxfId="4981" priority="15771" stopIfTrue="1">
      <formula>B780&lt;&gt;B779</formula>
    </cfRule>
  </conditionalFormatting>
  <conditionalFormatting sqref="B870">
    <cfRule type="expression" dxfId="4980" priority="15774" stopIfTrue="1">
      <formula>B870&lt;&gt;B869</formula>
    </cfRule>
  </conditionalFormatting>
  <conditionalFormatting sqref="B840">
    <cfRule type="expression" dxfId="4979" priority="15775" stopIfTrue="1">
      <formula>B840&lt;&gt;B839</formula>
    </cfRule>
  </conditionalFormatting>
  <conditionalFormatting sqref="B810">
    <cfRule type="expression" dxfId="4978" priority="15776" stopIfTrue="1">
      <formula>B810&lt;&gt;B809</formula>
    </cfRule>
  </conditionalFormatting>
  <conditionalFormatting sqref="B780">
    <cfRule type="expression" dxfId="4977" priority="15777" stopIfTrue="1">
      <formula>B780&lt;&gt;B779</formula>
    </cfRule>
  </conditionalFormatting>
  <conditionalFormatting sqref="B780">
    <cfRule type="expression" dxfId="4976" priority="15778" stopIfTrue="1">
      <formula>B780&lt;&gt;B779</formula>
    </cfRule>
  </conditionalFormatting>
  <conditionalFormatting sqref="B870">
    <cfRule type="expression" dxfId="4975" priority="15782" stopIfTrue="1">
      <formula>B870&lt;&gt;B869</formula>
    </cfRule>
  </conditionalFormatting>
  <conditionalFormatting sqref="B840">
    <cfRule type="expression" dxfId="4974" priority="15783" stopIfTrue="1">
      <formula>B840&lt;&gt;B839</formula>
    </cfRule>
  </conditionalFormatting>
  <conditionalFormatting sqref="B810">
    <cfRule type="expression" dxfId="4973" priority="15784" stopIfTrue="1">
      <formula>B810&lt;&gt;B809</formula>
    </cfRule>
  </conditionalFormatting>
  <conditionalFormatting sqref="B780">
    <cfRule type="expression" dxfId="4972" priority="15785" stopIfTrue="1">
      <formula>B780&lt;&gt;B779</formula>
    </cfRule>
  </conditionalFormatting>
  <conditionalFormatting sqref="B780">
    <cfRule type="expression" dxfId="4971" priority="15786" stopIfTrue="1">
      <formula>B780&lt;&gt;B779</formula>
    </cfRule>
  </conditionalFormatting>
  <conditionalFormatting sqref="B870">
    <cfRule type="expression" dxfId="4970" priority="15789" stopIfTrue="1">
      <formula>B870&lt;&gt;B869</formula>
    </cfRule>
  </conditionalFormatting>
  <conditionalFormatting sqref="B840">
    <cfRule type="expression" dxfId="4969" priority="15790" stopIfTrue="1">
      <formula>B840&lt;&gt;B839</formula>
    </cfRule>
  </conditionalFormatting>
  <conditionalFormatting sqref="B810">
    <cfRule type="expression" dxfId="4968" priority="15791" stopIfTrue="1">
      <formula>B810&lt;&gt;B809</formula>
    </cfRule>
  </conditionalFormatting>
  <conditionalFormatting sqref="B780">
    <cfRule type="expression" dxfId="4967" priority="15792" stopIfTrue="1">
      <formula>B780&lt;&gt;B779</formula>
    </cfRule>
  </conditionalFormatting>
  <conditionalFormatting sqref="B780">
    <cfRule type="expression" dxfId="4966" priority="15793" stopIfTrue="1">
      <formula>B780&lt;&gt;B779</formula>
    </cfRule>
  </conditionalFormatting>
  <conditionalFormatting sqref="B870">
    <cfRule type="expression" dxfId="4965" priority="15796" stopIfTrue="1">
      <formula>B870&lt;&gt;B869</formula>
    </cfRule>
  </conditionalFormatting>
  <conditionalFormatting sqref="B840">
    <cfRule type="expression" dxfId="4964" priority="15797" stopIfTrue="1">
      <formula>B840&lt;&gt;B839</formula>
    </cfRule>
  </conditionalFormatting>
  <conditionalFormatting sqref="B810">
    <cfRule type="expression" dxfId="4963" priority="15798" stopIfTrue="1">
      <formula>B810&lt;&gt;B809</formula>
    </cfRule>
  </conditionalFormatting>
  <conditionalFormatting sqref="B780">
    <cfRule type="expression" dxfId="4962" priority="15799" stopIfTrue="1">
      <formula>B780&lt;&gt;B779</formula>
    </cfRule>
  </conditionalFormatting>
  <conditionalFormatting sqref="B780">
    <cfRule type="expression" dxfId="4961" priority="15800" stopIfTrue="1">
      <formula>B780&lt;&gt;B779</formula>
    </cfRule>
  </conditionalFormatting>
  <conditionalFormatting sqref="B870">
    <cfRule type="expression" dxfId="4960" priority="15803" stopIfTrue="1">
      <formula>B870&lt;&gt;B869</formula>
    </cfRule>
  </conditionalFormatting>
  <conditionalFormatting sqref="B840">
    <cfRule type="expression" dxfId="4959" priority="15804" stopIfTrue="1">
      <formula>B840&lt;&gt;B839</formula>
    </cfRule>
  </conditionalFormatting>
  <conditionalFormatting sqref="B810">
    <cfRule type="expression" dxfId="4958" priority="15805" stopIfTrue="1">
      <formula>B810&lt;&gt;B809</formula>
    </cfRule>
  </conditionalFormatting>
  <conditionalFormatting sqref="B780">
    <cfRule type="expression" dxfId="4957" priority="15806" stopIfTrue="1">
      <formula>B780&lt;&gt;B779</formula>
    </cfRule>
  </conditionalFormatting>
  <conditionalFormatting sqref="B780">
    <cfRule type="expression" dxfId="4956" priority="15807" stopIfTrue="1">
      <formula>B780&lt;&gt;B779</formula>
    </cfRule>
  </conditionalFormatting>
  <conditionalFormatting sqref="B870">
    <cfRule type="expression" dxfId="4955" priority="15811" stopIfTrue="1">
      <formula>B870&lt;&gt;B869</formula>
    </cfRule>
  </conditionalFormatting>
  <conditionalFormatting sqref="B840">
    <cfRule type="expression" dxfId="4954" priority="15812" stopIfTrue="1">
      <formula>B840&lt;&gt;B839</formula>
    </cfRule>
  </conditionalFormatting>
  <conditionalFormatting sqref="B810">
    <cfRule type="expression" dxfId="4953" priority="15813" stopIfTrue="1">
      <formula>B810&lt;&gt;B809</formula>
    </cfRule>
  </conditionalFormatting>
  <conditionalFormatting sqref="B780">
    <cfRule type="expression" dxfId="4952" priority="15814" stopIfTrue="1">
      <formula>B780&lt;&gt;B779</formula>
    </cfRule>
  </conditionalFormatting>
  <conditionalFormatting sqref="B780">
    <cfRule type="expression" dxfId="4951" priority="15815" stopIfTrue="1">
      <formula>B780&lt;&gt;B779</formula>
    </cfRule>
  </conditionalFormatting>
  <conditionalFormatting sqref="B870">
    <cfRule type="expression" dxfId="4950" priority="15818" stopIfTrue="1">
      <formula>B870&lt;&gt;B869</formula>
    </cfRule>
  </conditionalFormatting>
  <conditionalFormatting sqref="B840">
    <cfRule type="expression" dxfId="4949" priority="15819" stopIfTrue="1">
      <formula>B840&lt;&gt;B839</formula>
    </cfRule>
  </conditionalFormatting>
  <conditionalFormatting sqref="B810">
    <cfRule type="expression" dxfId="4948" priority="15820" stopIfTrue="1">
      <formula>B810&lt;&gt;B809</formula>
    </cfRule>
  </conditionalFormatting>
  <conditionalFormatting sqref="B780">
    <cfRule type="expression" dxfId="4947" priority="15821" stopIfTrue="1">
      <formula>B780&lt;&gt;B779</formula>
    </cfRule>
  </conditionalFormatting>
  <conditionalFormatting sqref="B780">
    <cfRule type="expression" dxfId="4946" priority="15822" stopIfTrue="1">
      <formula>B780&lt;&gt;B779</formula>
    </cfRule>
  </conditionalFormatting>
  <conditionalFormatting sqref="B1020">
    <cfRule type="expression" dxfId="4945" priority="15824" stopIfTrue="1">
      <formula>B1020&lt;&gt;B1019</formula>
    </cfRule>
  </conditionalFormatting>
  <conditionalFormatting sqref="B990">
    <cfRule type="expression" dxfId="4944" priority="15825" stopIfTrue="1">
      <formula>B990&lt;&gt;B989</formula>
    </cfRule>
  </conditionalFormatting>
  <conditionalFormatting sqref="B990">
    <cfRule type="expression" dxfId="4943" priority="15826" stopIfTrue="1">
      <formula>B990&lt;&gt;B989</formula>
    </cfRule>
  </conditionalFormatting>
  <conditionalFormatting sqref="B960">
    <cfRule type="expression" dxfId="4942" priority="15827" stopIfTrue="1">
      <formula>B960&lt;&gt;B959</formula>
    </cfRule>
  </conditionalFormatting>
  <conditionalFormatting sqref="B930">
    <cfRule type="expression" dxfId="4941" priority="15828" stopIfTrue="1">
      <formula>B930&lt;&gt;B929</formula>
    </cfRule>
  </conditionalFormatting>
  <conditionalFormatting sqref="B1020">
    <cfRule type="expression" dxfId="4940" priority="15829" stopIfTrue="1">
      <formula>B1020&lt;&gt;B1019</formula>
    </cfRule>
  </conditionalFormatting>
  <conditionalFormatting sqref="B990">
    <cfRule type="expression" dxfId="4939" priority="15830" stopIfTrue="1">
      <formula>B990&lt;&gt;B989</formula>
    </cfRule>
  </conditionalFormatting>
  <conditionalFormatting sqref="B990">
    <cfRule type="expression" dxfId="4938" priority="15831" stopIfTrue="1">
      <formula>B990&lt;&gt;B989</formula>
    </cfRule>
  </conditionalFormatting>
  <conditionalFormatting sqref="B960">
    <cfRule type="expression" dxfId="4937" priority="15832" stopIfTrue="1">
      <formula>B960&lt;&gt;B959</formula>
    </cfRule>
  </conditionalFormatting>
  <conditionalFormatting sqref="B930">
    <cfRule type="expression" dxfId="4936" priority="15833" stopIfTrue="1">
      <formula>B930&lt;&gt;B929</formula>
    </cfRule>
  </conditionalFormatting>
  <conditionalFormatting sqref="B1020">
    <cfRule type="expression" dxfId="4935" priority="15834" stopIfTrue="1">
      <formula>B1020&lt;&gt;B1019</formula>
    </cfRule>
  </conditionalFormatting>
  <conditionalFormatting sqref="B990">
    <cfRule type="expression" dxfId="4934" priority="15835" stopIfTrue="1">
      <formula>B990&lt;&gt;B989</formula>
    </cfRule>
  </conditionalFormatting>
  <conditionalFormatting sqref="B990">
    <cfRule type="expression" dxfId="4933" priority="15836" stopIfTrue="1">
      <formula>B990&lt;&gt;B989</formula>
    </cfRule>
  </conditionalFormatting>
  <conditionalFormatting sqref="B960">
    <cfRule type="expression" dxfId="4932" priority="15837" stopIfTrue="1">
      <formula>B960&lt;&gt;B959</formula>
    </cfRule>
  </conditionalFormatting>
  <conditionalFormatting sqref="B930">
    <cfRule type="expression" dxfId="4931" priority="15838" stopIfTrue="1">
      <formula>B930&lt;&gt;B929</formula>
    </cfRule>
  </conditionalFormatting>
  <conditionalFormatting sqref="B1020">
    <cfRule type="expression" dxfId="4930" priority="15839" stopIfTrue="1">
      <formula>B1020&lt;&gt;B1019</formula>
    </cfRule>
  </conditionalFormatting>
  <conditionalFormatting sqref="B990">
    <cfRule type="expression" dxfId="4929" priority="15840" stopIfTrue="1">
      <formula>B990&lt;&gt;B989</formula>
    </cfRule>
  </conditionalFormatting>
  <conditionalFormatting sqref="B990">
    <cfRule type="expression" dxfId="4928" priority="15841" stopIfTrue="1">
      <formula>B990&lt;&gt;B989</formula>
    </cfRule>
  </conditionalFormatting>
  <conditionalFormatting sqref="B960">
    <cfRule type="expression" dxfId="4927" priority="15842" stopIfTrue="1">
      <formula>B960&lt;&gt;B959</formula>
    </cfRule>
  </conditionalFormatting>
  <conditionalFormatting sqref="B930">
    <cfRule type="expression" dxfId="4926" priority="15843" stopIfTrue="1">
      <formula>B930&lt;&gt;B929</formula>
    </cfRule>
  </conditionalFormatting>
  <conditionalFormatting sqref="B1020">
    <cfRule type="expression" dxfId="4925" priority="15844" stopIfTrue="1">
      <formula>B1020&lt;&gt;B1019</formula>
    </cfRule>
  </conditionalFormatting>
  <conditionalFormatting sqref="B990">
    <cfRule type="expression" dxfId="4924" priority="15845" stopIfTrue="1">
      <formula>B990&lt;&gt;B989</formula>
    </cfRule>
  </conditionalFormatting>
  <conditionalFormatting sqref="B990">
    <cfRule type="expression" dxfId="4923" priority="15846" stopIfTrue="1">
      <formula>B990&lt;&gt;B989</formula>
    </cfRule>
  </conditionalFormatting>
  <conditionalFormatting sqref="B960">
    <cfRule type="expression" dxfId="4922" priority="15847" stopIfTrue="1">
      <formula>B960&lt;&gt;B959</formula>
    </cfRule>
  </conditionalFormatting>
  <conditionalFormatting sqref="B930">
    <cfRule type="expression" dxfId="4921" priority="15848" stopIfTrue="1">
      <formula>B930&lt;&gt;B929</formula>
    </cfRule>
  </conditionalFormatting>
  <conditionalFormatting sqref="B1020">
    <cfRule type="expression" dxfId="4920" priority="15849" stopIfTrue="1">
      <formula>B1020&lt;&gt;B1019</formula>
    </cfRule>
  </conditionalFormatting>
  <conditionalFormatting sqref="B990">
    <cfRule type="expression" dxfId="4919" priority="15850" stopIfTrue="1">
      <formula>B990&lt;&gt;B989</formula>
    </cfRule>
  </conditionalFormatting>
  <conditionalFormatting sqref="B990">
    <cfRule type="expression" dxfId="4918" priority="15851" stopIfTrue="1">
      <formula>B990&lt;&gt;B989</formula>
    </cfRule>
  </conditionalFormatting>
  <conditionalFormatting sqref="B960">
    <cfRule type="expression" dxfId="4917" priority="15852" stopIfTrue="1">
      <formula>B960&lt;&gt;B959</formula>
    </cfRule>
  </conditionalFormatting>
  <conditionalFormatting sqref="B930">
    <cfRule type="expression" dxfId="4916" priority="15853" stopIfTrue="1">
      <formula>B930&lt;&gt;B929</formula>
    </cfRule>
  </conditionalFormatting>
  <conditionalFormatting sqref="B1020">
    <cfRule type="expression" dxfId="4915" priority="15854" stopIfTrue="1">
      <formula>B1020&lt;&gt;B1019</formula>
    </cfRule>
  </conditionalFormatting>
  <conditionalFormatting sqref="B990">
    <cfRule type="expression" dxfId="4914" priority="15855" stopIfTrue="1">
      <formula>B990&lt;&gt;B989</formula>
    </cfRule>
  </conditionalFormatting>
  <conditionalFormatting sqref="B990">
    <cfRule type="expression" dxfId="4913" priority="15856" stopIfTrue="1">
      <formula>B990&lt;&gt;B989</formula>
    </cfRule>
  </conditionalFormatting>
  <conditionalFormatting sqref="B960">
    <cfRule type="expression" dxfId="4912" priority="15857" stopIfTrue="1">
      <formula>B960&lt;&gt;B959</formula>
    </cfRule>
  </conditionalFormatting>
  <conditionalFormatting sqref="B930">
    <cfRule type="expression" dxfId="4911" priority="15858" stopIfTrue="1">
      <formula>B930&lt;&gt;B929</formula>
    </cfRule>
  </conditionalFormatting>
  <conditionalFormatting sqref="B1020">
    <cfRule type="expression" dxfId="4910" priority="15859" stopIfTrue="1">
      <formula>B1020&lt;&gt;B1019</formula>
    </cfRule>
  </conditionalFormatting>
  <conditionalFormatting sqref="B990">
    <cfRule type="expression" dxfId="4909" priority="15860" stopIfTrue="1">
      <formula>B990&lt;&gt;B989</formula>
    </cfRule>
  </conditionalFormatting>
  <conditionalFormatting sqref="B990">
    <cfRule type="expression" dxfId="4908" priority="15861" stopIfTrue="1">
      <formula>B990&lt;&gt;B989</formula>
    </cfRule>
  </conditionalFormatting>
  <conditionalFormatting sqref="B960">
    <cfRule type="expression" dxfId="4907" priority="15862" stopIfTrue="1">
      <formula>B960&lt;&gt;B959</formula>
    </cfRule>
  </conditionalFormatting>
  <conditionalFormatting sqref="B930">
    <cfRule type="expression" dxfId="4906" priority="15863" stopIfTrue="1">
      <formula>B930&lt;&gt;B929</formula>
    </cfRule>
  </conditionalFormatting>
  <conditionalFormatting sqref="B300">
    <cfRule type="expression" dxfId="4905" priority="15898" stopIfTrue="1">
      <formula>B300&lt;&gt;B299</formula>
    </cfRule>
  </conditionalFormatting>
  <conditionalFormatting sqref="B300">
    <cfRule type="expression" dxfId="4904" priority="15903" stopIfTrue="1">
      <formula>B300&lt;&gt;B299</formula>
    </cfRule>
  </conditionalFormatting>
  <conditionalFormatting sqref="B300">
    <cfRule type="expression" dxfId="4903" priority="15906" stopIfTrue="1">
      <formula>B300&lt;&gt;B299</formula>
    </cfRule>
  </conditionalFormatting>
  <conditionalFormatting sqref="B300">
    <cfRule type="expression" dxfId="4902" priority="15909" stopIfTrue="1">
      <formula>B300&lt;&gt;B299</formula>
    </cfRule>
  </conditionalFormatting>
  <conditionalFormatting sqref="B300">
    <cfRule type="expression" dxfId="4901" priority="15914" stopIfTrue="1">
      <formula>B300&lt;&gt;B299</formula>
    </cfRule>
  </conditionalFormatting>
  <conditionalFormatting sqref="B300">
    <cfRule type="expression" dxfId="4900" priority="15917" stopIfTrue="1">
      <formula>B300&lt;&gt;B299</formula>
    </cfRule>
  </conditionalFormatting>
  <conditionalFormatting sqref="B360">
    <cfRule type="expression" dxfId="4899" priority="15934" stopIfTrue="1">
      <formula>B360&lt;&gt;B359</formula>
    </cfRule>
  </conditionalFormatting>
  <conditionalFormatting sqref="B330">
    <cfRule type="expression" dxfId="4898" priority="15935" stopIfTrue="1">
      <formula>B330&lt;&gt;B329</formula>
    </cfRule>
  </conditionalFormatting>
  <conditionalFormatting sqref="B360">
    <cfRule type="expression" dxfId="4897" priority="15936" stopIfTrue="1">
      <formula>B360&lt;&gt;B359</formula>
    </cfRule>
  </conditionalFormatting>
  <conditionalFormatting sqref="B330">
    <cfRule type="expression" dxfId="4896" priority="15937" stopIfTrue="1">
      <formula>B330&lt;&gt;B329</formula>
    </cfRule>
  </conditionalFormatting>
  <conditionalFormatting sqref="B360">
    <cfRule type="expression" dxfId="4895" priority="15938" stopIfTrue="1">
      <formula>B360&lt;&gt;B359</formula>
    </cfRule>
  </conditionalFormatting>
  <conditionalFormatting sqref="B330">
    <cfRule type="expression" dxfId="4894" priority="15939" stopIfTrue="1">
      <formula>B330&lt;&gt;B329</formula>
    </cfRule>
  </conditionalFormatting>
  <conditionalFormatting sqref="B360">
    <cfRule type="expression" dxfId="4893" priority="15940" stopIfTrue="1">
      <formula>B360&lt;&gt;B359</formula>
    </cfRule>
  </conditionalFormatting>
  <conditionalFormatting sqref="B330">
    <cfRule type="expression" dxfId="4892" priority="15941" stopIfTrue="1">
      <formula>B330&lt;&gt;B329</formula>
    </cfRule>
  </conditionalFormatting>
  <conditionalFormatting sqref="B360">
    <cfRule type="expression" dxfId="4891" priority="15942" stopIfTrue="1">
      <formula>B360&lt;&gt;B359</formula>
    </cfRule>
  </conditionalFormatting>
  <conditionalFormatting sqref="B330">
    <cfRule type="expression" dxfId="4890" priority="15943" stopIfTrue="1">
      <formula>B330&lt;&gt;B329</formula>
    </cfRule>
  </conditionalFormatting>
  <conditionalFormatting sqref="B360">
    <cfRule type="expression" dxfId="4889" priority="15944" stopIfTrue="1">
      <formula>B360&lt;&gt;B359</formula>
    </cfRule>
  </conditionalFormatting>
  <conditionalFormatting sqref="B330">
    <cfRule type="expression" dxfId="4888" priority="15945" stopIfTrue="1">
      <formula>B330&lt;&gt;B329</formula>
    </cfRule>
  </conditionalFormatting>
  <conditionalFormatting sqref="B360">
    <cfRule type="expression" dxfId="4887" priority="15946" stopIfTrue="1">
      <formula>B360&lt;&gt;B359</formula>
    </cfRule>
  </conditionalFormatting>
  <conditionalFormatting sqref="B330">
    <cfRule type="expression" dxfId="4886" priority="15947" stopIfTrue="1">
      <formula>B330&lt;&gt;B329</formula>
    </cfRule>
  </conditionalFormatting>
  <conditionalFormatting sqref="B360">
    <cfRule type="expression" dxfId="4885" priority="15948" stopIfTrue="1">
      <formula>B360&lt;&gt;B359</formula>
    </cfRule>
  </conditionalFormatting>
  <conditionalFormatting sqref="B330">
    <cfRule type="expression" dxfId="4884" priority="15949" stopIfTrue="1">
      <formula>B330&lt;&gt;B329</formula>
    </cfRule>
  </conditionalFormatting>
  <conditionalFormatting sqref="B420">
    <cfRule type="expression" dxfId="4883" priority="15950" stopIfTrue="1">
      <formula>B420&lt;&gt;B419</formula>
    </cfRule>
  </conditionalFormatting>
  <conditionalFormatting sqref="B390">
    <cfRule type="expression" dxfId="4882" priority="15951" stopIfTrue="1">
      <formula>B390&lt;&gt;B389</formula>
    </cfRule>
  </conditionalFormatting>
  <conditionalFormatting sqref="B420">
    <cfRule type="expression" dxfId="4881" priority="15952" stopIfTrue="1">
      <formula>B420&lt;&gt;B419</formula>
    </cfRule>
  </conditionalFormatting>
  <conditionalFormatting sqref="B390">
    <cfRule type="expression" dxfId="4880" priority="15953" stopIfTrue="1">
      <formula>B390&lt;&gt;B389</formula>
    </cfRule>
  </conditionalFormatting>
  <conditionalFormatting sqref="B420">
    <cfRule type="expression" dxfId="4879" priority="15954" stopIfTrue="1">
      <formula>B420&lt;&gt;B419</formula>
    </cfRule>
  </conditionalFormatting>
  <conditionalFormatting sqref="B390">
    <cfRule type="expression" dxfId="4878" priority="15955" stopIfTrue="1">
      <formula>B390&lt;&gt;B389</formula>
    </cfRule>
  </conditionalFormatting>
  <conditionalFormatting sqref="B420">
    <cfRule type="expression" dxfId="4877" priority="15956" stopIfTrue="1">
      <formula>B420&lt;&gt;B419</formula>
    </cfRule>
  </conditionalFormatting>
  <conditionalFormatting sqref="B390">
    <cfRule type="expression" dxfId="4876" priority="15957" stopIfTrue="1">
      <formula>B390&lt;&gt;B389</formula>
    </cfRule>
  </conditionalFormatting>
  <conditionalFormatting sqref="B420">
    <cfRule type="expression" dxfId="4875" priority="15958" stopIfTrue="1">
      <formula>B420&lt;&gt;B419</formula>
    </cfRule>
  </conditionalFormatting>
  <conditionalFormatting sqref="B390">
    <cfRule type="expression" dxfId="4874" priority="15959" stopIfTrue="1">
      <formula>B390&lt;&gt;B389</formula>
    </cfRule>
  </conditionalFormatting>
  <conditionalFormatting sqref="B420">
    <cfRule type="expression" dxfId="4873" priority="15960" stopIfTrue="1">
      <formula>B420&lt;&gt;B419</formula>
    </cfRule>
  </conditionalFormatting>
  <conditionalFormatting sqref="B390">
    <cfRule type="expression" dxfId="4872" priority="15961" stopIfTrue="1">
      <formula>B390&lt;&gt;B389</formula>
    </cfRule>
  </conditionalFormatting>
  <conditionalFormatting sqref="B420">
    <cfRule type="expression" dxfId="4871" priority="15962" stopIfTrue="1">
      <formula>B420&lt;&gt;B419</formula>
    </cfRule>
  </conditionalFormatting>
  <conditionalFormatting sqref="B390">
    <cfRule type="expression" dxfId="4870" priority="15963" stopIfTrue="1">
      <formula>B390&lt;&gt;B389</formula>
    </cfRule>
  </conditionalFormatting>
  <conditionalFormatting sqref="B420">
    <cfRule type="expression" dxfId="4869" priority="15964" stopIfTrue="1">
      <formula>B420&lt;&gt;B419</formula>
    </cfRule>
  </conditionalFormatting>
  <conditionalFormatting sqref="B390">
    <cfRule type="expression" dxfId="4868" priority="15965" stopIfTrue="1">
      <formula>B390&lt;&gt;B389</formula>
    </cfRule>
  </conditionalFormatting>
  <conditionalFormatting sqref="B540">
    <cfRule type="expression" dxfId="4867" priority="15966" stopIfTrue="1">
      <formula>B540&lt;&gt;B539</formula>
    </cfRule>
  </conditionalFormatting>
  <conditionalFormatting sqref="B510">
    <cfRule type="expression" dxfId="4866" priority="15967" stopIfTrue="1">
      <formula>B510&lt;&gt;B509</formula>
    </cfRule>
  </conditionalFormatting>
  <conditionalFormatting sqref="B540">
    <cfRule type="expression" dxfId="4865" priority="15968" stopIfTrue="1">
      <formula>B540&lt;&gt;B539</formula>
    </cfRule>
  </conditionalFormatting>
  <conditionalFormatting sqref="B510">
    <cfRule type="expression" dxfId="4864" priority="15969" stopIfTrue="1">
      <formula>B510&lt;&gt;B509</formula>
    </cfRule>
  </conditionalFormatting>
  <conditionalFormatting sqref="B540">
    <cfRule type="expression" dxfId="4863" priority="15970" stopIfTrue="1">
      <formula>B540&lt;&gt;B539</formula>
    </cfRule>
  </conditionalFormatting>
  <conditionalFormatting sqref="B510">
    <cfRule type="expression" dxfId="4862" priority="15971" stopIfTrue="1">
      <formula>B510&lt;&gt;B509</formula>
    </cfRule>
  </conditionalFormatting>
  <conditionalFormatting sqref="B540">
    <cfRule type="expression" dxfId="4861" priority="15972" stopIfTrue="1">
      <formula>B540&lt;&gt;B539</formula>
    </cfRule>
  </conditionalFormatting>
  <conditionalFormatting sqref="B510">
    <cfRule type="expression" dxfId="4860" priority="15973" stopIfTrue="1">
      <formula>B510&lt;&gt;B509</formula>
    </cfRule>
  </conditionalFormatting>
  <conditionalFormatting sqref="B540">
    <cfRule type="expression" dxfId="4859" priority="15974" stopIfTrue="1">
      <formula>B540&lt;&gt;B539</formula>
    </cfRule>
  </conditionalFormatting>
  <conditionalFormatting sqref="B510">
    <cfRule type="expression" dxfId="4858" priority="15975" stopIfTrue="1">
      <formula>B510&lt;&gt;B509</formula>
    </cfRule>
  </conditionalFormatting>
  <conditionalFormatting sqref="B540">
    <cfRule type="expression" dxfId="4857" priority="15976" stopIfTrue="1">
      <formula>B540&lt;&gt;B539</formula>
    </cfRule>
  </conditionalFormatting>
  <conditionalFormatting sqref="B510">
    <cfRule type="expression" dxfId="4856" priority="15977" stopIfTrue="1">
      <formula>B510&lt;&gt;B509</formula>
    </cfRule>
  </conditionalFormatting>
  <conditionalFormatting sqref="B540">
    <cfRule type="expression" dxfId="4855" priority="15978" stopIfTrue="1">
      <formula>B540&lt;&gt;B539</formula>
    </cfRule>
  </conditionalFormatting>
  <conditionalFormatting sqref="B510">
    <cfRule type="expression" dxfId="4854" priority="15979" stopIfTrue="1">
      <formula>B510&lt;&gt;B509</formula>
    </cfRule>
  </conditionalFormatting>
  <conditionalFormatting sqref="B540">
    <cfRule type="expression" dxfId="4853" priority="15980" stopIfTrue="1">
      <formula>B540&lt;&gt;B539</formula>
    </cfRule>
  </conditionalFormatting>
  <conditionalFormatting sqref="B510">
    <cfRule type="expression" dxfId="4852" priority="15981" stopIfTrue="1">
      <formula>B510&lt;&gt;B509</formula>
    </cfRule>
  </conditionalFormatting>
  <conditionalFormatting sqref="B660">
    <cfRule type="expression" dxfId="4851" priority="15982" stopIfTrue="1">
      <formula>B660&lt;&gt;B659</formula>
    </cfRule>
  </conditionalFormatting>
  <conditionalFormatting sqref="B630">
    <cfRule type="expression" dxfId="4850" priority="15983" stopIfTrue="1">
      <formula>B630&lt;&gt;B629</formula>
    </cfRule>
  </conditionalFormatting>
  <conditionalFormatting sqref="O330">
    <cfRule type="expression" dxfId="4849" priority="16480" stopIfTrue="1">
      <formula>O330&lt;&gt;O329</formula>
    </cfRule>
  </conditionalFormatting>
  <conditionalFormatting sqref="O330">
    <cfRule type="expression" dxfId="4848" priority="16481" stopIfTrue="1">
      <formula>O330&lt;&gt;O329</formula>
    </cfRule>
  </conditionalFormatting>
  <conditionalFormatting sqref="O330">
    <cfRule type="expression" dxfId="4847" priority="16482" stopIfTrue="1">
      <formula>O330&lt;&gt;O329</formula>
    </cfRule>
  </conditionalFormatting>
  <conditionalFormatting sqref="O330">
    <cfRule type="expression" dxfId="4846" priority="16483" stopIfTrue="1">
      <formula>O330&lt;&gt;O329</formula>
    </cfRule>
  </conditionalFormatting>
  <conditionalFormatting sqref="O330">
    <cfRule type="expression" dxfId="4845" priority="16484" stopIfTrue="1">
      <formula>O330&lt;&gt;O329</formula>
    </cfRule>
  </conditionalFormatting>
  <conditionalFormatting sqref="O330">
    <cfRule type="expression" dxfId="4844" priority="16485" stopIfTrue="1">
      <formula>O330&lt;&gt;O329</formula>
    </cfRule>
  </conditionalFormatting>
  <conditionalFormatting sqref="O330">
    <cfRule type="expression" dxfId="4843" priority="16486" stopIfTrue="1">
      <formula>O330&lt;&gt;O329</formula>
    </cfRule>
  </conditionalFormatting>
  <conditionalFormatting sqref="O330">
    <cfRule type="expression" dxfId="4842" priority="16487" stopIfTrue="1">
      <formula>O330&lt;&gt;O329</formula>
    </cfRule>
  </conditionalFormatting>
  <conditionalFormatting sqref="O330">
    <cfRule type="expression" dxfId="4841" priority="16488" stopIfTrue="1">
      <formula>O330&lt;&gt;O329</formula>
    </cfRule>
  </conditionalFormatting>
  <conditionalFormatting sqref="O330">
    <cfRule type="expression" dxfId="4840" priority="16489" stopIfTrue="1">
      <formula>O330&lt;&gt;O329</formula>
    </cfRule>
  </conditionalFormatting>
  <conditionalFormatting sqref="O330">
    <cfRule type="expression" dxfId="4839" priority="16490" stopIfTrue="1">
      <formula>O330&lt;&gt;O329</formula>
    </cfRule>
  </conditionalFormatting>
  <conditionalFormatting sqref="O330">
    <cfRule type="expression" dxfId="4838" priority="16491" stopIfTrue="1">
      <formula>O330&lt;&gt;O329</formula>
    </cfRule>
  </conditionalFormatting>
  <conditionalFormatting sqref="O330">
    <cfRule type="expression" dxfId="4837" priority="16492" stopIfTrue="1">
      <formula>O330&lt;&gt;O329</formula>
    </cfRule>
  </conditionalFormatting>
  <conditionalFormatting sqref="O330">
    <cfRule type="expression" dxfId="4836" priority="16493" stopIfTrue="1">
      <formula>O330&lt;&gt;O329</formula>
    </cfRule>
  </conditionalFormatting>
  <conditionalFormatting sqref="O330">
    <cfRule type="expression" dxfId="4835" priority="16494" stopIfTrue="1">
      <formula>O330&lt;&gt;O329</formula>
    </cfRule>
  </conditionalFormatting>
  <conditionalFormatting sqref="O330">
    <cfRule type="expression" dxfId="4834" priority="16495" stopIfTrue="1">
      <formula>O330&lt;&gt;O329</formula>
    </cfRule>
  </conditionalFormatting>
  <conditionalFormatting sqref="O390">
    <cfRule type="expression" dxfId="4833" priority="16496" stopIfTrue="1">
      <formula>O390&lt;&gt;O389</formula>
    </cfRule>
  </conditionalFormatting>
  <conditionalFormatting sqref="O390">
    <cfRule type="expression" dxfId="4832" priority="16497" stopIfTrue="1">
      <formula>O390&lt;&gt;O389</formula>
    </cfRule>
  </conditionalFormatting>
  <conditionalFormatting sqref="O390">
    <cfRule type="expression" dxfId="4831" priority="16498" stopIfTrue="1">
      <formula>O390&lt;&gt;O389</formula>
    </cfRule>
  </conditionalFormatting>
  <conditionalFormatting sqref="O390">
    <cfRule type="expression" dxfId="4830" priority="16499" stopIfTrue="1">
      <formula>O390&lt;&gt;O389</formula>
    </cfRule>
  </conditionalFormatting>
  <conditionalFormatting sqref="O390">
    <cfRule type="expression" dxfId="4829" priority="16500" stopIfTrue="1">
      <formula>O390&lt;&gt;O389</formula>
    </cfRule>
  </conditionalFormatting>
  <conditionalFormatting sqref="O390">
    <cfRule type="expression" dxfId="4828" priority="16501" stopIfTrue="1">
      <formula>O390&lt;&gt;O389</formula>
    </cfRule>
  </conditionalFormatting>
  <conditionalFormatting sqref="O390">
    <cfRule type="expression" dxfId="4827" priority="16502" stopIfTrue="1">
      <formula>O390&lt;&gt;O389</formula>
    </cfRule>
  </conditionalFormatting>
  <conditionalFormatting sqref="O390">
    <cfRule type="expression" dxfId="4826" priority="16503" stopIfTrue="1">
      <formula>O390&lt;&gt;O389</formula>
    </cfRule>
  </conditionalFormatting>
  <conditionalFormatting sqref="O390">
    <cfRule type="expression" dxfId="4825" priority="16504" stopIfTrue="1">
      <formula>O390&lt;&gt;O389</formula>
    </cfRule>
  </conditionalFormatting>
  <conditionalFormatting sqref="O390">
    <cfRule type="expression" dxfId="4824" priority="16505" stopIfTrue="1">
      <formula>O390&lt;&gt;O389</formula>
    </cfRule>
  </conditionalFormatting>
  <conditionalFormatting sqref="O390">
    <cfRule type="expression" dxfId="4823" priority="16506" stopIfTrue="1">
      <formula>O390&lt;&gt;O389</formula>
    </cfRule>
  </conditionalFormatting>
  <conditionalFormatting sqref="O390">
    <cfRule type="expression" dxfId="4822" priority="16507" stopIfTrue="1">
      <formula>O390&lt;&gt;O389</formula>
    </cfRule>
  </conditionalFormatting>
  <conditionalFormatting sqref="O390">
    <cfRule type="expression" dxfId="4821" priority="16508" stopIfTrue="1">
      <formula>O390&lt;&gt;O389</formula>
    </cfRule>
  </conditionalFormatting>
  <conditionalFormatting sqref="O390">
    <cfRule type="expression" dxfId="4820" priority="16509" stopIfTrue="1">
      <formula>O390&lt;&gt;O389</formula>
    </cfRule>
  </conditionalFormatting>
  <conditionalFormatting sqref="O390">
    <cfRule type="expression" dxfId="4819" priority="16510" stopIfTrue="1">
      <formula>O390&lt;&gt;O389</formula>
    </cfRule>
  </conditionalFormatting>
  <conditionalFormatting sqref="O390">
    <cfRule type="expression" dxfId="4818" priority="16511" stopIfTrue="1">
      <formula>O390&lt;&gt;O389</formula>
    </cfRule>
  </conditionalFormatting>
  <conditionalFormatting sqref="O510">
    <cfRule type="expression" dxfId="4817" priority="16512" stopIfTrue="1">
      <formula>O510&lt;&gt;O509</formula>
    </cfRule>
  </conditionalFormatting>
  <conditionalFormatting sqref="O510">
    <cfRule type="expression" dxfId="4816" priority="16513" stopIfTrue="1">
      <formula>O510&lt;&gt;O509</formula>
    </cfRule>
  </conditionalFormatting>
  <conditionalFormatting sqref="O510">
    <cfRule type="expression" dxfId="4815" priority="16514" stopIfTrue="1">
      <formula>O510&lt;&gt;O509</formula>
    </cfRule>
  </conditionalFormatting>
  <conditionalFormatting sqref="O510">
    <cfRule type="expression" dxfId="4814" priority="16515" stopIfTrue="1">
      <formula>O510&lt;&gt;O509</formula>
    </cfRule>
  </conditionalFormatting>
  <conditionalFormatting sqref="O510">
    <cfRule type="expression" dxfId="4813" priority="16516" stopIfTrue="1">
      <formula>O510&lt;&gt;O509</formula>
    </cfRule>
  </conditionalFormatting>
  <conditionalFormatting sqref="O510">
    <cfRule type="expression" dxfId="4812" priority="16517" stopIfTrue="1">
      <formula>O510&lt;&gt;O509</formula>
    </cfRule>
  </conditionalFormatting>
  <conditionalFormatting sqref="O510">
    <cfRule type="expression" dxfId="4811" priority="16518" stopIfTrue="1">
      <formula>O510&lt;&gt;O509</formula>
    </cfRule>
  </conditionalFormatting>
  <conditionalFormatting sqref="O510">
    <cfRule type="expression" dxfId="4810" priority="16519" stopIfTrue="1">
      <formula>O510&lt;&gt;O509</formula>
    </cfRule>
  </conditionalFormatting>
  <conditionalFormatting sqref="O510">
    <cfRule type="expression" dxfId="4809" priority="16520" stopIfTrue="1">
      <formula>O510&lt;&gt;O509</formula>
    </cfRule>
  </conditionalFormatting>
  <conditionalFormatting sqref="O510">
    <cfRule type="expression" dxfId="4808" priority="16521" stopIfTrue="1">
      <formula>O510&lt;&gt;O509</formula>
    </cfRule>
  </conditionalFormatting>
  <conditionalFormatting sqref="O510">
    <cfRule type="expression" dxfId="4807" priority="16522" stopIfTrue="1">
      <formula>O510&lt;&gt;O509</formula>
    </cfRule>
  </conditionalFormatting>
  <conditionalFormatting sqref="O510">
    <cfRule type="expression" dxfId="4806" priority="16523" stopIfTrue="1">
      <formula>O510&lt;&gt;O509</formula>
    </cfRule>
  </conditionalFormatting>
  <conditionalFormatting sqref="O510">
    <cfRule type="expression" dxfId="4805" priority="16524" stopIfTrue="1">
      <formula>O510&lt;&gt;O509</formula>
    </cfRule>
  </conditionalFormatting>
  <conditionalFormatting sqref="O510">
    <cfRule type="expression" dxfId="4804" priority="16525" stopIfTrue="1">
      <formula>O510&lt;&gt;O509</formula>
    </cfRule>
  </conditionalFormatting>
  <conditionalFormatting sqref="O510">
    <cfRule type="expression" dxfId="4803" priority="16526" stopIfTrue="1">
      <formula>O510&lt;&gt;O509</formula>
    </cfRule>
  </conditionalFormatting>
  <conditionalFormatting sqref="O510">
    <cfRule type="expression" dxfId="4802" priority="16527" stopIfTrue="1">
      <formula>O510&lt;&gt;O509</formula>
    </cfRule>
  </conditionalFormatting>
  <conditionalFormatting sqref="O630">
    <cfRule type="expression" dxfId="4801" priority="16528" stopIfTrue="1">
      <formula>O630&lt;&gt;O629</formula>
    </cfRule>
  </conditionalFormatting>
  <conditionalFormatting sqref="O630">
    <cfRule type="expression" dxfId="4800" priority="16529" stopIfTrue="1">
      <formula>O630&lt;&gt;O629</formula>
    </cfRule>
  </conditionalFormatting>
  <conditionalFormatting sqref="O630">
    <cfRule type="expression" dxfId="4799" priority="16530" stopIfTrue="1">
      <formula>O630&lt;&gt;O629</formula>
    </cfRule>
  </conditionalFormatting>
  <conditionalFormatting sqref="O630">
    <cfRule type="expression" dxfId="4798" priority="16531" stopIfTrue="1">
      <formula>O630&lt;&gt;O629</formula>
    </cfRule>
  </conditionalFormatting>
  <conditionalFormatting sqref="O630">
    <cfRule type="expression" dxfId="4797" priority="16532" stopIfTrue="1">
      <formula>O630&lt;&gt;O629</formula>
    </cfRule>
  </conditionalFormatting>
  <conditionalFormatting sqref="O630">
    <cfRule type="expression" dxfId="4796" priority="16533" stopIfTrue="1">
      <formula>O630&lt;&gt;O629</formula>
    </cfRule>
  </conditionalFormatting>
  <conditionalFormatting sqref="O630">
    <cfRule type="expression" dxfId="4795" priority="16534" stopIfTrue="1">
      <formula>O630&lt;&gt;O629</formula>
    </cfRule>
  </conditionalFormatting>
  <conditionalFormatting sqref="O630">
    <cfRule type="expression" dxfId="4794" priority="16535" stopIfTrue="1">
      <formula>O630&lt;&gt;O629</formula>
    </cfRule>
  </conditionalFormatting>
  <conditionalFormatting sqref="O630">
    <cfRule type="expression" dxfId="4793" priority="16536" stopIfTrue="1">
      <formula>O630&lt;&gt;O629</formula>
    </cfRule>
  </conditionalFormatting>
  <conditionalFormatting sqref="O690">
    <cfRule type="expression" dxfId="4792" priority="16537" stopIfTrue="1">
      <formula>O690&lt;&gt;O689</formula>
    </cfRule>
  </conditionalFormatting>
  <conditionalFormatting sqref="O690">
    <cfRule type="expression" dxfId="4791" priority="16538" stopIfTrue="1">
      <formula>O690&lt;&gt;O689</formula>
    </cfRule>
  </conditionalFormatting>
  <conditionalFormatting sqref="O690">
    <cfRule type="expression" dxfId="4790" priority="16539" stopIfTrue="1">
      <formula>O690&lt;&gt;O689</formula>
    </cfRule>
  </conditionalFormatting>
  <conditionalFormatting sqref="O690">
    <cfRule type="expression" dxfId="4789" priority="16540" stopIfTrue="1">
      <formula>O690&lt;&gt;O689</formula>
    </cfRule>
  </conditionalFormatting>
  <conditionalFormatting sqref="O690">
    <cfRule type="expression" dxfId="4788" priority="16541" stopIfTrue="1">
      <formula>O690&lt;&gt;O689</formula>
    </cfRule>
  </conditionalFormatting>
  <conditionalFormatting sqref="O690">
    <cfRule type="expression" dxfId="4787" priority="16542" stopIfTrue="1">
      <formula>O690&lt;&gt;O689</formula>
    </cfRule>
  </conditionalFormatting>
  <conditionalFormatting sqref="O690">
    <cfRule type="expression" dxfId="4786" priority="16543" stopIfTrue="1">
      <formula>O690&lt;&gt;O689</formula>
    </cfRule>
  </conditionalFormatting>
  <conditionalFormatting sqref="O690">
    <cfRule type="expression" dxfId="4785" priority="16544" stopIfTrue="1">
      <formula>O690&lt;&gt;O689</formula>
    </cfRule>
  </conditionalFormatting>
  <conditionalFormatting sqref="O810">
    <cfRule type="expression" dxfId="4784" priority="16553" stopIfTrue="1">
      <formula>O810&lt;&gt;O809</formula>
    </cfRule>
  </conditionalFormatting>
  <conditionalFormatting sqref="O810">
    <cfRule type="expression" dxfId="4783" priority="16554" stopIfTrue="1">
      <formula>O810&lt;&gt;O809</formula>
    </cfRule>
  </conditionalFormatting>
  <conditionalFormatting sqref="O810">
    <cfRule type="expression" dxfId="4782" priority="16555" stopIfTrue="1">
      <formula>O810&lt;&gt;O809</formula>
    </cfRule>
  </conditionalFormatting>
  <conditionalFormatting sqref="O810">
    <cfRule type="expression" dxfId="4781" priority="16556" stopIfTrue="1">
      <formula>O810&lt;&gt;O809</formula>
    </cfRule>
  </conditionalFormatting>
  <conditionalFormatting sqref="O810">
    <cfRule type="expression" dxfId="4780" priority="16557" stopIfTrue="1">
      <formula>O810&lt;&gt;O809</formula>
    </cfRule>
  </conditionalFormatting>
  <conditionalFormatting sqref="O810">
    <cfRule type="expression" dxfId="4779" priority="16558" stopIfTrue="1">
      <formula>O810&lt;&gt;O809</formula>
    </cfRule>
  </conditionalFormatting>
  <conditionalFormatting sqref="O810">
    <cfRule type="expression" dxfId="4778" priority="16559" stopIfTrue="1">
      <formula>O810&lt;&gt;O809</formula>
    </cfRule>
  </conditionalFormatting>
  <conditionalFormatting sqref="O810">
    <cfRule type="expression" dxfId="4777" priority="16560" stopIfTrue="1">
      <formula>O810&lt;&gt;O809</formula>
    </cfRule>
  </conditionalFormatting>
  <conditionalFormatting sqref="O870">
    <cfRule type="expression" dxfId="4776" priority="16561" stopIfTrue="1">
      <formula>O870&lt;&gt;O869</formula>
    </cfRule>
  </conditionalFormatting>
  <conditionalFormatting sqref="O870">
    <cfRule type="expression" dxfId="4775" priority="16562" stopIfTrue="1">
      <formula>O870&lt;&gt;O869</formula>
    </cfRule>
  </conditionalFormatting>
  <conditionalFormatting sqref="O870">
    <cfRule type="expression" dxfId="4774" priority="16563" stopIfTrue="1">
      <formula>O870&lt;&gt;O869</formula>
    </cfRule>
  </conditionalFormatting>
  <conditionalFormatting sqref="O870">
    <cfRule type="expression" dxfId="4773" priority="16564" stopIfTrue="1">
      <formula>O870&lt;&gt;O869</formula>
    </cfRule>
  </conditionalFormatting>
  <conditionalFormatting sqref="O870">
    <cfRule type="expression" dxfId="4772" priority="16565" stopIfTrue="1">
      <formula>O870&lt;&gt;O869</formula>
    </cfRule>
  </conditionalFormatting>
  <conditionalFormatting sqref="O870">
    <cfRule type="expression" dxfId="4771" priority="16566" stopIfTrue="1">
      <formula>O870&lt;&gt;O869</formula>
    </cfRule>
  </conditionalFormatting>
  <conditionalFormatting sqref="O870">
    <cfRule type="expression" dxfId="4770" priority="16567" stopIfTrue="1">
      <formula>O870&lt;&gt;O869</formula>
    </cfRule>
  </conditionalFormatting>
  <conditionalFormatting sqref="O870">
    <cfRule type="expression" dxfId="4769" priority="16568" stopIfTrue="1">
      <formula>O870&lt;&gt;O869</formula>
    </cfRule>
  </conditionalFormatting>
  <conditionalFormatting sqref="O930">
    <cfRule type="expression" dxfId="4768" priority="16569" stopIfTrue="1">
      <formula>O930&lt;&gt;O929</formula>
    </cfRule>
  </conditionalFormatting>
  <conditionalFormatting sqref="O930">
    <cfRule type="expression" dxfId="4767" priority="16570" stopIfTrue="1">
      <formula>O930&lt;&gt;O929</formula>
    </cfRule>
  </conditionalFormatting>
  <conditionalFormatting sqref="O930">
    <cfRule type="expression" dxfId="4766" priority="16571" stopIfTrue="1">
      <formula>O930&lt;&gt;O929</formula>
    </cfRule>
  </conditionalFormatting>
  <conditionalFormatting sqref="O930">
    <cfRule type="expression" dxfId="4765" priority="16572" stopIfTrue="1">
      <formula>O930&lt;&gt;O929</formula>
    </cfRule>
  </conditionalFormatting>
  <conditionalFormatting sqref="O930">
    <cfRule type="expression" dxfId="4764" priority="16573" stopIfTrue="1">
      <formula>O930&lt;&gt;O929</formula>
    </cfRule>
  </conditionalFormatting>
  <conditionalFormatting sqref="O930">
    <cfRule type="expression" dxfId="4763" priority="16574" stopIfTrue="1">
      <formula>O930&lt;&gt;O929</formula>
    </cfRule>
  </conditionalFormatting>
  <conditionalFormatting sqref="O930">
    <cfRule type="expression" dxfId="4762" priority="16575" stopIfTrue="1">
      <formula>O930&lt;&gt;O929</formula>
    </cfRule>
  </conditionalFormatting>
  <conditionalFormatting sqref="O930">
    <cfRule type="expression" dxfId="4761" priority="16576" stopIfTrue="1">
      <formula>O930&lt;&gt;O929</formula>
    </cfRule>
  </conditionalFormatting>
  <conditionalFormatting sqref="O990:W990 Y990:Z990">
    <cfRule type="expression" dxfId="4760" priority="16577" stopIfTrue="1">
      <formula>O990&lt;&gt;O989</formula>
    </cfRule>
  </conditionalFormatting>
  <conditionalFormatting sqref="O990:W990 Y990:Z990">
    <cfRule type="expression" dxfId="4759" priority="16578" stopIfTrue="1">
      <formula>O990&lt;&gt;O989</formula>
    </cfRule>
  </conditionalFormatting>
  <conditionalFormatting sqref="O990:W990 Y990:Z990">
    <cfRule type="expression" dxfId="4758" priority="16579" stopIfTrue="1">
      <formula>O990&lt;&gt;O989</formula>
    </cfRule>
  </conditionalFormatting>
  <conditionalFormatting sqref="O990:W990 Y990:Z990">
    <cfRule type="expression" dxfId="4757" priority="16580" stopIfTrue="1">
      <formula>O990&lt;&gt;O989</formula>
    </cfRule>
  </conditionalFormatting>
  <conditionalFormatting sqref="O990:W990 Y990:Z990">
    <cfRule type="expression" dxfId="4756" priority="16581" stopIfTrue="1">
      <formula>O990&lt;&gt;O989</formula>
    </cfRule>
  </conditionalFormatting>
  <conditionalFormatting sqref="O990:W990 Y990:Z990">
    <cfRule type="expression" dxfId="4755" priority="16582" stopIfTrue="1">
      <formula>O990&lt;&gt;O989</formula>
    </cfRule>
  </conditionalFormatting>
  <conditionalFormatting sqref="O990:W990 Y990:Z990">
    <cfRule type="expression" dxfId="4754" priority="16583" stopIfTrue="1">
      <formula>O990&lt;&gt;O989</formula>
    </cfRule>
  </conditionalFormatting>
  <conditionalFormatting sqref="O990:W990 Y990:Z990">
    <cfRule type="expression" dxfId="4753" priority="16584" stopIfTrue="1">
      <formula>O990&lt;&gt;O989</formula>
    </cfRule>
  </conditionalFormatting>
  <conditionalFormatting sqref="L1862:M1862 C1862:J1862">
    <cfRule type="expression" dxfId="4752" priority="16921" stopIfTrue="1">
      <formula>C1862&lt;&gt;C1861</formula>
    </cfRule>
  </conditionalFormatting>
  <conditionalFormatting sqref="B1862">
    <cfRule type="expression" dxfId="4751" priority="16925" stopIfTrue="1">
      <formula>B1862&lt;&gt;B1861</formula>
    </cfRule>
  </conditionalFormatting>
  <conditionalFormatting sqref="C1862:J1862 U1862:Z1862 P1862:S1862 L1862:M1862 X1862:X1863">
    <cfRule type="expression" dxfId="4750" priority="16926" stopIfTrue="1">
      <formula>C1862&lt;&gt;C1861</formula>
    </cfRule>
  </conditionalFormatting>
  <conditionalFormatting sqref="O1862">
    <cfRule type="expression" dxfId="4749" priority="16928" stopIfTrue="1">
      <formula>O1862&lt;&gt;O1861</formula>
    </cfRule>
  </conditionalFormatting>
  <conditionalFormatting sqref="P1862">
    <cfRule type="expression" dxfId="4748" priority="16929" stopIfTrue="1">
      <formula>P1862&lt;&gt;P1861</formula>
    </cfRule>
  </conditionalFormatting>
  <conditionalFormatting sqref="P1862:Z1862 X1862:X1863">
    <cfRule type="expression" dxfId="4747" priority="16930" stopIfTrue="1">
      <formula>P1862&lt;&gt;P1861</formula>
    </cfRule>
  </conditionalFormatting>
  <conditionalFormatting sqref="B1862">
    <cfRule type="expression" dxfId="4746" priority="16931" stopIfTrue="1">
      <formula>B1862&lt;&gt;B1861</formula>
    </cfRule>
  </conditionalFormatting>
  <conditionalFormatting sqref="C1862">
    <cfRule type="expression" dxfId="4745" priority="16932" stopIfTrue="1">
      <formula>C1862&lt;&gt;C1861</formula>
    </cfRule>
  </conditionalFormatting>
  <conditionalFormatting sqref="O1862">
    <cfRule type="expression" dxfId="4744" priority="16938" stopIfTrue="1">
      <formula>O1862&lt;&gt;O1861</formula>
    </cfRule>
  </conditionalFormatting>
  <conditionalFormatting sqref="P1862">
    <cfRule type="expression" dxfId="4743" priority="16939" stopIfTrue="1">
      <formula>P1862&lt;&gt;P1861</formula>
    </cfRule>
  </conditionalFormatting>
  <conditionalFormatting sqref="P1862:Z1862 X1862:X1863">
    <cfRule type="expression" dxfId="4742" priority="16940" stopIfTrue="1">
      <formula>P1862&lt;&gt;P1861</formula>
    </cfRule>
  </conditionalFormatting>
  <conditionalFormatting sqref="B1862">
    <cfRule type="expression" dxfId="4741" priority="16941" stopIfTrue="1">
      <formula>B1862&lt;&gt;B1861</formula>
    </cfRule>
  </conditionalFormatting>
  <conditionalFormatting sqref="C1862">
    <cfRule type="expression" dxfId="4740" priority="16942" stopIfTrue="1">
      <formula>C1862&lt;&gt;C1861</formula>
    </cfRule>
  </conditionalFormatting>
  <conditionalFormatting sqref="O1862">
    <cfRule type="expression" dxfId="4739" priority="16947" stopIfTrue="1">
      <formula>O1862&lt;&gt;O1861</formula>
    </cfRule>
  </conditionalFormatting>
  <conditionalFormatting sqref="P1862">
    <cfRule type="expression" dxfId="4738" priority="16948" stopIfTrue="1">
      <formula>P1862&lt;&gt;P1861</formula>
    </cfRule>
  </conditionalFormatting>
  <conditionalFormatting sqref="P1862:Z1862 X1862:X1863">
    <cfRule type="expression" dxfId="4737" priority="16949" stopIfTrue="1">
      <formula>P1862&lt;&gt;P1861</formula>
    </cfRule>
  </conditionalFormatting>
  <conditionalFormatting sqref="B1862">
    <cfRule type="expression" dxfId="4736" priority="16950" stopIfTrue="1">
      <formula>B1862&lt;&gt;B1861</formula>
    </cfRule>
  </conditionalFormatting>
  <conditionalFormatting sqref="C1862">
    <cfRule type="expression" dxfId="4735" priority="16951" stopIfTrue="1">
      <formula>C1862&lt;&gt;C1861</formula>
    </cfRule>
  </conditionalFormatting>
  <conditionalFormatting sqref="O1862">
    <cfRule type="expression" dxfId="4734" priority="16957" stopIfTrue="1">
      <formula>O1862&lt;&gt;O1861</formula>
    </cfRule>
  </conditionalFormatting>
  <conditionalFormatting sqref="P1862">
    <cfRule type="expression" dxfId="4733" priority="16958" stopIfTrue="1">
      <formula>P1862&lt;&gt;P1861</formula>
    </cfRule>
  </conditionalFormatting>
  <conditionalFormatting sqref="P1862:Z1862 X1862:X1863">
    <cfRule type="expression" dxfId="4732" priority="16959" stopIfTrue="1">
      <formula>P1862&lt;&gt;P1861</formula>
    </cfRule>
  </conditionalFormatting>
  <conditionalFormatting sqref="C1862">
    <cfRule type="expression" dxfId="4731" priority="16960" stopIfTrue="1">
      <formula>C1862&lt;&gt;C1861</formula>
    </cfRule>
  </conditionalFormatting>
  <conditionalFormatting sqref="O1862">
    <cfRule type="expression" dxfId="4730" priority="16966" stopIfTrue="1">
      <formula>O1862&lt;&gt;O1861</formula>
    </cfRule>
  </conditionalFormatting>
  <conditionalFormatting sqref="P1862">
    <cfRule type="expression" dxfId="4729" priority="16967" stopIfTrue="1">
      <formula>P1862&lt;&gt;P1861</formula>
    </cfRule>
  </conditionalFormatting>
  <conditionalFormatting sqref="P1862:Z1862 X1862:X1863">
    <cfRule type="expression" dxfId="4728" priority="16968" stopIfTrue="1">
      <formula>P1862&lt;&gt;P1861</formula>
    </cfRule>
  </conditionalFormatting>
  <conditionalFormatting sqref="B1862">
    <cfRule type="expression" dxfId="4727" priority="16969" stopIfTrue="1">
      <formula>B1862&lt;&gt;B1861</formula>
    </cfRule>
  </conditionalFormatting>
  <conditionalFormatting sqref="C1862">
    <cfRule type="expression" dxfId="4726" priority="16970" stopIfTrue="1">
      <formula>C1862&lt;&gt;C1861</formula>
    </cfRule>
  </conditionalFormatting>
  <conditionalFormatting sqref="O1862">
    <cfRule type="expression" dxfId="4725" priority="16976" stopIfTrue="1">
      <formula>O1862&lt;&gt;O1861</formula>
    </cfRule>
  </conditionalFormatting>
  <conditionalFormatting sqref="P1862">
    <cfRule type="expression" dxfId="4724" priority="16977" stopIfTrue="1">
      <formula>P1862&lt;&gt;P1861</formula>
    </cfRule>
  </conditionalFormatting>
  <conditionalFormatting sqref="P1862:Z1862 X1862:X1863">
    <cfRule type="expression" dxfId="4723" priority="16978" stopIfTrue="1">
      <formula>P1862&lt;&gt;P1861</formula>
    </cfRule>
  </conditionalFormatting>
  <conditionalFormatting sqref="B1862">
    <cfRule type="expression" dxfId="4722" priority="16979" stopIfTrue="1">
      <formula>B1862&lt;&gt;B1861</formula>
    </cfRule>
  </conditionalFormatting>
  <conditionalFormatting sqref="C1862">
    <cfRule type="expression" dxfId="4721" priority="16980" stopIfTrue="1">
      <formula>C1862&lt;&gt;C1861</formula>
    </cfRule>
  </conditionalFormatting>
  <conditionalFormatting sqref="O1862">
    <cfRule type="expression" dxfId="4720" priority="16986" stopIfTrue="1">
      <formula>O1862&lt;&gt;O1861</formula>
    </cfRule>
  </conditionalFormatting>
  <conditionalFormatting sqref="P1862">
    <cfRule type="expression" dxfId="4719" priority="16987" stopIfTrue="1">
      <formula>P1862&lt;&gt;P1861</formula>
    </cfRule>
  </conditionalFormatting>
  <conditionalFormatting sqref="P1862:Z1862 X1862:X1863">
    <cfRule type="expression" dxfId="4718" priority="16988" stopIfTrue="1">
      <formula>P1862&lt;&gt;P1861</formula>
    </cfRule>
  </conditionalFormatting>
  <conditionalFormatting sqref="B1862">
    <cfRule type="expression" dxfId="4717" priority="16989" stopIfTrue="1">
      <formula>B1862&lt;&gt;B1861</formula>
    </cfRule>
  </conditionalFormatting>
  <conditionalFormatting sqref="C1862">
    <cfRule type="expression" dxfId="4716" priority="16990" stopIfTrue="1">
      <formula>C1862&lt;&gt;C1861</formula>
    </cfRule>
  </conditionalFormatting>
  <conditionalFormatting sqref="O1862">
    <cfRule type="expression" dxfId="4715" priority="16996" stopIfTrue="1">
      <formula>O1862&lt;&gt;O1861</formula>
    </cfRule>
  </conditionalFormatting>
  <conditionalFormatting sqref="P1862">
    <cfRule type="expression" dxfId="4714" priority="16997" stopIfTrue="1">
      <formula>P1862&lt;&gt;P1861</formula>
    </cfRule>
  </conditionalFormatting>
  <conditionalFormatting sqref="P1862:Z1862 X1862:X1863">
    <cfRule type="expression" dxfId="4713" priority="16998" stopIfTrue="1">
      <formula>P1862&lt;&gt;P1861</formula>
    </cfRule>
  </conditionalFormatting>
  <conditionalFormatting sqref="B1862">
    <cfRule type="expression" dxfId="4712" priority="16999" stopIfTrue="1">
      <formula>B1862&lt;&gt;B1861</formula>
    </cfRule>
  </conditionalFormatting>
  <conditionalFormatting sqref="C1862">
    <cfRule type="expression" dxfId="4711" priority="17000" stopIfTrue="1">
      <formula>C1862&lt;&gt;C1861</formula>
    </cfRule>
  </conditionalFormatting>
  <conditionalFormatting sqref="O1862">
    <cfRule type="expression" dxfId="4710" priority="17003" stopIfTrue="1">
      <formula>O1862&lt;&gt;O1861</formula>
    </cfRule>
  </conditionalFormatting>
  <conditionalFormatting sqref="O1862">
    <cfRule type="expression" dxfId="4709" priority="17004" stopIfTrue="1">
      <formula>O1862&lt;&gt;O1861</formula>
    </cfRule>
  </conditionalFormatting>
  <conditionalFormatting sqref="O1862">
    <cfRule type="expression" dxfId="4708" priority="17005" stopIfTrue="1">
      <formula>O1862&lt;&gt;O1861</formula>
    </cfRule>
  </conditionalFormatting>
  <conditionalFormatting sqref="O1862">
    <cfRule type="expression" dxfId="4707" priority="17006" stopIfTrue="1">
      <formula>O1862&lt;&gt;O1861</formula>
    </cfRule>
  </conditionalFormatting>
  <conditionalFormatting sqref="O1862">
    <cfRule type="expression" dxfId="4706" priority="17007" stopIfTrue="1">
      <formula>O1862&lt;&gt;O1861</formula>
    </cfRule>
  </conditionalFormatting>
  <conditionalFormatting sqref="O1862">
    <cfRule type="expression" dxfId="4705" priority="17008" stopIfTrue="1">
      <formula>O1862&lt;&gt;O1861</formula>
    </cfRule>
  </conditionalFormatting>
  <conditionalFormatting sqref="O1862">
    <cfRule type="expression" dxfId="4704" priority="17009" stopIfTrue="1">
      <formula>O1862&lt;&gt;O1861</formula>
    </cfRule>
  </conditionalFormatting>
  <conditionalFormatting sqref="O1862">
    <cfRule type="expression" dxfId="4703" priority="17010" stopIfTrue="1">
      <formula>O1862&lt;&gt;O1861</formula>
    </cfRule>
  </conditionalFormatting>
  <conditionalFormatting sqref="O1862">
    <cfRule type="expression" dxfId="4702" priority="17011" stopIfTrue="1">
      <formula>O1862&lt;&gt;O1861</formula>
    </cfRule>
  </conditionalFormatting>
  <conditionalFormatting sqref="O1862">
    <cfRule type="expression" dxfId="4701" priority="17012" stopIfTrue="1">
      <formula>O1862&lt;&gt;O1861</formula>
    </cfRule>
  </conditionalFormatting>
  <conditionalFormatting sqref="O1862">
    <cfRule type="expression" dxfId="4700" priority="17013" stopIfTrue="1">
      <formula>O1862&lt;&gt;O1861</formula>
    </cfRule>
  </conditionalFormatting>
  <conditionalFormatting sqref="O1862">
    <cfRule type="expression" dxfId="4699" priority="17014" stopIfTrue="1">
      <formula>O1862&lt;&gt;O1861</formula>
    </cfRule>
  </conditionalFormatting>
  <conditionalFormatting sqref="O1862">
    <cfRule type="expression" dxfId="4698" priority="17015" stopIfTrue="1">
      <formula>O1862&lt;&gt;O1861</formula>
    </cfRule>
  </conditionalFormatting>
  <conditionalFormatting sqref="O1862">
    <cfRule type="expression" dxfId="4697" priority="17016" stopIfTrue="1">
      <formula>O1862&lt;&gt;O1861</formula>
    </cfRule>
  </conditionalFormatting>
  <conditionalFormatting sqref="O1862">
    <cfRule type="expression" dxfId="4696" priority="17017" stopIfTrue="1">
      <formula>O1862&lt;&gt;O1861</formula>
    </cfRule>
  </conditionalFormatting>
  <conditionalFormatting sqref="O1862">
    <cfRule type="expression" dxfId="4695" priority="17018" stopIfTrue="1">
      <formula>O1862&lt;&gt;O1861</formula>
    </cfRule>
  </conditionalFormatting>
  <conditionalFormatting sqref="K1862">
    <cfRule type="expression" dxfId="4694" priority="17019" stopIfTrue="1">
      <formula>K1862&lt;&gt;K1831</formula>
    </cfRule>
  </conditionalFormatting>
  <conditionalFormatting sqref="O1862">
    <cfRule type="expression" dxfId="4693" priority="17024" stopIfTrue="1">
      <formula>O1862&lt;&gt;O1861</formula>
    </cfRule>
  </conditionalFormatting>
  <conditionalFormatting sqref="P1862">
    <cfRule type="expression" dxfId="4692" priority="17025" stopIfTrue="1">
      <formula>P1862&lt;&gt;P1861</formula>
    </cfRule>
  </conditionalFormatting>
  <conditionalFormatting sqref="B1862">
    <cfRule type="expression" dxfId="4691" priority="17026" stopIfTrue="1">
      <formula>B1862&lt;&gt;B1861</formula>
    </cfRule>
  </conditionalFormatting>
  <conditionalFormatting sqref="C1862">
    <cfRule type="expression" dxfId="4690" priority="17027" stopIfTrue="1">
      <formula>C1862&lt;&gt;C1861</formula>
    </cfRule>
  </conditionalFormatting>
  <conditionalFormatting sqref="C1862:M1862">
    <cfRule type="expression" dxfId="4689" priority="17028" stopIfTrue="1">
      <formula>C1862&lt;&gt;C1861</formula>
    </cfRule>
  </conditionalFormatting>
  <conditionalFormatting sqref="O1862">
    <cfRule type="expression" dxfId="4688" priority="17038" stopIfTrue="1">
      <formula>O1862&lt;&gt;O1861</formula>
    </cfRule>
  </conditionalFormatting>
  <conditionalFormatting sqref="P1862">
    <cfRule type="expression" dxfId="4687" priority="17039" stopIfTrue="1">
      <formula>P1862&lt;&gt;P1861</formula>
    </cfRule>
  </conditionalFormatting>
  <conditionalFormatting sqref="B1862">
    <cfRule type="expression" dxfId="4686" priority="17040" stopIfTrue="1">
      <formula>B1862&lt;&gt;B1861</formula>
    </cfRule>
  </conditionalFormatting>
  <conditionalFormatting sqref="C1862">
    <cfRule type="expression" dxfId="4685" priority="17041" stopIfTrue="1">
      <formula>C1862&lt;&gt;C1861</formula>
    </cfRule>
  </conditionalFormatting>
  <conditionalFormatting sqref="C1862:M1862">
    <cfRule type="expression" dxfId="4684" priority="17042" stopIfTrue="1">
      <formula>C1862&lt;&gt;C1861</formula>
    </cfRule>
  </conditionalFormatting>
  <conditionalFormatting sqref="O1862">
    <cfRule type="expression" dxfId="4683" priority="17048" stopIfTrue="1">
      <formula>O1862&lt;&gt;O1861</formula>
    </cfRule>
  </conditionalFormatting>
  <conditionalFormatting sqref="P1862">
    <cfRule type="expression" dxfId="4682" priority="17049" stopIfTrue="1">
      <formula>P1862&lt;&gt;P1861</formula>
    </cfRule>
  </conditionalFormatting>
  <conditionalFormatting sqref="B1862">
    <cfRule type="expression" dxfId="4681" priority="17050" stopIfTrue="1">
      <formula>B1862&lt;&gt;B1861</formula>
    </cfRule>
  </conditionalFormatting>
  <conditionalFormatting sqref="C1862">
    <cfRule type="expression" dxfId="4680" priority="17051" stopIfTrue="1">
      <formula>C1862&lt;&gt;C1861</formula>
    </cfRule>
  </conditionalFormatting>
  <conditionalFormatting sqref="C1862:M1862">
    <cfRule type="expression" dxfId="4679" priority="17052" stopIfTrue="1">
      <formula>C1862&lt;&gt;C1861</formula>
    </cfRule>
  </conditionalFormatting>
  <conditionalFormatting sqref="O1862">
    <cfRule type="expression" dxfId="4678" priority="17062" stopIfTrue="1">
      <formula>O1862&lt;&gt;O1861</formula>
    </cfRule>
  </conditionalFormatting>
  <conditionalFormatting sqref="P1862">
    <cfRule type="expression" dxfId="4677" priority="17063" stopIfTrue="1">
      <formula>P1862&lt;&gt;P1861</formula>
    </cfRule>
  </conditionalFormatting>
  <conditionalFormatting sqref="B1862">
    <cfRule type="expression" dxfId="4676" priority="17064" stopIfTrue="1">
      <formula>B1862&lt;&gt;B1861</formula>
    </cfRule>
  </conditionalFormatting>
  <conditionalFormatting sqref="C1862">
    <cfRule type="expression" dxfId="4675" priority="17065" stopIfTrue="1">
      <formula>C1862&lt;&gt;C1861</formula>
    </cfRule>
  </conditionalFormatting>
  <conditionalFormatting sqref="C1862:M1862">
    <cfRule type="expression" dxfId="4674" priority="17066" stopIfTrue="1">
      <formula>C1862&lt;&gt;C1861</formula>
    </cfRule>
  </conditionalFormatting>
  <conditionalFormatting sqref="T1862">
    <cfRule type="expression" dxfId="4673" priority="17079" stopIfTrue="1">
      <formula>T1862&lt;&gt;T1861</formula>
    </cfRule>
  </conditionalFormatting>
  <conditionalFormatting sqref="R1862:S1862 P1862 U1862:Z1862 X1862:X1863">
    <cfRule type="expression" dxfId="4672" priority="17188" stopIfTrue="1">
      <formula>P1862&lt;&gt;P1861</formula>
    </cfRule>
  </conditionalFormatting>
  <conditionalFormatting sqref="O1862">
    <cfRule type="expression" dxfId="4671" priority="17191" stopIfTrue="1">
      <formula>O1862&lt;&gt;O1861</formula>
    </cfRule>
  </conditionalFormatting>
  <conditionalFormatting sqref="P1862">
    <cfRule type="expression" dxfId="4670" priority="17192" stopIfTrue="1">
      <formula>P1862&lt;&gt;P1861</formula>
    </cfRule>
  </conditionalFormatting>
  <conditionalFormatting sqref="B1862">
    <cfRule type="expression" dxfId="4669" priority="17193" stopIfTrue="1">
      <formula>B1862&lt;&gt;B1861</formula>
    </cfRule>
  </conditionalFormatting>
  <conditionalFormatting sqref="C1862">
    <cfRule type="expression" dxfId="4668" priority="17194" stopIfTrue="1">
      <formula>C1862&lt;&gt;C1861</formula>
    </cfRule>
  </conditionalFormatting>
  <conditionalFormatting sqref="C1862:M1862">
    <cfRule type="expression" dxfId="4667" priority="17195" stopIfTrue="1">
      <formula>C1862&lt;&gt;C1861</formula>
    </cfRule>
  </conditionalFormatting>
  <conditionalFormatting sqref="O1862">
    <cfRule type="expression" dxfId="4666" priority="17200" stopIfTrue="1">
      <formula>O1862&lt;&gt;O1861</formula>
    </cfRule>
  </conditionalFormatting>
  <conditionalFormatting sqref="P1862">
    <cfRule type="expression" dxfId="4665" priority="17201" stopIfTrue="1">
      <formula>P1862&lt;&gt;P1861</formula>
    </cfRule>
  </conditionalFormatting>
  <conditionalFormatting sqref="B1862">
    <cfRule type="expression" dxfId="4664" priority="17202" stopIfTrue="1">
      <formula>B1862&lt;&gt;B1861</formula>
    </cfRule>
  </conditionalFormatting>
  <conditionalFormatting sqref="C1862">
    <cfRule type="expression" dxfId="4663" priority="17203" stopIfTrue="1">
      <formula>C1862&lt;&gt;C1861</formula>
    </cfRule>
  </conditionalFormatting>
  <conditionalFormatting sqref="C1862:M1862">
    <cfRule type="expression" dxfId="4662" priority="17204" stopIfTrue="1">
      <formula>C1862&lt;&gt;C1861</formula>
    </cfRule>
  </conditionalFormatting>
  <conditionalFormatting sqref="O1862">
    <cfRule type="expression" dxfId="4661" priority="17209" stopIfTrue="1">
      <formula>O1862&lt;&gt;O1861</formula>
    </cfRule>
  </conditionalFormatting>
  <conditionalFormatting sqref="P1862">
    <cfRule type="expression" dxfId="4660" priority="17210" stopIfTrue="1">
      <formula>P1862&lt;&gt;P1861</formula>
    </cfRule>
  </conditionalFormatting>
  <conditionalFormatting sqref="B1862">
    <cfRule type="expression" dxfId="4659" priority="17211" stopIfTrue="1">
      <formula>B1862&lt;&gt;B1861</formula>
    </cfRule>
  </conditionalFormatting>
  <conditionalFormatting sqref="C1862">
    <cfRule type="expression" dxfId="4658" priority="17212" stopIfTrue="1">
      <formula>C1862&lt;&gt;C1861</formula>
    </cfRule>
  </conditionalFormatting>
  <conditionalFormatting sqref="C1862:M1862">
    <cfRule type="expression" dxfId="4657" priority="17213" stopIfTrue="1">
      <formula>C1862&lt;&gt;C1861</formula>
    </cfRule>
  </conditionalFormatting>
  <conditionalFormatting sqref="O1862">
    <cfRule type="expression" dxfId="4656" priority="17218" stopIfTrue="1">
      <formula>O1862&lt;&gt;O1861</formula>
    </cfRule>
  </conditionalFormatting>
  <conditionalFormatting sqref="P1862">
    <cfRule type="expression" dxfId="4655" priority="17219" stopIfTrue="1">
      <formula>P1862&lt;&gt;P1861</formula>
    </cfRule>
  </conditionalFormatting>
  <conditionalFormatting sqref="B1862">
    <cfRule type="expression" dxfId="4654" priority="17220" stopIfTrue="1">
      <formula>B1862&lt;&gt;B1861</formula>
    </cfRule>
  </conditionalFormatting>
  <conditionalFormatting sqref="C1862">
    <cfRule type="expression" dxfId="4653" priority="17221" stopIfTrue="1">
      <formula>C1862&lt;&gt;C1861</formula>
    </cfRule>
  </conditionalFormatting>
  <conditionalFormatting sqref="C1862:M1862">
    <cfRule type="expression" dxfId="4652" priority="17222" stopIfTrue="1">
      <formula>C1862&lt;&gt;C1861</formula>
    </cfRule>
  </conditionalFormatting>
  <conditionalFormatting sqref="T1862">
    <cfRule type="expression" dxfId="4651" priority="17225" stopIfTrue="1">
      <formula>T1862&lt;&gt;T1861</formula>
    </cfRule>
  </conditionalFormatting>
  <conditionalFormatting sqref="P1862:S1862 U1862:Z1862 X1862:X1863">
    <cfRule type="expression" dxfId="4650" priority="17234" stopIfTrue="1">
      <formula>P1862&lt;&gt;P1861</formula>
    </cfRule>
  </conditionalFormatting>
  <conditionalFormatting sqref="O1862">
    <cfRule type="expression" dxfId="4649" priority="17238" stopIfTrue="1">
      <formula>O1862&lt;&gt;O1861</formula>
    </cfRule>
  </conditionalFormatting>
  <conditionalFormatting sqref="P1862">
    <cfRule type="expression" dxfId="4648" priority="17239" stopIfTrue="1">
      <formula>P1862&lt;&gt;P1861</formula>
    </cfRule>
  </conditionalFormatting>
  <conditionalFormatting sqref="B1862">
    <cfRule type="expression" dxfId="4647" priority="17240" stopIfTrue="1">
      <formula>B1862&lt;&gt;B1861</formula>
    </cfRule>
  </conditionalFormatting>
  <conditionalFormatting sqref="C1862">
    <cfRule type="expression" dxfId="4646" priority="17241" stopIfTrue="1">
      <formula>C1862&lt;&gt;C1861</formula>
    </cfRule>
  </conditionalFormatting>
  <conditionalFormatting sqref="C1862:M1862">
    <cfRule type="expression" dxfId="4645" priority="17242" stopIfTrue="1">
      <formula>C1862&lt;&gt;C1861</formula>
    </cfRule>
  </conditionalFormatting>
  <conditionalFormatting sqref="O1862">
    <cfRule type="expression" dxfId="4644" priority="17252" stopIfTrue="1">
      <formula>O1862&lt;&gt;O1861</formula>
    </cfRule>
  </conditionalFormatting>
  <conditionalFormatting sqref="P1862">
    <cfRule type="expression" dxfId="4643" priority="17253" stopIfTrue="1">
      <formula>P1862&lt;&gt;P1861</formula>
    </cfRule>
  </conditionalFormatting>
  <conditionalFormatting sqref="B1862">
    <cfRule type="expression" dxfId="4642" priority="17254" stopIfTrue="1">
      <formula>B1862&lt;&gt;B1861</formula>
    </cfRule>
  </conditionalFormatting>
  <conditionalFormatting sqref="C1862">
    <cfRule type="expression" dxfId="4641" priority="17255" stopIfTrue="1">
      <formula>C1862&lt;&gt;C1861</formula>
    </cfRule>
  </conditionalFormatting>
  <conditionalFormatting sqref="C1862:M1862">
    <cfRule type="expression" dxfId="4640" priority="17256" stopIfTrue="1">
      <formula>C1862&lt;&gt;C1861</formula>
    </cfRule>
  </conditionalFormatting>
  <conditionalFormatting sqref="O1862">
    <cfRule type="expression" dxfId="4639" priority="17262" stopIfTrue="1">
      <formula>O1862&lt;&gt;O1861</formula>
    </cfRule>
  </conditionalFormatting>
  <conditionalFormatting sqref="P1862">
    <cfRule type="expression" dxfId="4638" priority="17263" stopIfTrue="1">
      <formula>P1862&lt;&gt;P1861</formula>
    </cfRule>
  </conditionalFormatting>
  <conditionalFormatting sqref="B1862">
    <cfRule type="expression" dxfId="4637" priority="17264" stopIfTrue="1">
      <formula>B1862&lt;&gt;B1861</formula>
    </cfRule>
  </conditionalFormatting>
  <conditionalFormatting sqref="C1862">
    <cfRule type="expression" dxfId="4636" priority="17265" stopIfTrue="1">
      <formula>C1862&lt;&gt;C1861</formula>
    </cfRule>
  </conditionalFormatting>
  <conditionalFormatting sqref="C1862:M1862">
    <cfRule type="expression" dxfId="4635" priority="17266" stopIfTrue="1">
      <formula>C1862&lt;&gt;C1861</formula>
    </cfRule>
  </conditionalFormatting>
  <conditionalFormatting sqref="O1862">
    <cfRule type="expression" dxfId="4634" priority="17276" stopIfTrue="1">
      <formula>O1862&lt;&gt;O1861</formula>
    </cfRule>
  </conditionalFormatting>
  <conditionalFormatting sqref="P1862">
    <cfRule type="expression" dxfId="4633" priority="17277" stopIfTrue="1">
      <formula>P1862&lt;&gt;P1861</formula>
    </cfRule>
  </conditionalFormatting>
  <conditionalFormatting sqref="B1862">
    <cfRule type="expression" dxfId="4632" priority="17278" stopIfTrue="1">
      <formula>B1862&lt;&gt;B1861</formula>
    </cfRule>
  </conditionalFormatting>
  <conditionalFormatting sqref="C1862">
    <cfRule type="expression" dxfId="4631" priority="17279" stopIfTrue="1">
      <formula>C1862&lt;&gt;C1861</formula>
    </cfRule>
  </conditionalFormatting>
  <conditionalFormatting sqref="C1862:M1862">
    <cfRule type="expression" dxfId="4630" priority="17280" stopIfTrue="1">
      <formula>C1862&lt;&gt;C1861</formula>
    </cfRule>
  </conditionalFormatting>
  <conditionalFormatting sqref="T1862">
    <cfRule type="expression" dxfId="4629" priority="17293" stopIfTrue="1">
      <formula>T1862&lt;&gt;T1861</formula>
    </cfRule>
  </conditionalFormatting>
  <conditionalFormatting sqref="R1862:S1862 P1862 U1862:Z1862 X1862:X1863">
    <cfRule type="expression" dxfId="4628" priority="17402" stopIfTrue="1">
      <formula>P1862&lt;&gt;P1861</formula>
    </cfRule>
  </conditionalFormatting>
  <conditionalFormatting sqref="O1862">
    <cfRule type="expression" dxfId="4627" priority="17405" stopIfTrue="1">
      <formula>O1862&lt;&gt;O1861</formula>
    </cfRule>
  </conditionalFormatting>
  <conditionalFormatting sqref="P1862">
    <cfRule type="expression" dxfId="4626" priority="17406" stopIfTrue="1">
      <formula>P1862&lt;&gt;P1861</formula>
    </cfRule>
  </conditionalFormatting>
  <conditionalFormatting sqref="B1862">
    <cfRule type="expression" dxfId="4625" priority="17407" stopIfTrue="1">
      <formula>B1862&lt;&gt;B1861</formula>
    </cfRule>
  </conditionalFormatting>
  <conditionalFormatting sqref="C1862">
    <cfRule type="expression" dxfId="4624" priority="17408" stopIfTrue="1">
      <formula>C1862&lt;&gt;C1861</formula>
    </cfRule>
  </conditionalFormatting>
  <conditionalFormatting sqref="C1862:M1862">
    <cfRule type="expression" dxfId="4623" priority="17409" stopIfTrue="1">
      <formula>C1862&lt;&gt;C1861</formula>
    </cfRule>
  </conditionalFormatting>
  <conditionalFormatting sqref="O1862">
    <cfRule type="expression" dxfId="4622" priority="17414" stopIfTrue="1">
      <formula>O1862&lt;&gt;O1861</formula>
    </cfRule>
  </conditionalFormatting>
  <conditionalFormatting sqref="P1862">
    <cfRule type="expression" dxfId="4621" priority="17415" stopIfTrue="1">
      <formula>P1862&lt;&gt;P1861</formula>
    </cfRule>
  </conditionalFormatting>
  <conditionalFormatting sqref="B1862">
    <cfRule type="expression" dxfId="4620" priority="17416" stopIfTrue="1">
      <formula>B1862&lt;&gt;B1861</formula>
    </cfRule>
  </conditionalFormatting>
  <conditionalFormatting sqref="C1862">
    <cfRule type="expression" dxfId="4619" priority="17417" stopIfTrue="1">
      <formula>C1862&lt;&gt;C1861</formula>
    </cfRule>
  </conditionalFormatting>
  <conditionalFormatting sqref="C1862:M1862">
    <cfRule type="expression" dxfId="4618" priority="17418" stopIfTrue="1">
      <formula>C1862&lt;&gt;C1861</formula>
    </cfRule>
  </conditionalFormatting>
  <conditionalFormatting sqref="O1862">
    <cfRule type="expression" dxfId="4617" priority="17423" stopIfTrue="1">
      <formula>O1862&lt;&gt;O1861</formula>
    </cfRule>
  </conditionalFormatting>
  <conditionalFormatting sqref="P1862">
    <cfRule type="expression" dxfId="4616" priority="17424" stopIfTrue="1">
      <formula>P1862&lt;&gt;P1861</formula>
    </cfRule>
  </conditionalFormatting>
  <conditionalFormatting sqref="B1862">
    <cfRule type="expression" dxfId="4615" priority="17425" stopIfTrue="1">
      <formula>B1862&lt;&gt;B1861</formula>
    </cfRule>
  </conditionalFormatting>
  <conditionalFormatting sqref="C1862">
    <cfRule type="expression" dxfId="4614" priority="17426" stopIfTrue="1">
      <formula>C1862&lt;&gt;C1861</formula>
    </cfRule>
  </conditionalFormatting>
  <conditionalFormatting sqref="C1862:M1862">
    <cfRule type="expression" dxfId="4613" priority="17427" stopIfTrue="1">
      <formula>C1862&lt;&gt;C1861</formula>
    </cfRule>
  </conditionalFormatting>
  <conditionalFormatting sqref="O1862">
    <cfRule type="expression" dxfId="4612" priority="17432" stopIfTrue="1">
      <formula>O1862&lt;&gt;O1861</formula>
    </cfRule>
  </conditionalFormatting>
  <conditionalFormatting sqref="P1862">
    <cfRule type="expression" dxfId="4611" priority="17433" stopIfTrue="1">
      <formula>P1862&lt;&gt;P1861</formula>
    </cfRule>
  </conditionalFormatting>
  <conditionalFormatting sqref="B1862">
    <cfRule type="expression" dxfId="4610" priority="17434" stopIfTrue="1">
      <formula>B1862&lt;&gt;B1861</formula>
    </cfRule>
  </conditionalFormatting>
  <conditionalFormatting sqref="C1862">
    <cfRule type="expression" dxfId="4609" priority="17435" stopIfTrue="1">
      <formula>C1862&lt;&gt;C1861</formula>
    </cfRule>
  </conditionalFormatting>
  <conditionalFormatting sqref="C1862:M1862">
    <cfRule type="expression" dxfId="4608" priority="17436" stopIfTrue="1">
      <formula>C1862&lt;&gt;C1861</formula>
    </cfRule>
  </conditionalFormatting>
  <conditionalFormatting sqref="T1862">
    <cfRule type="expression" dxfId="4607" priority="17439" stopIfTrue="1">
      <formula>T1862&lt;&gt;T1861</formula>
    </cfRule>
  </conditionalFormatting>
  <conditionalFormatting sqref="C1862:J1862">
    <cfRule type="expression" dxfId="4606" priority="17528" stopIfTrue="1">
      <formula>C1862&lt;&gt;C1861</formula>
    </cfRule>
  </conditionalFormatting>
  <conditionalFormatting sqref="B1862">
    <cfRule type="expression" dxfId="4605" priority="17529" stopIfTrue="1">
      <formula>B1862&lt;&gt;B1861</formula>
    </cfRule>
  </conditionalFormatting>
  <conditionalFormatting sqref="C1862">
    <cfRule type="expression" dxfId="4604" priority="17530" stopIfTrue="1">
      <formula>C1862&lt;&gt;C1861</formula>
    </cfRule>
  </conditionalFormatting>
  <conditionalFormatting sqref="B1862">
    <cfRule type="expression" dxfId="4603" priority="17533" stopIfTrue="1">
      <formula>B1862&lt;&gt;B1861</formula>
    </cfRule>
  </conditionalFormatting>
  <conditionalFormatting sqref="C1862">
    <cfRule type="expression" dxfId="4602" priority="17534" stopIfTrue="1">
      <formula>C1862&lt;&gt;C1861</formula>
    </cfRule>
  </conditionalFormatting>
  <conditionalFormatting sqref="B1862">
    <cfRule type="expression" dxfId="4601" priority="17535" stopIfTrue="1">
      <formula>B1862&lt;&gt;B1861</formula>
    </cfRule>
  </conditionalFormatting>
  <conditionalFormatting sqref="C1862">
    <cfRule type="expression" dxfId="4600" priority="17536" stopIfTrue="1">
      <formula>C1862&lt;&gt;C1861</formula>
    </cfRule>
  </conditionalFormatting>
  <conditionalFormatting sqref="B1862">
    <cfRule type="expression" dxfId="4599" priority="17539" stopIfTrue="1">
      <formula>B1862&lt;&gt;B1861</formula>
    </cfRule>
  </conditionalFormatting>
  <conditionalFormatting sqref="C1862">
    <cfRule type="expression" dxfId="4598" priority="17540" stopIfTrue="1">
      <formula>C1862&lt;&gt;C1861</formula>
    </cfRule>
  </conditionalFormatting>
  <conditionalFormatting sqref="B1862">
    <cfRule type="expression" dxfId="4597" priority="17594" stopIfTrue="1">
      <formula>B1862&lt;&gt;B1861</formula>
    </cfRule>
  </conditionalFormatting>
  <conditionalFormatting sqref="C1862">
    <cfRule type="expression" dxfId="4596" priority="17595" stopIfTrue="1">
      <formula>C1862&lt;&gt;C1861</formula>
    </cfRule>
  </conditionalFormatting>
  <conditionalFormatting sqref="B1862">
    <cfRule type="expression" dxfId="4595" priority="17596" stopIfTrue="1">
      <formula>B1862&lt;&gt;B1861</formula>
    </cfRule>
  </conditionalFormatting>
  <conditionalFormatting sqref="C1862">
    <cfRule type="expression" dxfId="4594" priority="17597" stopIfTrue="1">
      <formula>C1862&lt;&gt;C1861</formula>
    </cfRule>
  </conditionalFormatting>
  <conditionalFormatting sqref="B1862">
    <cfRule type="expression" dxfId="4593" priority="17598" stopIfTrue="1">
      <formula>B1862&lt;&gt;B1861</formula>
    </cfRule>
  </conditionalFormatting>
  <conditionalFormatting sqref="C1862">
    <cfRule type="expression" dxfId="4592" priority="17599" stopIfTrue="1">
      <formula>C1862&lt;&gt;C1861</formula>
    </cfRule>
  </conditionalFormatting>
  <conditionalFormatting sqref="B1862">
    <cfRule type="expression" dxfId="4591" priority="17600" stopIfTrue="1">
      <formula>B1862&lt;&gt;B1861</formula>
    </cfRule>
  </conditionalFormatting>
  <conditionalFormatting sqref="C1862">
    <cfRule type="expression" dxfId="4590" priority="17601" stopIfTrue="1">
      <formula>C1862&lt;&gt;C1861</formula>
    </cfRule>
  </conditionalFormatting>
  <conditionalFormatting sqref="O1862">
    <cfRule type="expression" dxfId="4589" priority="17602" stopIfTrue="1">
      <formula>O1862&lt;&gt;O1861</formula>
    </cfRule>
  </conditionalFormatting>
  <conditionalFormatting sqref="P1862">
    <cfRule type="expression" dxfId="4588" priority="17603" stopIfTrue="1">
      <formula>P1862&lt;&gt;P1861</formula>
    </cfRule>
  </conditionalFormatting>
  <conditionalFormatting sqref="P1862:W1862">
    <cfRule type="expression" dxfId="4587" priority="17604" stopIfTrue="1">
      <formula>P1862&lt;&gt;P1861</formula>
    </cfRule>
  </conditionalFormatting>
  <conditionalFormatting sqref="O1862">
    <cfRule type="expression" dxfId="4586" priority="17605" stopIfTrue="1">
      <formula>O1862&lt;&gt;O1861</formula>
    </cfRule>
  </conditionalFormatting>
  <conditionalFormatting sqref="P1862">
    <cfRule type="expression" dxfId="4585" priority="17606" stopIfTrue="1">
      <formula>P1862&lt;&gt;P1861</formula>
    </cfRule>
  </conditionalFormatting>
  <conditionalFormatting sqref="P1862:W1862">
    <cfRule type="expression" dxfId="4584" priority="17607" stopIfTrue="1">
      <formula>P1862&lt;&gt;P1861</formula>
    </cfRule>
  </conditionalFormatting>
  <conditionalFormatting sqref="O1862">
    <cfRule type="expression" dxfId="4583" priority="17608" stopIfTrue="1">
      <formula>O1862&lt;&gt;O1861</formula>
    </cfRule>
  </conditionalFormatting>
  <conditionalFormatting sqref="P1862">
    <cfRule type="expression" dxfId="4582" priority="17609" stopIfTrue="1">
      <formula>P1862&lt;&gt;P1861</formula>
    </cfRule>
  </conditionalFormatting>
  <conditionalFormatting sqref="P1862:W1862">
    <cfRule type="expression" dxfId="4581" priority="17610" stopIfTrue="1">
      <formula>P1862&lt;&gt;P1861</formula>
    </cfRule>
  </conditionalFormatting>
  <conditionalFormatting sqref="O1862">
    <cfRule type="expression" dxfId="4580" priority="17611" stopIfTrue="1">
      <formula>O1862&lt;&gt;O1861</formula>
    </cfRule>
  </conditionalFormatting>
  <conditionalFormatting sqref="P1862">
    <cfRule type="expression" dxfId="4579" priority="17612" stopIfTrue="1">
      <formula>P1862&lt;&gt;P1861</formula>
    </cfRule>
  </conditionalFormatting>
  <conditionalFormatting sqref="P1862:W1862">
    <cfRule type="expression" dxfId="4578" priority="17613" stopIfTrue="1">
      <formula>P1862&lt;&gt;P1861</formula>
    </cfRule>
  </conditionalFormatting>
  <conditionalFormatting sqref="O1862">
    <cfRule type="expression" dxfId="4577" priority="17614" stopIfTrue="1">
      <formula>O1862&lt;&gt;O1861</formula>
    </cfRule>
  </conditionalFormatting>
  <conditionalFormatting sqref="P1862">
    <cfRule type="expression" dxfId="4576" priority="17615" stopIfTrue="1">
      <formula>P1862&lt;&gt;P1861</formula>
    </cfRule>
  </conditionalFormatting>
  <conditionalFormatting sqref="P1862:W1862">
    <cfRule type="expression" dxfId="4575" priority="17616" stopIfTrue="1">
      <formula>P1862&lt;&gt;P1861</formula>
    </cfRule>
  </conditionalFormatting>
  <conditionalFormatting sqref="O1862">
    <cfRule type="expression" dxfId="4574" priority="17617" stopIfTrue="1">
      <formula>O1862&lt;&gt;O1861</formula>
    </cfRule>
  </conditionalFormatting>
  <conditionalFormatting sqref="P1862">
    <cfRule type="expression" dxfId="4573" priority="17618" stopIfTrue="1">
      <formula>P1862&lt;&gt;P1861</formula>
    </cfRule>
  </conditionalFormatting>
  <conditionalFormatting sqref="P1862:W1862">
    <cfRule type="expression" dxfId="4572" priority="17619" stopIfTrue="1">
      <formula>P1862&lt;&gt;P1861</formula>
    </cfRule>
  </conditionalFormatting>
  <conditionalFormatting sqref="O1862">
    <cfRule type="expression" dxfId="4571" priority="17620" stopIfTrue="1">
      <formula>O1862&lt;&gt;O1861</formula>
    </cfRule>
  </conditionalFormatting>
  <conditionalFormatting sqref="P1862">
    <cfRule type="expression" dxfId="4570" priority="17621" stopIfTrue="1">
      <formula>P1862&lt;&gt;P1861</formula>
    </cfRule>
  </conditionalFormatting>
  <conditionalFormatting sqref="P1862:W1862">
    <cfRule type="expression" dxfId="4569" priority="17622" stopIfTrue="1">
      <formula>P1862&lt;&gt;P1861</formula>
    </cfRule>
  </conditionalFormatting>
  <conditionalFormatting sqref="O1862">
    <cfRule type="expression" dxfId="4568" priority="17623" stopIfTrue="1">
      <formula>O1862&lt;&gt;O1861</formula>
    </cfRule>
  </conditionalFormatting>
  <conditionalFormatting sqref="P1862">
    <cfRule type="expression" dxfId="4567" priority="17624" stopIfTrue="1">
      <formula>P1862&lt;&gt;P1861</formula>
    </cfRule>
  </conditionalFormatting>
  <conditionalFormatting sqref="P1862:W1862">
    <cfRule type="expression" dxfId="4566" priority="17625" stopIfTrue="1">
      <formula>P1862&lt;&gt;P1861</formula>
    </cfRule>
  </conditionalFormatting>
  <conditionalFormatting sqref="O1862">
    <cfRule type="expression" dxfId="4565" priority="17626" stopIfTrue="1">
      <formula>O1862&lt;&gt;O1861</formula>
    </cfRule>
  </conditionalFormatting>
  <conditionalFormatting sqref="O1862">
    <cfRule type="expression" dxfId="4564" priority="17627" stopIfTrue="1">
      <formula>O1862&lt;&gt;O1861</formula>
    </cfRule>
  </conditionalFormatting>
  <conditionalFormatting sqref="O1862">
    <cfRule type="expression" dxfId="4563" priority="17628" stopIfTrue="1">
      <formula>O1862&lt;&gt;O1861</formula>
    </cfRule>
  </conditionalFormatting>
  <conditionalFormatting sqref="O1862">
    <cfRule type="expression" dxfId="4562" priority="17629" stopIfTrue="1">
      <formula>O1862&lt;&gt;O1861</formula>
    </cfRule>
  </conditionalFormatting>
  <conditionalFormatting sqref="O1862">
    <cfRule type="expression" dxfId="4561" priority="17630" stopIfTrue="1">
      <formula>O1862&lt;&gt;O1861</formula>
    </cfRule>
  </conditionalFormatting>
  <conditionalFormatting sqref="O1862">
    <cfRule type="expression" dxfId="4560" priority="17631" stopIfTrue="1">
      <formula>O1862&lt;&gt;O1861</formula>
    </cfRule>
  </conditionalFormatting>
  <conditionalFormatting sqref="O1862">
    <cfRule type="expression" dxfId="4559" priority="17632" stopIfTrue="1">
      <formula>O1862&lt;&gt;O1861</formula>
    </cfRule>
  </conditionalFormatting>
  <conditionalFormatting sqref="O1862">
    <cfRule type="expression" dxfId="4558" priority="17633" stopIfTrue="1">
      <formula>O1862&lt;&gt;O1861</formula>
    </cfRule>
  </conditionalFormatting>
  <conditionalFormatting sqref="O1862">
    <cfRule type="expression" dxfId="4557" priority="17634" stopIfTrue="1">
      <formula>O1862&lt;&gt;O1861</formula>
    </cfRule>
  </conditionalFormatting>
  <conditionalFormatting sqref="O1862">
    <cfRule type="expression" dxfId="4556" priority="17635" stopIfTrue="1">
      <formula>O1862&lt;&gt;O1861</formula>
    </cfRule>
  </conditionalFormatting>
  <conditionalFormatting sqref="O1862">
    <cfRule type="expression" dxfId="4555" priority="17636" stopIfTrue="1">
      <formula>O1862&lt;&gt;O1861</formula>
    </cfRule>
  </conditionalFormatting>
  <conditionalFormatting sqref="O1862">
    <cfRule type="expression" dxfId="4554" priority="17637" stopIfTrue="1">
      <formula>O1862&lt;&gt;O1861</formula>
    </cfRule>
  </conditionalFormatting>
  <conditionalFormatting sqref="O1862">
    <cfRule type="expression" dxfId="4553" priority="17638" stopIfTrue="1">
      <formula>O1862&lt;&gt;O1861</formula>
    </cfRule>
  </conditionalFormatting>
  <conditionalFormatting sqref="O1862">
    <cfRule type="expression" dxfId="4552" priority="17639" stopIfTrue="1">
      <formula>O1862&lt;&gt;O1861</formula>
    </cfRule>
  </conditionalFormatting>
  <conditionalFormatting sqref="O1862">
    <cfRule type="expression" dxfId="4551" priority="17640" stopIfTrue="1">
      <formula>O1862&lt;&gt;O1861</formula>
    </cfRule>
  </conditionalFormatting>
  <conditionalFormatting sqref="O1862">
    <cfRule type="expression" dxfId="4550" priority="17641" stopIfTrue="1">
      <formula>O1862&lt;&gt;O1861</formula>
    </cfRule>
  </conditionalFormatting>
  <conditionalFormatting sqref="O1862">
    <cfRule type="expression" dxfId="4549" priority="17669" stopIfTrue="1">
      <formula>O1862&lt;&gt;O1861</formula>
    </cfRule>
  </conditionalFormatting>
  <conditionalFormatting sqref="P1862">
    <cfRule type="expression" dxfId="4548" priority="17670" stopIfTrue="1">
      <formula>P1862&lt;&gt;P1861</formula>
    </cfRule>
  </conditionalFormatting>
  <conditionalFormatting sqref="B1862">
    <cfRule type="expression" dxfId="4547" priority="17671" stopIfTrue="1">
      <formula>B1862&lt;&gt;B1861</formula>
    </cfRule>
  </conditionalFormatting>
  <conditionalFormatting sqref="C1862">
    <cfRule type="expression" dxfId="4546" priority="17672" stopIfTrue="1">
      <formula>C1862&lt;&gt;C1861</formula>
    </cfRule>
  </conditionalFormatting>
  <conditionalFormatting sqref="C1862:M1862">
    <cfRule type="expression" dxfId="4545" priority="17673" stopIfTrue="1">
      <formula>C1862&lt;&gt;C1861</formula>
    </cfRule>
  </conditionalFormatting>
  <conditionalFormatting sqref="O1862">
    <cfRule type="expression" dxfId="4544" priority="17683" stopIfTrue="1">
      <formula>O1862&lt;&gt;O1861</formula>
    </cfRule>
  </conditionalFormatting>
  <conditionalFormatting sqref="P1862">
    <cfRule type="expression" dxfId="4543" priority="17684" stopIfTrue="1">
      <formula>P1862&lt;&gt;P1861</formula>
    </cfRule>
  </conditionalFormatting>
  <conditionalFormatting sqref="B1862">
    <cfRule type="expression" dxfId="4542" priority="17685" stopIfTrue="1">
      <formula>B1862&lt;&gt;B1861</formula>
    </cfRule>
  </conditionalFormatting>
  <conditionalFormatting sqref="C1862">
    <cfRule type="expression" dxfId="4541" priority="17686" stopIfTrue="1">
      <formula>C1862&lt;&gt;C1861</formula>
    </cfRule>
  </conditionalFormatting>
  <conditionalFormatting sqref="C1862:M1862">
    <cfRule type="expression" dxfId="4540" priority="17687" stopIfTrue="1">
      <formula>C1862&lt;&gt;C1861</formula>
    </cfRule>
  </conditionalFormatting>
  <conditionalFormatting sqref="O1862">
    <cfRule type="expression" dxfId="4539" priority="17693" stopIfTrue="1">
      <formula>O1862&lt;&gt;O1861</formula>
    </cfRule>
  </conditionalFormatting>
  <conditionalFormatting sqref="P1862">
    <cfRule type="expression" dxfId="4538" priority="17694" stopIfTrue="1">
      <formula>P1862&lt;&gt;P1861</formula>
    </cfRule>
  </conditionalFormatting>
  <conditionalFormatting sqref="B1862">
    <cfRule type="expression" dxfId="4537" priority="17695" stopIfTrue="1">
      <formula>B1862&lt;&gt;B1861</formula>
    </cfRule>
  </conditionalFormatting>
  <conditionalFormatting sqref="C1862">
    <cfRule type="expression" dxfId="4536" priority="17696" stopIfTrue="1">
      <formula>C1862&lt;&gt;C1861</formula>
    </cfRule>
  </conditionalFormatting>
  <conditionalFormatting sqref="C1862:M1862">
    <cfRule type="expression" dxfId="4535" priority="17697" stopIfTrue="1">
      <formula>C1862&lt;&gt;C1861</formula>
    </cfRule>
  </conditionalFormatting>
  <conditionalFormatting sqref="O1862">
    <cfRule type="expression" dxfId="4534" priority="17707" stopIfTrue="1">
      <formula>O1862&lt;&gt;O1861</formula>
    </cfRule>
  </conditionalFormatting>
  <conditionalFormatting sqref="P1862">
    <cfRule type="expression" dxfId="4533" priority="17708" stopIfTrue="1">
      <formula>P1862&lt;&gt;P1861</formula>
    </cfRule>
  </conditionalFormatting>
  <conditionalFormatting sqref="B1862">
    <cfRule type="expression" dxfId="4532" priority="17709" stopIfTrue="1">
      <formula>B1862&lt;&gt;B1861</formula>
    </cfRule>
  </conditionalFormatting>
  <conditionalFormatting sqref="C1862">
    <cfRule type="expression" dxfId="4531" priority="17710" stopIfTrue="1">
      <formula>C1862&lt;&gt;C1861</formula>
    </cfRule>
  </conditionalFormatting>
  <conditionalFormatting sqref="C1862:M1862">
    <cfRule type="expression" dxfId="4530" priority="17711" stopIfTrue="1">
      <formula>C1862&lt;&gt;C1861</formula>
    </cfRule>
  </conditionalFormatting>
  <conditionalFormatting sqref="T1862">
    <cfRule type="expression" dxfId="4529" priority="17724" stopIfTrue="1">
      <formula>T1862&lt;&gt;T1861</formula>
    </cfRule>
  </conditionalFormatting>
  <conditionalFormatting sqref="R1862:S1862 P1862 U1862:Z1862 X1862:X1863">
    <cfRule type="expression" dxfId="4528" priority="17833" stopIfTrue="1">
      <formula>P1862&lt;&gt;P1861</formula>
    </cfRule>
  </conditionalFormatting>
  <conditionalFormatting sqref="O1862">
    <cfRule type="expression" dxfId="4527" priority="17836" stopIfTrue="1">
      <formula>O1862&lt;&gt;O1861</formula>
    </cfRule>
  </conditionalFormatting>
  <conditionalFormatting sqref="P1862">
    <cfRule type="expression" dxfId="4526" priority="17837" stopIfTrue="1">
      <formula>P1862&lt;&gt;P1861</formula>
    </cfRule>
  </conditionalFormatting>
  <conditionalFormatting sqref="B1862">
    <cfRule type="expression" dxfId="4525" priority="17838" stopIfTrue="1">
      <formula>B1862&lt;&gt;B1861</formula>
    </cfRule>
  </conditionalFormatting>
  <conditionalFormatting sqref="C1862">
    <cfRule type="expression" dxfId="4524" priority="17839" stopIfTrue="1">
      <formula>C1862&lt;&gt;C1861</formula>
    </cfRule>
  </conditionalFormatting>
  <conditionalFormatting sqref="C1862:M1862">
    <cfRule type="expression" dxfId="4523" priority="17840" stopIfTrue="1">
      <formula>C1862&lt;&gt;C1861</formula>
    </cfRule>
  </conditionalFormatting>
  <conditionalFormatting sqref="O1862">
    <cfRule type="expression" dxfId="4522" priority="17845" stopIfTrue="1">
      <formula>O1862&lt;&gt;O1861</formula>
    </cfRule>
  </conditionalFormatting>
  <conditionalFormatting sqref="P1862">
    <cfRule type="expression" dxfId="4521" priority="17846" stopIfTrue="1">
      <formula>P1862&lt;&gt;P1861</formula>
    </cfRule>
  </conditionalFormatting>
  <conditionalFormatting sqref="B1862">
    <cfRule type="expression" dxfId="4520" priority="17847" stopIfTrue="1">
      <formula>B1862&lt;&gt;B1861</formula>
    </cfRule>
  </conditionalFormatting>
  <conditionalFormatting sqref="C1862">
    <cfRule type="expression" dxfId="4519" priority="17848" stopIfTrue="1">
      <formula>C1862&lt;&gt;C1861</formula>
    </cfRule>
  </conditionalFormatting>
  <conditionalFormatting sqref="C1862:M1862">
    <cfRule type="expression" dxfId="4518" priority="17849" stopIfTrue="1">
      <formula>C1862&lt;&gt;C1861</formula>
    </cfRule>
  </conditionalFormatting>
  <conditionalFormatting sqref="O1862">
    <cfRule type="expression" dxfId="4517" priority="17854" stopIfTrue="1">
      <formula>O1862&lt;&gt;O1861</formula>
    </cfRule>
  </conditionalFormatting>
  <conditionalFormatting sqref="P1862">
    <cfRule type="expression" dxfId="4516" priority="17855" stopIfTrue="1">
      <formula>P1862&lt;&gt;P1861</formula>
    </cfRule>
  </conditionalFormatting>
  <conditionalFormatting sqref="B1862">
    <cfRule type="expression" dxfId="4515" priority="17856" stopIfTrue="1">
      <formula>B1862&lt;&gt;B1861</formula>
    </cfRule>
  </conditionalFormatting>
  <conditionalFormatting sqref="C1862">
    <cfRule type="expression" dxfId="4514" priority="17857" stopIfTrue="1">
      <formula>C1862&lt;&gt;C1861</formula>
    </cfRule>
  </conditionalFormatting>
  <conditionalFormatting sqref="C1862:M1862">
    <cfRule type="expression" dxfId="4513" priority="17858" stopIfTrue="1">
      <formula>C1862&lt;&gt;C1861</formula>
    </cfRule>
  </conditionalFormatting>
  <conditionalFormatting sqref="O1862">
    <cfRule type="expression" dxfId="4512" priority="17863" stopIfTrue="1">
      <formula>O1862&lt;&gt;O1861</formula>
    </cfRule>
  </conditionalFormatting>
  <conditionalFormatting sqref="P1862">
    <cfRule type="expression" dxfId="4511" priority="17864" stopIfTrue="1">
      <formula>P1862&lt;&gt;P1861</formula>
    </cfRule>
  </conditionalFormatting>
  <conditionalFormatting sqref="B1862">
    <cfRule type="expression" dxfId="4510" priority="17865" stopIfTrue="1">
      <formula>B1862&lt;&gt;B1861</formula>
    </cfRule>
  </conditionalFormatting>
  <conditionalFormatting sqref="C1862">
    <cfRule type="expression" dxfId="4509" priority="17866" stopIfTrue="1">
      <formula>C1862&lt;&gt;C1861</formula>
    </cfRule>
  </conditionalFormatting>
  <conditionalFormatting sqref="C1862:M1862">
    <cfRule type="expression" dxfId="4508" priority="17867" stopIfTrue="1">
      <formula>C1862&lt;&gt;C1861</formula>
    </cfRule>
  </conditionalFormatting>
  <conditionalFormatting sqref="T1862">
    <cfRule type="expression" dxfId="4507" priority="17870" stopIfTrue="1">
      <formula>T1862&lt;&gt;T1861</formula>
    </cfRule>
  </conditionalFormatting>
  <conditionalFormatting sqref="P1862:S1862 U1862:Z1862 X1862:X1863">
    <cfRule type="expression" dxfId="4506" priority="17879" stopIfTrue="1">
      <formula>P1862&lt;&gt;P1861</formula>
    </cfRule>
  </conditionalFormatting>
  <conditionalFormatting sqref="O1862">
    <cfRule type="expression" dxfId="4505" priority="17883" stopIfTrue="1">
      <formula>O1862&lt;&gt;O1861</formula>
    </cfRule>
  </conditionalFormatting>
  <conditionalFormatting sqref="P1862">
    <cfRule type="expression" dxfId="4504" priority="17884" stopIfTrue="1">
      <formula>P1862&lt;&gt;P1861</formula>
    </cfRule>
  </conditionalFormatting>
  <conditionalFormatting sqref="B1862">
    <cfRule type="expression" dxfId="4503" priority="17885" stopIfTrue="1">
      <formula>B1862&lt;&gt;B1861</formula>
    </cfRule>
  </conditionalFormatting>
  <conditionalFormatting sqref="C1862">
    <cfRule type="expression" dxfId="4502" priority="17886" stopIfTrue="1">
      <formula>C1862&lt;&gt;C1861</formula>
    </cfRule>
  </conditionalFormatting>
  <conditionalFormatting sqref="C1862:M1862">
    <cfRule type="expression" dxfId="4501" priority="17887" stopIfTrue="1">
      <formula>C1862&lt;&gt;C1861</formula>
    </cfRule>
  </conditionalFormatting>
  <conditionalFormatting sqref="O1862">
    <cfRule type="expression" dxfId="4500" priority="17897" stopIfTrue="1">
      <formula>O1862&lt;&gt;O1861</formula>
    </cfRule>
  </conditionalFormatting>
  <conditionalFormatting sqref="P1862">
    <cfRule type="expression" dxfId="4499" priority="17898" stopIfTrue="1">
      <formula>P1862&lt;&gt;P1861</formula>
    </cfRule>
  </conditionalFormatting>
  <conditionalFormatting sqref="B1862">
    <cfRule type="expression" dxfId="4498" priority="17899" stopIfTrue="1">
      <formula>B1862&lt;&gt;B1861</formula>
    </cfRule>
  </conditionalFormatting>
  <conditionalFormatting sqref="C1862">
    <cfRule type="expression" dxfId="4497" priority="17900" stopIfTrue="1">
      <formula>C1862&lt;&gt;C1861</formula>
    </cfRule>
  </conditionalFormatting>
  <conditionalFormatting sqref="C1862:M1862">
    <cfRule type="expression" dxfId="4496" priority="17901" stopIfTrue="1">
      <formula>C1862&lt;&gt;C1861</formula>
    </cfRule>
  </conditionalFormatting>
  <conditionalFormatting sqref="O1862">
    <cfRule type="expression" dxfId="4495" priority="17907" stopIfTrue="1">
      <formula>O1862&lt;&gt;O1861</formula>
    </cfRule>
  </conditionalFormatting>
  <conditionalFormatting sqref="P1862">
    <cfRule type="expression" dxfId="4494" priority="17908" stopIfTrue="1">
      <formula>P1862&lt;&gt;P1861</formula>
    </cfRule>
  </conditionalFormatting>
  <conditionalFormatting sqref="B1862">
    <cfRule type="expression" dxfId="4493" priority="17909" stopIfTrue="1">
      <formula>B1862&lt;&gt;B1861</formula>
    </cfRule>
  </conditionalFormatting>
  <conditionalFormatting sqref="C1862">
    <cfRule type="expression" dxfId="4492" priority="17910" stopIfTrue="1">
      <formula>C1862&lt;&gt;C1861</formula>
    </cfRule>
  </conditionalFormatting>
  <conditionalFormatting sqref="C1862:M1862">
    <cfRule type="expression" dxfId="4491" priority="17911" stopIfTrue="1">
      <formula>C1862&lt;&gt;C1861</formula>
    </cfRule>
  </conditionalFormatting>
  <conditionalFormatting sqref="O1862">
    <cfRule type="expression" dxfId="4490" priority="17921" stopIfTrue="1">
      <formula>O1862&lt;&gt;O1861</formula>
    </cfRule>
  </conditionalFormatting>
  <conditionalFormatting sqref="P1862">
    <cfRule type="expression" dxfId="4489" priority="17922" stopIfTrue="1">
      <formula>P1862&lt;&gt;P1861</formula>
    </cfRule>
  </conditionalFormatting>
  <conditionalFormatting sqref="B1862">
    <cfRule type="expression" dxfId="4488" priority="17923" stopIfTrue="1">
      <formula>B1862&lt;&gt;B1861</formula>
    </cfRule>
  </conditionalFormatting>
  <conditionalFormatting sqref="C1862">
    <cfRule type="expression" dxfId="4487" priority="17924" stopIfTrue="1">
      <formula>C1862&lt;&gt;C1861</formula>
    </cfRule>
  </conditionalFormatting>
  <conditionalFormatting sqref="C1862:M1862">
    <cfRule type="expression" dxfId="4486" priority="17925" stopIfTrue="1">
      <formula>C1862&lt;&gt;C1861</formula>
    </cfRule>
  </conditionalFormatting>
  <conditionalFormatting sqref="T1862">
    <cfRule type="expression" dxfId="4485" priority="17938" stopIfTrue="1">
      <formula>T1862&lt;&gt;T1861</formula>
    </cfRule>
  </conditionalFormatting>
  <conditionalFormatting sqref="R1862:S1862 P1862 U1862:Z1862 X1862:X1863">
    <cfRule type="expression" dxfId="4484" priority="18047" stopIfTrue="1">
      <formula>P1862&lt;&gt;P1861</formula>
    </cfRule>
  </conditionalFormatting>
  <conditionalFormatting sqref="O1862">
    <cfRule type="expression" dxfId="4483" priority="18050" stopIfTrue="1">
      <formula>O1862&lt;&gt;O1861</formula>
    </cfRule>
  </conditionalFormatting>
  <conditionalFormatting sqref="P1862">
    <cfRule type="expression" dxfId="4482" priority="18051" stopIfTrue="1">
      <formula>P1862&lt;&gt;P1861</formula>
    </cfRule>
  </conditionalFormatting>
  <conditionalFormatting sqref="B1862">
    <cfRule type="expression" dxfId="4481" priority="18052" stopIfTrue="1">
      <formula>B1862&lt;&gt;B1861</formula>
    </cfRule>
  </conditionalFormatting>
  <conditionalFormatting sqref="C1862">
    <cfRule type="expression" dxfId="4480" priority="18053" stopIfTrue="1">
      <formula>C1862&lt;&gt;C1861</formula>
    </cfRule>
  </conditionalFormatting>
  <conditionalFormatting sqref="C1862:M1862">
    <cfRule type="expression" dxfId="4479" priority="18054" stopIfTrue="1">
      <formula>C1862&lt;&gt;C1861</formula>
    </cfRule>
  </conditionalFormatting>
  <conditionalFormatting sqref="O1862">
    <cfRule type="expression" dxfId="4478" priority="18059" stopIfTrue="1">
      <formula>O1862&lt;&gt;O1861</formula>
    </cfRule>
  </conditionalFormatting>
  <conditionalFormatting sqref="P1862">
    <cfRule type="expression" dxfId="4477" priority="18060" stopIfTrue="1">
      <formula>P1862&lt;&gt;P1861</formula>
    </cfRule>
  </conditionalFormatting>
  <conditionalFormatting sqref="B1862">
    <cfRule type="expression" dxfId="4476" priority="18061" stopIfTrue="1">
      <formula>B1862&lt;&gt;B1861</formula>
    </cfRule>
  </conditionalFormatting>
  <conditionalFormatting sqref="C1862">
    <cfRule type="expression" dxfId="4475" priority="18062" stopIfTrue="1">
      <formula>C1862&lt;&gt;C1861</formula>
    </cfRule>
  </conditionalFormatting>
  <conditionalFormatting sqref="C1862:M1862">
    <cfRule type="expression" dxfId="4474" priority="18063" stopIfTrue="1">
      <formula>C1862&lt;&gt;C1861</formula>
    </cfRule>
  </conditionalFormatting>
  <conditionalFormatting sqref="O1862">
    <cfRule type="expression" dxfId="4473" priority="18068" stopIfTrue="1">
      <formula>O1862&lt;&gt;O1861</formula>
    </cfRule>
  </conditionalFormatting>
  <conditionalFormatting sqref="P1862">
    <cfRule type="expression" dxfId="4472" priority="18069" stopIfTrue="1">
      <formula>P1862&lt;&gt;P1861</formula>
    </cfRule>
  </conditionalFormatting>
  <conditionalFormatting sqref="B1862">
    <cfRule type="expression" dxfId="4471" priority="18070" stopIfTrue="1">
      <formula>B1862&lt;&gt;B1861</formula>
    </cfRule>
  </conditionalFormatting>
  <conditionalFormatting sqref="C1862">
    <cfRule type="expression" dxfId="4470" priority="18071" stopIfTrue="1">
      <formula>C1862&lt;&gt;C1861</formula>
    </cfRule>
  </conditionalFormatting>
  <conditionalFormatting sqref="C1862:M1862">
    <cfRule type="expression" dxfId="4469" priority="18072" stopIfTrue="1">
      <formula>C1862&lt;&gt;C1861</formula>
    </cfRule>
  </conditionalFormatting>
  <conditionalFormatting sqref="O1862">
    <cfRule type="expression" dxfId="4468" priority="18077" stopIfTrue="1">
      <formula>O1862&lt;&gt;O1861</formula>
    </cfRule>
  </conditionalFormatting>
  <conditionalFormatting sqref="P1862">
    <cfRule type="expression" dxfId="4467" priority="18078" stopIfTrue="1">
      <formula>P1862&lt;&gt;P1861</formula>
    </cfRule>
  </conditionalFormatting>
  <conditionalFormatting sqref="B1862">
    <cfRule type="expression" dxfId="4466" priority="18079" stopIfTrue="1">
      <formula>B1862&lt;&gt;B1861</formula>
    </cfRule>
  </conditionalFormatting>
  <conditionalFormatting sqref="C1862">
    <cfRule type="expression" dxfId="4465" priority="18080" stopIfTrue="1">
      <formula>C1862&lt;&gt;C1861</formula>
    </cfRule>
  </conditionalFormatting>
  <conditionalFormatting sqref="C1862:M1862">
    <cfRule type="expression" dxfId="4464" priority="18081" stopIfTrue="1">
      <formula>C1862&lt;&gt;C1861</formula>
    </cfRule>
  </conditionalFormatting>
  <conditionalFormatting sqref="T1862">
    <cfRule type="expression" dxfId="4463" priority="18084" stopIfTrue="1">
      <formula>T1862&lt;&gt;T1861</formula>
    </cfRule>
  </conditionalFormatting>
  <conditionalFormatting sqref="C1862:J1862">
    <cfRule type="expression" dxfId="4462" priority="18173" stopIfTrue="1">
      <formula>C1862&lt;&gt;C1861</formula>
    </cfRule>
  </conditionalFormatting>
  <conditionalFormatting sqref="B1862">
    <cfRule type="expression" dxfId="4461" priority="18174" stopIfTrue="1">
      <formula>B1862&lt;&gt;B1861</formula>
    </cfRule>
  </conditionalFormatting>
  <conditionalFormatting sqref="C1862">
    <cfRule type="expression" dxfId="4460" priority="18175" stopIfTrue="1">
      <formula>C1862&lt;&gt;C1861</formula>
    </cfRule>
  </conditionalFormatting>
  <conditionalFormatting sqref="B1862">
    <cfRule type="expression" dxfId="4459" priority="18178" stopIfTrue="1">
      <formula>B1862&lt;&gt;B1861</formula>
    </cfRule>
  </conditionalFormatting>
  <conditionalFormatting sqref="C1862">
    <cfRule type="expression" dxfId="4458" priority="18179" stopIfTrue="1">
      <formula>C1862&lt;&gt;C1861</formula>
    </cfRule>
  </conditionalFormatting>
  <conditionalFormatting sqref="B1862">
    <cfRule type="expression" dxfId="4457" priority="18180" stopIfTrue="1">
      <formula>B1862&lt;&gt;B1861</formula>
    </cfRule>
  </conditionalFormatting>
  <conditionalFormatting sqref="C1862">
    <cfRule type="expression" dxfId="4456" priority="18181" stopIfTrue="1">
      <formula>C1862&lt;&gt;C1861</formula>
    </cfRule>
  </conditionalFormatting>
  <conditionalFormatting sqref="B1862">
    <cfRule type="expression" dxfId="4455" priority="18184" stopIfTrue="1">
      <formula>B1862&lt;&gt;B1861</formula>
    </cfRule>
  </conditionalFormatting>
  <conditionalFormatting sqref="C1862">
    <cfRule type="expression" dxfId="4454" priority="18185" stopIfTrue="1">
      <formula>C1862&lt;&gt;C1861</formula>
    </cfRule>
  </conditionalFormatting>
  <conditionalFormatting sqref="B1862">
    <cfRule type="expression" dxfId="4453" priority="18239" stopIfTrue="1">
      <formula>B1862&lt;&gt;B1861</formula>
    </cfRule>
  </conditionalFormatting>
  <conditionalFormatting sqref="C1862">
    <cfRule type="expression" dxfId="4452" priority="18240" stopIfTrue="1">
      <formula>C1862&lt;&gt;C1861</formula>
    </cfRule>
  </conditionalFormatting>
  <conditionalFormatting sqref="B1862">
    <cfRule type="expression" dxfId="4451" priority="18241" stopIfTrue="1">
      <formula>B1862&lt;&gt;B1861</formula>
    </cfRule>
  </conditionalFormatting>
  <conditionalFormatting sqref="C1862">
    <cfRule type="expression" dxfId="4450" priority="18242" stopIfTrue="1">
      <formula>C1862&lt;&gt;C1861</formula>
    </cfRule>
  </conditionalFormatting>
  <conditionalFormatting sqref="B1862">
    <cfRule type="expression" dxfId="4449" priority="18243" stopIfTrue="1">
      <formula>B1862&lt;&gt;B1861</formula>
    </cfRule>
  </conditionalFormatting>
  <conditionalFormatting sqref="C1862">
    <cfRule type="expression" dxfId="4448" priority="18244" stopIfTrue="1">
      <formula>C1862&lt;&gt;C1861</formula>
    </cfRule>
  </conditionalFormatting>
  <conditionalFormatting sqref="B1862">
    <cfRule type="expression" dxfId="4447" priority="18245" stopIfTrue="1">
      <formula>B1862&lt;&gt;B1861</formula>
    </cfRule>
  </conditionalFormatting>
  <conditionalFormatting sqref="C1862">
    <cfRule type="expression" dxfId="4446" priority="18246" stopIfTrue="1">
      <formula>C1862&lt;&gt;C1861</formula>
    </cfRule>
  </conditionalFormatting>
  <conditionalFormatting sqref="O1862">
    <cfRule type="expression" dxfId="4445" priority="18247" stopIfTrue="1">
      <formula>O1862&lt;&gt;O1861</formula>
    </cfRule>
  </conditionalFormatting>
  <conditionalFormatting sqref="P1862">
    <cfRule type="expression" dxfId="4444" priority="18248" stopIfTrue="1">
      <formula>P1862&lt;&gt;P1861</formula>
    </cfRule>
  </conditionalFormatting>
  <conditionalFormatting sqref="P1862:W1862">
    <cfRule type="expression" dxfId="4443" priority="18249" stopIfTrue="1">
      <formula>P1862&lt;&gt;P1861</formula>
    </cfRule>
  </conditionalFormatting>
  <conditionalFormatting sqref="O1862">
    <cfRule type="expression" dxfId="4442" priority="18250" stopIfTrue="1">
      <formula>O1862&lt;&gt;O1861</formula>
    </cfRule>
  </conditionalFormatting>
  <conditionalFormatting sqref="P1862">
    <cfRule type="expression" dxfId="4441" priority="18251" stopIfTrue="1">
      <formula>P1862&lt;&gt;P1861</formula>
    </cfRule>
  </conditionalFormatting>
  <conditionalFormatting sqref="P1862:W1862">
    <cfRule type="expression" dxfId="4440" priority="18252" stopIfTrue="1">
      <formula>P1862&lt;&gt;P1861</formula>
    </cfRule>
  </conditionalFormatting>
  <conditionalFormatting sqref="O1862">
    <cfRule type="expression" dxfId="4439" priority="18253" stopIfTrue="1">
      <formula>O1862&lt;&gt;O1861</formula>
    </cfRule>
  </conditionalFormatting>
  <conditionalFormatting sqref="P1862">
    <cfRule type="expression" dxfId="4438" priority="18254" stopIfTrue="1">
      <formula>P1862&lt;&gt;P1861</formula>
    </cfRule>
  </conditionalFormatting>
  <conditionalFormatting sqref="P1862:W1862">
    <cfRule type="expression" dxfId="4437" priority="18255" stopIfTrue="1">
      <formula>P1862&lt;&gt;P1861</formula>
    </cfRule>
  </conditionalFormatting>
  <conditionalFormatting sqref="O1862">
    <cfRule type="expression" dxfId="4436" priority="18256" stopIfTrue="1">
      <formula>O1862&lt;&gt;O1861</formula>
    </cfRule>
  </conditionalFormatting>
  <conditionalFormatting sqref="P1862">
    <cfRule type="expression" dxfId="4435" priority="18257" stopIfTrue="1">
      <formula>P1862&lt;&gt;P1861</formula>
    </cfRule>
  </conditionalFormatting>
  <conditionalFormatting sqref="P1862:W1862">
    <cfRule type="expression" dxfId="4434" priority="18258" stopIfTrue="1">
      <formula>P1862&lt;&gt;P1861</formula>
    </cfRule>
  </conditionalFormatting>
  <conditionalFormatting sqref="O1862">
    <cfRule type="expression" dxfId="4433" priority="18259" stopIfTrue="1">
      <formula>O1862&lt;&gt;O1861</formula>
    </cfRule>
  </conditionalFormatting>
  <conditionalFormatting sqref="P1862">
    <cfRule type="expression" dxfId="4432" priority="18260" stopIfTrue="1">
      <formula>P1862&lt;&gt;P1861</formula>
    </cfRule>
  </conditionalFormatting>
  <conditionalFormatting sqref="P1862:W1862">
    <cfRule type="expression" dxfId="4431" priority="18261" stopIfTrue="1">
      <formula>P1862&lt;&gt;P1861</formula>
    </cfRule>
  </conditionalFormatting>
  <conditionalFormatting sqref="O1862">
    <cfRule type="expression" dxfId="4430" priority="18262" stopIfTrue="1">
      <formula>O1862&lt;&gt;O1861</formula>
    </cfRule>
  </conditionalFormatting>
  <conditionalFormatting sqref="P1862">
    <cfRule type="expression" dxfId="4429" priority="18263" stopIfTrue="1">
      <formula>P1862&lt;&gt;P1861</formula>
    </cfRule>
  </conditionalFormatting>
  <conditionalFormatting sqref="P1862:W1862">
    <cfRule type="expression" dxfId="4428" priority="18264" stopIfTrue="1">
      <formula>P1862&lt;&gt;P1861</formula>
    </cfRule>
  </conditionalFormatting>
  <conditionalFormatting sqref="O1862">
    <cfRule type="expression" dxfId="4427" priority="18265" stopIfTrue="1">
      <formula>O1862&lt;&gt;O1861</formula>
    </cfRule>
  </conditionalFormatting>
  <conditionalFormatting sqref="P1862">
    <cfRule type="expression" dxfId="4426" priority="18266" stopIfTrue="1">
      <formula>P1862&lt;&gt;P1861</formula>
    </cfRule>
  </conditionalFormatting>
  <conditionalFormatting sqref="P1862:W1862">
    <cfRule type="expression" dxfId="4425" priority="18267" stopIfTrue="1">
      <formula>P1862&lt;&gt;P1861</formula>
    </cfRule>
  </conditionalFormatting>
  <conditionalFormatting sqref="O1862">
    <cfRule type="expression" dxfId="4424" priority="18268" stopIfTrue="1">
      <formula>O1862&lt;&gt;O1861</formula>
    </cfRule>
  </conditionalFormatting>
  <conditionalFormatting sqref="P1862">
    <cfRule type="expression" dxfId="4423" priority="18269" stopIfTrue="1">
      <formula>P1862&lt;&gt;P1861</formula>
    </cfRule>
  </conditionalFormatting>
  <conditionalFormatting sqref="P1862:W1862">
    <cfRule type="expression" dxfId="4422" priority="18270" stopIfTrue="1">
      <formula>P1862&lt;&gt;P1861</formula>
    </cfRule>
  </conditionalFormatting>
  <conditionalFormatting sqref="O1862">
    <cfRule type="expression" dxfId="4421" priority="18271" stopIfTrue="1">
      <formula>O1862&lt;&gt;O1861</formula>
    </cfRule>
  </conditionalFormatting>
  <conditionalFormatting sqref="O1862">
    <cfRule type="expression" dxfId="4420" priority="18272" stopIfTrue="1">
      <formula>O1862&lt;&gt;O1861</formula>
    </cfRule>
  </conditionalFormatting>
  <conditionalFormatting sqref="O1862">
    <cfRule type="expression" dxfId="4419" priority="18273" stopIfTrue="1">
      <formula>O1862&lt;&gt;O1861</formula>
    </cfRule>
  </conditionalFormatting>
  <conditionalFormatting sqref="O1862">
    <cfRule type="expression" dxfId="4418" priority="18274" stopIfTrue="1">
      <formula>O1862&lt;&gt;O1861</formula>
    </cfRule>
  </conditionalFormatting>
  <conditionalFormatting sqref="O1862">
    <cfRule type="expression" dxfId="4417" priority="18275" stopIfTrue="1">
      <formula>O1862&lt;&gt;O1861</formula>
    </cfRule>
  </conditionalFormatting>
  <conditionalFormatting sqref="O1862">
    <cfRule type="expression" dxfId="4416" priority="18276" stopIfTrue="1">
      <formula>O1862&lt;&gt;O1861</formula>
    </cfRule>
  </conditionalFormatting>
  <conditionalFormatting sqref="O1862">
    <cfRule type="expression" dxfId="4415" priority="18277" stopIfTrue="1">
      <formula>O1862&lt;&gt;O1861</formula>
    </cfRule>
  </conditionalFormatting>
  <conditionalFormatting sqref="O1862">
    <cfRule type="expression" dxfId="4414" priority="18278" stopIfTrue="1">
      <formula>O1862&lt;&gt;O1861</formula>
    </cfRule>
  </conditionalFormatting>
  <conditionalFormatting sqref="O1862">
    <cfRule type="expression" dxfId="4413" priority="18279" stopIfTrue="1">
      <formula>O1862&lt;&gt;O1861</formula>
    </cfRule>
  </conditionalFormatting>
  <conditionalFormatting sqref="O1862">
    <cfRule type="expression" dxfId="4412" priority="18280" stopIfTrue="1">
      <formula>O1862&lt;&gt;O1861</formula>
    </cfRule>
  </conditionalFormatting>
  <conditionalFormatting sqref="O1862">
    <cfRule type="expression" dxfId="4411" priority="18281" stopIfTrue="1">
      <formula>O1862&lt;&gt;O1861</formula>
    </cfRule>
  </conditionalFormatting>
  <conditionalFormatting sqref="O1862">
    <cfRule type="expression" dxfId="4410" priority="18282" stopIfTrue="1">
      <formula>O1862&lt;&gt;O1861</formula>
    </cfRule>
  </conditionalFormatting>
  <conditionalFormatting sqref="O1862">
    <cfRule type="expression" dxfId="4409" priority="18283" stopIfTrue="1">
      <formula>O1862&lt;&gt;O1861</formula>
    </cfRule>
  </conditionalFormatting>
  <conditionalFormatting sqref="O1862">
    <cfRule type="expression" dxfId="4408" priority="18284" stopIfTrue="1">
      <formula>O1862&lt;&gt;O1861</formula>
    </cfRule>
  </conditionalFormatting>
  <conditionalFormatting sqref="O1862">
    <cfRule type="expression" dxfId="4407" priority="18285" stopIfTrue="1">
      <formula>O1862&lt;&gt;O1861</formula>
    </cfRule>
  </conditionalFormatting>
  <conditionalFormatting sqref="O1862">
    <cfRule type="expression" dxfId="4406" priority="18286" stopIfTrue="1">
      <formula>O1862&lt;&gt;O1861</formula>
    </cfRule>
  </conditionalFormatting>
  <conditionalFormatting sqref="O1862">
    <cfRule type="expression" dxfId="4405" priority="18314" stopIfTrue="1">
      <formula>O1862&lt;&gt;O1861</formula>
    </cfRule>
  </conditionalFormatting>
  <conditionalFormatting sqref="P1862">
    <cfRule type="expression" dxfId="4404" priority="18315" stopIfTrue="1">
      <formula>P1862&lt;&gt;P1861</formula>
    </cfRule>
  </conditionalFormatting>
  <conditionalFormatting sqref="P1862:Z1862 X1862:X1863">
    <cfRule type="expression" dxfId="4403" priority="18316" stopIfTrue="1">
      <formula>P1862&lt;&gt;P1861</formula>
    </cfRule>
  </conditionalFormatting>
  <conditionalFormatting sqref="B1862">
    <cfRule type="expression" dxfId="4402" priority="18317" stopIfTrue="1">
      <formula>B1862&lt;&gt;B1861</formula>
    </cfRule>
  </conditionalFormatting>
  <conditionalFormatting sqref="C1862">
    <cfRule type="expression" dxfId="4401" priority="18318" stopIfTrue="1">
      <formula>C1862&lt;&gt;C1861</formula>
    </cfRule>
  </conditionalFormatting>
  <conditionalFormatting sqref="O1862">
    <cfRule type="expression" dxfId="4400" priority="18324" stopIfTrue="1">
      <formula>O1862&lt;&gt;O1861</formula>
    </cfRule>
  </conditionalFormatting>
  <conditionalFormatting sqref="P1862">
    <cfRule type="expression" dxfId="4399" priority="18325" stopIfTrue="1">
      <formula>P1862&lt;&gt;P1861</formula>
    </cfRule>
  </conditionalFormatting>
  <conditionalFormatting sqref="P1862:Z1862 X1862:X1863">
    <cfRule type="expression" dxfId="4398" priority="18326" stopIfTrue="1">
      <formula>P1862&lt;&gt;P1861</formula>
    </cfRule>
  </conditionalFormatting>
  <conditionalFormatting sqref="B1862">
    <cfRule type="expression" dxfId="4397" priority="18327" stopIfTrue="1">
      <formula>B1862&lt;&gt;B1861</formula>
    </cfRule>
  </conditionalFormatting>
  <conditionalFormatting sqref="C1862">
    <cfRule type="expression" dxfId="4396" priority="18328" stopIfTrue="1">
      <formula>C1862&lt;&gt;C1861</formula>
    </cfRule>
  </conditionalFormatting>
  <conditionalFormatting sqref="O1862">
    <cfRule type="expression" dxfId="4395" priority="18334" stopIfTrue="1">
      <formula>O1862&lt;&gt;O1861</formula>
    </cfRule>
  </conditionalFormatting>
  <conditionalFormatting sqref="P1862">
    <cfRule type="expression" dxfId="4394" priority="18335" stopIfTrue="1">
      <formula>P1862&lt;&gt;P1861</formula>
    </cfRule>
  </conditionalFormatting>
  <conditionalFormatting sqref="P1862:Z1862 X1862:X1863">
    <cfRule type="expression" dxfId="4393" priority="18336" stopIfTrue="1">
      <formula>P1862&lt;&gt;P1861</formula>
    </cfRule>
  </conditionalFormatting>
  <conditionalFormatting sqref="B1862">
    <cfRule type="expression" dxfId="4392" priority="18337" stopIfTrue="1">
      <formula>B1862&lt;&gt;B1861</formula>
    </cfRule>
  </conditionalFormatting>
  <conditionalFormatting sqref="C1862">
    <cfRule type="expression" dxfId="4391" priority="18338" stopIfTrue="1">
      <formula>C1862&lt;&gt;C1861</formula>
    </cfRule>
  </conditionalFormatting>
  <conditionalFormatting sqref="O1862">
    <cfRule type="expression" dxfId="4390" priority="18344" stopIfTrue="1">
      <formula>O1862&lt;&gt;O1861</formula>
    </cfRule>
  </conditionalFormatting>
  <conditionalFormatting sqref="P1862">
    <cfRule type="expression" dxfId="4389" priority="18345" stopIfTrue="1">
      <formula>P1862&lt;&gt;P1861</formula>
    </cfRule>
  </conditionalFormatting>
  <conditionalFormatting sqref="P1862:Z1862 X1862:X1863">
    <cfRule type="expression" dxfId="4388" priority="18346" stopIfTrue="1">
      <formula>P1862&lt;&gt;P1861</formula>
    </cfRule>
  </conditionalFormatting>
  <conditionalFormatting sqref="B1862">
    <cfRule type="expression" dxfId="4387" priority="18347" stopIfTrue="1">
      <formula>B1862&lt;&gt;B1861</formula>
    </cfRule>
  </conditionalFormatting>
  <conditionalFormatting sqref="C1862">
    <cfRule type="expression" dxfId="4386" priority="18348" stopIfTrue="1">
      <formula>C1862&lt;&gt;C1861</formula>
    </cfRule>
  </conditionalFormatting>
  <conditionalFormatting sqref="O1862">
    <cfRule type="expression" dxfId="4385" priority="18354" stopIfTrue="1">
      <formula>O1862&lt;&gt;O1861</formula>
    </cfRule>
  </conditionalFormatting>
  <conditionalFormatting sqref="P1862">
    <cfRule type="expression" dxfId="4384" priority="18355" stopIfTrue="1">
      <formula>P1862&lt;&gt;P1861</formula>
    </cfRule>
  </conditionalFormatting>
  <conditionalFormatting sqref="P1862:Z1862 X1862:X1863">
    <cfRule type="expression" dxfId="4383" priority="18356" stopIfTrue="1">
      <formula>P1862&lt;&gt;P1861</formula>
    </cfRule>
  </conditionalFormatting>
  <conditionalFormatting sqref="B1862">
    <cfRule type="expression" dxfId="4382" priority="18357" stopIfTrue="1">
      <formula>B1862&lt;&gt;B1861</formula>
    </cfRule>
  </conditionalFormatting>
  <conditionalFormatting sqref="C1862">
    <cfRule type="expression" dxfId="4381" priority="18358" stopIfTrue="1">
      <formula>C1862&lt;&gt;C1861</formula>
    </cfRule>
  </conditionalFormatting>
  <conditionalFormatting sqref="O1862">
    <cfRule type="expression" dxfId="4380" priority="18364" stopIfTrue="1">
      <formula>O1862&lt;&gt;O1861</formula>
    </cfRule>
  </conditionalFormatting>
  <conditionalFormatting sqref="P1862">
    <cfRule type="expression" dxfId="4379" priority="18365" stopIfTrue="1">
      <formula>P1862&lt;&gt;P1861</formula>
    </cfRule>
  </conditionalFormatting>
  <conditionalFormatting sqref="P1862:Z1862 X1862:X1863">
    <cfRule type="expression" dxfId="4378" priority="18366" stopIfTrue="1">
      <formula>P1862&lt;&gt;P1861</formula>
    </cfRule>
  </conditionalFormatting>
  <conditionalFormatting sqref="B1862">
    <cfRule type="expression" dxfId="4377" priority="18367" stopIfTrue="1">
      <formula>B1862&lt;&gt;B1861</formula>
    </cfRule>
  </conditionalFormatting>
  <conditionalFormatting sqref="C1862">
    <cfRule type="expression" dxfId="4376" priority="18368" stopIfTrue="1">
      <formula>C1862&lt;&gt;C1861</formula>
    </cfRule>
  </conditionalFormatting>
  <conditionalFormatting sqref="O1862">
    <cfRule type="expression" dxfId="4375" priority="18374" stopIfTrue="1">
      <formula>O1862&lt;&gt;O1861</formula>
    </cfRule>
  </conditionalFormatting>
  <conditionalFormatting sqref="P1862">
    <cfRule type="expression" dxfId="4374" priority="18375" stopIfTrue="1">
      <formula>P1862&lt;&gt;P1861</formula>
    </cfRule>
  </conditionalFormatting>
  <conditionalFormatting sqref="P1862:Z1862 X1862:X1863">
    <cfRule type="expression" dxfId="4373" priority="18376" stopIfTrue="1">
      <formula>P1862&lt;&gt;P1861</formula>
    </cfRule>
  </conditionalFormatting>
  <conditionalFormatting sqref="B1862">
    <cfRule type="expression" dxfId="4372" priority="18377" stopIfTrue="1">
      <formula>B1862&lt;&gt;B1861</formula>
    </cfRule>
  </conditionalFormatting>
  <conditionalFormatting sqref="C1862">
    <cfRule type="expression" dxfId="4371" priority="18378" stopIfTrue="1">
      <formula>C1862&lt;&gt;C1861</formula>
    </cfRule>
  </conditionalFormatting>
  <conditionalFormatting sqref="O1862">
    <cfRule type="expression" dxfId="4370" priority="18384" stopIfTrue="1">
      <formula>O1862&lt;&gt;O1861</formula>
    </cfRule>
  </conditionalFormatting>
  <conditionalFormatting sqref="P1862">
    <cfRule type="expression" dxfId="4369" priority="18385" stopIfTrue="1">
      <formula>P1862&lt;&gt;P1861</formula>
    </cfRule>
  </conditionalFormatting>
  <conditionalFormatting sqref="P1862:Z1862 X1862:X1863">
    <cfRule type="expression" dxfId="4368" priority="18386" stopIfTrue="1">
      <formula>P1862&lt;&gt;P1861</formula>
    </cfRule>
  </conditionalFormatting>
  <conditionalFormatting sqref="B1862">
    <cfRule type="expression" dxfId="4367" priority="18387" stopIfTrue="1">
      <formula>B1862&lt;&gt;B1861</formula>
    </cfRule>
  </conditionalFormatting>
  <conditionalFormatting sqref="C1862">
    <cfRule type="expression" dxfId="4366" priority="18388" stopIfTrue="1">
      <formula>C1862&lt;&gt;C1861</formula>
    </cfRule>
  </conditionalFormatting>
  <conditionalFormatting sqref="O1862">
    <cfRule type="expression" dxfId="4365" priority="18391" stopIfTrue="1">
      <formula>O1862&lt;&gt;O1861</formula>
    </cfRule>
  </conditionalFormatting>
  <conditionalFormatting sqref="O1862">
    <cfRule type="expression" dxfId="4364" priority="18392" stopIfTrue="1">
      <formula>O1862&lt;&gt;O1861</formula>
    </cfRule>
  </conditionalFormatting>
  <conditionalFormatting sqref="O1862">
    <cfRule type="expression" dxfId="4363" priority="18393" stopIfTrue="1">
      <formula>O1862&lt;&gt;O1861</formula>
    </cfRule>
  </conditionalFormatting>
  <conditionalFormatting sqref="O1862">
    <cfRule type="expression" dxfId="4362" priority="18394" stopIfTrue="1">
      <formula>O1862&lt;&gt;O1861</formula>
    </cfRule>
  </conditionalFormatting>
  <conditionalFormatting sqref="O1862">
    <cfRule type="expression" dxfId="4361" priority="18395" stopIfTrue="1">
      <formula>O1862&lt;&gt;O1861</formula>
    </cfRule>
  </conditionalFormatting>
  <conditionalFormatting sqref="O1862">
    <cfRule type="expression" dxfId="4360" priority="18396" stopIfTrue="1">
      <formula>O1862&lt;&gt;O1861</formula>
    </cfRule>
  </conditionalFormatting>
  <conditionalFormatting sqref="O1862">
    <cfRule type="expression" dxfId="4359" priority="18397" stopIfTrue="1">
      <formula>O1862&lt;&gt;O1861</formula>
    </cfRule>
  </conditionalFormatting>
  <conditionalFormatting sqref="O1862">
    <cfRule type="expression" dxfId="4358" priority="18398" stopIfTrue="1">
      <formula>O1862&lt;&gt;O1861</formula>
    </cfRule>
  </conditionalFormatting>
  <conditionalFormatting sqref="O1862">
    <cfRule type="expression" dxfId="4357" priority="18399" stopIfTrue="1">
      <formula>O1862&lt;&gt;O1861</formula>
    </cfRule>
  </conditionalFormatting>
  <conditionalFormatting sqref="O1862">
    <cfRule type="expression" dxfId="4356" priority="18400" stopIfTrue="1">
      <formula>O1862&lt;&gt;O1861</formula>
    </cfRule>
  </conditionalFormatting>
  <conditionalFormatting sqref="O1862">
    <cfRule type="expression" dxfId="4355" priority="18401" stopIfTrue="1">
      <formula>O1862&lt;&gt;O1861</formula>
    </cfRule>
  </conditionalFormatting>
  <conditionalFormatting sqref="O1862">
    <cfRule type="expression" dxfId="4354" priority="18402" stopIfTrue="1">
      <formula>O1862&lt;&gt;O1861</formula>
    </cfRule>
  </conditionalFormatting>
  <conditionalFormatting sqref="O1862">
    <cfRule type="expression" dxfId="4353" priority="18403" stopIfTrue="1">
      <formula>O1862&lt;&gt;O1861</formula>
    </cfRule>
  </conditionalFormatting>
  <conditionalFormatting sqref="O1862">
    <cfRule type="expression" dxfId="4352" priority="18404" stopIfTrue="1">
      <formula>O1862&lt;&gt;O1861</formula>
    </cfRule>
  </conditionalFormatting>
  <conditionalFormatting sqref="O1862">
    <cfRule type="expression" dxfId="4351" priority="18405" stopIfTrue="1">
      <formula>O1862&lt;&gt;O1861</formula>
    </cfRule>
  </conditionalFormatting>
  <conditionalFormatting sqref="O1862">
    <cfRule type="expression" dxfId="4350" priority="18406" stopIfTrue="1">
      <formula>O1862&lt;&gt;O1861</formula>
    </cfRule>
  </conditionalFormatting>
  <conditionalFormatting sqref="K1862">
    <cfRule type="expression" dxfId="4349" priority="18407" stopIfTrue="1">
      <formula>K1862&lt;&gt;K1831</formula>
    </cfRule>
  </conditionalFormatting>
  <conditionalFormatting sqref="C1680">
    <cfRule type="expression" dxfId="4348" priority="18508" stopIfTrue="1">
      <formula>C1680&lt;&gt;C1679</formula>
    </cfRule>
  </conditionalFormatting>
  <conditionalFormatting sqref="C1680">
    <cfRule type="expression" dxfId="4347" priority="18509" stopIfTrue="1">
      <formula>C1680&lt;&gt;C1679</formula>
    </cfRule>
  </conditionalFormatting>
  <conditionalFormatting sqref="C1680">
    <cfRule type="expression" dxfId="4346" priority="18513" stopIfTrue="1">
      <formula>C1680&lt;&gt;C1679</formula>
    </cfRule>
  </conditionalFormatting>
  <conditionalFormatting sqref="C1680">
    <cfRule type="expression" dxfId="4345" priority="18517" stopIfTrue="1">
      <formula>C1680&lt;&gt;C1679</formula>
    </cfRule>
  </conditionalFormatting>
  <conditionalFormatting sqref="C1680">
    <cfRule type="expression" dxfId="4344" priority="18522" stopIfTrue="1">
      <formula>C1680&lt;&gt;C1679</formula>
    </cfRule>
  </conditionalFormatting>
  <conditionalFormatting sqref="C1680">
    <cfRule type="expression" dxfId="4343" priority="18527" stopIfTrue="1">
      <formula>C1680&lt;&gt;C1679</formula>
    </cfRule>
  </conditionalFormatting>
  <conditionalFormatting sqref="C1680">
    <cfRule type="expression" dxfId="4342" priority="18530" stopIfTrue="1">
      <formula>C1680&lt;&gt;C1679</formula>
    </cfRule>
  </conditionalFormatting>
  <conditionalFormatting sqref="C1680">
    <cfRule type="expression" dxfId="4341" priority="18535" stopIfTrue="1">
      <formula>C1680&lt;&gt;C1679</formula>
    </cfRule>
  </conditionalFormatting>
  <conditionalFormatting sqref="C1680">
    <cfRule type="expression" dxfId="4340" priority="18539" stopIfTrue="1">
      <formula>C1680&lt;&gt;C1679</formula>
    </cfRule>
  </conditionalFormatting>
  <conditionalFormatting sqref="C1680">
    <cfRule type="expression" dxfId="4339" priority="18656" stopIfTrue="1">
      <formula>C1680&lt;&gt;C1679</formula>
    </cfRule>
  </conditionalFormatting>
  <conditionalFormatting sqref="C1680">
    <cfRule type="expression" dxfId="4338" priority="18657" stopIfTrue="1">
      <formula>C1680&lt;&gt;C1679</formula>
    </cfRule>
  </conditionalFormatting>
  <conditionalFormatting sqref="C1680">
    <cfRule type="expression" dxfId="4337" priority="18660" stopIfTrue="1">
      <formula>C1680&lt;&gt;C1679</formula>
    </cfRule>
  </conditionalFormatting>
  <conditionalFormatting sqref="C1680">
    <cfRule type="expression" dxfId="4336" priority="18661" stopIfTrue="1">
      <formula>C1680&lt;&gt;C1679</formula>
    </cfRule>
  </conditionalFormatting>
  <conditionalFormatting sqref="C1680">
    <cfRule type="expression" dxfId="4335" priority="18664" stopIfTrue="1">
      <formula>C1680&lt;&gt;C1679</formula>
    </cfRule>
  </conditionalFormatting>
  <conditionalFormatting sqref="C1680">
    <cfRule type="expression" dxfId="4334" priority="18665" stopIfTrue="1">
      <formula>C1680&lt;&gt;C1679</formula>
    </cfRule>
  </conditionalFormatting>
  <conditionalFormatting sqref="C1680">
    <cfRule type="expression" dxfId="4333" priority="18668" stopIfTrue="1">
      <formula>C1680&lt;&gt;C1679</formula>
    </cfRule>
  </conditionalFormatting>
  <conditionalFormatting sqref="C1680">
    <cfRule type="expression" dxfId="4332" priority="18669" stopIfTrue="1">
      <formula>C1680&lt;&gt;C1679</formula>
    </cfRule>
  </conditionalFormatting>
  <conditionalFormatting sqref="C1680">
    <cfRule type="expression" dxfId="4331" priority="18672" stopIfTrue="1">
      <formula>C1680&lt;&gt;C1679</formula>
    </cfRule>
  </conditionalFormatting>
  <conditionalFormatting sqref="C1680">
    <cfRule type="expression" dxfId="4330" priority="18673" stopIfTrue="1">
      <formula>C1680&lt;&gt;C1679</formula>
    </cfRule>
  </conditionalFormatting>
  <conditionalFormatting sqref="C1680">
    <cfRule type="expression" dxfId="4329" priority="18676" stopIfTrue="1">
      <formula>C1680&lt;&gt;C1679</formula>
    </cfRule>
  </conditionalFormatting>
  <conditionalFormatting sqref="C1680">
    <cfRule type="expression" dxfId="4328" priority="18677" stopIfTrue="1">
      <formula>C1680&lt;&gt;C1679</formula>
    </cfRule>
  </conditionalFormatting>
  <conditionalFormatting sqref="C1680">
    <cfRule type="expression" dxfId="4327" priority="18680" stopIfTrue="1">
      <formula>C1680&lt;&gt;C1679</formula>
    </cfRule>
  </conditionalFormatting>
  <conditionalFormatting sqref="C1680">
    <cfRule type="expression" dxfId="4326" priority="18681" stopIfTrue="1">
      <formula>C1680&lt;&gt;C1679</formula>
    </cfRule>
  </conditionalFormatting>
  <conditionalFormatting sqref="C1680">
    <cfRule type="expression" dxfId="4325" priority="18684" stopIfTrue="1">
      <formula>C1680&lt;&gt;C1679</formula>
    </cfRule>
  </conditionalFormatting>
  <conditionalFormatting sqref="C1680">
    <cfRule type="expression" dxfId="4324" priority="18685" stopIfTrue="1">
      <formula>C1680&lt;&gt;C1679</formula>
    </cfRule>
  </conditionalFormatting>
  <conditionalFormatting sqref="C1680">
    <cfRule type="expression" dxfId="4323" priority="18686" stopIfTrue="1">
      <formula>C1680&lt;&gt;C1679</formula>
    </cfRule>
  </conditionalFormatting>
  <conditionalFormatting sqref="C1680">
    <cfRule type="expression" dxfId="4322" priority="18687" stopIfTrue="1">
      <formula>C1680&lt;&gt;C1679</formula>
    </cfRule>
  </conditionalFormatting>
  <conditionalFormatting sqref="C1680">
    <cfRule type="expression" dxfId="4321" priority="18688" stopIfTrue="1">
      <formula>C1680&lt;&gt;C1679</formula>
    </cfRule>
  </conditionalFormatting>
  <conditionalFormatting sqref="C1680">
    <cfRule type="expression" dxfId="4320" priority="18689" stopIfTrue="1">
      <formula>C1680&lt;&gt;C1679</formula>
    </cfRule>
  </conditionalFormatting>
  <conditionalFormatting sqref="C1680">
    <cfRule type="expression" dxfId="4319" priority="18690" stopIfTrue="1">
      <formula>C1680&lt;&gt;C1679</formula>
    </cfRule>
  </conditionalFormatting>
  <conditionalFormatting sqref="C1680">
    <cfRule type="expression" dxfId="4318" priority="18691" stopIfTrue="1">
      <formula>C1680&lt;&gt;C1679</formula>
    </cfRule>
  </conditionalFormatting>
  <conditionalFormatting sqref="C1680">
    <cfRule type="expression" dxfId="4317" priority="18692" stopIfTrue="1">
      <formula>C1680&lt;&gt;C1679</formula>
    </cfRule>
  </conditionalFormatting>
  <conditionalFormatting sqref="C1680">
    <cfRule type="expression" dxfId="4316" priority="18693" stopIfTrue="1">
      <formula>C1680&lt;&gt;C1679</formula>
    </cfRule>
  </conditionalFormatting>
  <conditionalFormatting sqref="C1680">
    <cfRule type="expression" dxfId="4315" priority="18694" stopIfTrue="1">
      <formula>C1680&lt;&gt;C1679</formula>
    </cfRule>
  </conditionalFormatting>
  <conditionalFormatting sqref="C1680">
    <cfRule type="expression" dxfId="4314" priority="18695" stopIfTrue="1">
      <formula>C1680&lt;&gt;C1679</formula>
    </cfRule>
  </conditionalFormatting>
  <conditionalFormatting sqref="C1680">
    <cfRule type="expression" dxfId="4313" priority="18696" stopIfTrue="1">
      <formula>C1680&lt;&gt;C1679</formula>
    </cfRule>
  </conditionalFormatting>
  <conditionalFormatting sqref="C1680">
    <cfRule type="expression" dxfId="4312" priority="18697" stopIfTrue="1">
      <formula>C1680&lt;&gt;C1679</formula>
    </cfRule>
  </conditionalFormatting>
  <conditionalFormatting sqref="C1680">
    <cfRule type="expression" dxfId="4311" priority="18698" stopIfTrue="1">
      <formula>C1680&lt;&gt;C1679</formula>
    </cfRule>
  </conditionalFormatting>
  <conditionalFormatting sqref="C1680">
    <cfRule type="expression" dxfId="4310" priority="18699" stopIfTrue="1">
      <formula>C1680&lt;&gt;C1679</formula>
    </cfRule>
  </conditionalFormatting>
  <conditionalFormatting sqref="C1680">
    <cfRule type="expression" dxfId="4309" priority="18700" stopIfTrue="1">
      <formula>C1680&lt;&gt;C1679</formula>
    </cfRule>
  </conditionalFormatting>
  <conditionalFormatting sqref="C1680">
    <cfRule type="expression" dxfId="4308" priority="18701" stopIfTrue="1">
      <formula>C1680&lt;&gt;C1679</formula>
    </cfRule>
  </conditionalFormatting>
  <conditionalFormatting sqref="C1680">
    <cfRule type="expression" dxfId="4307" priority="18789" stopIfTrue="1">
      <formula>C1680&lt;&gt;C1679</formula>
    </cfRule>
  </conditionalFormatting>
  <conditionalFormatting sqref="C1680">
    <cfRule type="expression" dxfId="4306" priority="18790" stopIfTrue="1">
      <formula>C1680&lt;&gt;C1679</formula>
    </cfRule>
  </conditionalFormatting>
  <conditionalFormatting sqref="C1680">
    <cfRule type="expression" dxfId="4305" priority="18793" stopIfTrue="1">
      <formula>C1680&lt;&gt;C1679</formula>
    </cfRule>
  </conditionalFormatting>
  <conditionalFormatting sqref="C1680">
    <cfRule type="expression" dxfId="4304" priority="18794" stopIfTrue="1">
      <formula>C1680&lt;&gt;C1679</formula>
    </cfRule>
  </conditionalFormatting>
  <conditionalFormatting sqref="C1680">
    <cfRule type="expression" dxfId="4303" priority="18797" stopIfTrue="1">
      <formula>C1680&lt;&gt;C1679</formula>
    </cfRule>
  </conditionalFormatting>
  <conditionalFormatting sqref="C1680">
    <cfRule type="expression" dxfId="4302" priority="18798" stopIfTrue="1">
      <formula>C1680&lt;&gt;C1679</formula>
    </cfRule>
  </conditionalFormatting>
  <conditionalFormatting sqref="C1680">
    <cfRule type="expression" dxfId="4301" priority="18801" stopIfTrue="1">
      <formula>C1680&lt;&gt;C1679</formula>
    </cfRule>
  </conditionalFormatting>
  <conditionalFormatting sqref="C1680">
    <cfRule type="expression" dxfId="4300" priority="18802" stopIfTrue="1">
      <formula>C1680&lt;&gt;C1679</formula>
    </cfRule>
  </conditionalFormatting>
  <conditionalFormatting sqref="C1680">
    <cfRule type="expression" dxfId="4299" priority="18805" stopIfTrue="1">
      <formula>C1680&lt;&gt;C1679</formula>
    </cfRule>
  </conditionalFormatting>
  <conditionalFormatting sqref="C1680">
    <cfRule type="expression" dxfId="4298" priority="18806" stopIfTrue="1">
      <formula>C1680&lt;&gt;C1679</formula>
    </cfRule>
  </conditionalFormatting>
  <conditionalFormatting sqref="C1680">
    <cfRule type="expression" dxfId="4297" priority="18809" stopIfTrue="1">
      <formula>C1680&lt;&gt;C1679</formula>
    </cfRule>
  </conditionalFormatting>
  <conditionalFormatting sqref="C1680">
    <cfRule type="expression" dxfId="4296" priority="18810" stopIfTrue="1">
      <formula>C1680&lt;&gt;C1679</formula>
    </cfRule>
  </conditionalFormatting>
  <conditionalFormatting sqref="C1680">
    <cfRule type="expression" dxfId="4295" priority="18813" stopIfTrue="1">
      <formula>C1680&lt;&gt;C1679</formula>
    </cfRule>
  </conditionalFormatting>
  <conditionalFormatting sqref="C1680">
    <cfRule type="expression" dxfId="4294" priority="18814" stopIfTrue="1">
      <formula>C1680&lt;&gt;C1679</formula>
    </cfRule>
  </conditionalFormatting>
  <conditionalFormatting sqref="C1680">
    <cfRule type="expression" dxfId="4293" priority="18817" stopIfTrue="1">
      <formula>C1680&lt;&gt;C1679</formula>
    </cfRule>
  </conditionalFormatting>
  <conditionalFormatting sqref="C1680">
    <cfRule type="expression" dxfId="4292" priority="18818" stopIfTrue="1">
      <formula>C1680&lt;&gt;C1679</formula>
    </cfRule>
  </conditionalFormatting>
  <conditionalFormatting sqref="C1680">
    <cfRule type="expression" dxfId="4291" priority="18819" stopIfTrue="1">
      <formula>C1680&lt;&gt;C1679</formula>
    </cfRule>
  </conditionalFormatting>
  <conditionalFormatting sqref="C1680">
    <cfRule type="expression" dxfId="4290" priority="18820" stopIfTrue="1">
      <formula>C1680&lt;&gt;C1679</formula>
    </cfRule>
  </conditionalFormatting>
  <conditionalFormatting sqref="C1680">
    <cfRule type="expression" dxfId="4289" priority="18821" stopIfTrue="1">
      <formula>C1680&lt;&gt;C1679</formula>
    </cfRule>
  </conditionalFormatting>
  <conditionalFormatting sqref="C1680">
    <cfRule type="expression" dxfId="4288" priority="18822" stopIfTrue="1">
      <formula>C1680&lt;&gt;C1679</formula>
    </cfRule>
  </conditionalFormatting>
  <conditionalFormatting sqref="C1680">
    <cfRule type="expression" dxfId="4287" priority="18823" stopIfTrue="1">
      <formula>C1680&lt;&gt;C1679</formula>
    </cfRule>
  </conditionalFormatting>
  <conditionalFormatting sqref="C1680">
    <cfRule type="expression" dxfId="4286" priority="18824" stopIfTrue="1">
      <formula>C1680&lt;&gt;C1679</formula>
    </cfRule>
  </conditionalFormatting>
  <conditionalFormatting sqref="C1680">
    <cfRule type="expression" dxfId="4285" priority="18825" stopIfTrue="1">
      <formula>C1680&lt;&gt;C1679</formula>
    </cfRule>
  </conditionalFormatting>
  <conditionalFormatting sqref="C1680">
    <cfRule type="expression" dxfId="4284" priority="18826" stopIfTrue="1">
      <formula>C1680&lt;&gt;C1679</formula>
    </cfRule>
  </conditionalFormatting>
  <conditionalFormatting sqref="C1680">
    <cfRule type="expression" dxfId="4283" priority="18827" stopIfTrue="1">
      <formula>C1680&lt;&gt;C1679</formula>
    </cfRule>
  </conditionalFormatting>
  <conditionalFormatting sqref="C1680">
    <cfRule type="expression" dxfId="4282" priority="18828" stopIfTrue="1">
      <formula>C1680&lt;&gt;C1679</formula>
    </cfRule>
  </conditionalFormatting>
  <conditionalFormatting sqref="C1680">
    <cfRule type="expression" dxfId="4281" priority="18829" stopIfTrue="1">
      <formula>C1680&lt;&gt;C1679</formula>
    </cfRule>
  </conditionalFormatting>
  <conditionalFormatting sqref="C1680">
    <cfRule type="expression" dxfId="4280" priority="18830" stopIfTrue="1">
      <formula>C1680&lt;&gt;C1679</formula>
    </cfRule>
  </conditionalFormatting>
  <conditionalFormatting sqref="C1680">
    <cfRule type="expression" dxfId="4279" priority="18831" stopIfTrue="1">
      <formula>C1680&lt;&gt;C1679</formula>
    </cfRule>
  </conditionalFormatting>
  <conditionalFormatting sqref="C1680">
    <cfRule type="expression" dxfId="4278" priority="18832" stopIfTrue="1">
      <formula>C1680&lt;&gt;C1679</formula>
    </cfRule>
  </conditionalFormatting>
  <conditionalFormatting sqref="C1680">
    <cfRule type="expression" dxfId="4277" priority="18833" stopIfTrue="1">
      <formula>C1680&lt;&gt;C1679</formula>
    </cfRule>
  </conditionalFormatting>
  <conditionalFormatting sqref="C1680">
    <cfRule type="expression" dxfId="4276" priority="18834" stopIfTrue="1">
      <formula>C1680&lt;&gt;C1679</formula>
    </cfRule>
  </conditionalFormatting>
  <conditionalFormatting sqref="C1862">
    <cfRule type="expression" dxfId="4275" priority="19072" stopIfTrue="1">
      <formula>C1862&lt;&gt;C1861</formula>
    </cfRule>
  </conditionalFormatting>
  <conditionalFormatting sqref="C1862">
    <cfRule type="expression" dxfId="4274" priority="19073" stopIfTrue="1">
      <formula>C1862&lt;&gt;C1861</formula>
    </cfRule>
  </conditionalFormatting>
  <conditionalFormatting sqref="C1862">
    <cfRule type="expression" dxfId="4273" priority="19074" stopIfTrue="1">
      <formula>C1862&lt;&gt;C1861</formula>
    </cfRule>
  </conditionalFormatting>
  <conditionalFormatting sqref="C1862">
    <cfRule type="expression" dxfId="4272" priority="19076" stopIfTrue="1">
      <formula>C1862&lt;&gt;C1861</formula>
    </cfRule>
  </conditionalFormatting>
  <conditionalFormatting sqref="C1862">
    <cfRule type="expression" dxfId="4271" priority="19078" stopIfTrue="1">
      <formula>C1862&lt;&gt;C1861</formula>
    </cfRule>
  </conditionalFormatting>
  <conditionalFormatting sqref="C1862">
    <cfRule type="expression" dxfId="4270" priority="19080" stopIfTrue="1">
      <formula>C1862&lt;&gt;C1861</formula>
    </cfRule>
  </conditionalFormatting>
  <conditionalFormatting sqref="C1862">
    <cfRule type="expression" dxfId="4269" priority="19082" stopIfTrue="1">
      <formula>C1862&lt;&gt;C1861</formula>
    </cfRule>
  </conditionalFormatting>
  <conditionalFormatting sqref="C1862">
    <cfRule type="expression" dxfId="4268" priority="19084" stopIfTrue="1">
      <formula>C1862&lt;&gt;C1861</formula>
    </cfRule>
  </conditionalFormatting>
  <conditionalFormatting sqref="C1862">
    <cfRule type="expression" dxfId="4267" priority="19086" stopIfTrue="1">
      <formula>C1862&lt;&gt;C1861</formula>
    </cfRule>
  </conditionalFormatting>
  <conditionalFormatting sqref="C1862">
    <cfRule type="expression" dxfId="4266" priority="19088" stopIfTrue="1">
      <formula>C1862&lt;&gt;C1861</formula>
    </cfRule>
  </conditionalFormatting>
  <conditionalFormatting sqref="C1862">
    <cfRule type="expression" dxfId="4265" priority="19090" stopIfTrue="1">
      <formula>C1862&lt;&gt;C1861</formula>
    </cfRule>
  </conditionalFormatting>
  <conditionalFormatting sqref="C1862">
    <cfRule type="expression" dxfId="4264" priority="19091" stopIfTrue="1">
      <formula>C1862&lt;&gt;C1861</formula>
    </cfRule>
  </conditionalFormatting>
  <conditionalFormatting sqref="C1862">
    <cfRule type="expression" dxfId="4263" priority="19093" stopIfTrue="1">
      <formula>C1862&lt;&gt;C1861</formula>
    </cfRule>
  </conditionalFormatting>
  <conditionalFormatting sqref="C1862">
    <cfRule type="expression" dxfId="4262" priority="19094" stopIfTrue="1">
      <formula>C1862&lt;&gt;C1861</formula>
    </cfRule>
  </conditionalFormatting>
  <conditionalFormatting sqref="C1862">
    <cfRule type="expression" dxfId="4261" priority="19096" stopIfTrue="1">
      <formula>C1862&lt;&gt;C1861</formula>
    </cfRule>
  </conditionalFormatting>
  <conditionalFormatting sqref="C1862">
    <cfRule type="expression" dxfId="4260" priority="19097" stopIfTrue="1">
      <formula>C1862&lt;&gt;C1861</formula>
    </cfRule>
  </conditionalFormatting>
  <conditionalFormatting sqref="C1862">
    <cfRule type="expression" dxfId="4259" priority="19099" stopIfTrue="1">
      <formula>C1862&lt;&gt;C1861</formula>
    </cfRule>
  </conditionalFormatting>
  <conditionalFormatting sqref="C1862">
    <cfRule type="expression" dxfId="4258" priority="19100" stopIfTrue="1">
      <formula>C1862&lt;&gt;C1861</formula>
    </cfRule>
  </conditionalFormatting>
  <conditionalFormatting sqref="C1862">
    <cfRule type="expression" dxfId="4257" priority="19103" stopIfTrue="1">
      <formula>C1862&lt;&gt;C1861</formula>
    </cfRule>
  </conditionalFormatting>
  <conditionalFormatting sqref="C1862">
    <cfRule type="expression" dxfId="4256" priority="19104" stopIfTrue="1">
      <formula>C1862&lt;&gt;C1861</formula>
    </cfRule>
  </conditionalFormatting>
  <conditionalFormatting sqref="C1862">
    <cfRule type="expression" dxfId="4255" priority="19106" stopIfTrue="1">
      <formula>C1862&lt;&gt;C1861</formula>
    </cfRule>
  </conditionalFormatting>
  <conditionalFormatting sqref="C1862">
    <cfRule type="expression" dxfId="4254" priority="19107" stopIfTrue="1">
      <formula>C1862&lt;&gt;C1861</formula>
    </cfRule>
  </conditionalFormatting>
  <conditionalFormatting sqref="C1862">
    <cfRule type="expression" dxfId="4253" priority="19109" stopIfTrue="1">
      <formula>C1862&lt;&gt;C1861</formula>
    </cfRule>
  </conditionalFormatting>
  <conditionalFormatting sqref="C1862">
    <cfRule type="expression" dxfId="4252" priority="19110" stopIfTrue="1">
      <formula>C1862&lt;&gt;C1861</formula>
    </cfRule>
  </conditionalFormatting>
  <conditionalFormatting sqref="C1862">
    <cfRule type="expression" dxfId="4251" priority="19112" stopIfTrue="1">
      <formula>C1862&lt;&gt;C1861</formula>
    </cfRule>
  </conditionalFormatting>
  <conditionalFormatting sqref="C1862">
    <cfRule type="expression" dxfId="4250" priority="19113" stopIfTrue="1">
      <formula>C1862&lt;&gt;C1861</formula>
    </cfRule>
  </conditionalFormatting>
  <conditionalFormatting sqref="C1862">
    <cfRule type="expression" dxfId="4249" priority="19116" stopIfTrue="1">
      <formula>C1862&lt;&gt;C1861</formula>
    </cfRule>
  </conditionalFormatting>
  <conditionalFormatting sqref="C1862">
    <cfRule type="expression" dxfId="4248" priority="19117" stopIfTrue="1">
      <formula>C1862&lt;&gt;C1861</formula>
    </cfRule>
  </conditionalFormatting>
  <conditionalFormatting sqref="C1862">
    <cfRule type="expression" dxfId="4247" priority="19119" stopIfTrue="1">
      <formula>C1862&lt;&gt;C1861</formula>
    </cfRule>
  </conditionalFormatting>
  <conditionalFormatting sqref="C1862">
    <cfRule type="expression" dxfId="4246" priority="19120" stopIfTrue="1">
      <formula>C1862&lt;&gt;C1861</formula>
    </cfRule>
  </conditionalFormatting>
  <conditionalFormatting sqref="C1862">
    <cfRule type="expression" dxfId="4245" priority="19122" stopIfTrue="1">
      <formula>C1862&lt;&gt;C1861</formula>
    </cfRule>
  </conditionalFormatting>
  <conditionalFormatting sqref="C1862">
    <cfRule type="expression" dxfId="4244" priority="19123" stopIfTrue="1">
      <formula>C1862&lt;&gt;C1861</formula>
    </cfRule>
  </conditionalFormatting>
  <conditionalFormatting sqref="C1862">
    <cfRule type="expression" dxfId="4243" priority="19125" stopIfTrue="1">
      <formula>C1862&lt;&gt;C1861</formula>
    </cfRule>
  </conditionalFormatting>
  <conditionalFormatting sqref="C1862">
    <cfRule type="expression" dxfId="4242" priority="19126" stopIfTrue="1">
      <formula>C1862&lt;&gt;C1861</formula>
    </cfRule>
  </conditionalFormatting>
  <conditionalFormatting sqref="C1862">
    <cfRule type="expression" dxfId="4241" priority="19129" stopIfTrue="1">
      <formula>C1862&lt;&gt;C1861</formula>
    </cfRule>
  </conditionalFormatting>
  <conditionalFormatting sqref="C1862">
    <cfRule type="expression" dxfId="4240" priority="19130" stopIfTrue="1">
      <formula>C1862&lt;&gt;C1861</formula>
    </cfRule>
  </conditionalFormatting>
  <conditionalFormatting sqref="C1862">
    <cfRule type="expression" dxfId="4239" priority="19132" stopIfTrue="1">
      <formula>C1862&lt;&gt;C1861</formula>
    </cfRule>
  </conditionalFormatting>
  <conditionalFormatting sqref="C1862">
    <cfRule type="expression" dxfId="4238" priority="19133" stopIfTrue="1">
      <formula>C1862&lt;&gt;C1861</formula>
    </cfRule>
  </conditionalFormatting>
  <conditionalFormatting sqref="C1862">
    <cfRule type="expression" dxfId="4237" priority="19135" stopIfTrue="1">
      <formula>C1862&lt;&gt;C1861</formula>
    </cfRule>
  </conditionalFormatting>
  <conditionalFormatting sqref="C1862">
    <cfRule type="expression" dxfId="4236" priority="19136" stopIfTrue="1">
      <formula>C1862&lt;&gt;C1861</formula>
    </cfRule>
  </conditionalFormatting>
  <conditionalFormatting sqref="C1862">
    <cfRule type="expression" dxfId="4235" priority="19138" stopIfTrue="1">
      <formula>C1862&lt;&gt;C1861</formula>
    </cfRule>
  </conditionalFormatting>
  <conditionalFormatting sqref="C1862">
    <cfRule type="expression" dxfId="4234" priority="19139" stopIfTrue="1">
      <formula>C1862&lt;&gt;C1861</formula>
    </cfRule>
  </conditionalFormatting>
  <conditionalFormatting sqref="C1862">
    <cfRule type="expression" dxfId="4233" priority="19150" stopIfTrue="1">
      <formula>C1862&lt;&gt;C1861</formula>
    </cfRule>
  </conditionalFormatting>
  <conditionalFormatting sqref="C1862">
    <cfRule type="expression" dxfId="4232" priority="19151" stopIfTrue="1">
      <formula>C1862&lt;&gt;C1861</formula>
    </cfRule>
  </conditionalFormatting>
  <conditionalFormatting sqref="C1862">
    <cfRule type="expression" dxfId="4231" priority="19152" stopIfTrue="1">
      <formula>C1862&lt;&gt;C1861</formula>
    </cfRule>
  </conditionalFormatting>
  <conditionalFormatting sqref="C1862">
    <cfRule type="expression" dxfId="4230" priority="19153" stopIfTrue="1">
      <formula>C1862&lt;&gt;C1861</formula>
    </cfRule>
  </conditionalFormatting>
  <conditionalFormatting sqref="C1862">
    <cfRule type="expression" dxfId="4229" priority="19154" stopIfTrue="1">
      <formula>C1862&lt;&gt;C1861</formula>
    </cfRule>
  </conditionalFormatting>
  <conditionalFormatting sqref="C1862">
    <cfRule type="expression" dxfId="4228" priority="19155" stopIfTrue="1">
      <formula>C1862&lt;&gt;C1861</formula>
    </cfRule>
  </conditionalFormatting>
  <conditionalFormatting sqref="C1862">
    <cfRule type="expression" dxfId="4227" priority="19156" stopIfTrue="1">
      <formula>C1862&lt;&gt;C1861</formula>
    </cfRule>
  </conditionalFormatting>
  <conditionalFormatting sqref="C1862">
    <cfRule type="expression" dxfId="4226" priority="19157" stopIfTrue="1">
      <formula>C1862&lt;&gt;C1861</formula>
    </cfRule>
  </conditionalFormatting>
  <conditionalFormatting sqref="C1862">
    <cfRule type="expression" dxfId="4225" priority="19158" stopIfTrue="1">
      <formula>C1862&lt;&gt;C1861</formula>
    </cfRule>
  </conditionalFormatting>
  <conditionalFormatting sqref="C1862">
    <cfRule type="expression" dxfId="4224" priority="19159" stopIfTrue="1">
      <formula>C1862&lt;&gt;C1861</formula>
    </cfRule>
  </conditionalFormatting>
  <conditionalFormatting sqref="C1862">
    <cfRule type="expression" dxfId="4223" priority="19160" stopIfTrue="1">
      <formula>C1862&lt;&gt;C1861</formula>
    </cfRule>
  </conditionalFormatting>
  <conditionalFormatting sqref="C1862">
    <cfRule type="expression" dxfId="4222" priority="19162" stopIfTrue="1">
      <formula>C1862&lt;&gt;C1861</formula>
    </cfRule>
  </conditionalFormatting>
  <conditionalFormatting sqref="C1862">
    <cfRule type="expression" dxfId="4221" priority="19163" stopIfTrue="1">
      <formula>C1862&lt;&gt;C1861</formula>
    </cfRule>
  </conditionalFormatting>
  <conditionalFormatting sqref="C1862">
    <cfRule type="expression" dxfId="4220" priority="19165" stopIfTrue="1">
      <formula>C1862&lt;&gt;C1861</formula>
    </cfRule>
  </conditionalFormatting>
  <conditionalFormatting sqref="C1862">
    <cfRule type="expression" dxfId="4219" priority="19166" stopIfTrue="1">
      <formula>C1862&lt;&gt;C1861</formula>
    </cfRule>
  </conditionalFormatting>
  <conditionalFormatting sqref="C1862">
    <cfRule type="expression" dxfId="4218" priority="19168" stopIfTrue="1">
      <formula>C1862&lt;&gt;C1861</formula>
    </cfRule>
  </conditionalFormatting>
  <conditionalFormatting sqref="C1862">
    <cfRule type="expression" dxfId="4217" priority="19169" stopIfTrue="1">
      <formula>C1862&lt;&gt;C1861</formula>
    </cfRule>
  </conditionalFormatting>
  <conditionalFormatting sqref="C1862">
    <cfRule type="expression" dxfId="4216" priority="19172" stopIfTrue="1">
      <formula>C1862&lt;&gt;C1861</formula>
    </cfRule>
  </conditionalFormatting>
  <conditionalFormatting sqref="C1862">
    <cfRule type="expression" dxfId="4215" priority="19173" stopIfTrue="1">
      <formula>C1862&lt;&gt;C1861</formula>
    </cfRule>
  </conditionalFormatting>
  <conditionalFormatting sqref="C1862">
    <cfRule type="expression" dxfId="4214" priority="19175" stopIfTrue="1">
      <formula>C1862&lt;&gt;C1861</formula>
    </cfRule>
  </conditionalFormatting>
  <conditionalFormatting sqref="C1862">
    <cfRule type="expression" dxfId="4213" priority="19176" stopIfTrue="1">
      <formula>C1862&lt;&gt;C1861</formula>
    </cfRule>
  </conditionalFormatting>
  <conditionalFormatting sqref="C1862">
    <cfRule type="expression" dxfId="4212" priority="19178" stopIfTrue="1">
      <formula>C1862&lt;&gt;C1861</formula>
    </cfRule>
  </conditionalFormatting>
  <conditionalFormatting sqref="C1862">
    <cfRule type="expression" dxfId="4211" priority="19179" stopIfTrue="1">
      <formula>C1862&lt;&gt;C1861</formula>
    </cfRule>
  </conditionalFormatting>
  <conditionalFormatting sqref="C1862">
    <cfRule type="expression" dxfId="4210" priority="19181" stopIfTrue="1">
      <formula>C1862&lt;&gt;C1861</formula>
    </cfRule>
  </conditionalFormatting>
  <conditionalFormatting sqref="C1862">
    <cfRule type="expression" dxfId="4209" priority="19182" stopIfTrue="1">
      <formula>C1862&lt;&gt;C1861</formula>
    </cfRule>
  </conditionalFormatting>
  <conditionalFormatting sqref="C1862">
    <cfRule type="expression" dxfId="4208" priority="19185" stopIfTrue="1">
      <formula>C1862&lt;&gt;C1861</formula>
    </cfRule>
  </conditionalFormatting>
  <conditionalFormatting sqref="C1862">
    <cfRule type="expression" dxfId="4207" priority="19186" stopIfTrue="1">
      <formula>C1862&lt;&gt;C1861</formula>
    </cfRule>
  </conditionalFormatting>
  <conditionalFormatting sqref="C1862">
    <cfRule type="expression" dxfId="4206" priority="19188" stopIfTrue="1">
      <formula>C1862&lt;&gt;C1861</formula>
    </cfRule>
  </conditionalFormatting>
  <conditionalFormatting sqref="C1862">
    <cfRule type="expression" dxfId="4205" priority="19189" stopIfTrue="1">
      <formula>C1862&lt;&gt;C1861</formula>
    </cfRule>
  </conditionalFormatting>
  <conditionalFormatting sqref="C1862">
    <cfRule type="expression" dxfId="4204" priority="19191" stopIfTrue="1">
      <formula>C1862&lt;&gt;C1861</formula>
    </cfRule>
  </conditionalFormatting>
  <conditionalFormatting sqref="C1862">
    <cfRule type="expression" dxfId="4203" priority="19192" stopIfTrue="1">
      <formula>C1862&lt;&gt;C1861</formula>
    </cfRule>
  </conditionalFormatting>
  <conditionalFormatting sqref="C1862">
    <cfRule type="expression" dxfId="4202" priority="19194" stopIfTrue="1">
      <formula>C1862&lt;&gt;C1861</formula>
    </cfRule>
  </conditionalFormatting>
  <conditionalFormatting sqref="C1862">
    <cfRule type="expression" dxfId="4201" priority="19195" stopIfTrue="1">
      <formula>C1862&lt;&gt;C1861</formula>
    </cfRule>
  </conditionalFormatting>
  <conditionalFormatting sqref="C1862">
    <cfRule type="expression" dxfId="4200" priority="19198" stopIfTrue="1">
      <formula>C1862&lt;&gt;C1861</formula>
    </cfRule>
  </conditionalFormatting>
  <conditionalFormatting sqref="C1862">
    <cfRule type="expression" dxfId="4199" priority="19199" stopIfTrue="1">
      <formula>C1862&lt;&gt;C1861</formula>
    </cfRule>
  </conditionalFormatting>
  <conditionalFormatting sqref="C1862">
    <cfRule type="expression" dxfId="4198" priority="19201" stopIfTrue="1">
      <formula>C1862&lt;&gt;C1861</formula>
    </cfRule>
  </conditionalFormatting>
  <conditionalFormatting sqref="C1862">
    <cfRule type="expression" dxfId="4197" priority="19202" stopIfTrue="1">
      <formula>C1862&lt;&gt;C1861</formula>
    </cfRule>
  </conditionalFormatting>
  <conditionalFormatting sqref="C1862">
    <cfRule type="expression" dxfId="4196" priority="19204" stopIfTrue="1">
      <formula>C1862&lt;&gt;C1861</formula>
    </cfRule>
  </conditionalFormatting>
  <conditionalFormatting sqref="C1862">
    <cfRule type="expression" dxfId="4195" priority="19205" stopIfTrue="1">
      <formula>C1862&lt;&gt;C1861</formula>
    </cfRule>
  </conditionalFormatting>
  <conditionalFormatting sqref="C1862">
    <cfRule type="expression" dxfId="4194" priority="19207" stopIfTrue="1">
      <formula>C1862&lt;&gt;C1861</formula>
    </cfRule>
  </conditionalFormatting>
  <conditionalFormatting sqref="C1862">
    <cfRule type="expression" dxfId="4193" priority="19208" stopIfTrue="1">
      <formula>C1862&lt;&gt;C1861</formula>
    </cfRule>
  </conditionalFormatting>
  <conditionalFormatting sqref="C1862">
    <cfRule type="expression" dxfId="4192" priority="19219" stopIfTrue="1">
      <formula>C1862&lt;&gt;C1861</formula>
    </cfRule>
  </conditionalFormatting>
  <conditionalFormatting sqref="C1862">
    <cfRule type="expression" dxfId="4191" priority="19220" stopIfTrue="1">
      <formula>C1862&lt;&gt;C1861</formula>
    </cfRule>
  </conditionalFormatting>
  <conditionalFormatting sqref="C1862">
    <cfRule type="expression" dxfId="4190" priority="19221" stopIfTrue="1">
      <formula>C1862&lt;&gt;C1861</formula>
    </cfRule>
  </conditionalFormatting>
  <conditionalFormatting sqref="C1862">
    <cfRule type="expression" dxfId="4189" priority="19222" stopIfTrue="1">
      <formula>C1862&lt;&gt;C1861</formula>
    </cfRule>
  </conditionalFormatting>
  <conditionalFormatting sqref="C1862">
    <cfRule type="expression" dxfId="4188" priority="19223" stopIfTrue="1">
      <formula>C1862&lt;&gt;C1861</formula>
    </cfRule>
  </conditionalFormatting>
  <conditionalFormatting sqref="C1862">
    <cfRule type="expression" dxfId="4187" priority="19224" stopIfTrue="1">
      <formula>C1862&lt;&gt;C1861</formula>
    </cfRule>
  </conditionalFormatting>
  <conditionalFormatting sqref="C1862">
    <cfRule type="expression" dxfId="4186" priority="19225" stopIfTrue="1">
      <formula>C1862&lt;&gt;C1861</formula>
    </cfRule>
  </conditionalFormatting>
  <conditionalFormatting sqref="C1862">
    <cfRule type="expression" dxfId="4185" priority="19226" stopIfTrue="1">
      <formula>C1862&lt;&gt;C1861</formula>
    </cfRule>
  </conditionalFormatting>
  <conditionalFormatting sqref="C1862">
    <cfRule type="expression" dxfId="4184" priority="19227" stopIfTrue="1">
      <formula>C1862&lt;&gt;C1861</formula>
    </cfRule>
  </conditionalFormatting>
  <conditionalFormatting sqref="C1862">
    <cfRule type="expression" dxfId="4183" priority="19228" stopIfTrue="1">
      <formula>C1862&lt;&gt;C1861</formula>
    </cfRule>
  </conditionalFormatting>
  <conditionalFormatting sqref="C1862">
    <cfRule type="expression" dxfId="4182" priority="19230" stopIfTrue="1">
      <formula>C1862&lt;&gt;C1861</formula>
    </cfRule>
  </conditionalFormatting>
  <conditionalFormatting sqref="C1862">
    <cfRule type="expression" dxfId="4181" priority="19232" stopIfTrue="1">
      <formula>C1862&lt;&gt;C1861</formula>
    </cfRule>
  </conditionalFormatting>
  <conditionalFormatting sqref="C1862">
    <cfRule type="expression" dxfId="4180" priority="19234" stopIfTrue="1">
      <formula>C1862&lt;&gt;C1861</formula>
    </cfRule>
  </conditionalFormatting>
  <conditionalFormatting sqref="C1862">
    <cfRule type="expression" dxfId="4179" priority="19236" stopIfTrue="1">
      <formula>C1862&lt;&gt;C1861</formula>
    </cfRule>
  </conditionalFormatting>
  <conditionalFormatting sqref="C1862">
    <cfRule type="expression" dxfId="4178" priority="19238" stopIfTrue="1">
      <formula>C1862&lt;&gt;C1861</formula>
    </cfRule>
  </conditionalFormatting>
  <conditionalFormatting sqref="C1862">
    <cfRule type="expression" dxfId="4177" priority="19240" stopIfTrue="1">
      <formula>C1862&lt;&gt;C1861</formula>
    </cfRule>
  </conditionalFormatting>
  <conditionalFormatting sqref="C1862">
    <cfRule type="expression" dxfId="4176" priority="19242" stopIfTrue="1">
      <formula>C1862&lt;&gt;C1861</formula>
    </cfRule>
  </conditionalFormatting>
  <conditionalFormatting sqref="P1862">
    <cfRule type="expression" dxfId="4175" priority="19943" stopIfTrue="1">
      <formula>P1862&lt;&gt;P1861</formula>
    </cfRule>
  </conditionalFormatting>
  <conditionalFormatting sqref="P1862">
    <cfRule type="expression" dxfId="4174" priority="19945" stopIfTrue="1">
      <formula>P1862&lt;&gt;P1861</formula>
    </cfRule>
  </conditionalFormatting>
  <conditionalFormatting sqref="P1862">
    <cfRule type="expression" dxfId="4173" priority="19946" stopIfTrue="1">
      <formula>P1862&lt;&gt;P1861</formula>
    </cfRule>
  </conditionalFormatting>
  <conditionalFormatting sqref="P1862">
    <cfRule type="expression" dxfId="4172" priority="19949" stopIfTrue="1">
      <formula>P1862&lt;&gt;P1861</formula>
    </cfRule>
  </conditionalFormatting>
  <conditionalFormatting sqref="P1862">
    <cfRule type="expression" dxfId="4171" priority="19950" stopIfTrue="1">
      <formula>P1862&lt;&gt;P1861</formula>
    </cfRule>
  </conditionalFormatting>
  <conditionalFormatting sqref="P1862">
    <cfRule type="expression" dxfId="4170" priority="19952" stopIfTrue="1">
      <formula>P1862&lt;&gt;P1861</formula>
    </cfRule>
  </conditionalFormatting>
  <conditionalFormatting sqref="P1862">
    <cfRule type="expression" dxfId="4169" priority="19953" stopIfTrue="1">
      <formula>P1862&lt;&gt;P1861</formula>
    </cfRule>
  </conditionalFormatting>
  <conditionalFormatting sqref="P1862">
    <cfRule type="expression" dxfId="4168" priority="19956" stopIfTrue="1">
      <formula>P1862&lt;&gt;P1861</formula>
    </cfRule>
  </conditionalFormatting>
  <conditionalFormatting sqref="P1862">
    <cfRule type="expression" dxfId="4167" priority="19957" stopIfTrue="1">
      <formula>P1862&lt;&gt;P1861</formula>
    </cfRule>
  </conditionalFormatting>
  <conditionalFormatting sqref="P1862">
    <cfRule type="expression" dxfId="4166" priority="19960" stopIfTrue="1">
      <formula>P1862&lt;&gt;P1861</formula>
    </cfRule>
  </conditionalFormatting>
  <conditionalFormatting sqref="P1862">
    <cfRule type="expression" dxfId="4165" priority="19961" stopIfTrue="1">
      <formula>P1862&lt;&gt;P1861</formula>
    </cfRule>
  </conditionalFormatting>
  <conditionalFormatting sqref="P1862">
    <cfRule type="expression" dxfId="4164" priority="19964" stopIfTrue="1">
      <formula>P1862&lt;&gt;P1861</formula>
    </cfRule>
  </conditionalFormatting>
  <conditionalFormatting sqref="P1862">
    <cfRule type="expression" dxfId="4163" priority="19965" stopIfTrue="1">
      <formula>P1862&lt;&gt;P1861</formula>
    </cfRule>
  </conditionalFormatting>
  <conditionalFormatting sqref="P1862">
    <cfRule type="expression" dxfId="4162" priority="19968" stopIfTrue="1">
      <formula>P1862&lt;&gt;P1861</formula>
    </cfRule>
  </conditionalFormatting>
  <conditionalFormatting sqref="P1862">
    <cfRule type="expression" dxfId="4161" priority="19969" stopIfTrue="1">
      <formula>P1862&lt;&gt;P1861</formula>
    </cfRule>
  </conditionalFormatting>
  <conditionalFormatting sqref="P1862">
    <cfRule type="expression" dxfId="4160" priority="19972" stopIfTrue="1">
      <formula>P1862&lt;&gt;P1861</formula>
    </cfRule>
  </conditionalFormatting>
  <conditionalFormatting sqref="P1862">
    <cfRule type="expression" dxfId="4159" priority="19973" stopIfTrue="1">
      <formula>P1862&lt;&gt;P1861</formula>
    </cfRule>
  </conditionalFormatting>
  <conditionalFormatting sqref="P1862">
    <cfRule type="expression" dxfId="4158" priority="19976" stopIfTrue="1">
      <formula>P1862&lt;&gt;P1861</formula>
    </cfRule>
  </conditionalFormatting>
  <conditionalFormatting sqref="P1862">
    <cfRule type="expression" dxfId="4157" priority="19979" stopIfTrue="1">
      <formula>P1862&lt;&gt;P1861</formula>
    </cfRule>
  </conditionalFormatting>
  <conditionalFormatting sqref="P1862">
    <cfRule type="expression" dxfId="4156" priority="19982" stopIfTrue="1">
      <formula>P1862&lt;&gt;P1861</formula>
    </cfRule>
  </conditionalFormatting>
  <conditionalFormatting sqref="P1862">
    <cfRule type="expression" dxfId="4155" priority="19985" stopIfTrue="1">
      <formula>P1862&lt;&gt;P1861</formula>
    </cfRule>
  </conditionalFormatting>
  <conditionalFormatting sqref="P1862">
    <cfRule type="expression" dxfId="4154" priority="19986" stopIfTrue="1">
      <formula>P1862&lt;&gt;P1861</formula>
    </cfRule>
  </conditionalFormatting>
  <conditionalFormatting sqref="P1862">
    <cfRule type="expression" dxfId="4153" priority="19988" stopIfTrue="1">
      <formula>P1862&lt;&gt;P1861</formula>
    </cfRule>
  </conditionalFormatting>
  <conditionalFormatting sqref="P1862">
    <cfRule type="expression" dxfId="4152" priority="19990" stopIfTrue="1">
      <formula>P1862&lt;&gt;P1861</formula>
    </cfRule>
  </conditionalFormatting>
  <conditionalFormatting sqref="P1862">
    <cfRule type="expression" dxfId="4151" priority="19992" stopIfTrue="1">
      <formula>P1862&lt;&gt;P1861</formula>
    </cfRule>
  </conditionalFormatting>
  <conditionalFormatting sqref="P1862">
    <cfRule type="expression" dxfId="4150" priority="19994" stopIfTrue="1">
      <formula>P1862&lt;&gt;P1861</formula>
    </cfRule>
  </conditionalFormatting>
  <conditionalFormatting sqref="P1862">
    <cfRule type="expression" dxfId="4149" priority="19995" stopIfTrue="1">
      <formula>P1862&lt;&gt;P1861</formula>
    </cfRule>
  </conditionalFormatting>
  <conditionalFormatting sqref="P1862">
    <cfRule type="expression" dxfId="4148" priority="19998" stopIfTrue="1">
      <formula>P1862&lt;&gt;P1861</formula>
    </cfRule>
  </conditionalFormatting>
  <conditionalFormatting sqref="P1862">
    <cfRule type="expression" dxfId="4147" priority="20001" stopIfTrue="1">
      <formula>P1862&lt;&gt;P1861</formula>
    </cfRule>
  </conditionalFormatting>
  <conditionalFormatting sqref="P1862">
    <cfRule type="expression" dxfId="4146" priority="20004" stopIfTrue="1">
      <formula>P1862&lt;&gt;P1861</formula>
    </cfRule>
  </conditionalFormatting>
  <conditionalFormatting sqref="P1862">
    <cfRule type="expression" dxfId="4145" priority="20007" stopIfTrue="1">
      <formula>P1862&lt;&gt;P1861</formula>
    </cfRule>
  </conditionalFormatting>
  <conditionalFormatting sqref="P1862">
    <cfRule type="expression" dxfId="4144" priority="20008" stopIfTrue="1">
      <formula>P1862&lt;&gt;P1861</formula>
    </cfRule>
  </conditionalFormatting>
  <conditionalFormatting sqref="P1862">
    <cfRule type="expression" dxfId="4143" priority="20010" stopIfTrue="1">
      <formula>P1862&lt;&gt;P1861</formula>
    </cfRule>
  </conditionalFormatting>
  <conditionalFormatting sqref="P1862">
    <cfRule type="expression" dxfId="4142" priority="20012" stopIfTrue="1">
      <formula>P1862&lt;&gt;P1861</formula>
    </cfRule>
  </conditionalFormatting>
  <conditionalFormatting sqref="P1862">
    <cfRule type="expression" dxfId="4141" priority="20014" stopIfTrue="1">
      <formula>P1862&lt;&gt;P1861</formula>
    </cfRule>
  </conditionalFormatting>
  <conditionalFormatting sqref="P1862">
    <cfRule type="expression" dxfId="4140" priority="20016" stopIfTrue="1">
      <formula>P1862&lt;&gt;P1861</formula>
    </cfRule>
  </conditionalFormatting>
  <conditionalFormatting sqref="P1862">
    <cfRule type="expression" dxfId="4139" priority="20017" stopIfTrue="1">
      <formula>P1862&lt;&gt;P1861</formula>
    </cfRule>
  </conditionalFormatting>
  <conditionalFormatting sqref="P1862">
    <cfRule type="expression" dxfId="4138" priority="20018" stopIfTrue="1">
      <formula>P1862&lt;&gt;P1861</formula>
    </cfRule>
  </conditionalFormatting>
  <conditionalFormatting sqref="P1862">
    <cfRule type="expression" dxfId="4137" priority="20019" stopIfTrue="1">
      <formula>P1862&lt;&gt;P1861</formula>
    </cfRule>
  </conditionalFormatting>
  <conditionalFormatting sqref="P1862">
    <cfRule type="expression" dxfId="4136" priority="20020" stopIfTrue="1">
      <formula>P1862&lt;&gt;P1861</formula>
    </cfRule>
  </conditionalFormatting>
  <conditionalFormatting sqref="P1862">
    <cfRule type="expression" dxfId="4135" priority="20021" stopIfTrue="1">
      <formula>P1862&lt;&gt;P1861</formula>
    </cfRule>
  </conditionalFormatting>
  <conditionalFormatting sqref="P1862">
    <cfRule type="expression" dxfId="4134" priority="20022" stopIfTrue="1">
      <formula>P1862&lt;&gt;P1861</formula>
    </cfRule>
  </conditionalFormatting>
  <conditionalFormatting sqref="P1862">
    <cfRule type="expression" dxfId="4133" priority="20023" stopIfTrue="1">
      <formula>P1862&lt;&gt;P1861</formula>
    </cfRule>
  </conditionalFormatting>
  <conditionalFormatting sqref="P1862">
    <cfRule type="expression" dxfId="4132" priority="20024" stopIfTrue="1">
      <formula>P1862&lt;&gt;P1861</formula>
    </cfRule>
  </conditionalFormatting>
  <conditionalFormatting sqref="P1862">
    <cfRule type="expression" dxfId="4131" priority="20025" stopIfTrue="1">
      <formula>P1862&lt;&gt;P1861</formula>
    </cfRule>
  </conditionalFormatting>
  <conditionalFormatting sqref="P1862">
    <cfRule type="expression" dxfId="4130" priority="20026" stopIfTrue="1">
      <formula>P1862&lt;&gt;P1861</formula>
    </cfRule>
  </conditionalFormatting>
  <conditionalFormatting sqref="P1862">
    <cfRule type="expression" dxfId="4129" priority="20027" stopIfTrue="1">
      <formula>P1862&lt;&gt;P1861</formula>
    </cfRule>
  </conditionalFormatting>
  <conditionalFormatting sqref="P1862">
    <cfRule type="expression" dxfId="4128" priority="20028" stopIfTrue="1">
      <formula>P1862&lt;&gt;P1861</formula>
    </cfRule>
  </conditionalFormatting>
  <conditionalFormatting sqref="P1862">
    <cfRule type="expression" dxfId="4127" priority="20029" stopIfTrue="1">
      <formula>P1862&lt;&gt;P1861</formula>
    </cfRule>
  </conditionalFormatting>
  <conditionalFormatting sqref="P1862">
    <cfRule type="expression" dxfId="4126" priority="20030" stopIfTrue="1">
      <formula>P1862&lt;&gt;P1861</formula>
    </cfRule>
  </conditionalFormatting>
  <conditionalFormatting sqref="P1862">
    <cfRule type="expression" dxfId="4125" priority="20031" stopIfTrue="1">
      <formula>P1862&lt;&gt;P1861</formula>
    </cfRule>
  </conditionalFormatting>
  <conditionalFormatting sqref="P1862">
    <cfRule type="expression" dxfId="4124" priority="20032" stopIfTrue="1">
      <formula>P1862&lt;&gt;P1861</formula>
    </cfRule>
  </conditionalFormatting>
  <conditionalFormatting sqref="P1862">
    <cfRule type="expression" dxfId="4123" priority="20051" stopIfTrue="1">
      <formula>P1862&lt;&gt;P1861</formula>
    </cfRule>
  </conditionalFormatting>
  <conditionalFormatting sqref="P1862">
    <cfRule type="expression" dxfId="4122" priority="20054" stopIfTrue="1">
      <formula>P1862&lt;&gt;P1861</formula>
    </cfRule>
  </conditionalFormatting>
  <conditionalFormatting sqref="P1862">
    <cfRule type="expression" dxfId="4121" priority="20057" stopIfTrue="1">
      <formula>P1862&lt;&gt;P1861</formula>
    </cfRule>
  </conditionalFormatting>
  <conditionalFormatting sqref="P1862">
    <cfRule type="expression" dxfId="4120" priority="20060" stopIfTrue="1">
      <formula>P1862&lt;&gt;P1861</formula>
    </cfRule>
  </conditionalFormatting>
  <conditionalFormatting sqref="P1862">
    <cfRule type="expression" dxfId="4119" priority="20061" stopIfTrue="1">
      <formula>P1862&lt;&gt;P1861</formula>
    </cfRule>
  </conditionalFormatting>
  <conditionalFormatting sqref="P1862">
    <cfRule type="expression" dxfId="4118" priority="20063" stopIfTrue="1">
      <formula>P1862&lt;&gt;P1861</formula>
    </cfRule>
  </conditionalFormatting>
  <conditionalFormatting sqref="P1862">
    <cfRule type="expression" dxfId="4117" priority="20065" stopIfTrue="1">
      <formula>P1862&lt;&gt;P1861</formula>
    </cfRule>
  </conditionalFormatting>
  <conditionalFormatting sqref="P1862">
    <cfRule type="expression" dxfId="4116" priority="20067" stopIfTrue="1">
      <formula>P1862&lt;&gt;P1861</formula>
    </cfRule>
  </conditionalFormatting>
  <conditionalFormatting sqref="P1862">
    <cfRule type="expression" dxfId="4115" priority="20069" stopIfTrue="1">
      <formula>P1862&lt;&gt;P1861</formula>
    </cfRule>
  </conditionalFormatting>
  <conditionalFormatting sqref="P1862">
    <cfRule type="expression" dxfId="4114" priority="20070" stopIfTrue="1">
      <formula>P1862&lt;&gt;P1861</formula>
    </cfRule>
  </conditionalFormatting>
  <conditionalFormatting sqref="P1862">
    <cfRule type="expression" dxfId="4113" priority="20073" stopIfTrue="1">
      <formula>P1862&lt;&gt;P1861</formula>
    </cfRule>
  </conditionalFormatting>
  <conditionalFormatting sqref="P1862">
    <cfRule type="expression" dxfId="4112" priority="20076" stopIfTrue="1">
      <formula>P1862&lt;&gt;P1861</formula>
    </cfRule>
  </conditionalFormatting>
  <conditionalFormatting sqref="P1862">
    <cfRule type="expression" dxfId="4111" priority="20079" stopIfTrue="1">
      <formula>P1862&lt;&gt;P1861</formula>
    </cfRule>
  </conditionalFormatting>
  <conditionalFormatting sqref="P1862">
    <cfRule type="expression" dxfId="4110" priority="20082" stopIfTrue="1">
      <formula>P1862&lt;&gt;P1861</formula>
    </cfRule>
  </conditionalFormatting>
  <conditionalFormatting sqref="P1862">
    <cfRule type="expression" dxfId="4109" priority="20083" stopIfTrue="1">
      <formula>P1862&lt;&gt;P1861</formula>
    </cfRule>
  </conditionalFormatting>
  <conditionalFormatting sqref="P1862">
    <cfRule type="expression" dxfId="4108" priority="20085" stopIfTrue="1">
      <formula>P1862&lt;&gt;P1861</formula>
    </cfRule>
  </conditionalFormatting>
  <conditionalFormatting sqref="P1862">
    <cfRule type="expression" dxfId="4107" priority="20087" stopIfTrue="1">
      <formula>P1862&lt;&gt;P1861</formula>
    </cfRule>
  </conditionalFormatting>
  <conditionalFormatting sqref="P1862">
    <cfRule type="expression" dxfId="4106" priority="20089" stopIfTrue="1">
      <formula>P1862&lt;&gt;P1861</formula>
    </cfRule>
  </conditionalFormatting>
  <conditionalFormatting sqref="P1862">
    <cfRule type="expression" dxfId="4105" priority="20091" stopIfTrue="1">
      <formula>P1862&lt;&gt;P1861</formula>
    </cfRule>
  </conditionalFormatting>
  <conditionalFormatting sqref="P1862">
    <cfRule type="expression" dxfId="4104" priority="20092" stopIfTrue="1">
      <formula>P1862&lt;&gt;P1861</formula>
    </cfRule>
  </conditionalFormatting>
  <conditionalFormatting sqref="P1862">
    <cfRule type="expression" dxfId="4103" priority="20093" stopIfTrue="1">
      <formula>P1862&lt;&gt;P1861</formula>
    </cfRule>
  </conditionalFormatting>
  <conditionalFormatting sqref="P1862">
    <cfRule type="expression" dxfId="4102" priority="20094" stopIfTrue="1">
      <formula>P1862&lt;&gt;P1861</formula>
    </cfRule>
  </conditionalFormatting>
  <conditionalFormatting sqref="P1862">
    <cfRule type="expression" dxfId="4101" priority="20095" stopIfTrue="1">
      <formula>P1862&lt;&gt;P1861</formula>
    </cfRule>
  </conditionalFormatting>
  <conditionalFormatting sqref="P1862">
    <cfRule type="expression" dxfId="4100" priority="20096" stopIfTrue="1">
      <formula>P1862&lt;&gt;P1861</formula>
    </cfRule>
  </conditionalFormatting>
  <conditionalFormatting sqref="P1862">
    <cfRule type="expression" dxfId="4099" priority="20097" stopIfTrue="1">
      <formula>P1862&lt;&gt;P1861</formula>
    </cfRule>
  </conditionalFormatting>
  <conditionalFormatting sqref="P1862">
    <cfRule type="expression" dxfId="4098" priority="20098" stopIfTrue="1">
      <formula>P1862&lt;&gt;P1861</formula>
    </cfRule>
  </conditionalFormatting>
  <conditionalFormatting sqref="P1862">
    <cfRule type="expression" dxfId="4097" priority="20099" stopIfTrue="1">
      <formula>P1862&lt;&gt;P1861</formula>
    </cfRule>
  </conditionalFormatting>
  <conditionalFormatting sqref="P1862">
    <cfRule type="expression" dxfId="4096" priority="20100" stopIfTrue="1">
      <formula>P1862&lt;&gt;P1861</formula>
    </cfRule>
  </conditionalFormatting>
  <conditionalFormatting sqref="P1862">
    <cfRule type="expression" dxfId="4095" priority="20101" stopIfTrue="1">
      <formula>P1862&lt;&gt;P1861</formula>
    </cfRule>
  </conditionalFormatting>
  <conditionalFormatting sqref="P1862">
    <cfRule type="expression" dxfId="4094" priority="20102" stopIfTrue="1">
      <formula>P1862&lt;&gt;P1861</formula>
    </cfRule>
  </conditionalFormatting>
  <conditionalFormatting sqref="P1862">
    <cfRule type="expression" dxfId="4093" priority="20103" stopIfTrue="1">
      <formula>P1862&lt;&gt;P1861</formula>
    </cfRule>
  </conditionalFormatting>
  <conditionalFormatting sqref="P1862">
    <cfRule type="expression" dxfId="4092" priority="20104" stopIfTrue="1">
      <formula>P1862&lt;&gt;P1861</formula>
    </cfRule>
  </conditionalFormatting>
  <conditionalFormatting sqref="P1862">
    <cfRule type="expression" dxfId="4091" priority="20105" stopIfTrue="1">
      <formula>P1862&lt;&gt;P1861</formula>
    </cfRule>
  </conditionalFormatting>
  <conditionalFormatting sqref="P1862">
    <cfRule type="expression" dxfId="4090" priority="20106" stopIfTrue="1">
      <formula>P1862&lt;&gt;P1861</formula>
    </cfRule>
  </conditionalFormatting>
  <conditionalFormatting sqref="P1862">
    <cfRule type="expression" dxfId="4089" priority="20107" stopIfTrue="1">
      <formula>P1862&lt;&gt;P1861</formula>
    </cfRule>
  </conditionalFormatting>
  <conditionalFormatting sqref="P1862">
    <cfRule type="expression" dxfId="4088" priority="20126" stopIfTrue="1">
      <formula>P1862&lt;&gt;P1861</formula>
    </cfRule>
  </conditionalFormatting>
  <conditionalFormatting sqref="P1862">
    <cfRule type="expression" dxfId="4087" priority="20127" stopIfTrue="1">
      <formula>P1862&lt;&gt;P1861</formula>
    </cfRule>
  </conditionalFormatting>
  <conditionalFormatting sqref="P1862">
    <cfRule type="expression" dxfId="4086" priority="20130" stopIfTrue="1">
      <formula>P1862&lt;&gt;P1861</formula>
    </cfRule>
  </conditionalFormatting>
  <conditionalFormatting sqref="P1862">
    <cfRule type="expression" dxfId="4085" priority="20131" stopIfTrue="1">
      <formula>P1862&lt;&gt;P1861</formula>
    </cfRule>
  </conditionalFormatting>
  <conditionalFormatting sqref="P1862">
    <cfRule type="expression" dxfId="4084" priority="20134" stopIfTrue="1">
      <formula>P1862&lt;&gt;P1861</formula>
    </cfRule>
  </conditionalFormatting>
  <conditionalFormatting sqref="P1862">
    <cfRule type="expression" dxfId="4083" priority="20135" stopIfTrue="1">
      <formula>P1862&lt;&gt;P1861</formula>
    </cfRule>
  </conditionalFormatting>
  <conditionalFormatting sqref="P1862">
    <cfRule type="expression" dxfId="4082" priority="20138" stopIfTrue="1">
      <formula>P1862&lt;&gt;P1861</formula>
    </cfRule>
  </conditionalFormatting>
  <conditionalFormatting sqref="P1862">
    <cfRule type="expression" dxfId="4081" priority="20139" stopIfTrue="1">
      <formula>P1862&lt;&gt;P1861</formula>
    </cfRule>
  </conditionalFormatting>
  <conditionalFormatting sqref="P1862">
    <cfRule type="expression" dxfId="4080" priority="20142" stopIfTrue="1">
      <formula>P1862&lt;&gt;P1861</formula>
    </cfRule>
  </conditionalFormatting>
  <conditionalFormatting sqref="P1862">
    <cfRule type="expression" dxfId="4079" priority="20143" stopIfTrue="1">
      <formula>P1862&lt;&gt;P1861</formula>
    </cfRule>
  </conditionalFormatting>
  <conditionalFormatting sqref="P1862">
    <cfRule type="expression" dxfId="4078" priority="20146" stopIfTrue="1">
      <formula>P1862&lt;&gt;P1861</formula>
    </cfRule>
  </conditionalFormatting>
  <conditionalFormatting sqref="P1862">
    <cfRule type="expression" dxfId="4077" priority="20147" stopIfTrue="1">
      <formula>P1862&lt;&gt;P1861</formula>
    </cfRule>
  </conditionalFormatting>
  <conditionalFormatting sqref="P1862">
    <cfRule type="expression" dxfId="4076" priority="20150" stopIfTrue="1">
      <formula>P1862&lt;&gt;P1861</formula>
    </cfRule>
  </conditionalFormatting>
  <conditionalFormatting sqref="P1862">
    <cfRule type="expression" dxfId="4075" priority="20151" stopIfTrue="1">
      <formula>P1862&lt;&gt;P1861</formula>
    </cfRule>
  </conditionalFormatting>
  <conditionalFormatting sqref="P1862">
    <cfRule type="expression" dxfId="4074" priority="20154" stopIfTrue="1">
      <formula>P1862&lt;&gt;P1861</formula>
    </cfRule>
  </conditionalFormatting>
  <conditionalFormatting sqref="P1862">
    <cfRule type="expression" dxfId="4073" priority="20155" stopIfTrue="1">
      <formula>P1862&lt;&gt;P1861</formula>
    </cfRule>
  </conditionalFormatting>
  <conditionalFormatting sqref="H1657">
    <cfRule type="expression" dxfId="4072" priority="7938" stopIfTrue="1">
      <formula>H1657&lt;G1657</formula>
    </cfRule>
  </conditionalFormatting>
  <conditionalFormatting sqref="I1657">
    <cfRule type="expression" dxfId="4071" priority="7937" stopIfTrue="1">
      <formula>I1657&lt;H1657</formula>
    </cfRule>
  </conditionalFormatting>
  <conditionalFormatting sqref="H1657">
    <cfRule type="expression" dxfId="4070" priority="7936" stopIfTrue="1">
      <formula>H1657&lt;G1657</formula>
    </cfRule>
  </conditionalFormatting>
  <conditionalFormatting sqref="I1657">
    <cfRule type="expression" dxfId="4069" priority="7935" stopIfTrue="1">
      <formula>I1657&lt;H1657</formula>
    </cfRule>
  </conditionalFormatting>
  <conditionalFormatting sqref="H1657">
    <cfRule type="expression" dxfId="4068" priority="7934" stopIfTrue="1">
      <formula>H1657&lt;G1657</formula>
    </cfRule>
  </conditionalFormatting>
  <conditionalFormatting sqref="I1657">
    <cfRule type="expression" dxfId="4067" priority="7933" stopIfTrue="1">
      <formula>I1657&lt;H1657</formula>
    </cfRule>
  </conditionalFormatting>
  <conditionalFormatting sqref="H1657">
    <cfRule type="expression" dxfId="4066" priority="7932" stopIfTrue="1">
      <formula>H1657&lt;G1657</formula>
    </cfRule>
  </conditionalFormatting>
  <conditionalFormatting sqref="I1657">
    <cfRule type="expression" dxfId="4065" priority="7931" stopIfTrue="1">
      <formula>I1657&lt;H1657</formula>
    </cfRule>
  </conditionalFormatting>
  <conditionalFormatting sqref="S1657">
    <cfRule type="expression" dxfId="4064" priority="7930" stopIfTrue="1">
      <formula>S1657&lt;R1657</formula>
    </cfRule>
  </conditionalFormatting>
  <conditionalFormatting sqref="S1657">
    <cfRule type="expression" dxfId="4063" priority="7929" stopIfTrue="1">
      <formula>S1657&lt;R1657</formula>
    </cfRule>
  </conditionalFormatting>
  <conditionalFormatting sqref="S1657">
    <cfRule type="expression" dxfId="4062" priority="7928" stopIfTrue="1">
      <formula>S1657&lt;R1657</formula>
    </cfRule>
  </conditionalFormatting>
  <conditionalFormatting sqref="T1657">
    <cfRule type="expression" dxfId="4061" priority="7927" stopIfTrue="1">
      <formula>T1657&lt;S1657</formula>
    </cfRule>
  </conditionalFormatting>
  <conditionalFormatting sqref="U1657">
    <cfRule type="expression" dxfId="4060" priority="7926" stopIfTrue="1">
      <formula>U1657&lt;T1657</formula>
    </cfRule>
  </conditionalFormatting>
  <conditionalFormatting sqref="U1657">
    <cfRule type="expression" dxfId="4059" priority="7925" stopIfTrue="1">
      <formula>U1657&lt;T1657</formula>
    </cfRule>
  </conditionalFormatting>
  <conditionalFormatting sqref="V1657">
    <cfRule type="expression" dxfId="4058" priority="7924" stopIfTrue="1">
      <formula>V1657&lt;U1657</formula>
    </cfRule>
  </conditionalFormatting>
  <conditionalFormatting sqref="V1657">
    <cfRule type="expression" dxfId="4057" priority="7923" stopIfTrue="1">
      <formula>V1657&lt;U1657</formula>
    </cfRule>
  </conditionalFormatting>
  <conditionalFormatting sqref="S1657">
    <cfRule type="expression" dxfId="4056" priority="7922" stopIfTrue="1">
      <formula>S1657&lt;R1657</formula>
    </cfRule>
  </conditionalFormatting>
  <conditionalFormatting sqref="S1657">
    <cfRule type="expression" dxfId="4055" priority="7921" stopIfTrue="1">
      <formula>S1657&lt;R1657</formula>
    </cfRule>
  </conditionalFormatting>
  <conditionalFormatting sqref="S1657">
    <cfRule type="expression" dxfId="4054" priority="7920" stopIfTrue="1">
      <formula>S1657&lt;R1657</formula>
    </cfRule>
  </conditionalFormatting>
  <conditionalFormatting sqref="T1657">
    <cfRule type="expression" dxfId="4053" priority="7919" stopIfTrue="1">
      <formula>T1657&lt;S1657</formula>
    </cfRule>
  </conditionalFormatting>
  <conditionalFormatting sqref="U1657">
    <cfRule type="expression" dxfId="4052" priority="7918" stopIfTrue="1">
      <formula>U1657&lt;T1657</formula>
    </cfRule>
  </conditionalFormatting>
  <conditionalFormatting sqref="U1657">
    <cfRule type="expression" dxfId="4051" priority="7917" stopIfTrue="1">
      <formula>U1657&lt;T1657</formula>
    </cfRule>
  </conditionalFormatting>
  <conditionalFormatting sqref="V1657">
    <cfRule type="expression" dxfId="4050" priority="7916" stopIfTrue="1">
      <formula>V1657&lt;U1657</formula>
    </cfRule>
  </conditionalFormatting>
  <conditionalFormatting sqref="V1657">
    <cfRule type="expression" dxfId="4049" priority="7915" stopIfTrue="1">
      <formula>V1657&lt;U1657</formula>
    </cfRule>
  </conditionalFormatting>
  <conditionalFormatting sqref="S1657">
    <cfRule type="expression" dxfId="4048" priority="7914" stopIfTrue="1">
      <formula>S1657&lt;R1657</formula>
    </cfRule>
  </conditionalFormatting>
  <conditionalFormatting sqref="S1657">
    <cfRule type="expression" dxfId="4047" priority="7913" stopIfTrue="1">
      <formula>S1657&lt;R1657</formula>
    </cfRule>
  </conditionalFormatting>
  <conditionalFormatting sqref="S1657">
    <cfRule type="expression" dxfId="4046" priority="7912" stopIfTrue="1">
      <formula>S1657&lt;R1657</formula>
    </cfRule>
  </conditionalFormatting>
  <conditionalFormatting sqref="T1657">
    <cfRule type="expression" dxfId="4045" priority="7911" stopIfTrue="1">
      <formula>T1657&lt;S1657</formula>
    </cfRule>
  </conditionalFormatting>
  <conditionalFormatting sqref="U1657">
    <cfRule type="expression" dxfId="4044" priority="7910" stopIfTrue="1">
      <formula>U1657&lt;T1657</formula>
    </cfRule>
  </conditionalFormatting>
  <conditionalFormatting sqref="U1657">
    <cfRule type="expression" dxfId="4043" priority="7909" stopIfTrue="1">
      <formula>U1657&lt;T1657</formula>
    </cfRule>
  </conditionalFormatting>
  <conditionalFormatting sqref="V1657">
    <cfRule type="expression" dxfId="4042" priority="7908" stopIfTrue="1">
      <formula>V1657&lt;U1657</formula>
    </cfRule>
  </conditionalFormatting>
  <conditionalFormatting sqref="V1657">
    <cfRule type="expression" dxfId="4041" priority="7907" stopIfTrue="1">
      <formula>V1657&lt;U1657</formula>
    </cfRule>
  </conditionalFormatting>
  <conditionalFormatting sqref="S1657">
    <cfRule type="expression" dxfId="4040" priority="7906" stopIfTrue="1">
      <formula>S1657&lt;R1657</formula>
    </cfRule>
  </conditionalFormatting>
  <conditionalFormatting sqref="S1657">
    <cfRule type="expression" dxfId="4039" priority="7905" stopIfTrue="1">
      <formula>S1657&lt;R1657</formula>
    </cfRule>
  </conditionalFormatting>
  <conditionalFormatting sqref="S1657">
    <cfRule type="expression" dxfId="4038" priority="7904" stopIfTrue="1">
      <formula>S1657&lt;R1657</formula>
    </cfRule>
  </conditionalFormatting>
  <conditionalFormatting sqref="T1657">
    <cfRule type="expression" dxfId="4037" priority="7903" stopIfTrue="1">
      <formula>T1657&lt;S1657</formula>
    </cfRule>
  </conditionalFormatting>
  <conditionalFormatting sqref="U1657">
    <cfRule type="expression" dxfId="4036" priority="7902" stopIfTrue="1">
      <formula>U1657&lt;T1657</formula>
    </cfRule>
  </conditionalFormatting>
  <conditionalFormatting sqref="U1657">
    <cfRule type="expression" dxfId="4035" priority="7901" stopIfTrue="1">
      <formula>U1657&lt;T1657</formula>
    </cfRule>
  </conditionalFormatting>
  <conditionalFormatting sqref="V1657">
    <cfRule type="expression" dxfId="4034" priority="7900" stopIfTrue="1">
      <formula>V1657&lt;U1657</formula>
    </cfRule>
  </conditionalFormatting>
  <conditionalFormatting sqref="V1657">
    <cfRule type="expression" dxfId="4033" priority="7899" stopIfTrue="1">
      <formula>V1657&lt;U1657</formula>
    </cfRule>
  </conditionalFormatting>
  <conditionalFormatting sqref="U1657">
    <cfRule type="expression" dxfId="4032" priority="7898" stopIfTrue="1">
      <formula>U1657&lt;T1657</formula>
    </cfRule>
  </conditionalFormatting>
  <conditionalFormatting sqref="V1657">
    <cfRule type="expression" dxfId="4031" priority="7897" stopIfTrue="1">
      <formula>V1657&lt;U1657</formula>
    </cfRule>
  </conditionalFormatting>
  <conditionalFormatting sqref="U1657">
    <cfRule type="expression" dxfId="4030" priority="7896" stopIfTrue="1">
      <formula>U1657&lt;T1657</formula>
    </cfRule>
  </conditionalFormatting>
  <conditionalFormatting sqref="V1657">
    <cfRule type="expression" dxfId="4029" priority="7895" stopIfTrue="1">
      <formula>V1657&lt;U1657</formula>
    </cfRule>
  </conditionalFormatting>
  <conditionalFormatting sqref="U1657">
    <cfRule type="expression" dxfId="4028" priority="7894" stopIfTrue="1">
      <formula>U1657&lt;T1657</formula>
    </cfRule>
  </conditionalFormatting>
  <conditionalFormatting sqref="V1657">
    <cfRule type="expression" dxfId="4027" priority="7893" stopIfTrue="1">
      <formula>V1657&lt;U1657</formula>
    </cfRule>
  </conditionalFormatting>
  <conditionalFormatting sqref="U1657">
    <cfRule type="expression" dxfId="4026" priority="7892" stopIfTrue="1">
      <formula>U1657&lt;T1657</formula>
    </cfRule>
  </conditionalFormatting>
  <conditionalFormatting sqref="V1657">
    <cfRule type="expression" dxfId="4025" priority="7891" stopIfTrue="1">
      <formula>V1657&lt;U1657</formula>
    </cfRule>
  </conditionalFormatting>
  <conditionalFormatting sqref="X1862">
    <cfRule type="expression" dxfId="4024" priority="4096" stopIfTrue="1">
      <formula>X1862&lt;&gt;X1861</formula>
    </cfRule>
  </conditionalFormatting>
  <conditionalFormatting sqref="X1862">
    <cfRule type="expression" dxfId="4023" priority="4095" stopIfTrue="1">
      <formula>X1862&lt;&gt;X1861</formula>
    </cfRule>
  </conditionalFormatting>
  <conditionalFormatting sqref="X1862">
    <cfRule type="expression" dxfId="4022" priority="4094" stopIfTrue="1">
      <formula>X1862&lt;&gt;X1861</formula>
    </cfRule>
  </conditionalFormatting>
  <conditionalFormatting sqref="X1862">
    <cfRule type="expression" dxfId="4021" priority="4093" stopIfTrue="1">
      <formula>X1862&lt;&gt;X1861</formula>
    </cfRule>
  </conditionalFormatting>
  <conditionalFormatting sqref="X1862">
    <cfRule type="expression" dxfId="4020" priority="4092" stopIfTrue="1">
      <formula>X1862&lt;&gt;X1861</formula>
    </cfRule>
  </conditionalFormatting>
  <conditionalFormatting sqref="X1862">
    <cfRule type="expression" dxfId="4019" priority="4091" stopIfTrue="1">
      <formula>X1862&lt;&gt;X1861</formula>
    </cfRule>
  </conditionalFormatting>
  <conditionalFormatting sqref="X1862">
    <cfRule type="expression" dxfId="4018" priority="4090" stopIfTrue="1">
      <formula>X1862&lt;&gt;X1861</formula>
    </cfRule>
  </conditionalFormatting>
  <conditionalFormatting sqref="X1862">
    <cfRule type="expression" dxfId="4017" priority="4089" stopIfTrue="1">
      <formula>X1862&lt;&gt;X1861</formula>
    </cfRule>
  </conditionalFormatting>
  <conditionalFormatting sqref="X1862">
    <cfRule type="expression" dxfId="4016" priority="4088" stopIfTrue="1">
      <formula>X1862&lt;&gt;X1861</formula>
    </cfRule>
  </conditionalFormatting>
  <conditionalFormatting sqref="X1862">
    <cfRule type="expression" dxfId="4015" priority="4087" stopIfTrue="1">
      <formula>X1862&lt;&gt;X1861</formula>
    </cfRule>
  </conditionalFormatting>
  <conditionalFormatting sqref="X1862">
    <cfRule type="expression" dxfId="4014" priority="4086" stopIfTrue="1">
      <formula>X1862&lt;&gt;X1861</formula>
    </cfRule>
  </conditionalFormatting>
  <conditionalFormatting sqref="X1862">
    <cfRule type="expression" dxfId="4013" priority="4085" stopIfTrue="1">
      <formula>X1862&lt;&gt;X1861</formula>
    </cfRule>
  </conditionalFormatting>
  <conditionalFormatting sqref="X1862">
    <cfRule type="expression" dxfId="4012" priority="4084" stopIfTrue="1">
      <formula>X1862&lt;&gt;X1861</formula>
    </cfRule>
  </conditionalFormatting>
  <conditionalFormatting sqref="X1862">
    <cfRule type="expression" dxfId="4011" priority="4083" stopIfTrue="1">
      <formula>X1862&lt;&gt;X1861</formula>
    </cfRule>
  </conditionalFormatting>
  <conditionalFormatting sqref="X1862">
    <cfRule type="expression" dxfId="4010" priority="4082" stopIfTrue="1">
      <formula>X1862&lt;&gt;X1861</formula>
    </cfRule>
  </conditionalFormatting>
  <conditionalFormatting sqref="X1862">
    <cfRule type="expression" dxfId="4009" priority="4081" stopIfTrue="1">
      <formula>X1862&lt;&gt;X1861</formula>
    </cfRule>
  </conditionalFormatting>
  <conditionalFormatting sqref="B750">
    <cfRule type="expression" dxfId="4008" priority="4078" stopIfTrue="1">
      <formula>B750&lt;&gt;B749</formula>
    </cfRule>
  </conditionalFormatting>
  <conditionalFormatting sqref="B750">
    <cfRule type="expression" dxfId="4007" priority="4077" stopIfTrue="1">
      <formula>B750&lt;&gt;B749</formula>
    </cfRule>
  </conditionalFormatting>
  <conditionalFormatting sqref="B750">
    <cfRule type="expression" dxfId="4006" priority="4076" stopIfTrue="1">
      <formula>B750&lt;&gt;B749</formula>
    </cfRule>
  </conditionalFormatting>
  <conditionalFormatting sqref="B750">
    <cfRule type="expression" dxfId="4005" priority="4075" stopIfTrue="1">
      <formula>B750&lt;&gt;B749</formula>
    </cfRule>
  </conditionalFormatting>
  <conditionalFormatting sqref="B750">
    <cfRule type="expression" dxfId="4004" priority="4074" stopIfTrue="1">
      <formula>B750&lt;&gt;B749</formula>
    </cfRule>
  </conditionalFormatting>
  <conditionalFormatting sqref="B750">
    <cfRule type="expression" dxfId="4003" priority="4073" stopIfTrue="1">
      <formula>B750&lt;&gt;B749</formula>
    </cfRule>
  </conditionalFormatting>
  <conditionalFormatting sqref="B750">
    <cfRule type="expression" dxfId="4002" priority="4072" stopIfTrue="1">
      <formula>B750&lt;&gt;B749</formula>
    </cfRule>
  </conditionalFormatting>
  <conditionalFormatting sqref="B750">
    <cfRule type="expression" dxfId="4001" priority="4071" stopIfTrue="1">
      <formula>B750&lt;&gt;B749</formula>
    </cfRule>
  </conditionalFormatting>
  <conditionalFormatting sqref="B750">
    <cfRule type="expression" dxfId="4000" priority="4070" stopIfTrue="1">
      <formula>B750&lt;&gt;B749</formula>
    </cfRule>
  </conditionalFormatting>
  <conditionalFormatting sqref="B750">
    <cfRule type="expression" dxfId="3999" priority="4069" stopIfTrue="1">
      <formula>B750&lt;&gt;B749</formula>
    </cfRule>
  </conditionalFormatting>
  <conditionalFormatting sqref="B750">
    <cfRule type="expression" dxfId="3998" priority="4068" stopIfTrue="1">
      <formula>B750&lt;&gt;B749</formula>
    </cfRule>
  </conditionalFormatting>
  <conditionalFormatting sqref="B750">
    <cfRule type="expression" dxfId="3997" priority="4067" stopIfTrue="1">
      <formula>B750&lt;&gt;B749</formula>
    </cfRule>
  </conditionalFormatting>
  <conditionalFormatting sqref="B750">
    <cfRule type="expression" dxfId="3996" priority="4066" stopIfTrue="1">
      <formula>B750&lt;&gt;B749</formula>
    </cfRule>
  </conditionalFormatting>
  <conditionalFormatting sqref="B750">
    <cfRule type="expression" dxfId="3995" priority="4065" stopIfTrue="1">
      <formula>B750&lt;&gt;B749</formula>
    </cfRule>
  </conditionalFormatting>
  <conditionalFormatting sqref="B750">
    <cfRule type="expression" dxfId="3994" priority="4064" stopIfTrue="1">
      <formula>B750&lt;&gt;B749</formula>
    </cfRule>
  </conditionalFormatting>
  <conditionalFormatting sqref="B750">
    <cfRule type="expression" dxfId="3993" priority="4063" stopIfTrue="1">
      <formula>B750&lt;&gt;B749</formula>
    </cfRule>
  </conditionalFormatting>
  <conditionalFormatting sqref="Q1680:Z1680 C1680:J1680 L1680:M1680 X1681:X1683">
    <cfRule type="expression" dxfId="3992" priority="4062" stopIfTrue="1">
      <formula>C1680&lt;&gt;C1679</formula>
    </cfRule>
  </conditionalFormatting>
  <conditionalFormatting sqref="O1680">
    <cfRule type="expression" dxfId="3991" priority="4061" stopIfTrue="1">
      <formula>O1680&lt;&gt;O1679</formula>
    </cfRule>
  </conditionalFormatting>
  <conditionalFormatting sqref="B1680">
    <cfRule type="expression" dxfId="3990" priority="4060" stopIfTrue="1">
      <formula>B1680&lt;&gt;B1679</formula>
    </cfRule>
  </conditionalFormatting>
  <conditionalFormatting sqref="C1680">
    <cfRule type="expression" dxfId="3989" priority="4059" stopIfTrue="1">
      <formula>C1680&lt;&gt;C1679</formula>
    </cfRule>
  </conditionalFormatting>
  <conditionalFormatting sqref="O1680">
    <cfRule type="expression" dxfId="3988" priority="4057" stopIfTrue="1">
      <formula>O1680&lt;&gt;O1679</formula>
    </cfRule>
  </conditionalFormatting>
  <conditionalFormatting sqref="B1680">
    <cfRule type="expression" dxfId="3987" priority="4056" stopIfTrue="1">
      <formula>B1680&lt;&gt;B1679</formula>
    </cfRule>
  </conditionalFormatting>
  <conditionalFormatting sqref="C1680">
    <cfRule type="expression" dxfId="3986" priority="4055" stopIfTrue="1">
      <formula>C1680&lt;&gt;C1679</formula>
    </cfRule>
  </conditionalFormatting>
  <conditionalFormatting sqref="O1680">
    <cfRule type="expression" dxfId="3985" priority="4054" stopIfTrue="1">
      <formula>O1680&lt;&gt;O1679</formula>
    </cfRule>
  </conditionalFormatting>
  <conditionalFormatting sqref="B1680">
    <cfRule type="expression" dxfId="3984" priority="4053" stopIfTrue="1">
      <formula>B1680&lt;&gt;B1679</formula>
    </cfRule>
  </conditionalFormatting>
  <conditionalFormatting sqref="C1680">
    <cfRule type="expression" dxfId="3983" priority="4052" stopIfTrue="1">
      <formula>C1680&lt;&gt;C1679</formula>
    </cfRule>
  </conditionalFormatting>
  <conditionalFormatting sqref="O1680">
    <cfRule type="expression" dxfId="3982" priority="4051" stopIfTrue="1">
      <formula>O1680&lt;&gt;O1679</formula>
    </cfRule>
  </conditionalFormatting>
  <conditionalFormatting sqref="O1680">
    <cfRule type="expression" dxfId="3981" priority="4050" stopIfTrue="1">
      <formula>O1680&lt;&gt;O1679</formula>
    </cfRule>
  </conditionalFormatting>
  <conditionalFormatting sqref="B1680">
    <cfRule type="expression" dxfId="3980" priority="4049" stopIfTrue="1">
      <formula>B1680&lt;&gt;B1679</formula>
    </cfRule>
  </conditionalFormatting>
  <conditionalFormatting sqref="C1680">
    <cfRule type="expression" dxfId="3979" priority="4048" stopIfTrue="1">
      <formula>C1680&lt;&gt;C1679</formula>
    </cfRule>
  </conditionalFormatting>
  <conditionalFormatting sqref="B1680">
    <cfRule type="expression" dxfId="3978" priority="4047" stopIfTrue="1">
      <formula>B1680&lt;&gt;B1679</formula>
    </cfRule>
  </conditionalFormatting>
  <conditionalFormatting sqref="C1680">
    <cfRule type="expression" dxfId="3977" priority="4046" stopIfTrue="1">
      <formula>C1680&lt;&gt;C1679</formula>
    </cfRule>
  </conditionalFormatting>
  <conditionalFormatting sqref="O1680">
    <cfRule type="expression" dxfId="3976" priority="4045" stopIfTrue="1">
      <formula>O1680&lt;&gt;O1679</formula>
    </cfRule>
  </conditionalFormatting>
  <conditionalFormatting sqref="B1680">
    <cfRule type="expression" dxfId="3975" priority="4044" stopIfTrue="1">
      <formula>B1680&lt;&gt;B1679</formula>
    </cfRule>
  </conditionalFormatting>
  <conditionalFormatting sqref="C1680">
    <cfRule type="expression" dxfId="3974" priority="4043" stopIfTrue="1">
      <formula>C1680&lt;&gt;C1679</formula>
    </cfRule>
  </conditionalFormatting>
  <conditionalFormatting sqref="O1680">
    <cfRule type="expression" dxfId="3973" priority="4042" stopIfTrue="1">
      <formula>O1680&lt;&gt;O1679</formula>
    </cfRule>
  </conditionalFormatting>
  <conditionalFormatting sqref="B1680">
    <cfRule type="expression" dxfId="3972" priority="4041" stopIfTrue="1">
      <formula>B1680&lt;&gt;B1679</formula>
    </cfRule>
  </conditionalFormatting>
  <conditionalFormatting sqref="C1680">
    <cfRule type="expression" dxfId="3971" priority="4040" stopIfTrue="1">
      <formula>C1680&lt;&gt;C1679</formula>
    </cfRule>
  </conditionalFormatting>
  <conditionalFormatting sqref="O1680">
    <cfRule type="expression" dxfId="3970" priority="4039" stopIfTrue="1">
      <formula>O1680&lt;&gt;O1679</formula>
    </cfRule>
  </conditionalFormatting>
  <conditionalFormatting sqref="B1680">
    <cfRule type="expression" dxfId="3969" priority="4038" stopIfTrue="1">
      <formula>B1680&lt;&gt;B1679</formula>
    </cfRule>
  </conditionalFormatting>
  <conditionalFormatting sqref="C1680">
    <cfRule type="expression" dxfId="3968" priority="4037" stopIfTrue="1">
      <formula>C1680&lt;&gt;C1679</formula>
    </cfRule>
  </conditionalFormatting>
  <conditionalFormatting sqref="O1680">
    <cfRule type="expression" dxfId="3967" priority="4036" stopIfTrue="1">
      <formula>O1680&lt;&gt;O1679</formula>
    </cfRule>
  </conditionalFormatting>
  <conditionalFormatting sqref="O1680">
    <cfRule type="expression" dxfId="3966" priority="4035" stopIfTrue="1">
      <formula>O1680&lt;&gt;O1679</formula>
    </cfRule>
  </conditionalFormatting>
  <conditionalFormatting sqref="O1680">
    <cfRule type="expression" dxfId="3965" priority="4034" stopIfTrue="1">
      <formula>O1680&lt;&gt;O1679</formula>
    </cfRule>
  </conditionalFormatting>
  <conditionalFormatting sqref="O1680">
    <cfRule type="expression" dxfId="3964" priority="4033" stopIfTrue="1">
      <formula>O1680&lt;&gt;O1679</formula>
    </cfRule>
  </conditionalFormatting>
  <conditionalFormatting sqref="O1680">
    <cfRule type="expression" dxfId="3963" priority="4032" stopIfTrue="1">
      <formula>O1680&lt;&gt;O1679</formula>
    </cfRule>
  </conditionalFormatting>
  <conditionalFormatting sqref="O1680">
    <cfRule type="expression" dxfId="3962" priority="4031" stopIfTrue="1">
      <formula>O1680&lt;&gt;O1679</formula>
    </cfRule>
  </conditionalFormatting>
  <conditionalFormatting sqref="O1680">
    <cfRule type="expression" dxfId="3961" priority="4030" stopIfTrue="1">
      <formula>O1680&lt;&gt;O1679</formula>
    </cfRule>
  </conditionalFormatting>
  <conditionalFormatting sqref="O1680">
    <cfRule type="expression" dxfId="3960" priority="4029" stopIfTrue="1">
      <formula>O1680&lt;&gt;O1679</formula>
    </cfRule>
  </conditionalFormatting>
  <conditionalFormatting sqref="O1680">
    <cfRule type="expression" dxfId="3959" priority="4028" stopIfTrue="1">
      <formula>O1680&lt;&gt;O1679</formula>
    </cfRule>
  </conditionalFormatting>
  <conditionalFormatting sqref="O1680">
    <cfRule type="expression" dxfId="3958" priority="4027" stopIfTrue="1">
      <formula>O1680&lt;&gt;O1679</formula>
    </cfRule>
  </conditionalFormatting>
  <conditionalFormatting sqref="O1680">
    <cfRule type="expression" dxfId="3957" priority="4026" stopIfTrue="1">
      <formula>O1680&lt;&gt;O1679</formula>
    </cfRule>
  </conditionalFormatting>
  <conditionalFormatting sqref="O1680">
    <cfRule type="expression" dxfId="3956" priority="4025" stopIfTrue="1">
      <formula>O1680&lt;&gt;O1679</formula>
    </cfRule>
  </conditionalFormatting>
  <conditionalFormatting sqref="O1680">
    <cfRule type="expression" dxfId="3955" priority="4024" stopIfTrue="1">
      <formula>O1680&lt;&gt;O1679</formula>
    </cfRule>
  </conditionalFormatting>
  <conditionalFormatting sqref="O1680">
    <cfRule type="expression" dxfId="3954" priority="4023" stopIfTrue="1">
      <formula>O1680&lt;&gt;O1679</formula>
    </cfRule>
  </conditionalFormatting>
  <conditionalFormatting sqref="O1680">
    <cfRule type="expression" dxfId="3953" priority="4022" stopIfTrue="1">
      <formula>O1680&lt;&gt;O1679</formula>
    </cfRule>
  </conditionalFormatting>
  <conditionalFormatting sqref="O1680">
    <cfRule type="expression" dxfId="3952" priority="4021" stopIfTrue="1">
      <formula>O1680&lt;&gt;O1679</formula>
    </cfRule>
  </conditionalFormatting>
  <conditionalFormatting sqref="O1680">
    <cfRule type="expression" dxfId="3951" priority="4020" stopIfTrue="1">
      <formula>O1680&lt;&gt;O1679</formula>
    </cfRule>
  </conditionalFormatting>
  <conditionalFormatting sqref="B1680">
    <cfRule type="expression" dxfId="3950" priority="4019" stopIfTrue="1">
      <formula>B1680&lt;&gt;B1679</formula>
    </cfRule>
  </conditionalFormatting>
  <conditionalFormatting sqref="C1680">
    <cfRule type="expression" dxfId="3949" priority="4018" stopIfTrue="1">
      <formula>C1680&lt;&gt;C1679</formula>
    </cfRule>
  </conditionalFormatting>
  <conditionalFormatting sqref="C1680:J1680 L1680:M1680">
    <cfRule type="expression" dxfId="3948" priority="4017" stopIfTrue="1">
      <formula>C1680&lt;&gt;C1679</formula>
    </cfRule>
  </conditionalFormatting>
  <conditionalFormatting sqref="F1655">
    <cfRule type="expression" dxfId="3947" priority="4016" stopIfTrue="1">
      <formula>F1655&lt;E1655</formula>
    </cfRule>
  </conditionalFormatting>
  <conditionalFormatting sqref="F1656:F1678">
    <cfRule type="expression" dxfId="3946" priority="4015" stopIfTrue="1">
      <formula>F1656&lt;E1656</formula>
    </cfRule>
  </conditionalFormatting>
  <conditionalFormatting sqref="O1680">
    <cfRule type="expression" dxfId="3945" priority="4014" stopIfTrue="1">
      <formula>O1680&lt;&gt;O1679</formula>
    </cfRule>
  </conditionalFormatting>
  <conditionalFormatting sqref="B1680">
    <cfRule type="expression" dxfId="3944" priority="4013" stopIfTrue="1">
      <formula>B1680&lt;&gt;B1679</formula>
    </cfRule>
  </conditionalFormatting>
  <conditionalFormatting sqref="C1680">
    <cfRule type="expression" dxfId="3943" priority="4012" stopIfTrue="1">
      <formula>C1680&lt;&gt;C1679</formula>
    </cfRule>
  </conditionalFormatting>
  <conditionalFormatting sqref="C1680:J1680 L1680:M1680">
    <cfRule type="expression" dxfId="3942" priority="4011" stopIfTrue="1">
      <formula>C1680&lt;&gt;C1679</formula>
    </cfRule>
  </conditionalFormatting>
  <conditionalFormatting sqref="O1680">
    <cfRule type="expression" dxfId="3941" priority="4010" stopIfTrue="1">
      <formula>O1680&lt;&gt;O1679</formula>
    </cfRule>
  </conditionalFormatting>
  <conditionalFormatting sqref="B1680">
    <cfRule type="expression" dxfId="3940" priority="4009" stopIfTrue="1">
      <formula>B1680&lt;&gt;B1679</formula>
    </cfRule>
  </conditionalFormatting>
  <conditionalFormatting sqref="C1680">
    <cfRule type="expression" dxfId="3939" priority="4008" stopIfTrue="1">
      <formula>C1680&lt;&gt;C1679</formula>
    </cfRule>
  </conditionalFormatting>
  <conditionalFormatting sqref="C1680:J1680 L1680:M1680">
    <cfRule type="expression" dxfId="3938" priority="4007" stopIfTrue="1">
      <formula>C1680&lt;&gt;C1679</formula>
    </cfRule>
  </conditionalFormatting>
  <conditionalFormatting sqref="F1655">
    <cfRule type="expression" dxfId="3937" priority="4006" stopIfTrue="1">
      <formula>F1655&lt;E1655</formula>
    </cfRule>
  </conditionalFormatting>
  <conditionalFormatting sqref="F1656:F1678">
    <cfRule type="expression" dxfId="3936" priority="4005" stopIfTrue="1">
      <formula>F1656&lt;E1656</formula>
    </cfRule>
  </conditionalFormatting>
  <conditionalFormatting sqref="O1680">
    <cfRule type="expression" dxfId="3935" priority="4004" stopIfTrue="1">
      <formula>O1680&lt;&gt;O1679</formula>
    </cfRule>
  </conditionalFormatting>
  <conditionalFormatting sqref="B1680">
    <cfRule type="expression" dxfId="3934" priority="4003" stopIfTrue="1">
      <formula>B1680&lt;&gt;B1679</formula>
    </cfRule>
  </conditionalFormatting>
  <conditionalFormatting sqref="C1680">
    <cfRule type="expression" dxfId="3933" priority="4002" stopIfTrue="1">
      <formula>C1680&lt;&gt;C1679</formula>
    </cfRule>
  </conditionalFormatting>
  <conditionalFormatting sqref="C1680:J1680 L1680:M1680">
    <cfRule type="expression" dxfId="3932" priority="4001" stopIfTrue="1">
      <formula>C1680&lt;&gt;C1679</formula>
    </cfRule>
  </conditionalFormatting>
  <conditionalFormatting sqref="F1655">
    <cfRule type="expression" dxfId="3931" priority="4000" stopIfTrue="1">
      <formula>F1655&lt;E1655</formula>
    </cfRule>
  </conditionalFormatting>
  <conditionalFormatting sqref="F1656:F1678">
    <cfRule type="expression" dxfId="3930" priority="3999" stopIfTrue="1">
      <formula>F1656&lt;E1656</formula>
    </cfRule>
  </conditionalFormatting>
  <conditionalFormatting sqref="G1670">
    <cfRule type="expression" dxfId="3929" priority="3998" stopIfTrue="1">
      <formula>G1670&lt;F1670</formula>
    </cfRule>
  </conditionalFormatting>
  <conditionalFormatting sqref="G1655">
    <cfRule type="expression" dxfId="3928" priority="3997" stopIfTrue="1">
      <formula>G1655&lt;F1655</formula>
    </cfRule>
  </conditionalFormatting>
  <conditionalFormatting sqref="G1671:G1678 G1656:G1669">
    <cfRule type="expression" dxfId="3927" priority="3996" stopIfTrue="1">
      <formula>G1656&lt;F1656</formula>
    </cfRule>
  </conditionalFormatting>
  <conditionalFormatting sqref="T1680">
    <cfRule type="expression" dxfId="3926" priority="3995" stopIfTrue="1">
      <formula>T1680&lt;&gt;T1679</formula>
    </cfRule>
  </conditionalFormatting>
  <conditionalFormatting sqref="H1670">
    <cfRule type="expression" dxfId="3925" priority="3994" stopIfTrue="1">
      <formula>H1670&lt;G1670</formula>
    </cfRule>
  </conditionalFormatting>
  <conditionalFormatting sqref="H1655">
    <cfRule type="expression" dxfId="3924" priority="3993" stopIfTrue="1">
      <formula>H1655&lt;G1655</formula>
    </cfRule>
  </conditionalFormatting>
  <conditionalFormatting sqref="H1671:H1678 H1656:H1669">
    <cfRule type="expression" dxfId="3923" priority="3992" stopIfTrue="1">
      <formula>H1656&lt;G1656</formula>
    </cfRule>
  </conditionalFormatting>
  <conditionalFormatting sqref="H1655">
    <cfRule type="expression" dxfId="3922" priority="3991" stopIfTrue="1">
      <formula>H1655&lt;G1655</formula>
    </cfRule>
  </conditionalFormatting>
  <conditionalFormatting sqref="H1656">
    <cfRule type="expression" dxfId="3921" priority="3990" stopIfTrue="1">
      <formula>H1656&lt;G1656</formula>
    </cfRule>
  </conditionalFormatting>
  <conditionalFormatting sqref="H1657">
    <cfRule type="expression" dxfId="3920" priority="3989" stopIfTrue="1">
      <formula>H1657&lt;G1657</formula>
    </cfRule>
  </conditionalFormatting>
  <conditionalFormatting sqref="H1658">
    <cfRule type="expression" dxfId="3919" priority="3988" stopIfTrue="1">
      <formula>H1658&lt;G1658</formula>
    </cfRule>
  </conditionalFormatting>
  <conditionalFormatting sqref="H1659">
    <cfRule type="expression" dxfId="3918" priority="3987" stopIfTrue="1">
      <formula>H1659&lt;G1659</formula>
    </cfRule>
  </conditionalFormatting>
  <conditionalFormatting sqref="H1660">
    <cfRule type="expression" dxfId="3917" priority="3986" stopIfTrue="1">
      <formula>H1660&lt;G1660</formula>
    </cfRule>
  </conditionalFormatting>
  <conditionalFormatting sqref="H1661">
    <cfRule type="expression" dxfId="3916" priority="3985" stopIfTrue="1">
      <formula>H1661&lt;G1661</formula>
    </cfRule>
  </conditionalFormatting>
  <conditionalFormatting sqref="H1662">
    <cfRule type="expression" dxfId="3915" priority="3984" stopIfTrue="1">
      <formula>H1662&lt;G1662</formula>
    </cfRule>
  </conditionalFormatting>
  <conditionalFormatting sqref="H1663">
    <cfRule type="expression" dxfId="3914" priority="3983" stopIfTrue="1">
      <formula>H1663&lt;G1663</formula>
    </cfRule>
  </conditionalFormatting>
  <conditionalFormatting sqref="H1664">
    <cfRule type="expression" dxfId="3913" priority="3982" stopIfTrue="1">
      <formula>H1664&lt;G1664</formula>
    </cfRule>
  </conditionalFormatting>
  <conditionalFormatting sqref="H1665">
    <cfRule type="expression" dxfId="3912" priority="3981" stopIfTrue="1">
      <formula>H1665&lt;G1665</formula>
    </cfRule>
  </conditionalFormatting>
  <conditionalFormatting sqref="H1666">
    <cfRule type="expression" dxfId="3911" priority="3980" stopIfTrue="1">
      <formula>H1666&lt;G1666</formula>
    </cfRule>
  </conditionalFormatting>
  <conditionalFormatting sqref="H1667">
    <cfRule type="expression" dxfId="3910" priority="3979" stopIfTrue="1">
      <formula>H1667&lt;G1667</formula>
    </cfRule>
  </conditionalFormatting>
  <conditionalFormatting sqref="H1668">
    <cfRule type="expression" dxfId="3909" priority="3978" stopIfTrue="1">
      <formula>H1668&lt;G1668</formula>
    </cfRule>
  </conditionalFormatting>
  <conditionalFormatting sqref="H1669">
    <cfRule type="expression" dxfId="3908" priority="3977" stopIfTrue="1">
      <formula>H1669&lt;G1669</formula>
    </cfRule>
  </conditionalFormatting>
  <conditionalFormatting sqref="H1670">
    <cfRule type="expression" dxfId="3907" priority="3976" stopIfTrue="1">
      <formula>H1670&lt;G1670</formula>
    </cfRule>
  </conditionalFormatting>
  <conditionalFormatting sqref="H1671">
    <cfRule type="expression" dxfId="3906" priority="3975" stopIfTrue="1">
      <formula>H1671&lt;G1671</formula>
    </cfRule>
  </conditionalFormatting>
  <conditionalFormatting sqref="H1672">
    <cfRule type="expression" dxfId="3905" priority="3974" stopIfTrue="1">
      <formula>H1672&lt;G1672</formula>
    </cfRule>
  </conditionalFormatting>
  <conditionalFormatting sqref="H1673">
    <cfRule type="expression" dxfId="3904" priority="3973" stopIfTrue="1">
      <formula>H1673&lt;G1673</formula>
    </cfRule>
  </conditionalFormatting>
  <conditionalFormatting sqref="H1674">
    <cfRule type="expression" dxfId="3903" priority="3972" stopIfTrue="1">
      <formula>H1674&lt;G1674</formula>
    </cfRule>
  </conditionalFormatting>
  <conditionalFormatting sqref="H1675">
    <cfRule type="expression" dxfId="3902" priority="3971" stopIfTrue="1">
      <formula>H1675&lt;G1675</formula>
    </cfRule>
  </conditionalFormatting>
  <conditionalFormatting sqref="H1676">
    <cfRule type="expression" dxfId="3901" priority="3970" stopIfTrue="1">
      <formula>H1676&lt;G1676</formula>
    </cfRule>
  </conditionalFormatting>
  <conditionalFormatting sqref="H1677">
    <cfRule type="expression" dxfId="3900" priority="3969" stopIfTrue="1">
      <formula>H1677&lt;G1677</formula>
    </cfRule>
  </conditionalFormatting>
  <conditionalFormatting sqref="H1678">
    <cfRule type="expression" dxfId="3899" priority="3968" stopIfTrue="1">
      <formula>H1678&lt;G1678</formula>
    </cfRule>
  </conditionalFormatting>
  <conditionalFormatting sqref="I1670">
    <cfRule type="expression" dxfId="3898" priority="3967" stopIfTrue="1">
      <formula>I1670&lt;H1670</formula>
    </cfRule>
  </conditionalFormatting>
  <conditionalFormatting sqref="I1655">
    <cfRule type="expression" dxfId="3897" priority="3966" stopIfTrue="1">
      <formula>I1655&lt;H1655</formula>
    </cfRule>
  </conditionalFormatting>
  <conditionalFormatting sqref="I1671:I1678 I1656:I1669">
    <cfRule type="expression" dxfId="3896" priority="3965" stopIfTrue="1">
      <formula>I1656&lt;H1656</formula>
    </cfRule>
  </conditionalFormatting>
  <conditionalFormatting sqref="I1655">
    <cfRule type="expression" dxfId="3895" priority="3964" stopIfTrue="1">
      <formula>I1655&lt;H1655</formula>
    </cfRule>
  </conditionalFormatting>
  <conditionalFormatting sqref="I1656">
    <cfRule type="expression" dxfId="3894" priority="3963" stopIfTrue="1">
      <formula>I1656&lt;H1656</formula>
    </cfRule>
  </conditionalFormatting>
  <conditionalFormatting sqref="I1657">
    <cfRule type="expression" dxfId="3893" priority="3962" stopIfTrue="1">
      <formula>I1657&lt;H1657</formula>
    </cfRule>
  </conditionalFormatting>
  <conditionalFormatting sqref="I1658">
    <cfRule type="expression" dxfId="3892" priority="3961" stopIfTrue="1">
      <formula>I1658&lt;H1658</formula>
    </cfRule>
  </conditionalFormatting>
  <conditionalFormatting sqref="I1659">
    <cfRule type="expression" dxfId="3891" priority="3960" stopIfTrue="1">
      <formula>I1659&lt;H1659</formula>
    </cfRule>
  </conditionalFormatting>
  <conditionalFormatting sqref="I1660">
    <cfRule type="expression" dxfId="3890" priority="3959" stopIfTrue="1">
      <formula>I1660&lt;H1660</formula>
    </cfRule>
  </conditionalFormatting>
  <conditionalFormatting sqref="I1661">
    <cfRule type="expression" dxfId="3889" priority="3958" stopIfTrue="1">
      <formula>I1661&lt;H1661</formula>
    </cfRule>
  </conditionalFormatting>
  <conditionalFormatting sqref="I1662">
    <cfRule type="expression" dxfId="3888" priority="3957" stopIfTrue="1">
      <formula>I1662&lt;H1662</formula>
    </cfRule>
  </conditionalFormatting>
  <conditionalFormatting sqref="I1663">
    <cfRule type="expression" dxfId="3887" priority="3956" stopIfTrue="1">
      <formula>I1663&lt;H1663</formula>
    </cfRule>
  </conditionalFormatting>
  <conditionalFormatting sqref="I1664">
    <cfRule type="expression" dxfId="3886" priority="3955" stopIfTrue="1">
      <formula>I1664&lt;H1664</formula>
    </cfRule>
  </conditionalFormatting>
  <conditionalFormatting sqref="I1665">
    <cfRule type="expression" dxfId="3885" priority="3954" stopIfTrue="1">
      <formula>I1665&lt;H1665</formula>
    </cfRule>
  </conditionalFormatting>
  <conditionalFormatting sqref="I1666">
    <cfRule type="expression" dxfId="3884" priority="3953" stopIfTrue="1">
      <formula>I1666&lt;H1666</formula>
    </cfRule>
  </conditionalFormatting>
  <conditionalFormatting sqref="I1667">
    <cfRule type="expression" dxfId="3883" priority="3952" stopIfTrue="1">
      <formula>I1667&lt;H1667</formula>
    </cfRule>
  </conditionalFormatting>
  <conditionalFormatting sqref="I1668">
    <cfRule type="expression" dxfId="3882" priority="3951" stopIfTrue="1">
      <formula>I1668&lt;H1668</formula>
    </cfRule>
  </conditionalFormatting>
  <conditionalFormatting sqref="I1669">
    <cfRule type="expression" dxfId="3881" priority="3950" stopIfTrue="1">
      <formula>I1669&lt;H1669</formula>
    </cfRule>
  </conditionalFormatting>
  <conditionalFormatting sqref="I1670">
    <cfRule type="expression" dxfId="3880" priority="3949" stopIfTrue="1">
      <formula>I1670&lt;H1670</formula>
    </cfRule>
  </conditionalFormatting>
  <conditionalFormatting sqref="I1671">
    <cfRule type="expression" dxfId="3879" priority="3948" stopIfTrue="1">
      <formula>I1671&lt;H1671</formula>
    </cfRule>
  </conditionalFormatting>
  <conditionalFormatting sqref="I1672">
    <cfRule type="expression" dxfId="3878" priority="3947" stopIfTrue="1">
      <formula>I1672&lt;H1672</formula>
    </cfRule>
  </conditionalFormatting>
  <conditionalFormatting sqref="I1673">
    <cfRule type="expression" dxfId="3877" priority="3946" stopIfTrue="1">
      <formula>I1673&lt;H1673</formula>
    </cfRule>
  </conditionalFormatting>
  <conditionalFormatting sqref="I1674">
    <cfRule type="expression" dxfId="3876" priority="3945" stopIfTrue="1">
      <formula>I1674&lt;H1674</formula>
    </cfRule>
  </conditionalFormatting>
  <conditionalFormatting sqref="I1675">
    <cfRule type="expression" dxfId="3875" priority="3944" stopIfTrue="1">
      <formula>I1675&lt;H1675</formula>
    </cfRule>
  </conditionalFormatting>
  <conditionalFormatting sqref="I1676">
    <cfRule type="expression" dxfId="3874" priority="3943" stopIfTrue="1">
      <formula>I1676&lt;H1676</formula>
    </cfRule>
  </conditionalFormatting>
  <conditionalFormatting sqref="I1677">
    <cfRule type="expression" dxfId="3873" priority="3942" stopIfTrue="1">
      <formula>I1677&lt;H1677</formula>
    </cfRule>
  </conditionalFormatting>
  <conditionalFormatting sqref="I1678">
    <cfRule type="expression" dxfId="3872" priority="3941" stopIfTrue="1">
      <formula>I1678&lt;H1678</formula>
    </cfRule>
  </conditionalFormatting>
  <conditionalFormatting sqref="R1680:S1680 U1680:Z1680 X1681:X1683">
    <cfRule type="expression" dxfId="3871" priority="3940" stopIfTrue="1">
      <formula>R1680&lt;&gt;R1679</formula>
    </cfRule>
  </conditionalFormatting>
  <conditionalFormatting sqref="O1680">
    <cfRule type="expression" dxfId="3870" priority="3939" stopIfTrue="1">
      <formula>O1680&lt;&gt;O1679</formula>
    </cfRule>
  </conditionalFormatting>
  <conditionalFormatting sqref="B1680">
    <cfRule type="expression" dxfId="3869" priority="3938" stopIfTrue="1">
      <formula>B1680&lt;&gt;B1679</formula>
    </cfRule>
  </conditionalFormatting>
  <conditionalFormatting sqref="C1680">
    <cfRule type="expression" dxfId="3868" priority="3937" stopIfTrue="1">
      <formula>C1680&lt;&gt;C1679</formula>
    </cfRule>
  </conditionalFormatting>
  <conditionalFormatting sqref="C1680:J1680 L1680:M1680">
    <cfRule type="expression" dxfId="3867" priority="3936" stopIfTrue="1">
      <formula>C1680&lt;&gt;C1679</formula>
    </cfRule>
  </conditionalFormatting>
  <conditionalFormatting sqref="O1680">
    <cfRule type="expression" dxfId="3866" priority="3935" stopIfTrue="1">
      <formula>O1680&lt;&gt;O1679</formula>
    </cfRule>
  </conditionalFormatting>
  <conditionalFormatting sqref="B1680">
    <cfRule type="expression" dxfId="3865" priority="3934" stopIfTrue="1">
      <formula>B1680&lt;&gt;B1679</formula>
    </cfRule>
  </conditionalFormatting>
  <conditionalFormatting sqref="C1680">
    <cfRule type="expression" dxfId="3864" priority="3933" stopIfTrue="1">
      <formula>C1680&lt;&gt;C1679</formula>
    </cfRule>
  </conditionalFormatting>
  <conditionalFormatting sqref="C1680:J1680 L1680:M1680">
    <cfRule type="expression" dxfId="3863" priority="3932" stopIfTrue="1">
      <formula>C1680&lt;&gt;C1679</formula>
    </cfRule>
  </conditionalFormatting>
  <conditionalFormatting sqref="O1680">
    <cfRule type="expression" dxfId="3862" priority="3931" stopIfTrue="1">
      <formula>O1680&lt;&gt;O1679</formula>
    </cfRule>
  </conditionalFormatting>
  <conditionalFormatting sqref="B1680">
    <cfRule type="expression" dxfId="3861" priority="3930" stopIfTrue="1">
      <formula>B1680&lt;&gt;B1679</formula>
    </cfRule>
  </conditionalFormatting>
  <conditionalFormatting sqref="C1680">
    <cfRule type="expression" dxfId="3860" priority="3929" stopIfTrue="1">
      <formula>C1680&lt;&gt;C1679</formula>
    </cfRule>
  </conditionalFormatting>
  <conditionalFormatting sqref="C1680:J1680 L1680:M1680">
    <cfRule type="expression" dxfId="3859" priority="3928" stopIfTrue="1">
      <formula>C1680&lt;&gt;C1679</formula>
    </cfRule>
  </conditionalFormatting>
  <conditionalFormatting sqref="O1680">
    <cfRule type="expression" dxfId="3858" priority="3927" stopIfTrue="1">
      <formula>O1680&lt;&gt;O1679</formula>
    </cfRule>
  </conditionalFormatting>
  <conditionalFormatting sqref="B1680">
    <cfRule type="expression" dxfId="3857" priority="3926" stopIfTrue="1">
      <formula>B1680&lt;&gt;B1679</formula>
    </cfRule>
  </conditionalFormatting>
  <conditionalFormatting sqref="C1680">
    <cfRule type="expression" dxfId="3856" priority="3925" stopIfTrue="1">
      <formula>C1680&lt;&gt;C1679</formula>
    </cfRule>
  </conditionalFormatting>
  <conditionalFormatting sqref="C1680:J1680 L1680:M1680">
    <cfRule type="expression" dxfId="3855" priority="3924" stopIfTrue="1">
      <formula>C1680&lt;&gt;C1679</formula>
    </cfRule>
  </conditionalFormatting>
  <conditionalFormatting sqref="T1680">
    <cfRule type="expression" dxfId="3854" priority="3923" stopIfTrue="1">
      <formula>T1680&lt;&gt;T1679</formula>
    </cfRule>
  </conditionalFormatting>
  <conditionalFormatting sqref="U1680:Z1680 X1681:X1683">
    <cfRule type="expression" dxfId="3853" priority="3922" stopIfTrue="1">
      <formula>U1680&lt;&gt;U1679</formula>
    </cfRule>
  </conditionalFormatting>
  <conditionalFormatting sqref="O1680">
    <cfRule type="expression" dxfId="3852" priority="3921" stopIfTrue="1">
      <formula>O1680&lt;&gt;O1679</formula>
    </cfRule>
  </conditionalFormatting>
  <conditionalFormatting sqref="B1680">
    <cfRule type="expression" dxfId="3851" priority="3920" stopIfTrue="1">
      <formula>B1680&lt;&gt;B1679</formula>
    </cfRule>
  </conditionalFormatting>
  <conditionalFormatting sqref="C1680">
    <cfRule type="expression" dxfId="3850" priority="3919" stopIfTrue="1">
      <formula>C1680&lt;&gt;C1679</formula>
    </cfRule>
  </conditionalFormatting>
  <conditionalFormatting sqref="C1680:J1680 L1680:M1680">
    <cfRule type="expression" dxfId="3849" priority="3918" stopIfTrue="1">
      <formula>C1680&lt;&gt;C1679</formula>
    </cfRule>
  </conditionalFormatting>
  <conditionalFormatting sqref="F1655">
    <cfRule type="expression" dxfId="3848" priority="3917" stopIfTrue="1">
      <formula>F1655&lt;E1655</formula>
    </cfRule>
  </conditionalFormatting>
  <conditionalFormatting sqref="F1656:F1678">
    <cfRule type="expression" dxfId="3847" priority="3916" stopIfTrue="1">
      <formula>F1656&lt;E1656</formula>
    </cfRule>
  </conditionalFormatting>
  <conditionalFormatting sqref="O1680">
    <cfRule type="expression" dxfId="3846" priority="3915" stopIfTrue="1">
      <formula>O1680&lt;&gt;O1679</formula>
    </cfRule>
  </conditionalFormatting>
  <conditionalFormatting sqref="B1680">
    <cfRule type="expression" dxfId="3845" priority="3914" stopIfTrue="1">
      <formula>B1680&lt;&gt;B1679</formula>
    </cfRule>
  </conditionalFormatting>
  <conditionalFormatting sqref="C1680">
    <cfRule type="expression" dxfId="3844" priority="3913" stopIfTrue="1">
      <formula>C1680&lt;&gt;C1679</formula>
    </cfRule>
  </conditionalFormatting>
  <conditionalFormatting sqref="C1680:J1680 L1680:M1680">
    <cfRule type="expression" dxfId="3843" priority="3912" stopIfTrue="1">
      <formula>C1680&lt;&gt;C1679</formula>
    </cfRule>
  </conditionalFormatting>
  <conditionalFormatting sqref="O1680">
    <cfRule type="expression" dxfId="3842" priority="3911" stopIfTrue="1">
      <formula>O1680&lt;&gt;O1679</formula>
    </cfRule>
  </conditionalFormatting>
  <conditionalFormatting sqref="B1680">
    <cfRule type="expression" dxfId="3841" priority="3910" stopIfTrue="1">
      <formula>B1680&lt;&gt;B1679</formula>
    </cfRule>
  </conditionalFormatting>
  <conditionalFormatting sqref="C1680">
    <cfRule type="expression" dxfId="3840" priority="3909" stopIfTrue="1">
      <formula>C1680&lt;&gt;C1679</formula>
    </cfRule>
  </conditionalFormatting>
  <conditionalFormatting sqref="C1680:J1680 L1680:M1680">
    <cfRule type="expression" dxfId="3839" priority="3908" stopIfTrue="1">
      <formula>C1680&lt;&gt;C1679</formula>
    </cfRule>
  </conditionalFormatting>
  <conditionalFormatting sqref="F1655">
    <cfRule type="expression" dxfId="3838" priority="3907" stopIfTrue="1">
      <formula>F1655&lt;E1655</formula>
    </cfRule>
  </conditionalFormatting>
  <conditionalFormatting sqref="F1656:F1678">
    <cfRule type="expression" dxfId="3837" priority="3906" stopIfTrue="1">
      <formula>F1656&lt;E1656</formula>
    </cfRule>
  </conditionalFormatting>
  <conditionalFormatting sqref="O1680">
    <cfRule type="expression" dxfId="3836" priority="3905" stopIfTrue="1">
      <formula>O1680&lt;&gt;O1679</formula>
    </cfRule>
  </conditionalFormatting>
  <conditionalFormatting sqref="B1680">
    <cfRule type="expression" dxfId="3835" priority="3904" stopIfTrue="1">
      <formula>B1680&lt;&gt;B1679</formula>
    </cfRule>
  </conditionalFormatting>
  <conditionalFormatting sqref="C1680">
    <cfRule type="expression" dxfId="3834" priority="3903" stopIfTrue="1">
      <formula>C1680&lt;&gt;C1679</formula>
    </cfRule>
  </conditionalFormatting>
  <conditionalFormatting sqref="C1680:J1680 L1680:M1680">
    <cfRule type="expression" dxfId="3833" priority="3902" stopIfTrue="1">
      <formula>C1680&lt;&gt;C1679</formula>
    </cfRule>
  </conditionalFormatting>
  <conditionalFormatting sqref="F1655">
    <cfRule type="expression" dxfId="3832" priority="3901" stopIfTrue="1">
      <formula>F1655&lt;E1655</formula>
    </cfRule>
  </conditionalFormatting>
  <conditionalFormatting sqref="F1656:F1678">
    <cfRule type="expression" dxfId="3831" priority="3900" stopIfTrue="1">
      <formula>F1656&lt;E1656</formula>
    </cfRule>
  </conditionalFormatting>
  <conditionalFormatting sqref="G1670">
    <cfRule type="expression" dxfId="3830" priority="3899" stopIfTrue="1">
      <formula>G1670&lt;F1670</formula>
    </cfRule>
  </conditionalFormatting>
  <conditionalFormatting sqref="G1655">
    <cfRule type="expression" dxfId="3829" priority="3898" stopIfTrue="1">
      <formula>G1655&lt;F1655</formula>
    </cfRule>
  </conditionalFormatting>
  <conditionalFormatting sqref="G1671:G1678 G1656:G1669">
    <cfRule type="expression" dxfId="3828" priority="3897" stopIfTrue="1">
      <formula>G1656&lt;F1656</formula>
    </cfRule>
  </conditionalFormatting>
  <conditionalFormatting sqref="T1680">
    <cfRule type="expression" dxfId="3827" priority="3896" stopIfTrue="1">
      <formula>T1680&lt;&gt;T1679</formula>
    </cfRule>
  </conditionalFormatting>
  <conditionalFormatting sqref="H1670">
    <cfRule type="expression" dxfId="3826" priority="3895" stopIfTrue="1">
      <formula>H1670&lt;G1670</formula>
    </cfRule>
  </conditionalFormatting>
  <conditionalFormatting sqref="H1655">
    <cfRule type="expression" dxfId="3825" priority="3894" stopIfTrue="1">
      <formula>H1655&lt;G1655</formula>
    </cfRule>
  </conditionalFormatting>
  <conditionalFormatting sqref="H1671:H1678 H1656:H1669">
    <cfRule type="expression" dxfId="3824" priority="3893" stopIfTrue="1">
      <formula>H1656&lt;G1656</formula>
    </cfRule>
  </conditionalFormatting>
  <conditionalFormatting sqref="H1655">
    <cfRule type="expression" dxfId="3823" priority="3892" stopIfTrue="1">
      <formula>H1655&lt;G1655</formula>
    </cfRule>
  </conditionalFormatting>
  <conditionalFormatting sqref="H1656">
    <cfRule type="expression" dxfId="3822" priority="3891" stopIfTrue="1">
      <formula>H1656&lt;G1656</formula>
    </cfRule>
  </conditionalFormatting>
  <conditionalFormatting sqref="H1657">
    <cfRule type="expression" dxfId="3821" priority="3890" stopIfTrue="1">
      <formula>H1657&lt;G1657</formula>
    </cfRule>
  </conditionalFormatting>
  <conditionalFormatting sqref="H1658">
    <cfRule type="expression" dxfId="3820" priority="3889" stopIfTrue="1">
      <formula>H1658&lt;G1658</formula>
    </cfRule>
  </conditionalFormatting>
  <conditionalFormatting sqref="H1659">
    <cfRule type="expression" dxfId="3819" priority="3888" stopIfTrue="1">
      <formula>H1659&lt;G1659</formula>
    </cfRule>
  </conditionalFormatting>
  <conditionalFormatting sqref="H1660">
    <cfRule type="expression" dxfId="3818" priority="3887" stopIfTrue="1">
      <formula>H1660&lt;G1660</formula>
    </cfRule>
  </conditionalFormatting>
  <conditionalFormatting sqref="H1661">
    <cfRule type="expression" dxfId="3817" priority="3886" stopIfTrue="1">
      <formula>H1661&lt;G1661</formula>
    </cfRule>
  </conditionalFormatting>
  <conditionalFormatting sqref="H1662">
    <cfRule type="expression" dxfId="3816" priority="3885" stopIfTrue="1">
      <formula>H1662&lt;G1662</formula>
    </cfRule>
  </conditionalFormatting>
  <conditionalFormatting sqref="H1663">
    <cfRule type="expression" dxfId="3815" priority="3884" stopIfTrue="1">
      <formula>H1663&lt;G1663</formula>
    </cfRule>
  </conditionalFormatting>
  <conditionalFormatting sqref="H1664">
    <cfRule type="expression" dxfId="3814" priority="3883" stopIfTrue="1">
      <formula>H1664&lt;G1664</formula>
    </cfRule>
  </conditionalFormatting>
  <conditionalFormatting sqref="H1665">
    <cfRule type="expression" dxfId="3813" priority="3882" stopIfTrue="1">
      <formula>H1665&lt;G1665</formula>
    </cfRule>
  </conditionalFormatting>
  <conditionalFormatting sqref="H1666">
    <cfRule type="expression" dxfId="3812" priority="3881" stopIfTrue="1">
      <formula>H1666&lt;G1666</formula>
    </cfRule>
  </conditionalFormatting>
  <conditionalFormatting sqref="H1667">
    <cfRule type="expression" dxfId="3811" priority="3880" stopIfTrue="1">
      <formula>H1667&lt;G1667</formula>
    </cfRule>
  </conditionalFormatting>
  <conditionalFormatting sqref="H1668">
    <cfRule type="expression" dxfId="3810" priority="3879" stopIfTrue="1">
      <formula>H1668&lt;G1668</formula>
    </cfRule>
  </conditionalFormatting>
  <conditionalFormatting sqref="H1669">
    <cfRule type="expression" dxfId="3809" priority="3878" stopIfTrue="1">
      <formula>H1669&lt;G1669</formula>
    </cfRule>
  </conditionalFormatting>
  <conditionalFormatting sqref="H1670">
    <cfRule type="expression" dxfId="3808" priority="3877" stopIfTrue="1">
      <formula>H1670&lt;G1670</formula>
    </cfRule>
  </conditionalFormatting>
  <conditionalFormatting sqref="H1671">
    <cfRule type="expression" dxfId="3807" priority="3876" stopIfTrue="1">
      <formula>H1671&lt;G1671</formula>
    </cfRule>
  </conditionalFormatting>
  <conditionalFormatting sqref="H1672">
    <cfRule type="expression" dxfId="3806" priority="3875" stopIfTrue="1">
      <formula>H1672&lt;G1672</formula>
    </cfRule>
  </conditionalFormatting>
  <conditionalFormatting sqref="H1673">
    <cfRule type="expression" dxfId="3805" priority="3874" stopIfTrue="1">
      <formula>H1673&lt;G1673</formula>
    </cfRule>
  </conditionalFormatting>
  <conditionalFormatting sqref="H1674">
    <cfRule type="expression" dxfId="3804" priority="3873" stopIfTrue="1">
      <formula>H1674&lt;G1674</formula>
    </cfRule>
  </conditionalFormatting>
  <conditionalFormatting sqref="H1675">
    <cfRule type="expression" dxfId="3803" priority="3872" stopIfTrue="1">
      <formula>H1675&lt;G1675</formula>
    </cfRule>
  </conditionalFormatting>
  <conditionalFormatting sqref="H1676">
    <cfRule type="expression" dxfId="3802" priority="3871" stopIfTrue="1">
      <formula>H1676&lt;G1676</formula>
    </cfRule>
  </conditionalFormatting>
  <conditionalFormatting sqref="H1677">
    <cfRule type="expression" dxfId="3801" priority="3870" stopIfTrue="1">
      <formula>H1677&lt;G1677</formula>
    </cfRule>
  </conditionalFormatting>
  <conditionalFormatting sqref="H1678">
    <cfRule type="expression" dxfId="3800" priority="3869" stopIfTrue="1">
      <formula>H1678&lt;G1678</formula>
    </cfRule>
  </conditionalFormatting>
  <conditionalFormatting sqref="I1670">
    <cfRule type="expression" dxfId="3799" priority="3868" stopIfTrue="1">
      <formula>I1670&lt;H1670</formula>
    </cfRule>
  </conditionalFormatting>
  <conditionalFormatting sqref="I1655">
    <cfRule type="expression" dxfId="3798" priority="3867" stopIfTrue="1">
      <formula>I1655&lt;H1655</formula>
    </cfRule>
  </conditionalFormatting>
  <conditionalFormatting sqref="I1671:I1678 I1656:I1669">
    <cfRule type="expression" dxfId="3797" priority="3866" stopIfTrue="1">
      <formula>I1656&lt;H1656</formula>
    </cfRule>
  </conditionalFormatting>
  <conditionalFormatting sqref="I1655">
    <cfRule type="expression" dxfId="3796" priority="3865" stopIfTrue="1">
      <formula>I1655&lt;H1655</formula>
    </cfRule>
  </conditionalFormatting>
  <conditionalFormatting sqref="I1656">
    <cfRule type="expression" dxfId="3795" priority="3864" stopIfTrue="1">
      <formula>I1656&lt;H1656</formula>
    </cfRule>
  </conditionalFormatting>
  <conditionalFormatting sqref="I1657">
    <cfRule type="expression" dxfId="3794" priority="3863" stopIfTrue="1">
      <formula>I1657&lt;H1657</formula>
    </cfRule>
  </conditionalFormatting>
  <conditionalFormatting sqref="I1658">
    <cfRule type="expression" dxfId="3793" priority="3862" stopIfTrue="1">
      <formula>I1658&lt;H1658</formula>
    </cfRule>
  </conditionalFormatting>
  <conditionalFormatting sqref="I1659">
    <cfRule type="expression" dxfId="3792" priority="3861" stopIfTrue="1">
      <formula>I1659&lt;H1659</formula>
    </cfRule>
  </conditionalFormatting>
  <conditionalFormatting sqref="I1660">
    <cfRule type="expression" dxfId="3791" priority="3860" stopIfTrue="1">
      <formula>I1660&lt;H1660</formula>
    </cfRule>
  </conditionalFormatting>
  <conditionalFormatting sqref="I1661">
    <cfRule type="expression" dxfId="3790" priority="3859" stopIfTrue="1">
      <formula>I1661&lt;H1661</formula>
    </cfRule>
  </conditionalFormatting>
  <conditionalFormatting sqref="I1662">
    <cfRule type="expression" dxfId="3789" priority="3858" stopIfTrue="1">
      <formula>I1662&lt;H1662</formula>
    </cfRule>
  </conditionalFormatting>
  <conditionalFormatting sqref="I1663">
    <cfRule type="expression" dxfId="3788" priority="3857" stopIfTrue="1">
      <formula>I1663&lt;H1663</formula>
    </cfRule>
  </conditionalFormatting>
  <conditionalFormatting sqref="I1664">
    <cfRule type="expression" dxfId="3787" priority="3856" stopIfTrue="1">
      <formula>I1664&lt;H1664</formula>
    </cfRule>
  </conditionalFormatting>
  <conditionalFormatting sqref="I1665">
    <cfRule type="expression" dxfId="3786" priority="3855" stopIfTrue="1">
      <formula>I1665&lt;H1665</formula>
    </cfRule>
  </conditionalFormatting>
  <conditionalFormatting sqref="I1666">
    <cfRule type="expression" dxfId="3785" priority="3854" stopIfTrue="1">
      <formula>I1666&lt;H1666</formula>
    </cfRule>
  </conditionalFormatting>
  <conditionalFormatting sqref="I1667">
    <cfRule type="expression" dxfId="3784" priority="3853" stopIfTrue="1">
      <formula>I1667&lt;H1667</formula>
    </cfRule>
  </conditionalFormatting>
  <conditionalFormatting sqref="I1668">
    <cfRule type="expression" dxfId="3783" priority="3852" stopIfTrue="1">
      <formula>I1668&lt;H1668</formula>
    </cfRule>
  </conditionalFormatting>
  <conditionalFormatting sqref="I1669">
    <cfRule type="expression" dxfId="3782" priority="3851" stopIfTrue="1">
      <formula>I1669&lt;H1669</formula>
    </cfRule>
  </conditionalFormatting>
  <conditionalFormatting sqref="I1670">
    <cfRule type="expression" dxfId="3781" priority="3850" stopIfTrue="1">
      <formula>I1670&lt;H1670</formula>
    </cfRule>
  </conditionalFormatting>
  <conditionalFormatting sqref="I1671">
    <cfRule type="expression" dxfId="3780" priority="3849" stopIfTrue="1">
      <formula>I1671&lt;H1671</formula>
    </cfRule>
  </conditionalFormatting>
  <conditionalFormatting sqref="I1672">
    <cfRule type="expression" dxfId="3779" priority="3848" stopIfTrue="1">
      <formula>I1672&lt;H1672</formula>
    </cfRule>
  </conditionalFormatting>
  <conditionalFormatting sqref="I1673">
    <cfRule type="expression" dxfId="3778" priority="3847" stopIfTrue="1">
      <formula>I1673&lt;H1673</formula>
    </cfRule>
  </conditionalFormatting>
  <conditionalFormatting sqref="I1674">
    <cfRule type="expression" dxfId="3777" priority="3846" stopIfTrue="1">
      <formula>I1674&lt;H1674</formula>
    </cfRule>
  </conditionalFormatting>
  <conditionalFormatting sqref="I1675">
    <cfRule type="expression" dxfId="3776" priority="3845" stopIfTrue="1">
      <formula>I1675&lt;H1675</formula>
    </cfRule>
  </conditionalFormatting>
  <conditionalFormatting sqref="I1676">
    <cfRule type="expression" dxfId="3775" priority="3844" stopIfTrue="1">
      <formula>I1676&lt;H1676</formula>
    </cfRule>
  </conditionalFormatting>
  <conditionalFormatting sqref="I1677">
    <cfRule type="expression" dxfId="3774" priority="3843" stopIfTrue="1">
      <formula>I1677&lt;H1677</formula>
    </cfRule>
  </conditionalFormatting>
  <conditionalFormatting sqref="I1678">
    <cfRule type="expression" dxfId="3773" priority="3842" stopIfTrue="1">
      <formula>I1678&lt;H1678</formula>
    </cfRule>
  </conditionalFormatting>
  <conditionalFormatting sqref="R1680:S1680 U1680:Z1680 X1681:X1683">
    <cfRule type="expression" dxfId="3772" priority="3841" stopIfTrue="1">
      <formula>R1680&lt;&gt;R1679</formula>
    </cfRule>
  </conditionalFormatting>
  <conditionalFormatting sqref="O1680">
    <cfRule type="expression" dxfId="3771" priority="3840" stopIfTrue="1">
      <formula>O1680&lt;&gt;O1679</formula>
    </cfRule>
  </conditionalFormatting>
  <conditionalFormatting sqref="B1680">
    <cfRule type="expression" dxfId="3770" priority="3839" stopIfTrue="1">
      <formula>B1680&lt;&gt;B1679</formula>
    </cfRule>
  </conditionalFormatting>
  <conditionalFormatting sqref="C1680">
    <cfRule type="expression" dxfId="3769" priority="3838" stopIfTrue="1">
      <formula>C1680&lt;&gt;C1679</formula>
    </cfRule>
  </conditionalFormatting>
  <conditionalFormatting sqref="C1680:J1680 L1680:M1680">
    <cfRule type="expression" dxfId="3768" priority="3837" stopIfTrue="1">
      <formula>C1680&lt;&gt;C1679</formula>
    </cfRule>
  </conditionalFormatting>
  <conditionalFormatting sqref="O1680">
    <cfRule type="expression" dxfId="3767" priority="3836" stopIfTrue="1">
      <formula>O1680&lt;&gt;O1679</formula>
    </cfRule>
  </conditionalFormatting>
  <conditionalFormatting sqref="B1680">
    <cfRule type="expression" dxfId="3766" priority="3835" stopIfTrue="1">
      <formula>B1680&lt;&gt;B1679</formula>
    </cfRule>
  </conditionalFormatting>
  <conditionalFormatting sqref="C1680">
    <cfRule type="expression" dxfId="3765" priority="3834" stopIfTrue="1">
      <formula>C1680&lt;&gt;C1679</formula>
    </cfRule>
  </conditionalFormatting>
  <conditionalFormatting sqref="C1680:J1680 L1680:M1680">
    <cfRule type="expression" dxfId="3764" priority="3833" stopIfTrue="1">
      <formula>C1680&lt;&gt;C1679</formula>
    </cfRule>
  </conditionalFormatting>
  <conditionalFormatting sqref="O1680">
    <cfRule type="expression" dxfId="3763" priority="3832" stopIfTrue="1">
      <formula>O1680&lt;&gt;O1679</formula>
    </cfRule>
  </conditionalFormatting>
  <conditionalFormatting sqref="B1680">
    <cfRule type="expression" dxfId="3762" priority="3831" stopIfTrue="1">
      <formula>B1680&lt;&gt;B1679</formula>
    </cfRule>
  </conditionalFormatting>
  <conditionalFormatting sqref="C1680">
    <cfRule type="expression" dxfId="3761" priority="3830" stopIfTrue="1">
      <formula>C1680&lt;&gt;C1679</formula>
    </cfRule>
  </conditionalFormatting>
  <conditionalFormatting sqref="C1680:J1680 L1680:M1680">
    <cfRule type="expression" dxfId="3760" priority="3829" stopIfTrue="1">
      <formula>C1680&lt;&gt;C1679</formula>
    </cfRule>
  </conditionalFormatting>
  <conditionalFormatting sqref="O1680">
    <cfRule type="expression" dxfId="3759" priority="3828" stopIfTrue="1">
      <formula>O1680&lt;&gt;O1679</formula>
    </cfRule>
  </conditionalFormatting>
  <conditionalFormatting sqref="B1680">
    <cfRule type="expression" dxfId="3758" priority="3827" stopIfTrue="1">
      <formula>B1680&lt;&gt;B1679</formula>
    </cfRule>
  </conditionalFormatting>
  <conditionalFormatting sqref="C1680">
    <cfRule type="expression" dxfId="3757" priority="3826" stopIfTrue="1">
      <formula>C1680&lt;&gt;C1679</formula>
    </cfRule>
  </conditionalFormatting>
  <conditionalFormatting sqref="C1680:J1680 L1680:M1680">
    <cfRule type="expression" dxfId="3756" priority="3825" stopIfTrue="1">
      <formula>C1680&lt;&gt;C1679</formula>
    </cfRule>
  </conditionalFormatting>
  <conditionalFormatting sqref="T1680">
    <cfRule type="expression" dxfId="3755" priority="3824" stopIfTrue="1">
      <formula>T1680&lt;&gt;T1679</formula>
    </cfRule>
  </conditionalFormatting>
  <conditionalFormatting sqref="O1680">
    <cfRule type="expression" dxfId="3754" priority="3823" stopIfTrue="1">
      <formula>O1680&lt;&gt;O1679</formula>
    </cfRule>
  </conditionalFormatting>
  <conditionalFormatting sqref="B1680">
    <cfRule type="expression" dxfId="3753" priority="3822" stopIfTrue="1">
      <formula>B1680&lt;&gt;B1679</formula>
    </cfRule>
  </conditionalFormatting>
  <conditionalFormatting sqref="C1680">
    <cfRule type="expression" dxfId="3752" priority="3821" stopIfTrue="1">
      <formula>C1680&lt;&gt;C1679</formula>
    </cfRule>
  </conditionalFormatting>
  <conditionalFormatting sqref="C1680:J1680 L1680:M1680">
    <cfRule type="expression" dxfId="3751" priority="3820" stopIfTrue="1">
      <formula>C1680&lt;&gt;C1679</formula>
    </cfRule>
  </conditionalFormatting>
  <conditionalFormatting sqref="F1655">
    <cfRule type="expression" dxfId="3750" priority="3819" stopIfTrue="1">
      <formula>F1655&lt;E1655</formula>
    </cfRule>
  </conditionalFormatting>
  <conditionalFormatting sqref="F1656:F1678">
    <cfRule type="expression" dxfId="3749" priority="3818" stopIfTrue="1">
      <formula>F1656&lt;E1656</formula>
    </cfRule>
  </conditionalFormatting>
  <conditionalFormatting sqref="O1680">
    <cfRule type="expression" dxfId="3748" priority="3817" stopIfTrue="1">
      <formula>O1680&lt;&gt;O1679</formula>
    </cfRule>
  </conditionalFormatting>
  <conditionalFormatting sqref="B1680">
    <cfRule type="expression" dxfId="3747" priority="3816" stopIfTrue="1">
      <formula>B1680&lt;&gt;B1679</formula>
    </cfRule>
  </conditionalFormatting>
  <conditionalFormatting sqref="C1680">
    <cfRule type="expression" dxfId="3746" priority="3815" stopIfTrue="1">
      <formula>C1680&lt;&gt;C1679</formula>
    </cfRule>
  </conditionalFormatting>
  <conditionalFormatting sqref="C1680:J1680 L1680:M1680">
    <cfRule type="expression" dxfId="3745" priority="3814" stopIfTrue="1">
      <formula>C1680&lt;&gt;C1679</formula>
    </cfRule>
  </conditionalFormatting>
  <conditionalFormatting sqref="O1680">
    <cfRule type="expression" dxfId="3744" priority="3813" stopIfTrue="1">
      <formula>O1680&lt;&gt;O1679</formula>
    </cfRule>
  </conditionalFormatting>
  <conditionalFormatting sqref="B1680">
    <cfRule type="expression" dxfId="3743" priority="3812" stopIfTrue="1">
      <formula>B1680&lt;&gt;B1679</formula>
    </cfRule>
  </conditionalFormatting>
  <conditionalFormatting sqref="C1680">
    <cfRule type="expression" dxfId="3742" priority="3811" stopIfTrue="1">
      <formula>C1680&lt;&gt;C1679</formula>
    </cfRule>
  </conditionalFormatting>
  <conditionalFormatting sqref="C1680:J1680 L1680:M1680">
    <cfRule type="expression" dxfId="3741" priority="3810" stopIfTrue="1">
      <formula>C1680&lt;&gt;C1679</formula>
    </cfRule>
  </conditionalFormatting>
  <conditionalFormatting sqref="F1655">
    <cfRule type="expression" dxfId="3740" priority="3809" stopIfTrue="1">
      <formula>F1655&lt;E1655</formula>
    </cfRule>
  </conditionalFormatting>
  <conditionalFormatting sqref="F1656:F1678">
    <cfRule type="expression" dxfId="3739" priority="3808" stopIfTrue="1">
      <formula>F1656&lt;E1656</formula>
    </cfRule>
  </conditionalFormatting>
  <conditionalFormatting sqref="O1680">
    <cfRule type="expression" dxfId="3738" priority="3807" stopIfTrue="1">
      <formula>O1680&lt;&gt;O1679</formula>
    </cfRule>
  </conditionalFormatting>
  <conditionalFormatting sqref="B1680">
    <cfRule type="expression" dxfId="3737" priority="3806" stopIfTrue="1">
      <formula>B1680&lt;&gt;B1679</formula>
    </cfRule>
  </conditionalFormatting>
  <conditionalFormatting sqref="C1680">
    <cfRule type="expression" dxfId="3736" priority="3805" stopIfTrue="1">
      <formula>C1680&lt;&gt;C1679</formula>
    </cfRule>
  </conditionalFormatting>
  <conditionalFormatting sqref="C1680:J1680 L1680:M1680">
    <cfRule type="expression" dxfId="3735" priority="3804" stopIfTrue="1">
      <formula>C1680&lt;&gt;C1679</formula>
    </cfRule>
  </conditionalFormatting>
  <conditionalFormatting sqref="F1655">
    <cfRule type="expression" dxfId="3734" priority="3803" stopIfTrue="1">
      <formula>F1655&lt;E1655</formula>
    </cfRule>
  </conditionalFormatting>
  <conditionalFormatting sqref="F1656:F1678">
    <cfRule type="expression" dxfId="3733" priority="3802" stopIfTrue="1">
      <formula>F1656&lt;E1656</formula>
    </cfRule>
  </conditionalFormatting>
  <conditionalFormatting sqref="G1670">
    <cfRule type="expression" dxfId="3732" priority="3801" stopIfTrue="1">
      <formula>G1670&lt;F1670</formula>
    </cfRule>
  </conditionalFormatting>
  <conditionalFormatting sqref="G1655">
    <cfRule type="expression" dxfId="3731" priority="3800" stopIfTrue="1">
      <formula>G1655&lt;F1655</formula>
    </cfRule>
  </conditionalFormatting>
  <conditionalFormatting sqref="G1671:G1678 G1656:G1669">
    <cfRule type="expression" dxfId="3730" priority="3799" stopIfTrue="1">
      <formula>G1656&lt;F1656</formula>
    </cfRule>
  </conditionalFormatting>
  <conditionalFormatting sqref="T1680">
    <cfRule type="expression" dxfId="3729" priority="3798" stopIfTrue="1">
      <formula>T1680&lt;&gt;T1679</formula>
    </cfRule>
  </conditionalFormatting>
  <conditionalFormatting sqref="H1670">
    <cfRule type="expression" dxfId="3728" priority="3797" stopIfTrue="1">
      <formula>H1670&lt;G1670</formula>
    </cfRule>
  </conditionalFormatting>
  <conditionalFormatting sqref="H1655">
    <cfRule type="expression" dxfId="3727" priority="3796" stopIfTrue="1">
      <formula>H1655&lt;G1655</formula>
    </cfRule>
  </conditionalFormatting>
  <conditionalFormatting sqref="H1671:H1678 H1656:H1669">
    <cfRule type="expression" dxfId="3726" priority="3795" stopIfTrue="1">
      <formula>H1656&lt;G1656</formula>
    </cfRule>
  </conditionalFormatting>
  <conditionalFormatting sqref="H1655">
    <cfRule type="expression" dxfId="3725" priority="3794" stopIfTrue="1">
      <formula>H1655&lt;G1655</formula>
    </cfRule>
  </conditionalFormatting>
  <conditionalFormatting sqref="H1656">
    <cfRule type="expression" dxfId="3724" priority="3793" stopIfTrue="1">
      <formula>H1656&lt;G1656</formula>
    </cfRule>
  </conditionalFormatting>
  <conditionalFormatting sqref="H1657">
    <cfRule type="expression" dxfId="3723" priority="3792" stopIfTrue="1">
      <formula>H1657&lt;G1657</formula>
    </cfRule>
  </conditionalFormatting>
  <conditionalFormatting sqref="H1658">
    <cfRule type="expression" dxfId="3722" priority="3791" stopIfTrue="1">
      <formula>H1658&lt;G1658</formula>
    </cfRule>
  </conditionalFormatting>
  <conditionalFormatting sqref="H1659">
    <cfRule type="expression" dxfId="3721" priority="3790" stopIfTrue="1">
      <formula>H1659&lt;G1659</formula>
    </cfRule>
  </conditionalFormatting>
  <conditionalFormatting sqref="H1660">
    <cfRule type="expression" dxfId="3720" priority="3789" stopIfTrue="1">
      <formula>H1660&lt;G1660</formula>
    </cfRule>
  </conditionalFormatting>
  <conditionalFormatting sqref="H1661">
    <cfRule type="expression" dxfId="3719" priority="3788" stopIfTrue="1">
      <formula>H1661&lt;G1661</formula>
    </cfRule>
  </conditionalFormatting>
  <conditionalFormatting sqref="H1662">
    <cfRule type="expression" dxfId="3718" priority="3787" stopIfTrue="1">
      <formula>H1662&lt;G1662</formula>
    </cfRule>
  </conditionalFormatting>
  <conditionalFormatting sqref="H1663">
    <cfRule type="expression" dxfId="3717" priority="3786" stopIfTrue="1">
      <formula>H1663&lt;G1663</formula>
    </cfRule>
  </conditionalFormatting>
  <conditionalFormatting sqref="H1664">
    <cfRule type="expression" dxfId="3716" priority="3785" stopIfTrue="1">
      <formula>H1664&lt;G1664</formula>
    </cfRule>
  </conditionalFormatting>
  <conditionalFormatting sqref="H1665">
    <cfRule type="expression" dxfId="3715" priority="3784" stopIfTrue="1">
      <formula>H1665&lt;G1665</formula>
    </cfRule>
  </conditionalFormatting>
  <conditionalFormatting sqref="H1666">
    <cfRule type="expression" dxfId="3714" priority="3783" stopIfTrue="1">
      <formula>H1666&lt;G1666</formula>
    </cfRule>
  </conditionalFormatting>
  <conditionalFormatting sqref="H1667">
    <cfRule type="expression" dxfId="3713" priority="3782" stopIfTrue="1">
      <formula>H1667&lt;G1667</formula>
    </cfRule>
  </conditionalFormatting>
  <conditionalFormatting sqref="H1668">
    <cfRule type="expression" dxfId="3712" priority="3781" stopIfTrue="1">
      <formula>H1668&lt;G1668</formula>
    </cfRule>
  </conditionalFormatting>
  <conditionalFormatting sqref="H1669">
    <cfRule type="expression" dxfId="3711" priority="3780" stopIfTrue="1">
      <formula>H1669&lt;G1669</formula>
    </cfRule>
  </conditionalFormatting>
  <conditionalFormatting sqref="H1670">
    <cfRule type="expression" dxfId="3710" priority="3779" stopIfTrue="1">
      <formula>H1670&lt;G1670</formula>
    </cfRule>
  </conditionalFormatting>
  <conditionalFormatting sqref="H1671">
    <cfRule type="expression" dxfId="3709" priority="3778" stopIfTrue="1">
      <formula>H1671&lt;G1671</formula>
    </cfRule>
  </conditionalFormatting>
  <conditionalFormatting sqref="H1672">
    <cfRule type="expression" dxfId="3708" priority="3777" stopIfTrue="1">
      <formula>H1672&lt;G1672</formula>
    </cfRule>
  </conditionalFormatting>
  <conditionalFormatting sqref="H1673">
    <cfRule type="expression" dxfId="3707" priority="3776" stopIfTrue="1">
      <formula>H1673&lt;G1673</formula>
    </cfRule>
  </conditionalFormatting>
  <conditionalFormatting sqref="H1674">
    <cfRule type="expression" dxfId="3706" priority="3775" stopIfTrue="1">
      <formula>H1674&lt;G1674</formula>
    </cfRule>
  </conditionalFormatting>
  <conditionalFormatting sqref="H1675">
    <cfRule type="expression" dxfId="3705" priority="3774" stopIfTrue="1">
      <formula>H1675&lt;G1675</formula>
    </cfRule>
  </conditionalFormatting>
  <conditionalFormatting sqref="H1676">
    <cfRule type="expression" dxfId="3704" priority="3773" stopIfTrue="1">
      <formula>H1676&lt;G1676</formula>
    </cfRule>
  </conditionalFormatting>
  <conditionalFormatting sqref="H1677">
    <cfRule type="expression" dxfId="3703" priority="3772" stopIfTrue="1">
      <formula>H1677&lt;G1677</formula>
    </cfRule>
  </conditionalFormatting>
  <conditionalFormatting sqref="H1678">
    <cfRule type="expression" dxfId="3702" priority="3771" stopIfTrue="1">
      <formula>H1678&lt;G1678</formula>
    </cfRule>
  </conditionalFormatting>
  <conditionalFormatting sqref="I1670">
    <cfRule type="expression" dxfId="3701" priority="3770" stopIfTrue="1">
      <formula>I1670&lt;H1670</formula>
    </cfRule>
  </conditionalFormatting>
  <conditionalFormatting sqref="I1655">
    <cfRule type="expression" dxfId="3700" priority="3769" stopIfTrue="1">
      <formula>I1655&lt;H1655</formula>
    </cfRule>
  </conditionalFormatting>
  <conditionalFormatting sqref="I1671:I1678 I1656:I1669">
    <cfRule type="expression" dxfId="3699" priority="3768" stopIfTrue="1">
      <formula>I1656&lt;H1656</formula>
    </cfRule>
  </conditionalFormatting>
  <conditionalFormatting sqref="I1655">
    <cfRule type="expression" dxfId="3698" priority="3767" stopIfTrue="1">
      <formula>I1655&lt;H1655</formula>
    </cfRule>
  </conditionalFormatting>
  <conditionalFormatting sqref="I1656">
    <cfRule type="expression" dxfId="3697" priority="3766" stopIfTrue="1">
      <formula>I1656&lt;H1656</formula>
    </cfRule>
  </conditionalFormatting>
  <conditionalFormatting sqref="I1657">
    <cfRule type="expression" dxfId="3696" priority="3765" stopIfTrue="1">
      <formula>I1657&lt;H1657</formula>
    </cfRule>
  </conditionalFormatting>
  <conditionalFormatting sqref="I1658">
    <cfRule type="expression" dxfId="3695" priority="3764" stopIfTrue="1">
      <formula>I1658&lt;H1658</formula>
    </cfRule>
  </conditionalFormatting>
  <conditionalFormatting sqref="I1659">
    <cfRule type="expression" dxfId="3694" priority="3763" stopIfTrue="1">
      <formula>I1659&lt;H1659</formula>
    </cfRule>
  </conditionalFormatting>
  <conditionalFormatting sqref="I1660">
    <cfRule type="expression" dxfId="3693" priority="3762" stopIfTrue="1">
      <formula>I1660&lt;H1660</formula>
    </cfRule>
  </conditionalFormatting>
  <conditionalFormatting sqref="I1661">
    <cfRule type="expression" dxfId="3692" priority="3761" stopIfTrue="1">
      <formula>I1661&lt;H1661</formula>
    </cfRule>
  </conditionalFormatting>
  <conditionalFormatting sqref="I1662">
    <cfRule type="expression" dxfId="3691" priority="3760" stopIfTrue="1">
      <formula>I1662&lt;H1662</formula>
    </cfRule>
  </conditionalFormatting>
  <conditionalFormatting sqref="I1663">
    <cfRule type="expression" dxfId="3690" priority="3759" stopIfTrue="1">
      <formula>I1663&lt;H1663</formula>
    </cfRule>
  </conditionalFormatting>
  <conditionalFormatting sqref="I1664">
    <cfRule type="expression" dxfId="3689" priority="3758" stopIfTrue="1">
      <formula>I1664&lt;H1664</formula>
    </cfRule>
  </conditionalFormatting>
  <conditionalFormatting sqref="I1665">
    <cfRule type="expression" dxfId="3688" priority="3757" stopIfTrue="1">
      <formula>I1665&lt;H1665</formula>
    </cfRule>
  </conditionalFormatting>
  <conditionalFormatting sqref="I1666">
    <cfRule type="expression" dxfId="3687" priority="3756" stopIfTrue="1">
      <formula>I1666&lt;H1666</formula>
    </cfRule>
  </conditionalFormatting>
  <conditionalFormatting sqref="I1667">
    <cfRule type="expression" dxfId="3686" priority="3755" stopIfTrue="1">
      <formula>I1667&lt;H1667</formula>
    </cfRule>
  </conditionalFormatting>
  <conditionalFormatting sqref="I1668">
    <cfRule type="expression" dxfId="3685" priority="3754" stopIfTrue="1">
      <formula>I1668&lt;H1668</formula>
    </cfRule>
  </conditionalFormatting>
  <conditionalFormatting sqref="I1669">
    <cfRule type="expression" dxfId="3684" priority="3753" stopIfTrue="1">
      <formula>I1669&lt;H1669</formula>
    </cfRule>
  </conditionalFormatting>
  <conditionalFormatting sqref="I1670">
    <cfRule type="expression" dxfId="3683" priority="3752" stopIfTrue="1">
      <formula>I1670&lt;H1670</formula>
    </cfRule>
  </conditionalFormatting>
  <conditionalFormatting sqref="I1671">
    <cfRule type="expression" dxfId="3682" priority="3751" stopIfTrue="1">
      <formula>I1671&lt;H1671</formula>
    </cfRule>
  </conditionalFormatting>
  <conditionalFormatting sqref="I1672">
    <cfRule type="expression" dxfId="3681" priority="3750" stopIfTrue="1">
      <formula>I1672&lt;H1672</formula>
    </cfRule>
  </conditionalFormatting>
  <conditionalFormatting sqref="I1673">
    <cfRule type="expression" dxfId="3680" priority="3749" stopIfTrue="1">
      <formula>I1673&lt;H1673</formula>
    </cfRule>
  </conditionalFormatting>
  <conditionalFormatting sqref="I1674">
    <cfRule type="expression" dxfId="3679" priority="3748" stopIfTrue="1">
      <formula>I1674&lt;H1674</formula>
    </cfRule>
  </conditionalFormatting>
  <conditionalFormatting sqref="I1675">
    <cfRule type="expression" dxfId="3678" priority="3747" stopIfTrue="1">
      <formula>I1675&lt;H1675</formula>
    </cfRule>
  </conditionalFormatting>
  <conditionalFormatting sqref="I1676">
    <cfRule type="expression" dxfId="3677" priority="3746" stopIfTrue="1">
      <formula>I1676&lt;H1676</formula>
    </cfRule>
  </conditionalFormatting>
  <conditionalFormatting sqref="I1677">
    <cfRule type="expression" dxfId="3676" priority="3745" stopIfTrue="1">
      <formula>I1677&lt;H1677</formula>
    </cfRule>
  </conditionalFormatting>
  <conditionalFormatting sqref="I1678">
    <cfRule type="expression" dxfId="3675" priority="3744" stopIfTrue="1">
      <formula>I1678&lt;H1678</formula>
    </cfRule>
  </conditionalFormatting>
  <conditionalFormatting sqref="R1680:S1680 U1680:Z1680 X1681:X1683">
    <cfRule type="expression" dxfId="3674" priority="3743" stopIfTrue="1">
      <formula>R1680&lt;&gt;R1679</formula>
    </cfRule>
  </conditionalFormatting>
  <conditionalFormatting sqref="O1680">
    <cfRule type="expression" dxfId="3673" priority="3742" stopIfTrue="1">
      <formula>O1680&lt;&gt;O1679</formula>
    </cfRule>
  </conditionalFormatting>
  <conditionalFormatting sqref="B1680">
    <cfRule type="expression" dxfId="3672" priority="3741" stopIfTrue="1">
      <formula>B1680&lt;&gt;B1679</formula>
    </cfRule>
  </conditionalFormatting>
  <conditionalFormatting sqref="C1680">
    <cfRule type="expression" dxfId="3671" priority="3740" stopIfTrue="1">
      <formula>C1680&lt;&gt;C1679</formula>
    </cfRule>
  </conditionalFormatting>
  <conditionalFormatting sqref="C1680:J1680 L1680:M1680">
    <cfRule type="expression" dxfId="3670" priority="3739" stopIfTrue="1">
      <formula>C1680&lt;&gt;C1679</formula>
    </cfRule>
  </conditionalFormatting>
  <conditionalFormatting sqref="O1680">
    <cfRule type="expression" dxfId="3669" priority="3738" stopIfTrue="1">
      <formula>O1680&lt;&gt;O1679</formula>
    </cfRule>
  </conditionalFormatting>
  <conditionalFormatting sqref="B1680">
    <cfRule type="expression" dxfId="3668" priority="3737" stopIfTrue="1">
      <formula>B1680&lt;&gt;B1679</formula>
    </cfRule>
  </conditionalFormatting>
  <conditionalFormatting sqref="C1680">
    <cfRule type="expression" dxfId="3667" priority="3736" stopIfTrue="1">
      <formula>C1680&lt;&gt;C1679</formula>
    </cfRule>
  </conditionalFormatting>
  <conditionalFormatting sqref="C1680:J1680 L1680:M1680">
    <cfRule type="expression" dxfId="3666" priority="3735" stopIfTrue="1">
      <formula>C1680&lt;&gt;C1679</formula>
    </cfRule>
  </conditionalFormatting>
  <conditionalFormatting sqref="O1680">
    <cfRule type="expression" dxfId="3665" priority="3734" stopIfTrue="1">
      <formula>O1680&lt;&gt;O1679</formula>
    </cfRule>
  </conditionalFormatting>
  <conditionalFormatting sqref="B1680">
    <cfRule type="expression" dxfId="3664" priority="3733" stopIfTrue="1">
      <formula>B1680&lt;&gt;B1679</formula>
    </cfRule>
  </conditionalFormatting>
  <conditionalFormatting sqref="C1680">
    <cfRule type="expression" dxfId="3663" priority="3732" stopIfTrue="1">
      <formula>C1680&lt;&gt;C1679</formula>
    </cfRule>
  </conditionalFormatting>
  <conditionalFormatting sqref="C1680:J1680 L1680:M1680">
    <cfRule type="expression" dxfId="3662" priority="3731" stopIfTrue="1">
      <formula>C1680&lt;&gt;C1679</formula>
    </cfRule>
  </conditionalFormatting>
  <conditionalFormatting sqref="O1680">
    <cfRule type="expression" dxfId="3661" priority="3730" stopIfTrue="1">
      <formula>O1680&lt;&gt;O1679</formula>
    </cfRule>
  </conditionalFormatting>
  <conditionalFormatting sqref="B1680">
    <cfRule type="expression" dxfId="3660" priority="3729" stopIfTrue="1">
      <formula>B1680&lt;&gt;B1679</formula>
    </cfRule>
  </conditionalFormatting>
  <conditionalFormatting sqref="C1680">
    <cfRule type="expression" dxfId="3659" priority="3728" stopIfTrue="1">
      <formula>C1680&lt;&gt;C1679</formula>
    </cfRule>
  </conditionalFormatting>
  <conditionalFormatting sqref="C1680:J1680 L1680:M1680">
    <cfRule type="expression" dxfId="3658" priority="3727" stopIfTrue="1">
      <formula>C1680&lt;&gt;C1679</formula>
    </cfRule>
  </conditionalFormatting>
  <conditionalFormatting sqref="T1680">
    <cfRule type="expression" dxfId="3657" priority="3726" stopIfTrue="1">
      <formula>T1680&lt;&gt;T1679</formula>
    </cfRule>
  </conditionalFormatting>
  <conditionalFormatting sqref="U1680:Z1680 X1681:X1683">
    <cfRule type="expression" dxfId="3656" priority="3725" stopIfTrue="1">
      <formula>U1680&lt;&gt;U1679</formula>
    </cfRule>
  </conditionalFormatting>
  <conditionalFormatting sqref="O1680">
    <cfRule type="expression" dxfId="3655" priority="3724" stopIfTrue="1">
      <formula>O1680&lt;&gt;O1679</formula>
    </cfRule>
  </conditionalFormatting>
  <conditionalFormatting sqref="B1680">
    <cfRule type="expression" dxfId="3654" priority="3723" stopIfTrue="1">
      <formula>B1680&lt;&gt;B1679</formula>
    </cfRule>
  </conditionalFormatting>
  <conditionalFormatting sqref="C1680">
    <cfRule type="expression" dxfId="3653" priority="3722" stopIfTrue="1">
      <formula>C1680&lt;&gt;C1679</formula>
    </cfRule>
  </conditionalFormatting>
  <conditionalFormatting sqref="C1680:J1680 L1680:M1680">
    <cfRule type="expression" dxfId="3652" priority="3721" stopIfTrue="1">
      <formula>C1680&lt;&gt;C1679</formula>
    </cfRule>
  </conditionalFormatting>
  <conditionalFormatting sqref="F1655">
    <cfRule type="expression" dxfId="3651" priority="3720" stopIfTrue="1">
      <formula>F1655&lt;E1655</formula>
    </cfRule>
  </conditionalFormatting>
  <conditionalFormatting sqref="F1656:F1678">
    <cfRule type="expression" dxfId="3650" priority="3719" stopIfTrue="1">
      <formula>F1656&lt;E1656</formula>
    </cfRule>
  </conditionalFormatting>
  <conditionalFormatting sqref="O1680">
    <cfRule type="expression" dxfId="3649" priority="3718" stopIfTrue="1">
      <formula>O1680&lt;&gt;O1679</formula>
    </cfRule>
  </conditionalFormatting>
  <conditionalFormatting sqref="B1680">
    <cfRule type="expression" dxfId="3648" priority="3717" stopIfTrue="1">
      <formula>B1680&lt;&gt;B1679</formula>
    </cfRule>
  </conditionalFormatting>
  <conditionalFormatting sqref="C1680">
    <cfRule type="expression" dxfId="3647" priority="3716" stopIfTrue="1">
      <formula>C1680&lt;&gt;C1679</formula>
    </cfRule>
  </conditionalFormatting>
  <conditionalFormatting sqref="C1680:J1680 L1680:M1680">
    <cfRule type="expression" dxfId="3646" priority="3715" stopIfTrue="1">
      <formula>C1680&lt;&gt;C1679</formula>
    </cfRule>
  </conditionalFormatting>
  <conditionalFormatting sqref="O1680">
    <cfRule type="expression" dxfId="3645" priority="3714" stopIfTrue="1">
      <formula>O1680&lt;&gt;O1679</formula>
    </cfRule>
  </conditionalFormatting>
  <conditionalFormatting sqref="B1680">
    <cfRule type="expression" dxfId="3644" priority="3713" stopIfTrue="1">
      <formula>B1680&lt;&gt;B1679</formula>
    </cfRule>
  </conditionalFormatting>
  <conditionalFormatting sqref="C1680">
    <cfRule type="expression" dxfId="3643" priority="3712" stopIfTrue="1">
      <formula>C1680&lt;&gt;C1679</formula>
    </cfRule>
  </conditionalFormatting>
  <conditionalFormatting sqref="C1680:J1680 L1680:M1680">
    <cfRule type="expression" dxfId="3642" priority="3711" stopIfTrue="1">
      <formula>C1680&lt;&gt;C1679</formula>
    </cfRule>
  </conditionalFormatting>
  <conditionalFormatting sqref="F1655">
    <cfRule type="expression" dxfId="3641" priority="3710" stopIfTrue="1">
      <formula>F1655&lt;E1655</formula>
    </cfRule>
  </conditionalFormatting>
  <conditionalFormatting sqref="F1656:F1678">
    <cfRule type="expression" dxfId="3640" priority="3709" stopIfTrue="1">
      <formula>F1656&lt;E1656</formula>
    </cfRule>
  </conditionalFormatting>
  <conditionalFormatting sqref="O1680">
    <cfRule type="expression" dxfId="3639" priority="3708" stopIfTrue="1">
      <formula>O1680&lt;&gt;O1679</formula>
    </cfRule>
  </conditionalFormatting>
  <conditionalFormatting sqref="B1680">
    <cfRule type="expression" dxfId="3638" priority="3707" stopIfTrue="1">
      <formula>B1680&lt;&gt;B1679</formula>
    </cfRule>
  </conditionalFormatting>
  <conditionalFormatting sqref="C1680">
    <cfRule type="expression" dxfId="3637" priority="3706" stopIfTrue="1">
      <formula>C1680&lt;&gt;C1679</formula>
    </cfRule>
  </conditionalFormatting>
  <conditionalFormatting sqref="C1680:J1680 L1680:M1680">
    <cfRule type="expression" dxfId="3636" priority="3705" stopIfTrue="1">
      <formula>C1680&lt;&gt;C1679</formula>
    </cfRule>
  </conditionalFormatting>
  <conditionalFormatting sqref="F1655">
    <cfRule type="expression" dxfId="3635" priority="3704" stopIfTrue="1">
      <formula>F1655&lt;E1655</formula>
    </cfRule>
  </conditionalFormatting>
  <conditionalFormatting sqref="F1656:F1678">
    <cfRule type="expression" dxfId="3634" priority="3703" stopIfTrue="1">
      <formula>F1656&lt;E1656</formula>
    </cfRule>
  </conditionalFormatting>
  <conditionalFormatting sqref="G1670">
    <cfRule type="expression" dxfId="3633" priority="3702" stopIfTrue="1">
      <formula>G1670&lt;F1670</formula>
    </cfRule>
  </conditionalFormatting>
  <conditionalFormatting sqref="G1655">
    <cfRule type="expression" dxfId="3632" priority="3701" stopIfTrue="1">
      <formula>G1655&lt;F1655</formula>
    </cfRule>
  </conditionalFormatting>
  <conditionalFormatting sqref="G1671:G1678 G1656:G1669">
    <cfRule type="expression" dxfId="3631" priority="3700" stopIfTrue="1">
      <formula>G1656&lt;F1656</formula>
    </cfRule>
  </conditionalFormatting>
  <conditionalFormatting sqref="T1680">
    <cfRule type="expression" dxfId="3630" priority="3699" stopIfTrue="1">
      <formula>T1680&lt;&gt;T1679</formula>
    </cfRule>
  </conditionalFormatting>
  <conditionalFormatting sqref="H1670">
    <cfRule type="expression" dxfId="3629" priority="3698" stopIfTrue="1">
      <formula>H1670&lt;G1670</formula>
    </cfRule>
  </conditionalFormatting>
  <conditionalFormatting sqref="H1655">
    <cfRule type="expression" dxfId="3628" priority="3697" stopIfTrue="1">
      <formula>H1655&lt;G1655</formula>
    </cfRule>
  </conditionalFormatting>
  <conditionalFormatting sqref="H1671:H1678 H1656:H1669">
    <cfRule type="expression" dxfId="3627" priority="3696" stopIfTrue="1">
      <formula>H1656&lt;G1656</formula>
    </cfRule>
  </conditionalFormatting>
  <conditionalFormatting sqref="H1655">
    <cfRule type="expression" dxfId="3626" priority="3695" stopIfTrue="1">
      <formula>H1655&lt;G1655</formula>
    </cfRule>
  </conditionalFormatting>
  <conditionalFormatting sqref="H1656">
    <cfRule type="expression" dxfId="3625" priority="3694" stopIfTrue="1">
      <formula>H1656&lt;G1656</formula>
    </cfRule>
  </conditionalFormatting>
  <conditionalFormatting sqref="H1657">
    <cfRule type="expression" dxfId="3624" priority="3693" stopIfTrue="1">
      <formula>H1657&lt;G1657</formula>
    </cfRule>
  </conditionalFormatting>
  <conditionalFormatting sqref="H1658">
    <cfRule type="expression" dxfId="3623" priority="3692" stopIfTrue="1">
      <formula>H1658&lt;G1658</formula>
    </cfRule>
  </conditionalFormatting>
  <conditionalFormatting sqref="H1659">
    <cfRule type="expression" dxfId="3622" priority="3691" stopIfTrue="1">
      <formula>H1659&lt;G1659</formula>
    </cfRule>
  </conditionalFormatting>
  <conditionalFormatting sqref="H1660">
    <cfRule type="expression" dxfId="3621" priority="3690" stopIfTrue="1">
      <formula>H1660&lt;G1660</formula>
    </cfRule>
  </conditionalFormatting>
  <conditionalFormatting sqref="H1661">
    <cfRule type="expression" dxfId="3620" priority="3689" stopIfTrue="1">
      <formula>H1661&lt;G1661</formula>
    </cfRule>
  </conditionalFormatting>
  <conditionalFormatting sqref="H1662">
    <cfRule type="expression" dxfId="3619" priority="3688" stopIfTrue="1">
      <formula>H1662&lt;G1662</formula>
    </cfRule>
  </conditionalFormatting>
  <conditionalFormatting sqref="H1663">
    <cfRule type="expression" dxfId="3618" priority="3687" stopIfTrue="1">
      <formula>H1663&lt;G1663</formula>
    </cfRule>
  </conditionalFormatting>
  <conditionalFormatting sqref="H1664">
    <cfRule type="expression" dxfId="3617" priority="3686" stopIfTrue="1">
      <formula>H1664&lt;G1664</formula>
    </cfRule>
  </conditionalFormatting>
  <conditionalFormatting sqref="H1665">
    <cfRule type="expression" dxfId="3616" priority="3685" stopIfTrue="1">
      <formula>H1665&lt;G1665</formula>
    </cfRule>
  </conditionalFormatting>
  <conditionalFormatting sqref="H1666">
    <cfRule type="expression" dxfId="3615" priority="3684" stopIfTrue="1">
      <formula>H1666&lt;G1666</formula>
    </cfRule>
  </conditionalFormatting>
  <conditionalFormatting sqref="H1667">
    <cfRule type="expression" dxfId="3614" priority="3683" stopIfTrue="1">
      <formula>H1667&lt;G1667</formula>
    </cfRule>
  </conditionalFormatting>
  <conditionalFormatting sqref="H1668">
    <cfRule type="expression" dxfId="3613" priority="3682" stopIfTrue="1">
      <formula>H1668&lt;G1668</formula>
    </cfRule>
  </conditionalFormatting>
  <conditionalFormatting sqref="H1669">
    <cfRule type="expression" dxfId="3612" priority="3681" stopIfTrue="1">
      <formula>H1669&lt;G1669</formula>
    </cfRule>
  </conditionalFormatting>
  <conditionalFormatting sqref="H1670">
    <cfRule type="expression" dxfId="3611" priority="3680" stopIfTrue="1">
      <formula>H1670&lt;G1670</formula>
    </cfRule>
  </conditionalFormatting>
  <conditionalFormatting sqref="H1671">
    <cfRule type="expression" dxfId="3610" priority="3679" stopIfTrue="1">
      <formula>H1671&lt;G1671</formula>
    </cfRule>
  </conditionalFormatting>
  <conditionalFormatting sqref="H1672">
    <cfRule type="expression" dxfId="3609" priority="3678" stopIfTrue="1">
      <formula>H1672&lt;G1672</formula>
    </cfRule>
  </conditionalFormatting>
  <conditionalFormatting sqref="H1673">
    <cfRule type="expression" dxfId="3608" priority="3677" stopIfTrue="1">
      <formula>H1673&lt;G1673</formula>
    </cfRule>
  </conditionalFormatting>
  <conditionalFormatting sqref="H1674">
    <cfRule type="expression" dxfId="3607" priority="3676" stopIfTrue="1">
      <formula>H1674&lt;G1674</formula>
    </cfRule>
  </conditionalFormatting>
  <conditionalFormatting sqref="H1675">
    <cfRule type="expression" dxfId="3606" priority="3675" stopIfTrue="1">
      <formula>H1675&lt;G1675</formula>
    </cfRule>
  </conditionalFormatting>
  <conditionalFormatting sqref="H1676">
    <cfRule type="expression" dxfId="3605" priority="3674" stopIfTrue="1">
      <formula>H1676&lt;G1676</formula>
    </cfRule>
  </conditionalFormatting>
  <conditionalFormatting sqref="H1677">
    <cfRule type="expression" dxfId="3604" priority="3673" stopIfTrue="1">
      <formula>H1677&lt;G1677</formula>
    </cfRule>
  </conditionalFormatting>
  <conditionalFormatting sqref="H1678">
    <cfRule type="expression" dxfId="3603" priority="3672" stopIfTrue="1">
      <formula>H1678&lt;G1678</formula>
    </cfRule>
  </conditionalFormatting>
  <conditionalFormatting sqref="I1670">
    <cfRule type="expression" dxfId="3602" priority="3671" stopIfTrue="1">
      <formula>I1670&lt;H1670</formula>
    </cfRule>
  </conditionalFormatting>
  <conditionalFormatting sqref="I1655">
    <cfRule type="expression" dxfId="3601" priority="3670" stopIfTrue="1">
      <formula>I1655&lt;H1655</formula>
    </cfRule>
  </conditionalFormatting>
  <conditionalFormatting sqref="I1671:I1678 I1656:I1669">
    <cfRule type="expression" dxfId="3600" priority="3669" stopIfTrue="1">
      <formula>I1656&lt;H1656</formula>
    </cfRule>
  </conditionalFormatting>
  <conditionalFormatting sqref="I1655">
    <cfRule type="expression" dxfId="3599" priority="3668" stopIfTrue="1">
      <formula>I1655&lt;H1655</formula>
    </cfRule>
  </conditionalFormatting>
  <conditionalFormatting sqref="I1656">
    <cfRule type="expression" dxfId="3598" priority="3667" stopIfTrue="1">
      <formula>I1656&lt;H1656</formula>
    </cfRule>
  </conditionalFormatting>
  <conditionalFormatting sqref="I1657">
    <cfRule type="expression" dxfId="3597" priority="3666" stopIfTrue="1">
      <formula>I1657&lt;H1657</formula>
    </cfRule>
  </conditionalFormatting>
  <conditionalFormatting sqref="I1658">
    <cfRule type="expression" dxfId="3596" priority="3665" stopIfTrue="1">
      <formula>I1658&lt;H1658</formula>
    </cfRule>
  </conditionalFormatting>
  <conditionalFormatting sqref="I1659">
    <cfRule type="expression" dxfId="3595" priority="3664" stopIfTrue="1">
      <formula>I1659&lt;H1659</formula>
    </cfRule>
  </conditionalFormatting>
  <conditionalFormatting sqref="I1660">
    <cfRule type="expression" dxfId="3594" priority="3663" stopIfTrue="1">
      <formula>I1660&lt;H1660</formula>
    </cfRule>
  </conditionalFormatting>
  <conditionalFormatting sqref="I1661">
    <cfRule type="expression" dxfId="3593" priority="3662" stopIfTrue="1">
      <formula>I1661&lt;H1661</formula>
    </cfRule>
  </conditionalFormatting>
  <conditionalFormatting sqref="I1662">
    <cfRule type="expression" dxfId="3592" priority="3661" stopIfTrue="1">
      <formula>I1662&lt;H1662</formula>
    </cfRule>
  </conditionalFormatting>
  <conditionalFormatting sqref="I1663">
    <cfRule type="expression" dxfId="3591" priority="3660" stopIfTrue="1">
      <formula>I1663&lt;H1663</formula>
    </cfRule>
  </conditionalFormatting>
  <conditionalFormatting sqref="I1664">
    <cfRule type="expression" dxfId="3590" priority="3659" stopIfTrue="1">
      <formula>I1664&lt;H1664</formula>
    </cfRule>
  </conditionalFormatting>
  <conditionalFormatting sqref="I1665">
    <cfRule type="expression" dxfId="3589" priority="3658" stopIfTrue="1">
      <formula>I1665&lt;H1665</formula>
    </cfRule>
  </conditionalFormatting>
  <conditionalFormatting sqref="I1666">
    <cfRule type="expression" dxfId="3588" priority="3657" stopIfTrue="1">
      <formula>I1666&lt;H1666</formula>
    </cfRule>
  </conditionalFormatting>
  <conditionalFormatting sqref="I1667">
    <cfRule type="expression" dxfId="3587" priority="3656" stopIfTrue="1">
      <formula>I1667&lt;H1667</formula>
    </cfRule>
  </conditionalFormatting>
  <conditionalFormatting sqref="I1668">
    <cfRule type="expression" dxfId="3586" priority="3655" stopIfTrue="1">
      <formula>I1668&lt;H1668</formula>
    </cfRule>
  </conditionalFormatting>
  <conditionalFormatting sqref="I1669">
    <cfRule type="expression" dxfId="3585" priority="3654" stopIfTrue="1">
      <formula>I1669&lt;H1669</formula>
    </cfRule>
  </conditionalFormatting>
  <conditionalFormatting sqref="I1670">
    <cfRule type="expression" dxfId="3584" priority="3653" stopIfTrue="1">
      <formula>I1670&lt;H1670</formula>
    </cfRule>
  </conditionalFormatting>
  <conditionalFormatting sqref="I1671">
    <cfRule type="expression" dxfId="3583" priority="3652" stopIfTrue="1">
      <formula>I1671&lt;H1671</formula>
    </cfRule>
  </conditionalFormatting>
  <conditionalFormatting sqref="I1672">
    <cfRule type="expression" dxfId="3582" priority="3651" stopIfTrue="1">
      <formula>I1672&lt;H1672</formula>
    </cfRule>
  </conditionalFormatting>
  <conditionalFormatting sqref="I1673">
    <cfRule type="expression" dxfId="3581" priority="3650" stopIfTrue="1">
      <formula>I1673&lt;H1673</formula>
    </cfRule>
  </conditionalFormatting>
  <conditionalFormatting sqref="I1674">
    <cfRule type="expression" dxfId="3580" priority="3649" stopIfTrue="1">
      <formula>I1674&lt;H1674</formula>
    </cfRule>
  </conditionalFormatting>
  <conditionalFormatting sqref="I1675">
    <cfRule type="expression" dxfId="3579" priority="3648" stopIfTrue="1">
      <formula>I1675&lt;H1675</formula>
    </cfRule>
  </conditionalFormatting>
  <conditionalFormatting sqref="I1676">
    <cfRule type="expression" dxfId="3578" priority="3647" stopIfTrue="1">
      <formula>I1676&lt;H1676</formula>
    </cfRule>
  </conditionalFormatting>
  <conditionalFormatting sqref="I1677">
    <cfRule type="expression" dxfId="3577" priority="3646" stopIfTrue="1">
      <formula>I1677&lt;H1677</formula>
    </cfRule>
  </conditionalFormatting>
  <conditionalFormatting sqref="I1678">
    <cfRule type="expression" dxfId="3576" priority="3645" stopIfTrue="1">
      <formula>I1678&lt;H1678</formula>
    </cfRule>
  </conditionalFormatting>
  <conditionalFormatting sqref="R1680:S1680 U1680:Z1680 X1681:X1683">
    <cfRule type="expression" dxfId="3575" priority="3644" stopIfTrue="1">
      <formula>R1680&lt;&gt;R1679</formula>
    </cfRule>
  </conditionalFormatting>
  <conditionalFormatting sqref="O1680">
    <cfRule type="expression" dxfId="3574" priority="3643" stopIfTrue="1">
      <formula>O1680&lt;&gt;O1679</formula>
    </cfRule>
  </conditionalFormatting>
  <conditionalFormatting sqref="B1680">
    <cfRule type="expression" dxfId="3573" priority="3642" stopIfTrue="1">
      <formula>B1680&lt;&gt;B1679</formula>
    </cfRule>
  </conditionalFormatting>
  <conditionalFormatting sqref="C1680">
    <cfRule type="expression" dxfId="3572" priority="3641" stopIfTrue="1">
      <formula>C1680&lt;&gt;C1679</formula>
    </cfRule>
  </conditionalFormatting>
  <conditionalFormatting sqref="C1680:J1680 L1680:M1680">
    <cfRule type="expression" dxfId="3571" priority="3640" stopIfTrue="1">
      <formula>C1680&lt;&gt;C1679</formula>
    </cfRule>
  </conditionalFormatting>
  <conditionalFormatting sqref="O1680">
    <cfRule type="expression" dxfId="3570" priority="3639" stopIfTrue="1">
      <formula>O1680&lt;&gt;O1679</formula>
    </cfRule>
  </conditionalFormatting>
  <conditionalFormatting sqref="B1680">
    <cfRule type="expression" dxfId="3569" priority="3638" stopIfTrue="1">
      <formula>B1680&lt;&gt;B1679</formula>
    </cfRule>
  </conditionalFormatting>
  <conditionalFormatting sqref="C1680">
    <cfRule type="expression" dxfId="3568" priority="3637" stopIfTrue="1">
      <formula>C1680&lt;&gt;C1679</formula>
    </cfRule>
  </conditionalFormatting>
  <conditionalFormatting sqref="C1680:J1680 L1680:M1680">
    <cfRule type="expression" dxfId="3567" priority="3636" stopIfTrue="1">
      <formula>C1680&lt;&gt;C1679</formula>
    </cfRule>
  </conditionalFormatting>
  <conditionalFormatting sqref="O1680">
    <cfRule type="expression" dxfId="3566" priority="3635" stopIfTrue="1">
      <formula>O1680&lt;&gt;O1679</formula>
    </cfRule>
  </conditionalFormatting>
  <conditionalFormatting sqref="B1680">
    <cfRule type="expression" dxfId="3565" priority="3634" stopIfTrue="1">
      <formula>B1680&lt;&gt;B1679</formula>
    </cfRule>
  </conditionalFormatting>
  <conditionalFormatting sqref="C1680">
    <cfRule type="expression" dxfId="3564" priority="3633" stopIfTrue="1">
      <formula>C1680&lt;&gt;C1679</formula>
    </cfRule>
  </conditionalFormatting>
  <conditionalFormatting sqref="C1680:J1680 L1680:M1680">
    <cfRule type="expression" dxfId="3563" priority="3632" stopIfTrue="1">
      <formula>C1680&lt;&gt;C1679</formula>
    </cfRule>
  </conditionalFormatting>
  <conditionalFormatting sqref="O1680">
    <cfRule type="expression" dxfId="3562" priority="3631" stopIfTrue="1">
      <formula>O1680&lt;&gt;O1679</formula>
    </cfRule>
  </conditionalFormatting>
  <conditionalFormatting sqref="B1680">
    <cfRule type="expression" dxfId="3561" priority="3630" stopIfTrue="1">
      <formula>B1680&lt;&gt;B1679</formula>
    </cfRule>
  </conditionalFormatting>
  <conditionalFormatting sqref="C1680">
    <cfRule type="expression" dxfId="3560" priority="3629" stopIfTrue="1">
      <formula>C1680&lt;&gt;C1679</formula>
    </cfRule>
  </conditionalFormatting>
  <conditionalFormatting sqref="C1680:J1680 L1680:M1680">
    <cfRule type="expression" dxfId="3559" priority="3628" stopIfTrue="1">
      <formula>C1680&lt;&gt;C1679</formula>
    </cfRule>
  </conditionalFormatting>
  <conditionalFormatting sqref="T1680">
    <cfRule type="expression" dxfId="3558" priority="3627" stopIfTrue="1">
      <formula>T1680&lt;&gt;T1679</formula>
    </cfRule>
  </conditionalFormatting>
  <conditionalFormatting sqref="AO1743:AP1743 AS1743:AV1743 AX1743:BC1743">
    <cfRule type="expression" dxfId="3557" priority="3626" stopIfTrue="1">
      <formula>AO1743&lt;&gt;AO1742</formula>
    </cfRule>
  </conditionalFormatting>
  <conditionalFormatting sqref="AR1713">
    <cfRule type="expression" dxfId="3556" priority="3625" stopIfTrue="1">
      <formula>AR1713&lt;&gt;AR1712</formula>
    </cfRule>
  </conditionalFormatting>
  <conditionalFormatting sqref="AS1713">
    <cfRule type="expression" dxfId="3555" priority="3624" stopIfTrue="1">
      <formula>AS1713&lt;&gt;AS1712</formula>
    </cfRule>
  </conditionalFormatting>
  <conditionalFormatting sqref="AS1713:BC1713">
    <cfRule type="expression" dxfId="3554" priority="3623" stopIfTrue="1">
      <formula>AS1713&lt;&gt;AS1712</formula>
    </cfRule>
  </conditionalFormatting>
  <conditionalFormatting sqref="AR1743">
    <cfRule type="expression" dxfId="3553" priority="3622" stopIfTrue="1">
      <formula>AR1743&lt;&gt;AR1742</formula>
    </cfRule>
  </conditionalFormatting>
  <conditionalFormatting sqref="AS1743">
    <cfRule type="expression" dxfId="3552" priority="3621" stopIfTrue="1">
      <formula>AS1743&lt;&gt;AS1742</formula>
    </cfRule>
  </conditionalFormatting>
  <conditionalFormatting sqref="AS1743:BC1743">
    <cfRule type="expression" dxfId="3551" priority="3620" stopIfTrue="1">
      <formula>AS1743&lt;&gt;AS1742</formula>
    </cfRule>
  </conditionalFormatting>
  <conditionalFormatting sqref="AE1763">
    <cfRule type="expression" dxfId="3550" priority="3619" stopIfTrue="1">
      <formula>AE1763&lt;&gt;AE1762</formula>
    </cfRule>
  </conditionalFormatting>
  <conditionalFormatting sqref="AF1763">
    <cfRule type="expression" dxfId="3549" priority="3618" stopIfTrue="1">
      <formula>AF1763&lt;&gt;AF1762</formula>
    </cfRule>
  </conditionalFormatting>
  <conditionalFormatting sqref="AE1733">
    <cfRule type="expression" dxfId="3548" priority="3617" stopIfTrue="1">
      <formula>AE1733&lt;&gt;AE1732</formula>
    </cfRule>
  </conditionalFormatting>
  <conditionalFormatting sqref="AF1733">
    <cfRule type="expression" dxfId="3547" priority="3616" stopIfTrue="1">
      <formula>AF1733&lt;&gt;AF1732</formula>
    </cfRule>
  </conditionalFormatting>
  <conditionalFormatting sqref="AR1713">
    <cfRule type="expression" dxfId="3546" priority="3615" stopIfTrue="1">
      <formula>AR1713&lt;&gt;AR1712</formula>
    </cfRule>
  </conditionalFormatting>
  <conditionalFormatting sqref="AS1713">
    <cfRule type="expression" dxfId="3545" priority="3614" stopIfTrue="1">
      <formula>AS1713&lt;&gt;AS1712</formula>
    </cfRule>
  </conditionalFormatting>
  <conditionalFormatting sqref="AS1713:BC1713">
    <cfRule type="expression" dxfId="3544" priority="3613" stopIfTrue="1">
      <formula>AS1713&lt;&gt;AS1712</formula>
    </cfRule>
  </conditionalFormatting>
  <conditionalFormatting sqref="AR1743">
    <cfRule type="expression" dxfId="3543" priority="3612" stopIfTrue="1">
      <formula>AR1743&lt;&gt;AR1742</formula>
    </cfRule>
  </conditionalFormatting>
  <conditionalFormatting sqref="AS1743">
    <cfRule type="expression" dxfId="3542" priority="3611" stopIfTrue="1">
      <formula>AS1743&lt;&gt;AS1742</formula>
    </cfRule>
  </conditionalFormatting>
  <conditionalFormatting sqref="AS1743:BC1743">
    <cfRule type="expression" dxfId="3541" priority="3610" stopIfTrue="1">
      <formula>AS1743&lt;&gt;AS1742</formula>
    </cfRule>
  </conditionalFormatting>
  <conditionalFormatting sqref="AE1763">
    <cfRule type="expression" dxfId="3540" priority="3609" stopIfTrue="1">
      <formula>AE1763&lt;&gt;AE1762</formula>
    </cfRule>
  </conditionalFormatting>
  <conditionalFormatting sqref="AF1763">
    <cfRule type="expression" dxfId="3539" priority="3608" stopIfTrue="1">
      <formula>AF1763&lt;&gt;AF1762</formula>
    </cfRule>
  </conditionalFormatting>
  <conditionalFormatting sqref="AE1733">
    <cfRule type="expression" dxfId="3538" priority="3607" stopIfTrue="1">
      <formula>AE1733&lt;&gt;AE1732</formula>
    </cfRule>
  </conditionalFormatting>
  <conditionalFormatting sqref="AF1733">
    <cfRule type="expression" dxfId="3537" priority="3606" stopIfTrue="1">
      <formula>AF1733&lt;&gt;AF1732</formula>
    </cfRule>
  </conditionalFormatting>
  <conditionalFormatting sqref="AR1713">
    <cfRule type="expression" dxfId="3536" priority="3605" stopIfTrue="1">
      <formula>AR1713&lt;&gt;AR1712</formula>
    </cfRule>
  </conditionalFormatting>
  <conditionalFormatting sqref="AS1713">
    <cfRule type="expression" dxfId="3535" priority="3604" stopIfTrue="1">
      <formula>AS1713&lt;&gt;AS1712</formula>
    </cfRule>
  </conditionalFormatting>
  <conditionalFormatting sqref="AS1713:BC1713">
    <cfRule type="expression" dxfId="3534" priority="3603" stopIfTrue="1">
      <formula>AS1713&lt;&gt;AS1712</formula>
    </cfRule>
  </conditionalFormatting>
  <conditionalFormatting sqref="AR1743">
    <cfRule type="expression" dxfId="3533" priority="3602" stopIfTrue="1">
      <formula>AR1743&lt;&gt;AR1742</formula>
    </cfRule>
  </conditionalFormatting>
  <conditionalFormatting sqref="AS1743">
    <cfRule type="expression" dxfId="3532" priority="3601" stopIfTrue="1">
      <formula>AS1743&lt;&gt;AS1742</formula>
    </cfRule>
  </conditionalFormatting>
  <conditionalFormatting sqref="AS1743:BC1743">
    <cfRule type="expression" dxfId="3531" priority="3600" stopIfTrue="1">
      <formula>AS1743&lt;&gt;AS1742</formula>
    </cfRule>
  </conditionalFormatting>
  <conditionalFormatting sqref="AE1763">
    <cfRule type="expression" dxfId="3530" priority="3599" stopIfTrue="1">
      <formula>AE1763&lt;&gt;AE1762</formula>
    </cfRule>
  </conditionalFormatting>
  <conditionalFormatting sqref="AF1763">
    <cfRule type="expression" dxfId="3529" priority="3598" stopIfTrue="1">
      <formula>AF1763&lt;&gt;AF1762</formula>
    </cfRule>
  </conditionalFormatting>
  <conditionalFormatting sqref="AE1733">
    <cfRule type="expression" dxfId="3528" priority="3597" stopIfTrue="1">
      <formula>AE1733&lt;&gt;AE1732</formula>
    </cfRule>
  </conditionalFormatting>
  <conditionalFormatting sqref="AF1733">
    <cfRule type="expression" dxfId="3527" priority="3596" stopIfTrue="1">
      <formula>AF1733&lt;&gt;AF1732</formula>
    </cfRule>
  </conditionalFormatting>
  <conditionalFormatting sqref="AR1713">
    <cfRule type="expression" dxfId="3526" priority="3595" stopIfTrue="1">
      <formula>AR1713&lt;&gt;AR1712</formula>
    </cfRule>
  </conditionalFormatting>
  <conditionalFormatting sqref="AS1713">
    <cfRule type="expression" dxfId="3525" priority="3594" stopIfTrue="1">
      <formula>AS1713&lt;&gt;AS1712</formula>
    </cfRule>
  </conditionalFormatting>
  <conditionalFormatting sqref="AS1713:BC1713">
    <cfRule type="expression" dxfId="3524" priority="3593" stopIfTrue="1">
      <formula>AS1713&lt;&gt;AS1712</formula>
    </cfRule>
  </conditionalFormatting>
  <conditionalFormatting sqref="AR1743">
    <cfRule type="expression" dxfId="3523" priority="3592" stopIfTrue="1">
      <formula>AR1743&lt;&gt;AR1742</formula>
    </cfRule>
  </conditionalFormatting>
  <conditionalFormatting sqref="AS1743">
    <cfRule type="expression" dxfId="3522" priority="3591" stopIfTrue="1">
      <formula>AS1743&lt;&gt;AS1742</formula>
    </cfRule>
  </conditionalFormatting>
  <conditionalFormatting sqref="AS1743:BC1743">
    <cfRule type="expression" dxfId="3521" priority="3590" stopIfTrue="1">
      <formula>AS1743&lt;&gt;AS1742</formula>
    </cfRule>
  </conditionalFormatting>
  <conditionalFormatting sqref="AE1763">
    <cfRule type="expression" dxfId="3520" priority="3589" stopIfTrue="1">
      <formula>AE1763&lt;&gt;AE1762</formula>
    </cfRule>
  </conditionalFormatting>
  <conditionalFormatting sqref="AF1763">
    <cfRule type="expression" dxfId="3519" priority="3588" stopIfTrue="1">
      <formula>AF1763&lt;&gt;AF1762</formula>
    </cfRule>
  </conditionalFormatting>
  <conditionalFormatting sqref="AE1733">
    <cfRule type="expression" dxfId="3518" priority="3587" stopIfTrue="1">
      <formula>AE1733&lt;&gt;AE1732</formula>
    </cfRule>
  </conditionalFormatting>
  <conditionalFormatting sqref="AF1733">
    <cfRule type="expression" dxfId="3517" priority="3586" stopIfTrue="1">
      <formula>AF1733&lt;&gt;AF1732</formula>
    </cfRule>
  </conditionalFormatting>
  <conditionalFormatting sqref="AR1713">
    <cfRule type="expression" dxfId="3516" priority="3585" stopIfTrue="1">
      <formula>AR1713&lt;&gt;AR1712</formula>
    </cfRule>
  </conditionalFormatting>
  <conditionalFormatting sqref="AS1713">
    <cfRule type="expression" dxfId="3515" priority="3584" stopIfTrue="1">
      <formula>AS1713&lt;&gt;AS1712</formula>
    </cfRule>
  </conditionalFormatting>
  <conditionalFormatting sqref="AS1713:BC1713">
    <cfRule type="expression" dxfId="3514" priority="3583" stopIfTrue="1">
      <formula>AS1713&lt;&gt;AS1712</formula>
    </cfRule>
  </conditionalFormatting>
  <conditionalFormatting sqref="AR1743">
    <cfRule type="expression" dxfId="3513" priority="3582" stopIfTrue="1">
      <formula>AR1743&lt;&gt;AR1742</formula>
    </cfRule>
  </conditionalFormatting>
  <conditionalFormatting sqref="AS1743">
    <cfRule type="expression" dxfId="3512" priority="3581" stopIfTrue="1">
      <formula>AS1743&lt;&gt;AS1742</formula>
    </cfRule>
  </conditionalFormatting>
  <conditionalFormatting sqref="AS1743:BC1743">
    <cfRule type="expression" dxfId="3511" priority="3580" stopIfTrue="1">
      <formula>AS1743&lt;&gt;AS1742</formula>
    </cfRule>
  </conditionalFormatting>
  <conditionalFormatting sqref="AE1763">
    <cfRule type="expression" dxfId="3510" priority="3579" stopIfTrue="1">
      <formula>AE1763&lt;&gt;AE1762</formula>
    </cfRule>
  </conditionalFormatting>
  <conditionalFormatting sqref="AF1763">
    <cfRule type="expression" dxfId="3509" priority="3578" stopIfTrue="1">
      <formula>AF1763&lt;&gt;AF1762</formula>
    </cfRule>
  </conditionalFormatting>
  <conditionalFormatting sqref="AE1733">
    <cfRule type="expression" dxfId="3508" priority="3577" stopIfTrue="1">
      <formula>AE1733&lt;&gt;AE1732</formula>
    </cfRule>
  </conditionalFormatting>
  <conditionalFormatting sqref="AF1733">
    <cfRule type="expression" dxfId="3507" priority="3576" stopIfTrue="1">
      <formula>AF1733&lt;&gt;AF1732</formula>
    </cfRule>
  </conditionalFormatting>
  <conditionalFormatting sqref="AR1713">
    <cfRule type="expression" dxfId="3506" priority="3575" stopIfTrue="1">
      <formula>AR1713&lt;&gt;AR1712</formula>
    </cfRule>
  </conditionalFormatting>
  <conditionalFormatting sqref="AS1713">
    <cfRule type="expression" dxfId="3505" priority="3574" stopIfTrue="1">
      <formula>AS1713&lt;&gt;AS1712</formula>
    </cfRule>
  </conditionalFormatting>
  <conditionalFormatting sqref="AS1713:BC1713">
    <cfRule type="expression" dxfId="3504" priority="3573" stopIfTrue="1">
      <formula>AS1713&lt;&gt;AS1712</formula>
    </cfRule>
  </conditionalFormatting>
  <conditionalFormatting sqref="AR1743">
    <cfRule type="expression" dxfId="3503" priority="3572" stopIfTrue="1">
      <formula>AR1743&lt;&gt;AR1742</formula>
    </cfRule>
  </conditionalFormatting>
  <conditionalFormatting sqref="AS1743">
    <cfRule type="expression" dxfId="3502" priority="3571" stopIfTrue="1">
      <formula>AS1743&lt;&gt;AS1742</formula>
    </cfRule>
  </conditionalFormatting>
  <conditionalFormatting sqref="AS1743:BC1743">
    <cfRule type="expression" dxfId="3501" priority="3570" stopIfTrue="1">
      <formula>AS1743&lt;&gt;AS1742</formula>
    </cfRule>
  </conditionalFormatting>
  <conditionalFormatting sqref="AE1763">
    <cfRule type="expression" dxfId="3500" priority="3569" stopIfTrue="1">
      <formula>AE1763&lt;&gt;AE1762</formula>
    </cfRule>
  </conditionalFormatting>
  <conditionalFormatting sqref="AF1763">
    <cfRule type="expression" dxfId="3499" priority="3568" stopIfTrue="1">
      <formula>AF1763&lt;&gt;AF1762</formula>
    </cfRule>
  </conditionalFormatting>
  <conditionalFormatting sqref="AE1733">
    <cfRule type="expression" dxfId="3498" priority="3567" stopIfTrue="1">
      <formula>AE1733&lt;&gt;AE1732</formula>
    </cfRule>
  </conditionalFormatting>
  <conditionalFormatting sqref="AF1733">
    <cfRule type="expression" dxfId="3497" priority="3566" stopIfTrue="1">
      <formula>AF1733&lt;&gt;AF1732</formula>
    </cfRule>
  </conditionalFormatting>
  <conditionalFormatting sqref="AR1713">
    <cfRule type="expression" dxfId="3496" priority="3565" stopIfTrue="1">
      <formula>AR1713&lt;&gt;AR1712</formula>
    </cfRule>
  </conditionalFormatting>
  <conditionalFormatting sqref="AS1713">
    <cfRule type="expression" dxfId="3495" priority="3564" stopIfTrue="1">
      <formula>AS1713&lt;&gt;AS1712</formula>
    </cfRule>
  </conditionalFormatting>
  <conditionalFormatting sqref="AS1713:BC1713">
    <cfRule type="expression" dxfId="3494" priority="3563" stopIfTrue="1">
      <formula>AS1713&lt;&gt;AS1712</formula>
    </cfRule>
  </conditionalFormatting>
  <conditionalFormatting sqref="AR1743">
    <cfRule type="expression" dxfId="3493" priority="3562" stopIfTrue="1">
      <formula>AR1743&lt;&gt;AR1742</formula>
    </cfRule>
  </conditionalFormatting>
  <conditionalFormatting sqref="AS1743">
    <cfRule type="expression" dxfId="3492" priority="3561" stopIfTrue="1">
      <formula>AS1743&lt;&gt;AS1742</formula>
    </cfRule>
  </conditionalFormatting>
  <conditionalFormatting sqref="AS1743:BC1743">
    <cfRule type="expression" dxfId="3491" priority="3560" stopIfTrue="1">
      <formula>AS1743&lt;&gt;AS1742</formula>
    </cfRule>
  </conditionalFormatting>
  <conditionalFormatting sqref="AE1763">
    <cfRule type="expression" dxfId="3490" priority="3559" stopIfTrue="1">
      <formula>AE1763&lt;&gt;AE1762</formula>
    </cfRule>
  </conditionalFormatting>
  <conditionalFormatting sqref="AF1763">
    <cfRule type="expression" dxfId="3489" priority="3558" stopIfTrue="1">
      <formula>AF1763&lt;&gt;AF1762</formula>
    </cfRule>
  </conditionalFormatting>
  <conditionalFormatting sqref="AE1733">
    <cfRule type="expression" dxfId="3488" priority="3557" stopIfTrue="1">
      <formula>AE1733&lt;&gt;AE1732</formula>
    </cfRule>
  </conditionalFormatting>
  <conditionalFormatting sqref="AF1733">
    <cfRule type="expression" dxfId="3487" priority="3556" stopIfTrue="1">
      <formula>AF1733&lt;&gt;AF1732</formula>
    </cfRule>
  </conditionalFormatting>
  <conditionalFormatting sqref="AR1713">
    <cfRule type="expression" dxfId="3486" priority="3555" stopIfTrue="1">
      <formula>AR1713&lt;&gt;AR1712</formula>
    </cfRule>
  </conditionalFormatting>
  <conditionalFormatting sqref="AS1713">
    <cfRule type="expression" dxfId="3485" priority="3554" stopIfTrue="1">
      <formula>AS1713&lt;&gt;AS1712</formula>
    </cfRule>
  </conditionalFormatting>
  <conditionalFormatting sqref="AS1713:BC1713">
    <cfRule type="expression" dxfId="3484" priority="3553" stopIfTrue="1">
      <formula>AS1713&lt;&gt;AS1712</formula>
    </cfRule>
  </conditionalFormatting>
  <conditionalFormatting sqref="AR1743">
    <cfRule type="expression" dxfId="3483" priority="3552" stopIfTrue="1">
      <formula>AR1743&lt;&gt;AR1742</formula>
    </cfRule>
  </conditionalFormatting>
  <conditionalFormatting sqref="AS1743">
    <cfRule type="expression" dxfId="3482" priority="3551" stopIfTrue="1">
      <formula>AS1743&lt;&gt;AS1742</formula>
    </cfRule>
  </conditionalFormatting>
  <conditionalFormatting sqref="AS1743:BC1743">
    <cfRule type="expression" dxfId="3481" priority="3550" stopIfTrue="1">
      <formula>AS1743&lt;&gt;AS1742</formula>
    </cfRule>
  </conditionalFormatting>
  <conditionalFormatting sqref="AE1763">
    <cfRule type="expression" dxfId="3480" priority="3549" stopIfTrue="1">
      <formula>AE1763&lt;&gt;AE1762</formula>
    </cfRule>
  </conditionalFormatting>
  <conditionalFormatting sqref="AF1763">
    <cfRule type="expression" dxfId="3479" priority="3548" stopIfTrue="1">
      <formula>AF1763&lt;&gt;AF1762</formula>
    </cfRule>
  </conditionalFormatting>
  <conditionalFormatting sqref="AE1733">
    <cfRule type="expression" dxfId="3478" priority="3547" stopIfTrue="1">
      <formula>AE1733&lt;&gt;AE1732</formula>
    </cfRule>
  </conditionalFormatting>
  <conditionalFormatting sqref="AF1733">
    <cfRule type="expression" dxfId="3477" priority="3546" stopIfTrue="1">
      <formula>AF1733&lt;&gt;AF1732</formula>
    </cfRule>
  </conditionalFormatting>
  <conditionalFormatting sqref="AR1743">
    <cfRule type="expression" dxfId="3476" priority="3545" stopIfTrue="1">
      <formula>AR1743&lt;&gt;AR1742</formula>
    </cfRule>
  </conditionalFormatting>
  <conditionalFormatting sqref="AR1743">
    <cfRule type="expression" dxfId="3475" priority="3544" stopIfTrue="1">
      <formula>AR1743&lt;&gt;AR1742</formula>
    </cfRule>
  </conditionalFormatting>
  <conditionalFormatting sqref="AR1743">
    <cfRule type="expression" dxfId="3474" priority="3543" stopIfTrue="1">
      <formula>AR1743&lt;&gt;AR1742</formula>
    </cfRule>
  </conditionalFormatting>
  <conditionalFormatting sqref="AR1743">
    <cfRule type="expression" dxfId="3473" priority="3542" stopIfTrue="1">
      <formula>AR1743&lt;&gt;AR1742</formula>
    </cfRule>
  </conditionalFormatting>
  <conditionalFormatting sqref="AR1743">
    <cfRule type="expression" dxfId="3472" priority="3541" stopIfTrue="1">
      <formula>AR1743&lt;&gt;AR1742</formula>
    </cfRule>
  </conditionalFormatting>
  <conditionalFormatting sqref="AR1743">
    <cfRule type="expression" dxfId="3471" priority="3540" stopIfTrue="1">
      <formula>AR1743&lt;&gt;AR1742</formula>
    </cfRule>
  </conditionalFormatting>
  <conditionalFormatting sqref="AR1743">
    <cfRule type="expression" dxfId="3470" priority="3539" stopIfTrue="1">
      <formula>AR1743&lt;&gt;AR1742</formula>
    </cfRule>
  </conditionalFormatting>
  <conditionalFormatting sqref="AR1743">
    <cfRule type="expression" dxfId="3469" priority="3538" stopIfTrue="1">
      <formula>AR1743&lt;&gt;AR1742</formula>
    </cfRule>
  </conditionalFormatting>
  <conditionalFormatting sqref="AR1743">
    <cfRule type="expression" dxfId="3468" priority="3537" stopIfTrue="1">
      <formula>AR1743&lt;&gt;AR1742</formula>
    </cfRule>
  </conditionalFormatting>
  <conditionalFormatting sqref="AR1743">
    <cfRule type="expression" dxfId="3467" priority="3536" stopIfTrue="1">
      <formula>AR1743&lt;&gt;AR1742</formula>
    </cfRule>
  </conditionalFormatting>
  <conditionalFormatting sqref="AR1743">
    <cfRule type="expression" dxfId="3466" priority="3535" stopIfTrue="1">
      <formula>AR1743&lt;&gt;AR1742</formula>
    </cfRule>
  </conditionalFormatting>
  <conditionalFormatting sqref="AR1743">
    <cfRule type="expression" dxfId="3465" priority="3534" stopIfTrue="1">
      <formula>AR1743&lt;&gt;AR1742</formula>
    </cfRule>
  </conditionalFormatting>
  <conditionalFormatting sqref="AR1743">
    <cfRule type="expression" dxfId="3464" priority="3533" stopIfTrue="1">
      <formula>AR1743&lt;&gt;AR1742</formula>
    </cfRule>
  </conditionalFormatting>
  <conditionalFormatting sqref="AR1743">
    <cfRule type="expression" dxfId="3463" priority="3532" stopIfTrue="1">
      <formula>AR1743&lt;&gt;AR1742</formula>
    </cfRule>
  </conditionalFormatting>
  <conditionalFormatting sqref="AR1743">
    <cfRule type="expression" dxfId="3462" priority="3531" stopIfTrue="1">
      <formula>AR1743&lt;&gt;AR1742</formula>
    </cfRule>
  </conditionalFormatting>
  <conditionalFormatting sqref="AR1743">
    <cfRule type="expression" dxfId="3461" priority="3530" stopIfTrue="1">
      <formula>AR1743&lt;&gt;AR1742</formula>
    </cfRule>
  </conditionalFormatting>
  <conditionalFormatting sqref="AN1743">
    <cfRule type="expression" dxfId="3460" priority="3529" stopIfTrue="1">
      <formula>AN1743&lt;&gt;AN1712</formula>
    </cfRule>
  </conditionalFormatting>
  <conditionalFormatting sqref="AN1713">
    <cfRule type="expression" dxfId="3459" priority="3528" stopIfTrue="1">
      <formula>AN1713&lt;&gt;AN1712</formula>
    </cfRule>
  </conditionalFormatting>
  <conditionalFormatting sqref="AR1713">
    <cfRule type="expression" dxfId="3458" priority="3527" stopIfTrue="1">
      <formula>AR1713&lt;&gt;AR1712</formula>
    </cfRule>
  </conditionalFormatting>
  <conditionalFormatting sqref="AS1713">
    <cfRule type="expression" dxfId="3457" priority="3526" stopIfTrue="1">
      <formula>AS1713&lt;&gt;AS1712</formula>
    </cfRule>
  </conditionalFormatting>
  <conditionalFormatting sqref="AS1713:BC1713">
    <cfRule type="expression" dxfId="3456" priority="3525" stopIfTrue="1">
      <formula>AS1713&lt;&gt;AS1712</formula>
    </cfRule>
  </conditionalFormatting>
  <conditionalFormatting sqref="AR1743">
    <cfRule type="expression" dxfId="3455" priority="3524" stopIfTrue="1">
      <formula>AR1743&lt;&gt;AR1742</formula>
    </cfRule>
  </conditionalFormatting>
  <conditionalFormatting sqref="AS1743">
    <cfRule type="expression" dxfId="3454" priority="3523" stopIfTrue="1">
      <formula>AS1743&lt;&gt;AS1742</formula>
    </cfRule>
  </conditionalFormatting>
  <conditionalFormatting sqref="AS1743:BC1743">
    <cfRule type="expression" dxfId="3453" priority="3522" stopIfTrue="1">
      <formula>AS1743&lt;&gt;AS1742</formula>
    </cfRule>
  </conditionalFormatting>
  <conditionalFormatting sqref="AE1763">
    <cfRule type="expression" dxfId="3452" priority="3521" stopIfTrue="1">
      <formula>AE1763&lt;&gt;AE1762</formula>
    </cfRule>
  </conditionalFormatting>
  <conditionalFormatting sqref="AF1763">
    <cfRule type="expression" dxfId="3451" priority="3520" stopIfTrue="1">
      <formula>AF1763&lt;&gt;AF1762</formula>
    </cfRule>
  </conditionalFormatting>
  <conditionalFormatting sqref="AE1733">
    <cfRule type="expression" dxfId="3450" priority="3519" stopIfTrue="1">
      <formula>AE1733&lt;&gt;AE1732</formula>
    </cfRule>
  </conditionalFormatting>
  <conditionalFormatting sqref="AF1733">
    <cfRule type="expression" dxfId="3449" priority="3518" stopIfTrue="1">
      <formula>AF1733&lt;&gt;AF1732</formula>
    </cfRule>
  </conditionalFormatting>
  <conditionalFormatting sqref="AR1713">
    <cfRule type="expression" dxfId="3448" priority="3517" stopIfTrue="1">
      <formula>AR1713&lt;&gt;AR1712</formula>
    </cfRule>
  </conditionalFormatting>
  <conditionalFormatting sqref="AS1713">
    <cfRule type="expression" dxfId="3447" priority="3516" stopIfTrue="1">
      <formula>AS1713&lt;&gt;AS1712</formula>
    </cfRule>
  </conditionalFormatting>
  <conditionalFormatting sqref="AS1713:BC1713">
    <cfRule type="expression" dxfId="3446" priority="3515" stopIfTrue="1">
      <formula>AS1713&lt;&gt;AS1712</formula>
    </cfRule>
  </conditionalFormatting>
  <conditionalFormatting sqref="AR1743">
    <cfRule type="expression" dxfId="3445" priority="3514" stopIfTrue="1">
      <formula>AR1743&lt;&gt;AR1742</formula>
    </cfRule>
  </conditionalFormatting>
  <conditionalFormatting sqref="AS1743">
    <cfRule type="expression" dxfId="3444" priority="3513" stopIfTrue="1">
      <formula>AS1743&lt;&gt;AS1742</formula>
    </cfRule>
  </conditionalFormatting>
  <conditionalFormatting sqref="AS1743:BC1743">
    <cfRule type="expression" dxfId="3443" priority="3512" stopIfTrue="1">
      <formula>AS1743&lt;&gt;AS1742</formula>
    </cfRule>
  </conditionalFormatting>
  <conditionalFormatting sqref="AE1763">
    <cfRule type="expression" dxfId="3442" priority="3511" stopIfTrue="1">
      <formula>AE1763&lt;&gt;AE1762</formula>
    </cfRule>
  </conditionalFormatting>
  <conditionalFormatting sqref="AF1763">
    <cfRule type="expression" dxfId="3441" priority="3510" stopIfTrue="1">
      <formula>AF1763&lt;&gt;AF1762</formula>
    </cfRule>
  </conditionalFormatting>
  <conditionalFormatting sqref="AE1733">
    <cfRule type="expression" dxfId="3440" priority="3509" stopIfTrue="1">
      <formula>AE1733&lt;&gt;AE1732</formula>
    </cfRule>
  </conditionalFormatting>
  <conditionalFormatting sqref="AF1733">
    <cfRule type="expression" dxfId="3439" priority="3508" stopIfTrue="1">
      <formula>AF1733&lt;&gt;AF1732</formula>
    </cfRule>
  </conditionalFormatting>
  <conditionalFormatting sqref="AR1713">
    <cfRule type="expression" dxfId="3438" priority="3507" stopIfTrue="1">
      <formula>AR1713&lt;&gt;AR1712</formula>
    </cfRule>
  </conditionalFormatting>
  <conditionalFormatting sqref="AS1713">
    <cfRule type="expression" dxfId="3437" priority="3506" stopIfTrue="1">
      <formula>AS1713&lt;&gt;AS1712</formula>
    </cfRule>
  </conditionalFormatting>
  <conditionalFormatting sqref="AS1713:BC1713">
    <cfRule type="expression" dxfId="3436" priority="3505" stopIfTrue="1">
      <formula>AS1713&lt;&gt;AS1712</formula>
    </cfRule>
  </conditionalFormatting>
  <conditionalFormatting sqref="AR1743">
    <cfRule type="expression" dxfId="3435" priority="3504" stopIfTrue="1">
      <formula>AR1743&lt;&gt;AR1742</formula>
    </cfRule>
  </conditionalFormatting>
  <conditionalFormatting sqref="AS1743">
    <cfRule type="expression" dxfId="3434" priority="3503" stopIfTrue="1">
      <formula>AS1743&lt;&gt;AS1742</formula>
    </cfRule>
  </conditionalFormatting>
  <conditionalFormatting sqref="AS1743:BC1743">
    <cfRule type="expression" dxfId="3433" priority="3502" stopIfTrue="1">
      <formula>AS1743&lt;&gt;AS1742</formula>
    </cfRule>
  </conditionalFormatting>
  <conditionalFormatting sqref="AE1763">
    <cfRule type="expression" dxfId="3432" priority="3501" stopIfTrue="1">
      <formula>AE1763&lt;&gt;AE1762</formula>
    </cfRule>
  </conditionalFormatting>
  <conditionalFormatting sqref="AF1763">
    <cfRule type="expression" dxfId="3431" priority="3500" stopIfTrue="1">
      <formula>AF1763&lt;&gt;AF1762</formula>
    </cfRule>
  </conditionalFormatting>
  <conditionalFormatting sqref="AE1733">
    <cfRule type="expression" dxfId="3430" priority="3499" stopIfTrue="1">
      <formula>AE1733&lt;&gt;AE1732</formula>
    </cfRule>
  </conditionalFormatting>
  <conditionalFormatting sqref="AF1733">
    <cfRule type="expression" dxfId="3429" priority="3498" stopIfTrue="1">
      <formula>AF1733&lt;&gt;AF1732</formula>
    </cfRule>
  </conditionalFormatting>
  <conditionalFormatting sqref="AR1713">
    <cfRule type="expression" dxfId="3428" priority="3497" stopIfTrue="1">
      <formula>AR1713&lt;&gt;AR1712</formula>
    </cfRule>
  </conditionalFormatting>
  <conditionalFormatting sqref="AS1713">
    <cfRule type="expression" dxfId="3427" priority="3496" stopIfTrue="1">
      <formula>AS1713&lt;&gt;AS1712</formula>
    </cfRule>
  </conditionalFormatting>
  <conditionalFormatting sqref="AS1713:BC1713">
    <cfRule type="expression" dxfId="3426" priority="3495" stopIfTrue="1">
      <formula>AS1713&lt;&gt;AS1712</formula>
    </cfRule>
  </conditionalFormatting>
  <conditionalFormatting sqref="AR1743">
    <cfRule type="expression" dxfId="3425" priority="3494" stopIfTrue="1">
      <formula>AR1743&lt;&gt;AR1742</formula>
    </cfRule>
  </conditionalFormatting>
  <conditionalFormatting sqref="AS1743">
    <cfRule type="expression" dxfId="3424" priority="3493" stopIfTrue="1">
      <formula>AS1743&lt;&gt;AS1742</formula>
    </cfRule>
  </conditionalFormatting>
  <conditionalFormatting sqref="AS1743:BC1743">
    <cfRule type="expression" dxfId="3423" priority="3492" stopIfTrue="1">
      <formula>AS1743&lt;&gt;AS1742</formula>
    </cfRule>
  </conditionalFormatting>
  <conditionalFormatting sqref="AE1763">
    <cfRule type="expression" dxfId="3422" priority="3491" stopIfTrue="1">
      <formula>AE1763&lt;&gt;AE1762</formula>
    </cfRule>
  </conditionalFormatting>
  <conditionalFormatting sqref="AF1763">
    <cfRule type="expression" dxfId="3421" priority="3490" stopIfTrue="1">
      <formula>AF1763&lt;&gt;AF1762</formula>
    </cfRule>
  </conditionalFormatting>
  <conditionalFormatting sqref="AE1733">
    <cfRule type="expression" dxfId="3420" priority="3489" stopIfTrue="1">
      <formula>AE1733&lt;&gt;AE1732</formula>
    </cfRule>
  </conditionalFormatting>
  <conditionalFormatting sqref="AF1733">
    <cfRule type="expression" dxfId="3419" priority="3488" stopIfTrue="1">
      <formula>AF1733&lt;&gt;AF1732</formula>
    </cfRule>
  </conditionalFormatting>
  <conditionalFormatting sqref="AR1713">
    <cfRule type="expression" dxfId="3418" priority="3487" stopIfTrue="1">
      <formula>AR1713&lt;&gt;AR1712</formula>
    </cfRule>
  </conditionalFormatting>
  <conditionalFormatting sqref="AS1713">
    <cfRule type="expression" dxfId="3417" priority="3486" stopIfTrue="1">
      <formula>AS1713&lt;&gt;AS1712</formula>
    </cfRule>
  </conditionalFormatting>
  <conditionalFormatting sqref="AS1713:BC1713">
    <cfRule type="expression" dxfId="3416" priority="3485" stopIfTrue="1">
      <formula>AS1713&lt;&gt;AS1712</formula>
    </cfRule>
  </conditionalFormatting>
  <conditionalFormatting sqref="AR1743">
    <cfRule type="expression" dxfId="3415" priority="3484" stopIfTrue="1">
      <formula>AR1743&lt;&gt;AR1742</formula>
    </cfRule>
  </conditionalFormatting>
  <conditionalFormatting sqref="AS1743">
    <cfRule type="expression" dxfId="3414" priority="3483" stopIfTrue="1">
      <formula>AS1743&lt;&gt;AS1742</formula>
    </cfRule>
  </conditionalFormatting>
  <conditionalFormatting sqref="AS1743:BC1743">
    <cfRule type="expression" dxfId="3413" priority="3482" stopIfTrue="1">
      <formula>AS1743&lt;&gt;AS1742</formula>
    </cfRule>
  </conditionalFormatting>
  <conditionalFormatting sqref="AE1763">
    <cfRule type="expression" dxfId="3412" priority="3481" stopIfTrue="1">
      <formula>AE1763&lt;&gt;AE1762</formula>
    </cfRule>
  </conditionalFormatting>
  <conditionalFormatting sqref="AF1763">
    <cfRule type="expression" dxfId="3411" priority="3480" stopIfTrue="1">
      <formula>AF1763&lt;&gt;AF1762</formula>
    </cfRule>
  </conditionalFormatting>
  <conditionalFormatting sqref="AE1733">
    <cfRule type="expression" dxfId="3410" priority="3479" stopIfTrue="1">
      <formula>AE1733&lt;&gt;AE1732</formula>
    </cfRule>
  </conditionalFormatting>
  <conditionalFormatting sqref="AF1733">
    <cfRule type="expression" dxfId="3409" priority="3478" stopIfTrue="1">
      <formula>AF1733&lt;&gt;AF1732</formula>
    </cfRule>
  </conditionalFormatting>
  <conditionalFormatting sqref="AR1713">
    <cfRule type="expression" dxfId="3408" priority="3477" stopIfTrue="1">
      <formula>AR1713&lt;&gt;AR1712</formula>
    </cfRule>
  </conditionalFormatting>
  <conditionalFormatting sqref="AS1713">
    <cfRule type="expression" dxfId="3407" priority="3476" stopIfTrue="1">
      <formula>AS1713&lt;&gt;AS1712</formula>
    </cfRule>
  </conditionalFormatting>
  <conditionalFormatting sqref="AS1713:BC1713">
    <cfRule type="expression" dxfId="3406" priority="3475" stopIfTrue="1">
      <formula>AS1713&lt;&gt;AS1712</formula>
    </cfRule>
  </conditionalFormatting>
  <conditionalFormatting sqref="AR1743">
    <cfRule type="expression" dxfId="3405" priority="3474" stopIfTrue="1">
      <formula>AR1743&lt;&gt;AR1742</formula>
    </cfRule>
  </conditionalFormatting>
  <conditionalFormatting sqref="AS1743">
    <cfRule type="expression" dxfId="3404" priority="3473" stopIfTrue="1">
      <formula>AS1743&lt;&gt;AS1742</formula>
    </cfRule>
  </conditionalFormatting>
  <conditionalFormatting sqref="AS1743:BC1743">
    <cfRule type="expression" dxfId="3403" priority="3472" stopIfTrue="1">
      <formula>AS1743&lt;&gt;AS1742</formula>
    </cfRule>
  </conditionalFormatting>
  <conditionalFormatting sqref="AE1763">
    <cfRule type="expression" dxfId="3402" priority="3471" stopIfTrue="1">
      <formula>AE1763&lt;&gt;AE1762</formula>
    </cfRule>
  </conditionalFormatting>
  <conditionalFormatting sqref="AF1763">
    <cfRule type="expression" dxfId="3401" priority="3470" stopIfTrue="1">
      <formula>AF1763&lt;&gt;AF1762</formula>
    </cfRule>
  </conditionalFormatting>
  <conditionalFormatting sqref="AE1733">
    <cfRule type="expression" dxfId="3400" priority="3469" stopIfTrue="1">
      <formula>AE1733&lt;&gt;AE1732</formula>
    </cfRule>
  </conditionalFormatting>
  <conditionalFormatting sqref="AF1733">
    <cfRule type="expression" dxfId="3399" priority="3468" stopIfTrue="1">
      <formula>AF1733&lt;&gt;AF1732</formula>
    </cfRule>
  </conditionalFormatting>
  <conditionalFormatting sqref="AR1713">
    <cfRule type="expression" dxfId="3398" priority="3467" stopIfTrue="1">
      <formula>AR1713&lt;&gt;AR1712</formula>
    </cfRule>
  </conditionalFormatting>
  <conditionalFormatting sqref="AS1713">
    <cfRule type="expression" dxfId="3397" priority="3466" stopIfTrue="1">
      <formula>AS1713&lt;&gt;AS1712</formula>
    </cfRule>
  </conditionalFormatting>
  <conditionalFormatting sqref="AS1713:BC1713">
    <cfRule type="expression" dxfId="3396" priority="3465" stopIfTrue="1">
      <formula>AS1713&lt;&gt;AS1712</formula>
    </cfRule>
  </conditionalFormatting>
  <conditionalFormatting sqref="AR1743">
    <cfRule type="expression" dxfId="3395" priority="3464" stopIfTrue="1">
      <formula>AR1743&lt;&gt;AR1742</formula>
    </cfRule>
  </conditionalFormatting>
  <conditionalFormatting sqref="AS1743">
    <cfRule type="expression" dxfId="3394" priority="3463" stopIfTrue="1">
      <formula>AS1743&lt;&gt;AS1742</formula>
    </cfRule>
  </conditionalFormatting>
  <conditionalFormatting sqref="AS1743:BC1743">
    <cfRule type="expression" dxfId="3393" priority="3462" stopIfTrue="1">
      <formula>AS1743&lt;&gt;AS1742</formula>
    </cfRule>
  </conditionalFormatting>
  <conditionalFormatting sqref="AE1763">
    <cfRule type="expression" dxfId="3392" priority="3461" stopIfTrue="1">
      <formula>AE1763&lt;&gt;AE1762</formula>
    </cfRule>
  </conditionalFormatting>
  <conditionalFormatting sqref="AF1763">
    <cfRule type="expression" dxfId="3391" priority="3460" stopIfTrue="1">
      <formula>AF1763&lt;&gt;AF1762</formula>
    </cfRule>
  </conditionalFormatting>
  <conditionalFormatting sqref="AE1733">
    <cfRule type="expression" dxfId="3390" priority="3459" stopIfTrue="1">
      <formula>AE1733&lt;&gt;AE1732</formula>
    </cfRule>
  </conditionalFormatting>
  <conditionalFormatting sqref="AF1733">
    <cfRule type="expression" dxfId="3389" priority="3458" stopIfTrue="1">
      <formula>AF1733&lt;&gt;AF1732</formula>
    </cfRule>
  </conditionalFormatting>
  <conditionalFormatting sqref="AR1713">
    <cfRule type="expression" dxfId="3388" priority="3457" stopIfTrue="1">
      <formula>AR1713&lt;&gt;AR1712</formula>
    </cfRule>
  </conditionalFormatting>
  <conditionalFormatting sqref="AS1713">
    <cfRule type="expression" dxfId="3387" priority="3456" stopIfTrue="1">
      <formula>AS1713&lt;&gt;AS1712</formula>
    </cfRule>
  </conditionalFormatting>
  <conditionalFormatting sqref="AS1713:BC1713">
    <cfRule type="expression" dxfId="3386" priority="3455" stopIfTrue="1">
      <formula>AS1713&lt;&gt;AS1712</formula>
    </cfRule>
  </conditionalFormatting>
  <conditionalFormatting sqref="AR1743">
    <cfRule type="expression" dxfId="3385" priority="3454" stopIfTrue="1">
      <formula>AR1743&lt;&gt;AR1742</formula>
    </cfRule>
  </conditionalFormatting>
  <conditionalFormatting sqref="AS1743">
    <cfRule type="expression" dxfId="3384" priority="3453" stopIfTrue="1">
      <formula>AS1743&lt;&gt;AS1742</formula>
    </cfRule>
  </conditionalFormatting>
  <conditionalFormatting sqref="AS1743:BC1743">
    <cfRule type="expression" dxfId="3383" priority="3452" stopIfTrue="1">
      <formula>AS1743&lt;&gt;AS1742</formula>
    </cfRule>
  </conditionalFormatting>
  <conditionalFormatting sqref="AE1763">
    <cfRule type="expression" dxfId="3382" priority="3451" stopIfTrue="1">
      <formula>AE1763&lt;&gt;AE1762</formula>
    </cfRule>
  </conditionalFormatting>
  <conditionalFormatting sqref="AF1763">
    <cfRule type="expression" dxfId="3381" priority="3450" stopIfTrue="1">
      <formula>AF1763&lt;&gt;AF1762</formula>
    </cfRule>
  </conditionalFormatting>
  <conditionalFormatting sqref="AE1733">
    <cfRule type="expression" dxfId="3380" priority="3449" stopIfTrue="1">
      <formula>AE1733&lt;&gt;AE1732</formula>
    </cfRule>
  </conditionalFormatting>
  <conditionalFormatting sqref="AF1733">
    <cfRule type="expression" dxfId="3379" priority="3448" stopIfTrue="1">
      <formula>AF1733&lt;&gt;AF1732</formula>
    </cfRule>
  </conditionalFormatting>
  <conditionalFormatting sqref="AR1743">
    <cfRule type="expression" dxfId="3378" priority="3447" stopIfTrue="1">
      <formula>AR1743&lt;&gt;AR1742</formula>
    </cfRule>
  </conditionalFormatting>
  <conditionalFormatting sqref="AR1743">
    <cfRule type="expression" dxfId="3377" priority="3446" stopIfTrue="1">
      <formula>AR1743&lt;&gt;AR1742</formula>
    </cfRule>
  </conditionalFormatting>
  <conditionalFormatting sqref="AR1743">
    <cfRule type="expression" dxfId="3376" priority="3445" stopIfTrue="1">
      <formula>AR1743&lt;&gt;AR1742</formula>
    </cfRule>
  </conditionalFormatting>
  <conditionalFormatting sqref="AR1743">
    <cfRule type="expression" dxfId="3375" priority="3444" stopIfTrue="1">
      <formula>AR1743&lt;&gt;AR1742</formula>
    </cfRule>
  </conditionalFormatting>
  <conditionalFormatting sqref="AR1743">
    <cfRule type="expression" dxfId="3374" priority="3443" stopIfTrue="1">
      <formula>AR1743&lt;&gt;AR1742</formula>
    </cfRule>
  </conditionalFormatting>
  <conditionalFormatting sqref="AR1743">
    <cfRule type="expression" dxfId="3373" priority="3442" stopIfTrue="1">
      <formula>AR1743&lt;&gt;AR1742</formula>
    </cfRule>
  </conditionalFormatting>
  <conditionalFormatting sqref="AR1743">
    <cfRule type="expression" dxfId="3372" priority="3441" stopIfTrue="1">
      <formula>AR1743&lt;&gt;AR1742</formula>
    </cfRule>
  </conditionalFormatting>
  <conditionalFormatting sqref="AR1743">
    <cfRule type="expression" dxfId="3371" priority="3440" stopIfTrue="1">
      <formula>AR1743&lt;&gt;AR1742</formula>
    </cfRule>
  </conditionalFormatting>
  <conditionalFormatting sqref="AR1743">
    <cfRule type="expression" dxfId="3370" priority="3439" stopIfTrue="1">
      <formula>AR1743&lt;&gt;AR1742</formula>
    </cfRule>
  </conditionalFormatting>
  <conditionalFormatting sqref="AR1743">
    <cfRule type="expression" dxfId="3369" priority="3438" stopIfTrue="1">
      <formula>AR1743&lt;&gt;AR1742</formula>
    </cfRule>
  </conditionalFormatting>
  <conditionalFormatting sqref="AR1743">
    <cfRule type="expression" dxfId="3368" priority="3437" stopIfTrue="1">
      <formula>AR1743&lt;&gt;AR1742</formula>
    </cfRule>
  </conditionalFormatting>
  <conditionalFormatting sqref="AR1743">
    <cfRule type="expression" dxfId="3367" priority="3436" stopIfTrue="1">
      <formula>AR1743&lt;&gt;AR1742</formula>
    </cfRule>
  </conditionalFormatting>
  <conditionalFormatting sqref="AR1743">
    <cfRule type="expression" dxfId="3366" priority="3435" stopIfTrue="1">
      <formula>AR1743&lt;&gt;AR1742</formula>
    </cfRule>
  </conditionalFormatting>
  <conditionalFormatting sqref="AR1743">
    <cfRule type="expression" dxfId="3365" priority="3434" stopIfTrue="1">
      <formula>AR1743&lt;&gt;AR1742</formula>
    </cfRule>
  </conditionalFormatting>
  <conditionalFormatting sqref="AR1743">
    <cfRule type="expression" dxfId="3364" priority="3433" stopIfTrue="1">
      <formula>AR1743&lt;&gt;AR1742</formula>
    </cfRule>
  </conditionalFormatting>
  <conditionalFormatting sqref="AR1743">
    <cfRule type="expression" dxfId="3363" priority="3432" stopIfTrue="1">
      <formula>AR1743&lt;&gt;AR1742</formula>
    </cfRule>
  </conditionalFormatting>
  <conditionalFormatting sqref="AN1743">
    <cfRule type="expression" dxfId="3362" priority="3431" stopIfTrue="1">
      <formula>AN1743&lt;&gt;AN1712</formula>
    </cfRule>
  </conditionalFormatting>
  <conditionalFormatting sqref="AN1713">
    <cfRule type="expression" dxfId="3361" priority="3430" stopIfTrue="1">
      <formula>AN1713&lt;&gt;AN1712</formula>
    </cfRule>
  </conditionalFormatting>
  <conditionalFormatting sqref="AR1713">
    <cfRule type="expression" dxfId="3360" priority="3429" stopIfTrue="1">
      <formula>AR1713&lt;&gt;AR1712</formula>
    </cfRule>
  </conditionalFormatting>
  <conditionalFormatting sqref="AS1713">
    <cfRule type="expression" dxfId="3359" priority="3428" stopIfTrue="1">
      <formula>AS1713&lt;&gt;AS1712</formula>
    </cfRule>
  </conditionalFormatting>
  <conditionalFormatting sqref="AS1713:BC1713">
    <cfRule type="expression" dxfId="3358" priority="3427" stopIfTrue="1">
      <formula>AS1713&lt;&gt;AS1712</formula>
    </cfRule>
  </conditionalFormatting>
  <conditionalFormatting sqref="AR1743">
    <cfRule type="expression" dxfId="3357" priority="3426" stopIfTrue="1">
      <formula>AR1743&lt;&gt;AR1742</formula>
    </cfRule>
  </conditionalFormatting>
  <conditionalFormatting sqref="AS1743">
    <cfRule type="expression" dxfId="3356" priority="3425" stopIfTrue="1">
      <formula>AS1743&lt;&gt;AS1742</formula>
    </cfRule>
  </conditionalFormatting>
  <conditionalFormatting sqref="AE1763">
    <cfRule type="expression" dxfId="3355" priority="3424" stopIfTrue="1">
      <formula>AE1763&lt;&gt;AE1762</formula>
    </cfRule>
  </conditionalFormatting>
  <conditionalFormatting sqref="AF1763">
    <cfRule type="expression" dxfId="3354" priority="3423" stopIfTrue="1">
      <formula>AF1763&lt;&gt;AF1762</formula>
    </cfRule>
  </conditionalFormatting>
  <conditionalFormatting sqref="AE1733">
    <cfRule type="expression" dxfId="3353" priority="3421" stopIfTrue="1">
      <formula>AE1733&lt;&gt;AE1732</formula>
    </cfRule>
  </conditionalFormatting>
  <conditionalFormatting sqref="AF1733">
    <cfRule type="expression" dxfId="3352" priority="3420" stopIfTrue="1">
      <formula>AF1733&lt;&gt;AF1732</formula>
    </cfRule>
  </conditionalFormatting>
  <conditionalFormatting sqref="AI1718">
    <cfRule type="expression" dxfId="3351" priority="3419" stopIfTrue="1">
      <formula>AI1718&lt;AH1718</formula>
    </cfRule>
  </conditionalFormatting>
  <conditionalFormatting sqref="AI1719:AI1741">
    <cfRule type="expression" dxfId="3350" priority="3418" stopIfTrue="1">
      <formula>AI1719&lt;AH1719</formula>
    </cfRule>
  </conditionalFormatting>
  <conditionalFormatting sqref="AI1709:AI1711">
    <cfRule type="expression" dxfId="3349" priority="3417" stopIfTrue="1">
      <formula>AI1709&lt;AH1709</formula>
    </cfRule>
  </conditionalFormatting>
  <conditionalFormatting sqref="AR1713">
    <cfRule type="expression" dxfId="3348" priority="3416" stopIfTrue="1">
      <formula>AR1713&lt;&gt;AR1712</formula>
    </cfRule>
  </conditionalFormatting>
  <conditionalFormatting sqref="AS1713">
    <cfRule type="expression" dxfId="3347" priority="3415" stopIfTrue="1">
      <formula>AS1713&lt;&gt;AS1712</formula>
    </cfRule>
  </conditionalFormatting>
  <conditionalFormatting sqref="AS1713:BC1713">
    <cfRule type="expression" dxfId="3346" priority="3414" stopIfTrue="1">
      <formula>AS1713&lt;&gt;AS1712</formula>
    </cfRule>
  </conditionalFormatting>
  <conditionalFormatting sqref="AR1743">
    <cfRule type="expression" dxfId="3345" priority="3413" stopIfTrue="1">
      <formula>AR1743&lt;&gt;AR1742</formula>
    </cfRule>
  </conditionalFormatting>
  <conditionalFormatting sqref="AS1743">
    <cfRule type="expression" dxfId="3344" priority="3412" stopIfTrue="1">
      <formula>AS1743&lt;&gt;AS1742</formula>
    </cfRule>
  </conditionalFormatting>
  <conditionalFormatting sqref="AE1763">
    <cfRule type="expression" dxfId="3343" priority="3411" stopIfTrue="1">
      <formula>AE1763&lt;&gt;AE1762</formula>
    </cfRule>
  </conditionalFormatting>
  <conditionalFormatting sqref="AF1763">
    <cfRule type="expression" dxfId="3342" priority="3410" stopIfTrue="1">
      <formula>AF1763&lt;&gt;AF1762</formula>
    </cfRule>
  </conditionalFormatting>
  <conditionalFormatting sqref="AE1733">
    <cfRule type="expression" dxfId="3341" priority="3408" stopIfTrue="1">
      <formula>AE1733&lt;&gt;AE1732</formula>
    </cfRule>
  </conditionalFormatting>
  <conditionalFormatting sqref="AF1733">
    <cfRule type="expression" dxfId="3340" priority="3407" stopIfTrue="1">
      <formula>AF1733&lt;&gt;AF1732</formula>
    </cfRule>
  </conditionalFormatting>
  <conditionalFormatting sqref="AR1713">
    <cfRule type="expression" dxfId="3339" priority="3406" stopIfTrue="1">
      <formula>AR1713&lt;&gt;AR1712</formula>
    </cfRule>
  </conditionalFormatting>
  <conditionalFormatting sqref="AS1713">
    <cfRule type="expression" dxfId="3338" priority="3405" stopIfTrue="1">
      <formula>AS1713&lt;&gt;AS1712</formula>
    </cfRule>
  </conditionalFormatting>
  <conditionalFormatting sqref="AS1713:BC1713">
    <cfRule type="expression" dxfId="3337" priority="3404" stopIfTrue="1">
      <formula>AS1713&lt;&gt;AS1712</formula>
    </cfRule>
  </conditionalFormatting>
  <conditionalFormatting sqref="AR1743">
    <cfRule type="expression" dxfId="3336" priority="3403" stopIfTrue="1">
      <formula>AR1743&lt;&gt;AR1742</formula>
    </cfRule>
  </conditionalFormatting>
  <conditionalFormatting sqref="AS1743">
    <cfRule type="expression" dxfId="3335" priority="3402" stopIfTrue="1">
      <formula>AS1743&lt;&gt;AS1742</formula>
    </cfRule>
  </conditionalFormatting>
  <conditionalFormatting sqref="AE1763">
    <cfRule type="expression" dxfId="3334" priority="3401" stopIfTrue="1">
      <formula>AE1763&lt;&gt;AE1762</formula>
    </cfRule>
  </conditionalFormatting>
  <conditionalFormatting sqref="AF1763">
    <cfRule type="expression" dxfId="3333" priority="3400" stopIfTrue="1">
      <formula>AF1763&lt;&gt;AF1762</formula>
    </cfRule>
  </conditionalFormatting>
  <conditionalFormatting sqref="AE1733">
    <cfRule type="expression" dxfId="3332" priority="3398" stopIfTrue="1">
      <formula>AE1733&lt;&gt;AE1732</formula>
    </cfRule>
  </conditionalFormatting>
  <conditionalFormatting sqref="AF1733">
    <cfRule type="expression" dxfId="3331" priority="3397" stopIfTrue="1">
      <formula>AF1733&lt;&gt;AF1732</formula>
    </cfRule>
  </conditionalFormatting>
  <conditionalFormatting sqref="AI1718">
    <cfRule type="expression" dxfId="3330" priority="3396" stopIfTrue="1">
      <formula>AI1718&lt;AH1718</formula>
    </cfRule>
  </conditionalFormatting>
  <conditionalFormatting sqref="AI1719:AI1741">
    <cfRule type="expression" dxfId="3329" priority="3395" stopIfTrue="1">
      <formula>AI1719&lt;AH1719</formula>
    </cfRule>
  </conditionalFormatting>
  <conditionalFormatting sqref="AI1709:AI1711">
    <cfRule type="expression" dxfId="3328" priority="3394" stopIfTrue="1">
      <formula>AI1709&lt;AH1709</formula>
    </cfRule>
  </conditionalFormatting>
  <conditionalFormatting sqref="AR1713">
    <cfRule type="expression" dxfId="3327" priority="3393" stopIfTrue="1">
      <formula>AR1713&lt;&gt;AR1712</formula>
    </cfRule>
  </conditionalFormatting>
  <conditionalFormatting sqref="AS1713">
    <cfRule type="expression" dxfId="3326" priority="3392" stopIfTrue="1">
      <formula>AS1713&lt;&gt;AS1712</formula>
    </cfRule>
  </conditionalFormatting>
  <conditionalFormatting sqref="AS1713:BC1713">
    <cfRule type="expression" dxfId="3325" priority="3391" stopIfTrue="1">
      <formula>AS1713&lt;&gt;AS1712</formula>
    </cfRule>
  </conditionalFormatting>
  <conditionalFormatting sqref="AR1743">
    <cfRule type="expression" dxfId="3324" priority="3390" stopIfTrue="1">
      <formula>AR1743&lt;&gt;AR1742</formula>
    </cfRule>
  </conditionalFormatting>
  <conditionalFormatting sqref="AS1743">
    <cfRule type="expression" dxfId="3323" priority="3389" stopIfTrue="1">
      <formula>AS1743&lt;&gt;AS1742</formula>
    </cfRule>
  </conditionalFormatting>
  <conditionalFormatting sqref="AE1763">
    <cfRule type="expression" dxfId="3322" priority="3388" stopIfTrue="1">
      <formula>AE1763&lt;&gt;AE1762</formula>
    </cfRule>
  </conditionalFormatting>
  <conditionalFormatting sqref="AF1763">
    <cfRule type="expression" dxfId="3321" priority="3387" stopIfTrue="1">
      <formula>AF1763&lt;&gt;AF1762</formula>
    </cfRule>
  </conditionalFormatting>
  <conditionalFormatting sqref="AE1733">
    <cfRule type="expression" dxfId="3320" priority="3385" stopIfTrue="1">
      <formula>AE1733&lt;&gt;AE1732</formula>
    </cfRule>
  </conditionalFormatting>
  <conditionalFormatting sqref="AF1733">
    <cfRule type="expression" dxfId="3319" priority="3384" stopIfTrue="1">
      <formula>AF1733&lt;&gt;AF1732</formula>
    </cfRule>
  </conditionalFormatting>
  <conditionalFormatting sqref="AI1718">
    <cfRule type="expression" dxfId="3318" priority="3383" stopIfTrue="1">
      <formula>AI1718&lt;AH1718</formula>
    </cfRule>
  </conditionalFormatting>
  <conditionalFormatting sqref="AI1719:AI1741">
    <cfRule type="expression" dxfId="3317" priority="3382" stopIfTrue="1">
      <formula>AI1719&lt;AH1719</formula>
    </cfRule>
  </conditionalFormatting>
  <conditionalFormatting sqref="AI1709:AI1711">
    <cfRule type="expression" dxfId="3316" priority="3381" stopIfTrue="1">
      <formula>AI1709&lt;AH1709</formula>
    </cfRule>
  </conditionalFormatting>
  <conditionalFormatting sqref="AJ1709:AJ1711">
    <cfRule type="expression" dxfId="3315" priority="3380" stopIfTrue="1">
      <formula>AJ1709&lt;AI1709</formula>
    </cfRule>
  </conditionalFormatting>
  <conditionalFormatting sqref="AJ1733">
    <cfRule type="expression" dxfId="3314" priority="3379" stopIfTrue="1">
      <formula>AJ1733&lt;AI1733</formula>
    </cfRule>
  </conditionalFormatting>
  <conditionalFormatting sqref="AJ1718">
    <cfRule type="expression" dxfId="3313" priority="3378" stopIfTrue="1">
      <formula>AJ1718&lt;AI1718</formula>
    </cfRule>
  </conditionalFormatting>
  <conditionalFormatting sqref="AJ1719:AJ1732 AJ1734:AJ1741">
    <cfRule type="expression" dxfId="3312" priority="3377" stopIfTrue="1">
      <formula>AJ1719&lt;AI1719</formula>
    </cfRule>
  </conditionalFormatting>
  <conditionalFormatting sqref="AW1743">
    <cfRule type="expression" dxfId="3311" priority="3376" stopIfTrue="1">
      <formula>AW1743&lt;&gt;AW1742</formula>
    </cfRule>
  </conditionalFormatting>
  <conditionalFormatting sqref="AK1733">
    <cfRule type="expression" dxfId="3310" priority="3375" stopIfTrue="1">
      <formula>AK1733&lt;AJ1733</formula>
    </cfRule>
  </conditionalFormatting>
  <conditionalFormatting sqref="AK1718">
    <cfRule type="expression" dxfId="3309" priority="3374" stopIfTrue="1">
      <formula>AK1718&lt;AJ1718</formula>
    </cfRule>
  </conditionalFormatting>
  <conditionalFormatting sqref="AK1719:AK1732 AK1734:AK1741">
    <cfRule type="expression" dxfId="3308" priority="3373" stopIfTrue="1">
      <formula>AK1719&lt;AJ1719</formula>
    </cfRule>
  </conditionalFormatting>
  <conditionalFormatting sqref="AK1709:AK1711">
    <cfRule type="expression" dxfId="3307" priority="3372" stopIfTrue="1">
      <formula>AK1709&lt;AJ1709</formula>
    </cfRule>
  </conditionalFormatting>
  <conditionalFormatting sqref="AK1709">
    <cfRule type="expression" dxfId="3306" priority="3371" stopIfTrue="1">
      <formula>AK1709&lt;AJ1709</formula>
    </cfRule>
  </conditionalFormatting>
  <conditionalFormatting sqref="AK1710">
    <cfRule type="expression" dxfId="3305" priority="3370" stopIfTrue="1">
      <formula>AK1710&lt;AJ1710</formula>
    </cfRule>
  </conditionalFormatting>
  <conditionalFormatting sqref="AK1711">
    <cfRule type="expression" dxfId="3304" priority="3369" stopIfTrue="1">
      <formula>AK1711&lt;AJ1711</formula>
    </cfRule>
  </conditionalFormatting>
  <conditionalFormatting sqref="AK1718">
    <cfRule type="expression" dxfId="3303" priority="3368" stopIfTrue="1">
      <formula>AK1718&lt;AJ1718</formula>
    </cfRule>
  </conditionalFormatting>
  <conditionalFormatting sqref="AK1719">
    <cfRule type="expression" dxfId="3302" priority="3367" stopIfTrue="1">
      <formula>AK1719&lt;AJ1719</formula>
    </cfRule>
  </conditionalFormatting>
  <conditionalFormatting sqref="AK1720">
    <cfRule type="expression" dxfId="3301" priority="3366" stopIfTrue="1">
      <formula>AK1720&lt;AJ1720</formula>
    </cfRule>
  </conditionalFormatting>
  <conditionalFormatting sqref="AK1721">
    <cfRule type="expression" dxfId="3300" priority="3365" stopIfTrue="1">
      <formula>AK1721&lt;AJ1721</formula>
    </cfRule>
  </conditionalFormatting>
  <conditionalFormatting sqref="AK1722">
    <cfRule type="expression" dxfId="3299" priority="3364" stopIfTrue="1">
      <formula>AK1722&lt;AJ1722</formula>
    </cfRule>
  </conditionalFormatting>
  <conditionalFormatting sqref="AK1723">
    <cfRule type="expression" dxfId="3298" priority="3363" stopIfTrue="1">
      <formula>AK1723&lt;AJ1723</formula>
    </cfRule>
  </conditionalFormatting>
  <conditionalFormatting sqref="AK1724">
    <cfRule type="expression" dxfId="3297" priority="3362" stopIfTrue="1">
      <formula>AK1724&lt;AJ1724</formula>
    </cfRule>
  </conditionalFormatting>
  <conditionalFormatting sqref="AK1725">
    <cfRule type="expression" dxfId="3296" priority="3361" stopIfTrue="1">
      <formula>AK1725&lt;AJ1725</formula>
    </cfRule>
  </conditionalFormatting>
  <conditionalFormatting sqref="AK1726">
    <cfRule type="expression" dxfId="3295" priority="3360" stopIfTrue="1">
      <formula>AK1726&lt;AJ1726</formula>
    </cfRule>
  </conditionalFormatting>
  <conditionalFormatting sqref="AK1727">
    <cfRule type="expression" dxfId="3294" priority="3359" stopIfTrue="1">
      <formula>AK1727&lt;AJ1727</formula>
    </cfRule>
  </conditionalFormatting>
  <conditionalFormatting sqref="AK1728">
    <cfRule type="expression" dxfId="3293" priority="3358" stopIfTrue="1">
      <formula>AK1728&lt;AJ1728</formula>
    </cfRule>
  </conditionalFormatting>
  <conditionalFormatting sqref="AK1729">
    <cfRule type="expression" dxfId="3292" priority="3357" stopIfTrue="1">
      <formula>AK1729&lt;AJ1729</formula>
    </cfRule>
  </conditionalFormatting>
  <conditionalFormatting sqref="AK1730">
    <cfRule type="expression" dxfId="3291" priority="3356" stopIfTrue="1">
      <formula>AK1730&lt;AJ1730</formula>
    </cfRule>
  </conditionalFormatting>
  <conditionalFormatting sqref="AK1731">
    <cfRule type="expression" dxfId="3290" priority="3355" stopIfTrue="1">
      <formula>AK1731&lt;AJ1731</formula>
    </cfRule>
  </conditionalFormatting>
  <conditionalFormatting sqref="AK1732">
    <cfRule type="expression" dxfId="3289" priority="3354" stopIfTrue="1">
      <formula>AK1732&lt;AJ1732</formula>
    </cfRule>
  </conditionalFormatting>
  <conditionalFormatting sqref="AK1733">
    <cfRule type="expression" dxfId="3288" priority="3353" stopIfTrue="1">
      <formula>AK1733&lt;AJ1733</formula>
    </cfRule>
  </conditionalFormatting>
  <conditionalFormatting sqref="AK1734">
    <cfRule type="expression" dxfId="3287" priority="3352" stopIfTrue="1">
      <formula>AK1734&lt;AJ1734</formula>
    </cfRule>
  </conditionalFormatting>
  <conditionalFormatting sqref="AK1735">
    <cfRule type="expression" dxfId="3286" priority="3351" stopIfTrue="1">
      <formula>AK1735&lt;AJ1735</formula>
    </cfRule>
  </conditionalFormatting>
  <conditionalFormatting sqref="AK1736">
    <cfRule type="expression" dxfId="3285" priority="3350" stopIfTrue="1">
      <formula>AK1736&lt;AJ1736</formula>
    </cfRule>
  </conditionalFormatting>
  <conditionalFormatting sqref="AK1737">
    <cfRule type="expression" dxfId="3284" priority="3349" stopIfTrue="1">
      <formula>AK1737&lt;AJ1737</formula>
    </cfRule>
  </conditionalFormatting>
  <conditionalFormatting sqref="AK1738">
    <cfRule type="expression" dxfId="3283" priority="3348" stopIfTrue="1">
      <formula>AK1738&lt;AJ1738</formula>
    </cfRule>
  </conditionalFormatting>
  <conditionalFormatting sqref="AK1739">
    <cfRule type="expression" dxfId="3282" priority="3347" stopIfTrue="1">
      <formula>AK1739&lt;AJ1739</formula>
    </cfRule>
  </conditionalFormatting>
  <conditionalFormatting sqref="AK1740">
    <cfRule type="expression" dxfId="3281" priority="3346" stopIfTrue="1">
      <formula>AK1740&lt;AJ1740</formula>
    </cfRule>
  </conditionalFormatting>
  <conditionalFormatting sqref="AK1741">
    <cfRule type="expression" dxfId="3280" priority="3345" stopIfTrue="1">
      <formula>AK1741&lt;AJ1741</formula>
    </cfRule>
  </conditionalFormatting>
  <conditionalFormatting sqref="AL1733">
    <cfRule type="expression" dxfId="3279" priority="3344" stopIfTrue="1">
      <formula>AL1733&lt;AK1733</formula>
    </cfRule>
  </conditionalFormatting>
  <conditionalFormatting sqref="AL1718">
    <cfRule type="expression" dxfId="3278" priority="3343" stopIfTrue="1">
      <formula>AL1718&lt;AK1718</formula>
    </cfRule>
  </conditionalFormatting>
  <conditionalFormatting sqref="AL1719:AL1732 AL1734:AL1741">
    <cfRule type="expression" dxfId="3277" priority="3342" stopIfTrue="1">
      <formula>AL1719&lt;AK1719</formula>
    </cfRule>
  </conditionalFormatting>
  <conditionalFormatting sqref="AL1718">
    <cfRule type="expression" dxfId="3276" priority="3341" stopIfTrue="1">
      <formula>AL1718&lt;AK1718</formula>
    </cfRule>
  </conditionalFormatting>
  <conditionalFormatting sqref="AL1719">
    <cfRule type="expression" dxfId="3275" priority="3340" stopIfTrue="1">
      <formula>AL1719&lt;AK1719</formula>
    </cfRule>
  </conditionalFormatting>
  <conditionalFormatting sqref="AL1720">
    <cfRule type="expression" dxfId="3274" priority="3339" stopIfTrue="1">
      <formula>AL1720&lt;AK1720</formula>
    </cfRule>
  </conditionalFormatting>
  <conditionalFormatting sqref="AL1721">
    <cfRule type="expression" dxfId="3273" priority="3338" stopIfTrue="1">
      <formula>AL1721&lt;AK1721</formula>
    </cfRule>
  </conditionalFormatting>
  <conditionalFormatting sqref="AL1722">
    <cfRule type="expression" dxfId="3272" priority="3337" stopIfTrue="1">
      <formula>AL1722&lt;AK1722</formula>
    </cfRule>
  </conditionalFormatting>
  <conditionalFormatting sqref="AL1723">
    <cfRule type="expression" dxfId="3271" priority="3336" stopIfTrue="1">
      <formula>AL1723&lt;AK1723</formula>
    </cfRule>
  </conditionalFormatting>
  <conditionalFormatting sqref="AL1724">
    <cfRule type="expression" dxfId="3270" priority="3335" stopIfTrue="1">
      <formula>AL1724&lt;AK1724</formula>
    </cfRule>
  </conditionalFormatting>
  <conditionalFormatting sqref="AL1725">
    <cfRule type="expression" dxfId="3269" priority="3334" stopIfTrue="1">
      <formula>AL1725&lt;AK1725</formula>
    </cfRule>
  </conditionalFormatting>
  <conditionalFormatting sqref="AL1726">
    <cfRule type="expression" dxfId="3268" priority="3333" stopIfTrue="1">
      <formula>AL1726&lt;AK1726</formula>
    </cfRule>
  </conditionalFormatting>
  <conditionalFormatting sqref="AL1727">
    <cfRule type="expression" dxfId="3267" priority="3332" stopIfTrue="1">
      <formula>AL1727&lt;AK1727</formula>
    </cfRule>
  </conditionalFormatting>
  <conditionalFormatting sqref="AL1728">
    <cfRule type="expression" dxfId="3266" priority="3331" stopIfTrue="1">
      <formula>AL1728&lt;AK1728</formula>
    </cfRule>
  </conditionalFormatting>
  <conditionalFormatting sqref="AL1729">
    <cfRule type="expression" dxfId="3265" priority="3330" stopIfTrue="1">
      <formula>AL1729&lt;AK1729</formula>
    </cfRule>
  </conditionalFormatting>
  <conditionalFormatting sqref="AL1730">
    <cfRule type="expression" dxfId="3264" priority="3329" stopIfTrue="1">
      <formula>AL1730&lt;AK1730</formula>
    </cfRule>
  </conditionalFormatting>
  <conditionalFormatting sqref="AL1731">
    <cfRule type="expression" dxfId="3263" priority="3328" stopIfTrue="1">
      <formula>AL1731&lt;AK1731</formula>
    </cfRule>
  </conditionalFormatting>
  <conditionalFormatting sqref="AL1732">
    <cfRule type="expression" dxfId="3262" priority="3327" stopIfTrue="1">
      <formula>AL1732&lt;AK1732</formula>
    </cfRule>
  </conditionalFormatting>
  <conditionalFormatting sqref="AL1733">
    <cfRule type="expression" dxfId="3261" priority="3326" stopIfTrue="1">
      <formula>AL1733&lt;AK1733</formula>
    </cfRule>
  </conditionalFormatting>
  <conditionalFormatting sqref="AL1734">
    <cfRule type="expression" dxfId="3260" priority="3325" stopIfTrue="1">
      <formula>AL1734&lt;AK1734</formula>
    </cfRule>
  </conditionalFormatting>
  <conditionalFormatting sqref="AL1735">
    <cfRule type="expression" dxfId="3259" priority="3324" stopIfTrue="1">
      <formula>AL1735&lt;AK1735</formula>
    </cfRule>
  </conditionalFormatting>
  <conditionalFormatting sqref="AL1736">
    <cfRule type="expression" dxfId="3258" priority="3323" stopIfTrue="1">
      <formula>AL1736&lt;AK1736</formula>
    </cfRule>
  </conditionalFormatting>
  <conditionalFormatting sqref="AL1737">
    <cfRule type="expression" dxfId="3257" priority="3322" stopIfTrue="1">
      <formula>AL1737&lt;AK1737</formula>
    </cfRule>
  </conditionalFormatting>
  <conditionalFormatting sqref="AL1738">
    <cfRule type="expression" dxfId="3256" priority="3321" stopIfTrue="1">
      <formula>AL1738&lt;AK1738</formula>
    </cfRule>
  </conditionalFormatting>
  <conditionalFormatting sqref="AL1739">
    <cfRule type="expression" dxfId="3255" priority="3320" stopIfTrue="1">
      <formula>AL1739&lt;AK1739</formula>
    </cfRule>
  </conditionalFormatting>
  <conditionalFormatting sqref="AL1740">
    <cfRule type="expression" dxfId="3254" priority="3319" stopIfTrue="1">
      <formula>AL1740&lt;AK1740</formula>
    </cfRule>
  </conditionalFormatting>
  <conditionalFormatting sqref="AL1741">
    <cfRule type="expression" dxfId="3253" priority="3318" stopIfTrue="1">
      <formula>AL1741&lt;AK1741</formula>
    </cfRule>
  </conditionalFormatting>
  <conditionalFormatting sqref="AL1703:AL1711">
    <cfRule type="expression" dxfId="3252" priority="3317" stopIfTrue="1">
      <formula>AL1703&lt;AK1703</formula>
    </cfRule>
  </conditionalFormatting>
  <conditionalFormatting sqref="AL1688">
    <cfRule type="expression" dxfId="3251" priority="3316" stopIfTrue="1">
      <formula>AL1688&lt;AK1688</formula>
    </cfRule>
  </conditionalFormatting>
  <conditionalFormatting sqref="AL1689:AL1702">
    <cfRule type="expression" dxfId="3250" priority="3315" stopIfTrue="1">
      <formula>AL1689&lt;AK1689</formula>
    </cfRule>
  </conditionalFormatting>
  <conditionalFormatting sqref="AL1688">
    <cfRule type="expression" dxfId="3249" priority="3314" stopIfTrue="1">
      <formula>AL1688&lt;AK1688</formula>
    </cfRule>
  </conditionalFormatting>
  <conditionalFormatting sqref="AL1689">
    <cfRule type="expression" dxfId="3248" priority="3313" stopIfTrue="1">
      <formula>AL1689&lt;AK1689</formula>
    </cfRule>
  </conditionalFormatting>
  <conditionalFormatting sqref="AL1690">
    <cfRule type="expression" dxfId="3247" priority="3312" stopIfTrue="1">
      <formula>AL1690&lt;AK1690</formula>
    </cfRule>
  </conditionalFormatting>
  <conditionalFormatting sqref="AL1691">
    <cfRule type="expression" dxfId="3246" priority="3311" stopIfTrue="1">
      <formula>AL1691&lt;AK1691</formula>
    </cfRule>
  </conditionalFormatting>
  <conditionalFormatting sqref="AL1692">
    <cfRule type="expression" dxfId="3245" priority="3310" stopIfTrue="1">
      <formula>AL1692&lt;AK1692</formula>
    </cfRule>
  </conditionalFormatting>
  <conditionalFormatting sqref="AL1693">
    <cfRule type="expression" dxfId="3244" priority="3309" stopIfTrue="1">
      <formula>AL1693&lt;AK1693</formula>
    </cfRule>
  </conditionalFormatting>
  <conditionalFormatting sqref="AL1694">
    <cfRule type="expression" dxfId="3243" priority="3308" stopIfTrue="1">
      <formula>AL1694&lt;AK1694</formula>
    </cfRule>
  </conditionalFormatting>
  <conditionalFormatting sqref="AL1695">
    <cfRule type="expression" dxfId="3242" priority="3307" stopIfTrue="1">
      <formula>AL1695&lt;AK1695</formula>
    </cfRule>
  </conditionalFormatting>
  <conditionalFormatting sqref="AL1696">
    <cfRule type="expression" dxfId="3241" priority="3306" stopIfTrue="1">
      <formula>AL1696&lt;AK1696</formula>
    </cfRule>
  </conditionalFormatting>
  <conditionalFormatting sqref="AL1697">
    <cfRule type="expression" dxfId="3240" priority="3305" stopIfTrue="1">
      <formula>AL1697&lt;AK1697</formula>
    </cfRule>
  </conditionalFormatting>
  <conditionalFormatting sqref="AL1698">
    <cfRule type="expression" dxfId="3239" priority="3304" stopIfTrue="1">
      <formula>AL1698&lt;AK1698</formula>
    </cfRule>
  </conditionalFormatting>
  <conditionalFormatting sqref="AL1699">
    <cfRule type="expression" dxfId="3238" priority="3303" stopIfTrue="1">
      <formula>AL1699&lt;AK1699</formula>
    </cfRule>
  </conditionalFormatting>
  <conditionalFormatting sqref="AL1700">
    <cfRule type="expression" dxfId="3237" priority="3302" stopIfTrue="1">
      <formula>AL1700&lt;AK1700</formula>
    </cfRule>
  </conditionalFormatting>
  <conditionalFormatting sqref="AL1701">
    <cfRule type="expression" dxfId="3236" priority="3301" stopIfTrue="1">
      <formula>AL1701&lt;AK1701</formula>
    </cfRule>
  </conditionalFormatting>
  <conditionalFormatting sqref="AL1702">
    <cfRule type="expression" dxfId="3235" priority="3300" stopIfTrue="1">
      <formula>AL1702&lt;AK1702</formula>
    </cfRule>
  </conditionalFormatting>
  <conditionalFormatting sqref="AL1703">
    <cfRule type="expression" dxfId="3234" priority="3299" stopIfTrue="1">
      <formula>AL1703&lt;AK1703</formula>
    </cfRule>
  </conditionalFormatting>
  <conditionalFormatting sqref="AL1704">
    <cfRule type="expression" dxfId="3233" priority="3298" stopIfTrue="1">
      <formula>AL1704&lt;AK1704</formula>
    </cfRule>
  </conditionalFormatting>
  <conditionalFormatting sqref="AL1705">
    <cfRule type="expression" dxfId="3232" priority="3297" stopIfTrue="1">
      <formula>AL1705&lt;AK1705</formula>
    </cfRule>
  </conditionalFormatting>
  <conditionalFormatting sqref="AL1706">
    <cfRule type="expression" dxfId="3231" priority="3296" stopIfTrue="1">
      <formula>AL1706&lt;AK1706</formula>
    </cfRule>
  </conditionalFormatting>
  <conditionalFormatting sqref="AL1707">
    <cfRule type="expression" dxfId="3230" priority="3295" stopIfTrue="1">
      <formula>AL1707&lt;AK1707</formula>
    </cfRule>
  </conditionalFormatting>
  <conditionalFormatting sqref="AL1708">
    <cfRule type="expression" dxfId="3229" priority="3294" stopIfTrue="1">
      <formula>AL1708&lt;AK1708</formula>
    </cfRule>
  </conditionalFormatting>
  <conditionalFormatting sqref="AL1709">
    <cfRule type="expression" dxfId="3228" priority="3293" stopIfTrue="1">
      <formula>AL1709&lt;AK1709</formula>
    </cfRule>
  </conditionalFormatting>
  <conditionalFormatting sqref="AL1710">
    <cfRule type="expression" dxfId="3227" priority="3292" stopIfTrue="1">
      <formula>AL1710&lt;AK1710</formula>
    </cfRule>
  </conditionalFormatting>
  <conditionalFormatting sqref="AL1711">
    <cfRule type="expression" dxfId="3226" priority="3291" stopIfTrue="1">
      <formula>AL1711&lt;AK1711</formula>
    </cfRule>
  </conditionalFormatting>
  <conditionalFormatting sqref="AS1743 AU1743:AV1743 AS1713 AU1713:BC1713 AX1743:BC1743">
    <cfRule type="expression" dxfId="3225" priority="3290" stopIfTrue="1">
      <formula>AS1713&lt;&gt;AS1712</formula>
    </cfRule>
  </conditionalFormatting>
  <conditionalFormatting sqref="AR1713">
    <cfRule type="expression" dxfId="3224" priority="3289" stopIfTrue="1">
      <formula>AR1713&lt;&gt;AR1712</formula>
    </cfRule>
  </conditionalFormatting>
  <conditionalFormatting sqref="AS1713">
    <cfRule type="expression" dxfId="3223" priority="3288" stopIfTrue="1">
      <formula>AS1713&lt;&gt;AS1712</formula>
    </cfRule>
  </conditionalFormatting>
  <conditionalFormatting sqref="AR1743">
    <cfRule type="expression" dxfId="3222" priority="3287" stopIfTrue="1">
      <formula>AR1743&lt;&gt;AR1742</formula>
    </cfRule>
  </conditionalFormatting>
  <conditionalFormatting sqref="AS1743">
    <cfRule type="expression" dxfId="3221" priority="3286" stopIfTrue="1">
      <formula>AS1743&lt;&gt;AS1742</formula>
    </cfRule>
  </conditionalFormatting>
  <conditionalFormatting sqref="AE1763">
    <cfRule type="expression" dxfId="3220" priority="3285" stopIfTrue="1">
      <formula>AE1763&lt;&gt;AE1762</formula>
    </cfRule>
  </conditionalFormatting>
  <conditionalFormatting sqref="AF1763">
    <cfRule type="expression" dxfId="3219" priority="3284" stopIfTrue="1">
      <formula>AF1763&lt;&gt;AF1762</formula>
    </cfRule>
  </conditionalFormatting>
  <conditionalFormatting sqref="AE1733">
    <cfRule type="expression" dxfId="3218" priority="3282" stopIfTrue="1">
      <formula>AE1733&lt;&gt;AE1732</formula>
    </cfRule>
  </conditionalFormatting>
  <conditionalFormatting sqref="AF1733">
    <cfRule type="expression" dxfId="3217" priority="3281" stopIfTrue="1">
      <formula>AF1733&lt;&gt;AF1732</formula>
    </cfRule>
  </conditionalFormatting>
  <conditionalFormatting sqref="AR1713">
    <cfRule type="expression" dxfId="3216" priority="3280" stopIfTrue="1">
      <formula>AR1713&lt;&gt;AR1712</formula>
    </cfRule>
  </conditionalFormatting>
  <conditionalFormatting sqref="AS1713">
    <cfRule type="expression" dxfId="3215" priority="3279" stopIfTrue="1">
      <formula>AS1713&lt;&gt;AS1712</formula>
    </cfRule>
  </conditionalFormatting>
  <conditionalFormatting sqref="AR1743">
    <cfRule type="expression" dxfId="3214" priority="3278" stopIfTrue="1">
      <formula>AR1743&lt;&gt;AR1742</formula>
    </cfRule>
  </conditionalFormatting>
  <conditionalFormatting sqref="AS1743">
    <cfRule type="expression" dxfId="3213" priority="3277" stopIfTrue="1">
      <formula>AS1743&lt;&gt;AS1742</formula>
    </cfRule>
  </conditionalFormatting>
  <conditionalFormatting sqref="AE1763">
    <cfRule type="expression" dxfId="3212" priority="3276" stopIfTrue="1">
      <formula>AE1763&lt;&gt;AE1762</formula>
    </cfRule>
  </conditionalFormatting>
  <conditionalFormatting sqref="AF1763">
    <cfRule type="expression" dxfId="3211" priority="3275" stopIfTrue="1">
      <formula>AF1763&lt;&gt;AF1762</formula>
    </cfRule>
  </conditionalFormatting>
  <conditionalFormatting sqref="AE1733">
    <cfRule type="expression" dxfId="3210" priority="3273" stopIfTrue="1">
      <formula>AE1733&lt;&gt;AE1732</formula>
    </cfRule>
  </conditionalFormatting>
  <conditionalFormatting sqref="AF1733">
    <cfRule type="expression" dxfId="3209" priority="3272" stopIfTrue="1">
      <formula>AF1733&lt;&gt;AF1732</formula>
    </cfRule>
  </conditionalFormatting>
  <conditionalFormatting sqref="AR1713">
    <cfRule type="expression" dxfId="3208" priority="3271" stopIfTrue="1">
      <formula>AR1713&lt;&gt;AR1712</formula>
    </cfRule>
  </conditionalFormatting>
  <conditionalFormatting sqref="AS1713">
    <cfRule type="expression" dxfId="3207" priority="3270" stopIfTrue="1">
      <formula>AS1713&lt;&gt;AS1712</formula>
    </cfRule>
  </conditionalFormatting>
  <conditionalFormatting sqref="AR1743">
    <cfRule type="expression" dxfId="3206" priority="3269" stopIfTrue="1">
      <formula>AR1743&lt;&gt;AR1742</formula>
    </cfRule>
  </conditionalFormatting>
  <conditionalFormatting sqref="AS1743">
    <cfRule type="expression" dxfId="3205" priority="3268" stopIfTrue="1">
      <formula>AS1743&lt;&gt;AS1742</formula>
    </cfRule>
  </conditionalFormatting>
  <conditionalFormatting sqref="AE1763">
    <cfRule type="expression" dxfId="3204" priority="3267" stopIfTrue="1">
      <formula>AE1763&lt;&gt;AE1762</formula>
    </cfRule>
  </conditionalFormatting>
  <conditionalFormatting sqref="AF1763">
    <cfRule type="expression" dxfId="3203" priority="3266" stopIfTrue="1">
      <formula>AF1763&lt;&gt;AF1762</formula>
    </cfRule>
  </conditionalFormatting>
  <conditionalFormatting sqref="AE1733">
    <cfRule type="expression" dxfId="3202" priority="3264" stopIfTrue="1">
      <formula>AE1733&lt;&gt;AE1732</formula>
    </cfRule>
  </conditionalFormatting>
  <conditionalFormatting sqref="AF1733">
    <cfRule type="expression" dxfId="3201" priority="3263" stopIfTrue="1">
      <formula>AF1733&lt;&gt;AF1732</formula>
    </cfRule>
  </conditionalFormatting>
  <conditionalFormatting sqref="AR1713">
    <cfRule type="expression" dxfId="3200" priority="3262" stopIfTrue="1">
      <formula>AR1713&lt;&gt;AR1712</formula>
    </cfRule>
  </conditionalFormatting>
  <conditionalFormatting sqref="AS1713">
    <cfRule type="expression" dxfId="3199" priority="3261" stopIfTrue="1">
      <formula>AS1713&lt;&gt;AS1712</formula>
    </cfRule>
  </conditionalFormatting>
  <conditionalFormatting sqref="AR1743">
    <cfRule type="expression" dxfId="3198" priority="3260" stopIfTrue="1">
      <formula>AR1743&lt;&gt;AR1742</formula>
    </cfRule>
  </conditionalFormatting>
  <conditionalFormatting sqref="AS1743">
    <cfRule type="expression" dxfId="3197" priority="3259" stopIfTrue="1">
      <formula>AS1743&lt;&gt;AS1742</formula>
    </cfRule>
  </conditionalFormatting>
  <conditionalFormatting sqref="AE1763">
    <cfRule type="expression" dxfId="3196" priority="3258" stopIfTrue="1">
      <formula>AE1763&lt;&gt;AE1762</formula>
    </cfRule>
  </conditionalFormatting>
  <conditionalFormatting sqref="AF1763">
    <cfRule type="expression" dxfId="3195" priority="3257" stopIfTrue="1">
      <formula>AF1763&lt;&gt;AF1762</formula>
    </cfRule>
  </conditionalFormatting>
  <conditionalFormatting sqref="AE1733">
    <cfRule type="expression" dxfId="3194" priority="3255" stopIfTrue="1">
      <formula>AE1733&lt;&gt;AE1732</formula>
    </cfRule>
  </conditionalFormatting>
  <conditionalFormatting sqref="AF1733">
    <cfRule type="expression" dxfId="3193" priority="3254" stopIfTrue="1">
      <formula>AF1733&lt;&gt;AF1732</formula>
    </cfRule>
  </conditionalFormatting>
  <conditionalFormatting sqref="AW1743">
    <cfRule type="expression" dxfId="3192" priority="3253" stopIfTrue="1">
      <formula>AW1743&lt;&gt;AW1742</formula>
    </cfRule>
  </conditionalFormatting>
  <conditionalFormatting sqref="AU1713">
    <cfRule type="expression" dxfId="3191" priority="3252" stopIfTrue="1">
      <formula>AU1713&lt;&gt;AU1712</formula>
    </cfRule>
  </conditionalFormatting>
  <conditionalFormatting sqref="AU1713">
    <cfRule type="expression" dxfId="3190" priority="3251" stopIfTrue="1">
      <formula>AU1713&lt;&gt;AU1712</formula>
    </cfRule>
  </conditionalFormatting>
  <conditionalFormatting sqref="AU1713">
    <cfRule type="expression" dxfId="3189" priority="3250" stopIfTrue="1">
      <formula>AU1713&lt;&gt;AU1712</formula>
    </cfRule>
  </conditionalFormatting>
  <conditionalFormatting sqref="AU1713">
    <cfRule type="expression" dxfId="3188" priority="3249" stopIfTrue="1">
      <formula>AU1713&lt;&gt;AU1712</formula>
    </cfRule>
  </conditionalFormatting>
  <conditionalFormatting sqref="AV1713">
    <cfRule type="expression" dxfId="3187" priority="3248" stopIfTrue="1">
      <formula>AV1713&lt;&gt;AV1712</formula>
    </cfRule>
  </conditionalFormatting>
  <conditionalFormatting sqref="AV1713">
    <cfRule type="expression" dxfId="3186" priority="3247" stopIfTrue="1">
      <formula>AV1713&lt;&gt;AV1712</formula>
    </cfRule>
  </conditionalFormatting>
  <conditionalFormatting sqref="AV1713">
    <cfRule type="expression" dxfId="3185" priority="3246" stopIfTrue="1">
      <formula>AV1713&lt;&gt;AV1712</formula>
    </cfRule>
  </conditionalFormatting>
  <conditionalFormatting sqref="AV1713">
    <cfRule type="expression" dxfId="3184" priority="3245" stopIfTrue="1">
      <formula>AV1713&lt;&gt;AV1712</formula>
    </cfRule>
  </conditionalFormatting>
  <conditionalFormatting sqref="AS1743:AV1743 AX1743:BC1743">
    <cfRule type="expression" dxfId="3183" priority="3244" stopIfTrue="1">
      <formula>AS1743&lt;&gt;AS1742</formula>
    </cfRule>
  </conditionalFormatting>
  <conditionalFormatting sqref="AR1713">
    <cfRule type="expression" dxfId="3182" priority="3243" stopIfTrue="1">
      <formula>AR1713&lt;&gt;AR1712</formula>
    </cfRule>
  </conditionalFormatting>
  <conditionalFormatting sqref="AS1713">
    <cfRule type="expression" dxfId="3181" priority="3242" stopIfTrue="1">
      <formula>AS1713&lt;&gt;AS1712</formula>
    </cfRule>
  </conditionalFormatting>
  <conditionalFormatting sqref="AS1713:BC1713">
    <cfRule type="expression" dxfId="3180" priority="3241" stopIfTrue="1">
      <formula>AS1713&lt;&gt;AS1712</formula>
    </cfRule>
  </conditionalFormatting>
  <conditionalFormatting sqref="AR1743">
    <cfRule type="expression" dxfId="3179" priority="3240" stopIfTrue="1">
      <formula>AR1743&lt;&gt;AR1742</formula>
    </cfRule>
  </conditionalFormatting>
  <conditionalFormatting sqref="AS1743">
    <cfRule type="expression" dxfId="3178" priority="3239" stopIfTrue="1">
      <formula>AS1743&lt;&gt;AS1742</formula>
    </cfRule>
  </conditionalFormatting>
  <conditionalFormatting sqref="AE1763">
    <cfRule type="expression" dxfId="3177" priority="3238" stopIfTrue="1">
      <formula>AE1763&lt;&gt;AE1762</formula>
    </cfRule>
  </conditionalFormatting>
  <conditionalFormatting sqref="AF1763">
    <cfRule type="expression" dxfId="3176" priority="3237" stopIfTrue="1">
      <formula>AF1763&lt;&gt;AF1762</formula>
    </cfRule>
  </conditionalFormatting>
  <conditionalFormatting sqref="AE1733">
    <cfRule type="expression" dxfId="3175" priority="3235" stopIfTrue="1">
      <formula>AE1733&lt;&gt;AE1732</formula>
    </cfRule>
  </conditionalFormatting>
  <conditionalFormatting sqref="AF1733">
    <cfRule type="expression" dxfId="3174" priority="3234" stopIfTrue="1">
      <formula>AF1733&lt;&gt;AF1732</formula>
    </cfRule>
  </conditionalFormatting>
  <conditionalFormatting sqref="AI1718">
    <cfRule type="expression" dxfId="3173" priority="3233" stopIfTrue="1">
      <formula>AI1718&lt;AH1718</formula>
    </cfRule>
  </conditionalFormatting>
  <conditionalFormatting sqref="AI1719:AI1741">
    <cfRule type="expression" dxfId="3172" priority="3232" stopIfTrue="1">
      <formula>AI1719&lt;AH1719</formula>
    </cfRule>
  </conditionalFormatting>
  <conditionalFormatting sqref="AI1709:AI1711">
    <cfRule type="expression" dxfId="3171" priority="3231" stopIfTrue="1">
      <formula>AI1709&lt;AH1709</formula>
    </cfRule>
  </conditionalFormatting>
  <conditionalFormatting sqref="AR1713">
    <cfRule type="expression" dxfId="3170" priority="3230" stopIfTrue="1">
      <formula>AR1713&lt;&gt;AR1712</formula>
    </cfRule>
  </conditionalFormatting>
  <conditionalFormatting sqref="AS1713">
    <cfRule type="expression" dxfId="3169" priority="3229" stopIfTrue="1">
      <formula>AS1713&lt;&gt;AS1712</formula>
    </cfRule>
  </conditionalFormatting>
  <conditionalFormatting sqref="AS1713:BC1713">
    <cfRule type="expression" dxfId="3168" priority="3228" stopIfTrue="1">
      <formula>AS1713&lt;&gt;AS1712</formula>
    </cfRule>
  </conditionalFormatting>
  <conditionalFormatting sqref="AR1743">
    <cfRule type="expression" dxfId="3167" priority="3227" stopIfTrue="1">
      <formula>AR1743&lt;&gt;AR1742</formula>
    </cfRule>
  </conditionalFormatting>
  <conditionalFormatting sqref="AS1743">
    <cfRule type="expression" dxfId="3166" priority="3226" stopIfTrue="1">
      <formula>AS1743&lt;&gt;AS1742</formula>
    </cfRule>
  </conditionalFormatting>
  <conditionalFormatting sqref="AE1763">
    <cfRule type="expression" dxfId="3165" priority="3225" stopIfTrue="1">
      <formula>AE1763&lt;&gt;AE1762</formula>
    </cfRule>
  </conditionalFormatting>
  <conditionalFormatting sqref="AF1763">
    <cfRule type="expression" dxfId="3164" priority="3224" stopIfTrue="1">
      <formula>AF1763&lt;&gt;AF1762</formula>
    </cfRule>
  </conditionalFormatting>
  <conditionalFormatting sqref="AE1733">
    <cfRule type="expression" dxfId="3163" priority="3222" stopIfTrue="1">
      <formula>AE1733&lt;&gt;AE1732</formula>
    </cfRule>
  </conditionalFormatting>
  <conditionalFormatting sqref="AF1733">
    <cfRule type="expression" dxfId="3162" priority="3221" stopIfTrue="1">
      <formula>AF1733&lt;&gt;AF1732</formula>
    </cfRule>
  </conditionalFormatting>
  <conditionalFormatting sqref="AR1713">
    <cfRule type="expression" dxfId="3161" priority="3220" stopIfTrue="1">
      <formula>AR1713&lt;&gt;AR1712</formula>
    </cfRule>
  </conditionalFormatting>
  <conditionalFormatting sqref="AS1713">
    <cfRule type="expression" dxfId="3160" priority="3219" stopIfTrue="1">
      <formula>AS1713&lt;&gt;AS1712</formula>
    </cfRule>
  </conditionalFormatting>
  <conditionalFormatting sqref="AS1713:BC1713">
    <cfRule type="expression" dxfId="3159" priority="3218" stopIfTrue="1">
      <formula>AS1713&lt;&gt;AS1712</formula>
    </cfRule>
  </conditionalFormatting>
  <conditionalFormatting sqref="AR1743">
    <cfRule type="expression" dxfId="3158" priority="3217" stopIfTrue="1">
      <formula>AR1743&lt;&gt;AR1742</formula>
    </cfRule>
  </conditionalFormatting>
  <conditionalFormatting sqref="AS1743">
    <cfRule type="expression" dxfId="3157" priority="3216" stopIfTrue="1">
      <formula>AS1743&lt;&gt;AS1742</formula>
    </cfRule>
  </conditionalFormatting>
  <conditionalFormatting sqref="AE1763">
    <cfRule type="expression" dxfId="3156" priority="3215" stopIfTrue="1">
      <formula>AE1763&lt;&gt;AE1762</formula>
    </cfRule>
  </conditionalFormatting>
  <conditionalFormatting sqref="AF1763">
    <cfRule type="expression" dxfId="3155" priority="3214" stopIfTrue="1">
      <formula>AF1763&lt;&gt;AF1762</formula>
    </cfRule>
  </conditionalFormatting>
  <conditionalFormatting sqref="AE1733">
    <cfRule type="expression" dxfId="3154" priority="3212" stopIfTrue="1">
      <formula>AE1733&lt;&gt;AE1732</formula>
    </cfRule>
  </conditionalFormatting>
  <conditionalFormatting sqref="AF1733">
    <cfRule type="expression" dxfId="3153" priority="3211" stopIfTrue="1">
      <formula>AF1733&lt;&gt;AF1732</formula>
    </cfRule>
  </conditionalFormatting>
  <conditionalFormatting sqref="AI1718">
    <cfRule type="expression" dxfId="3152" priority="3210" stopIfTrue="1">
      <formula>AI1718&lt;AH1718</formula>
    </cfRule>
  </conditionalFormatting>
  <conditionalFormatting sqref="AI1719:AI1741">
    <cfRule type="expression" dxfId="3151" priority="3209" stopIfTrue="1">
      <formula>AI1719&lt;AH1719</formula>
    </cfRule>
  </conditionalFormatting>
  <conditionalFormatting sqref="AI1709:AI1711">
    <cfRule type="expression" dxfId="3150" priority="3208" stopIfTrue="1">
      <formula>AI1709&lt;AH1709</formula>
    </cfRule>
  </conditionalFormatting>
  <conditionalFormatting sqref="AR1713">
    <cfRule type="expression" dxfId="3149" priority="3207" stopIfTrue="1">
      <formula>AR1713&lt;&gt;AR1712</formula>
    </cfRule>
  </conditionalFormatting>
  <conditionalFormatting sqref="AS1713">
    <cfRule type="expression" dxfId="3148" priority="3206" stopIfTrue="1">
      <formula>AS1713&lt;&gt;AS1712</formula>
    </cfRule>
  </conditionalFormatting>
  <conditionalFormatting sqref="AS1713:BC1713">
    <cfRule type="expression" dxfId="3147" priority="3205" stopIfTrue="1">
      <formula>AS1713&lt;&gt;AS1712</formula>
    </cfRule>
  </conditionalFormatting>
  <conditionalFormatting sqref="AR1743">
    <cfRule type="expression" dxfId="3146" priority="3204" stopIfTrue="1">
      <formula>AR1743&lt;&gt;AR1742</formula>
    </cfRule>
  </conditionalFormatting>
  <conditionalFormatting sqref="AS1743">
    <cfRule type="expression" dxfId="3145" priority="3203" stopIfTrue="1">
      <formula>AS1743&lt;&gt;AS1742</formula>
    </cfRule>
  </conditionalFormatting>
  <conditionalFormatting sqref="AE1763">
    <cfRule type="expression" dxfId="3144" priority="3202" stopIfTrue="1">
      <formula>AE1763&lt;&gt;AE1762</formula>
    </cfRule>
  </conditionalFormatting>
  <conditionalFormatting sqref="AF1763">
    <cfRule type="expression" dxfId="3143" priority="3201" stopIfTrue="1">
      <formula>AF1763&lt;&gt;AF1762</formula>
    </cfRule>
  </conditionalFormatting>
  <conditionalFormatting sqref="AE1733">
    <cfRule type="expression" dxfId="3142" priority="3199" stopIfTrue="1">
      <formula>AE1733&lt;&gt;AE1732</formula>
    </cfRule>
  </conditionalFormatting>
  <conditionalFormatting sqref="AF1733">
    <cfRule type="expression" dxfId="3141" priority="3198" stopIfTrue="1">
      <formula>AF1733&lt;&gt;AF1732</formula>
    </cfRule>
  </conditionalFormatting>
  <conditionalFormatting sqref="AI1718">
    <cfRule type="expression" dxfId="3140" priority="3197" stopIfTrue="1">
      <formula>AI1718&lt;AH1718</formula>
    </cfRule>
  </conditionalFormatting>
  <conditionalFormatting sqref="AI1719:AI1741">
    <cfRule type="expression" dxfId="3139" priority="3196" stopIfTrue="1">
      <formula>AI1719&lt;AH1719</formula>
    </cfRule>
  </conditionalFormatting>
  <conditionalFormatting sqref="AI1709:AI1711">
    <cfRule type="expression" dxfId="3138" priority="3195" stopIfTrue="1">
      <formula>AI1709&lt;AH1709</formula>
    </cfRule>
  </conditionalFormatting>
  <conditionalFormatting sqref="AJ1709:AJ1711">
    <cfRule type="expression" dxfId="3137" priority="3194" stopIfTrue="1">
      <formula>AJ1709&lt;AI1709</formula>
    </cfRule>
  </conditionalFormatting>
  <conditionalFormatting sqref="AJ1733">
    <cfRule type="expression" dxfId="3136" priority="3193" stopIfTrue="1">
      <formula>AJ1733&lt;AI1733</formula>
    </cfRule>
  </conditionalFormatting>
  <conditionalFormatting sqref="AJ1718">
    <cfRule type="expression" dxfId="3135" priority="3192" stopIfTrue="1">
      <formula>AJ1718&lt;AI1718</formula>
    </cfRule>
  </conditionalFormatting>
  <conditionalFormatting sqref="AJ1719:AJ1732 AJ1734:AJ1741">
    <cfRule type="expression" dxfId="3134" priority="3191" stopIfTrue="1">
      <formula>AJ1719&lt;AI1719</formula>
    </cfRule>
  </conditionalFormatting>
  <conditionalFormatting sqref="AW1743">
    <cfRule type="expression" dxfId="3133" priority="3190" stopIfTrue="1">
      <formula>AW1743&lt;&gt;AW1742</formula>
    </cfRule>
  </conditionalFormatting>
  <conditionalFormatting sqref="AK1733">
    <cfRule type="expression" dxfId="3132" priority="3189" stopIfTrue="1">
      <formula>AK1733&lt;AJ1733</formula>
    </cfRule>
  </conditionalFormatting>
  <conditionalFormatting sqref="AK1718">
    <cfRule type="expression" dxfId="3131" priority="3188" stopIfTrue="1">
      <formula>AK1718&lt;AJ1718</formula>
    </cfRule>
  </conditionalFormatting>
  <conditionalFormatting sqref="AK1719:AK1732 AK1734:AK1741">
    <cfRule type="expression" dxfId="3130" priority="3187" stopIfTrue="1">
      <formula>AK1719&lt;AJ1719</formula>
    </cfRule>
  </conditionalFormatting>
  <conditionalFormatting sqref="AK1709:AK1711">
    <cfRule type="expression" dxfId="3129" priority="3186" stopIfTrue="1">
      <formula>AK1709&lt;AJ1709</formula>
    </cfRule>
  </conditionalFormatting>
  <conditionalFormatting sqref="AK1709">
    <cfRule type="expression" dxfId="3128" priority="3185" stopIfTrue="1">
      <formula>AK1709&lt;AJ1709</formula>
    </cfRule>
  </conditionalFormatting>
  <conditionalFormatting sqref="AK1710">
    <cfRule type="expression" dxfId="3127" priority="3184" stopIfTrue="1">
      <formula>AK1710&lt;AJ1710</formula>
    </cfRule>
  </conditionalFormatting>
  <conditionalFormatting sqref="AK1711">
    <cfRule type="expression" dxfId="3126" priority="3183" stopIfTrue="1">
      <formula>AK1711&lt;AJ1711</formula>
    </cfRule>
  </conditionalFormatting>
  <conditionalFormatting sqref="AK1718">
    <cfRule type="expression" dxfId="3125" priority="3182" stopIfTrue="1">
      <formula>AK1718&lt;AJ1718</formula>
    </cfRule>
  </conditionalFormatting>
  <conditionalFormatting sqref="AK1719">
    <cfRule type="expression" dxfId="3124" priority="3181" stopIfTrue="1">
      <formula>AK1719&lt;AJ1719</formula>
    </cfRule>
  </conditionalFormatting>
  <conditionalFormatting sqref="AK1720">
    <cfRule type="expression" dxfId="3123" priority="3180" stopIfTrue="1">
      <formula>AK1720&lt;AJ1720</formula>
    </cfRule>
  </conditionalFormatting>
  <conditionalFormatting sqref="AK1721">
    <cfRule type="expression" dxfId="3122" priority="3179" stopIfTrue="1">
      <formula>AK1721&lt;AJ1721</formula>
    </cfRule>
  </conditionalFormatting>
  <conditionalFormatting sqref="AK1722">
    <cfRule type="expression" dxfId="3121" priority="3178" stopIfTrue="1">
      <formula>AK1722&lt;AJ1722</formula>
    </cfRule>
  </conditionalFormatting>
  <conditionalFormatting sqref="AK1723">
    <cfRule type="expression" dxfId="3120" priority="3177" stopIfTrue="1">
      <formula>AK1723&lt;AJ1723</formula>
    </cfRule>
  </conditionalFormatting>
  <conditionalFormatting sqref="AK1724">
    <cfRule type="expression" dxfId="3119" priority="3176" stopIfTrue="1">
      <formula>AK1724&lt;AJ1724</formula>
    </cfRule>
  </conditionalFormatting>
  <conditionalFormatting sqref="AK1725">
    <cfRule type="expression" dxfId="3118" priority="3175" stopIfTrue="1">
      <formula>AK1725&lt;AJ1725</formula>
    </cfRule>
  </conditionalFormatting>
  <conditionalFormatting sqref="AK1726">
    <cfRule type="expression" dxfId="3117" priority="3174" stopIfTrue="1">
      <formula>AK1726&lt;AJ1726</formula>
    </cfRule>
  </conditionalFormatting>
  <conditionalFormatting sqref="AK1727">
    <cfRule type="expression" dxfId="3116" priority="3173" stopIfTrue="1">
      <formula>AK1727&lt;AJ1727</formula>
    </cfRule>
  </conditionalFormatting>
  <conditionalFormatting sqref="AK1728">
    <cfRule type="expression" dxfId="3115" priority="3172" stopIfTrue="1">
      <formula>AK1728&lt;AJ1728</formula>
    </cfRule>
  </conditionalFormatting>
  <conditionalFormatting sqref="AK1729">
    <cfRule type="expression" dxfId="3114" priority="3171" stopIfTrue="1">
      <formula>AK1729&lt;AJ1729</formula>
    </cfRule>
  </conditionalFormatting>
  <conditionalFormatting sqref="AK1730">
    <cfRule type="expression" dxfId="3113" priority="3170" stopIfTrue="1">
      <formula>AK1730&lt;AJ1730</formula>
    </cfRule>
  </conditionalFormatting>
  <conditionalFormatting sqref="AK1731">
    <cfRule type="expression" dxfId="3112" priority="3169" stopIfTrue="1">
      <formula>AK1731&lt;AJ1731</formula>
    </cfRule>
  </conditionalFormatting>
  <conditionalFormatting sqref="AK1732">
    <cfRule type="expression" dxfId="3111" priority="3168" stopIfTrue="1">
      <formula>AK1732&lt;AJ1732</formula>
    </cfRule>
  </conditionalFormatting>
  <conditionalFormatting sqref="AK1733">
    <cfRule type="expression" dxfId="3110" priority="3167" stopIfTrue="1">
      <formula>AK1733&lt;AJ1733</formula>
    </cfRule>
  </conditionalFormatting>
  <conditionalFormatting sqref="AK1734">
    <cfRule type="expression" dxfId="3109" priority="3166" stopIfTrue="1">
      <formula>AK1734&lt;AJ1734</formula>
    </cfRule>
  </conditionalFormatting>
  <conditionalFormatting sqref="AK1735">
    <cfRule type="expression" dxfId="3108" priority="3165" stopIfTrue="1">
      <formula>AK1735&lt;AJ1735</formula>
    </cfRule>
  </conditionalFormatting>
  <conditionalFormatting sqref="AK1736">
    <cfRule type="expression" dxfId="3107" priority="3164" stopIfTrue="1">
      <formula>AK1736&lt;AJ1736</formula>
    </cfRule>
  </conditionalFormatting>
  <conditionalFormatting sqref="AK1737">
    <cfRule type="expression" dxfId="3106" priority="3163" stopIfTrue="1">
      <formula>AK1737&lt;AJ1737</formula>
    </cfRule>
  </conditionalFormatting>
  <conditionalFormatting sqref="AK1738">
    <cfRule type="expression" dxfId="3105" priority="3162" stopIfTrue="1">
      <formula>AK1738&lt;AJ1738</formula>
    </cfRule>
  </conditionalFormatting>
  <conditionalFormatting sqref="AK1739">
    <cfRule type="expression" dxfId="3104" priority="3161" stopIfTrue="1">
      <formula>AK1739&lt;AJ1739</formula>
    </cfRule>
  </conditionalFormatting>
  <conditionalFormatting sqref="AK1740">
    <cfRule type="expression" dxfId="3103" priority="3160" stopIfTrue="1">
      <formula>AK1740&lt;AJ1740</formula>
    </cfRule>
  </conditionalFormatting>
  <conditionalFormatting sqref="AK1741">
    <cfRule type="expression" dxfId="3102" priority="3159" stopIfTrue="1">
      <formula>AK1741&lt;AJ1741</formula>
    </cfRule>
  </conditionalFormatting>
  <conditionalFormatting sqref="AL1733">
    <cfRule type="expression" dxfId="3101" priority="3158" stopIfTrue="1">
      <formula>AL1733&lt;AK1733</formula>
    </cfRule>
  </conditionalFormatting>
  <conditionalFormatting sqref="AL1718">
    <cfRule type="expression" dxfId="3100" priority="3157" stopIfTrue="1">
      <formula>AL1718&lt;AK1718</formula>
    </cfRule>
  </conditionalFormatting>
  <conditionalFormatting sqref="AL1719:AL1732 AL1734:AL1741">
    <cfRule type="expression" dxfId="3099" priority="3156" stopIfTrue="1">
      <formula>AL1719&lt;AK1719</formula>
    </cfRule>
  </conditionalFormatting>
  <conditionalFormatting sqref="AL1718">
    <cfRule type="expression" dxfId="3098" priority="3155" stopIfTrue="1">
      <formula>AL1718&lt;AK1718</formula>
    </cfRule>
  </conditionalFormatting>
  <conditionalFormatting sqref="AL1719">
    <cfRule type="expression" dxfId="3097" priority="3154" stopIfTrue="1">
      <formula>AL1719&lt;AK1719</formula>
    </cfRule>
  </conditionalFormatting>
  <conditionalFormatting sqref="AL1720">
    <cfRule type="expression" dxfId="3096" priority="3153" stopIfTrue="1">
      <formula>AL1720&lt;AK1720</formula>
    </cfRule>
  </conditionalFormatting>
  <conditionalFormatting sqref="AL1721">
    <cfRule type="expression" dxfId="3095" priority="3152" stopIfTrue="1">
      <formula>AL1721&lt;AK1721</formula>
    </cfRule>
  </conditionalFormatting>
  <conditionalFormatting sqref="AL1722">
    <cfRule type="expression" dxfId="3094" priority="3151" stopIfTrue="1">
      <formula>AL1722&lt;AK1722</formula>
    </cfRule>
  </conditionalFormatting>
  <conditionalFormatting sqref="AL1723">
    <cfRule type="expression" dxfId="3093" priority="3150" stopIfTrue="1">
      <formula>AL1723&lt;AK1723</formula>
    </cfRule>
  </conditionalFormatting>
  <conditionalFormatting sqref="AL1724">
    <cfRule type="expression" dxfId="3092" priority="3149" stopIfTrue="1">
      <formula>AL1724&lt;AK1724</formula>
    </cfRule>
  </conditionalFormatting>
  <conditionalFormatting sqref="AL1725">
    <cfRule type="expression" dxfId="3091" priority="3148" stopIfTrue="1">
      <formula>AL1725&lt;AK1725</formula>
    </cfRule>
  </conditionalFormatting>
  <conditionalFormatting sqref="AL1726">
    <cfRule type="expression" dxfId="3090" priority="3147" stopIfTrue="1">
      <formula>AL1726&lt;AK1726</formula>
    </cfRule>
  </conditionalFormatting>
  <conditionalFormatting sqref="AL1727">
    <cfRule type="expression" dxfId="3089" priority="3146" stopIfTrue="1">
      <formula>AL1727&lt;AK1727</formula>
    </cfRule>
  </conditionalFormatting>
  <conditionalFormatting sqref="AL1728">
    <cfRule type="expression" dxfId="3088" priority="3145" stopIfTrue="1">
      <formula>AL1728&lt;AK1728</formula>
    </cfRule>
  </conditionalFormatting>
  <conditionalFormatting sqref="AL1729">
    <cfRule type="expression" dxfId="3087" priority="3144" stopIfTrue="1">
      <formula>AL1729&lt;AK1729</formula>
    </cfRule>
  </conditionalFormatting>
  <conditionalFormatting sqref="AL1730">
    <cfRule type="expression" dxfId="3086" priority="3143" stopIfTrue="1">
      <formula>AL1730&lt;AK1730</formula>
    </cfRule>
  </conditionalFormatting>
  <conditionalFormatting sqref="AL1731">
    <cfRule type="expression" dxfId="3085" priority="3142" stopIfTrue="1">
      <formula>AL1731&lt;AK1731</formula>
    </cfRule>
  </conditionalFormatting>
  <conditionalFormatting sqref="AL1732">
    <cfRule type="expression" dxfId="3084" priority="3141" stopIfTrue="1">
      <formula>AL1732&lt;AK1732</formula>
    </cfRule>
  </conditionalFormatting>
  <conditionalFormatting sqref="AL1733">
    <cfRule type="expression" dxfId="3083" priority="3140" stopIfTrue="1">
      <formula>AL1733&lt;AK1733</formula>
    </cfRule>
  </conditionalFormatting>
  <conditionalFormatting sqref="AL1734">
    <cfRule type="expression" dxfId="3082" priority="3139" stopIfTrue="1">
      <formula>AL1734&lt;AK1734</formula>
    </cfRule>
  </conditionalFormatting>
  <conditionalFormatting sqref="AL1735">
    <cfRule type="expression" dxfId="3081" priority="3138" stopIfTrue="1">
      <formula>AL1735&lt;AK1735</formula>
    </cfRule>
  </conditionalFormatting>
  <conditionalFormatting sqref="AL1736">
    <cfRule type="expression" dxfId="3080" priority="3137" stopIfTrue="1">
      <formula>AL1736&lt;AK1736</formula>
    </cfRule>
  </conditionalFormatting>
  <conditionalFormatting sqref="AL1737">
    <cfRule type="expression" dxfId="3079" priority="3136" stopIfTrue="1">
      <formula>AL1737&lt;AK1737</formula>
    </cfRule>
  </conditionalFormatting>
  <conditionalFormatting sqref="AL1738">
    <cfRule type="expression" dxfId="3078" priority="3135" stopIfTrue="1">
      <formula>AL1738&lt;AK1738</formula>
    </cfRule>
  </conditionalFormatting>
  <conditionalFormatting sqref="AL1739">
    <cfRule type="expression" dxfId="3077" priority="3134" stopIfTrue="1">
      <formula>AL1739&lt;AK1739</formula>
    </cfRule>
  </conditionalFormatting>
  <conditionalFormatting sqref="AL1740">
    <cfRule type="expression" dxfId="3076" priority="3133" stopIfTrue="1">
      <formula>AL1740&lt;AK1740</formula>
    </cfRule>
  </conditionalFormatting>
  <conditionalFormatting sqref="AL1741">
    <cfRule type="expression" dxfId="3075" priority="3132" stopIfTrue="1">
      <formula>AL1741&lt;AK1741</formula>
    </cfRule>
  </conditionalFormatting>
  <conditionalFormatting sqref="AL1703:AL1711">
    <cfRule type="expression" dxfId="3074" priority="3131" stopIfTrue="1">
      <formula>AL1703&lt;AK1703</formula>
    </cfRule>
  </conditionalFormatting>
  <conditionalFormatting sqref="AL1688">
    <cfRule type="expression" dxfId="3073" priority="3130" stopIfTrue="1">
      <formula>AL1688&lt;AK1688</formula>
    </cfRule>
  </conditionalFormatting>
  <conditionalFormatting sqref="AL1689:AL1702">
    <cfRule type="expression" dxfId="3072" priority="3129" stopIfTrue="1">
      <formula>AL1689&lt;AK1689</formula>
    </cfRule>
  </conditionalFormatting>
  <conditionalFormatting sqref="AL1688">
    <cfRule type="expression" dxfId="3071" priority="3128" stopIfTrue="1">
      <formula>AL1688&lt;AK1688</formula>
    </cfRule>
  </conditionalFormatting>
  <conditionalFormatting sqref="AL1689">
    <cfRule type="expression" dxfId="3070" priority="3127" stopIfTrue="1">
      <formula>AL1689&lt;AK1689</formula>
    </cfRule>
  </conditionalFormatting>
  <conditionalFormatting sqref="AL1690">
    <cfRule type="expression" dxfId="3069" priority="3126" stopIfTrue="1">
      <formula>AL1690&lt;AK1690</formula>
    </cfRule>
  </conditionalFormatting>
  <conditionalFormatting sqref="AL1691">
    <cfRule type="expression" dxfId="3068" priority="3125" stopIfTrue="1">
      <formula>AL1691&lt;AK1691</formula>
    </cfRule>
  </conditionalFormatting>
  <conditionalFormatting sqref="AL1692">
    <cfRule type="expression" dxfId="3067" priority="3124" stopIfTrue="1">
      <formula>AL1692&lt;AK1692</formula>
    </cfRule>
  </conditionalFormatting>
  <conditionalFormatting sqref="AL1693">
    <cfRule type="expression" dxfId="3066" priority="3123" stopIfTrue="1">
      <formula>AL1693&lt;AK1693</formula>
    </cfRule>
  </conditionalFormatting>
  <conditionalFormatting sqref="AL1694">
    <cfRule type="expression" dxfId="3065" priority="3122" stopIfTrue="1">
      <formula>AL1694&lt;AK1694</formula>
    </cfRule>
  </conditionalFormatting>
  <conditionalFormatting sqref="AL1695">
    <cfRule type="expression" dxfId="3064" priority="3121" stopIfTrue="1">
      <formula>AL1695&lt;AK1695</formula>
    </cfRule>
  </conditionalFormatting>
  <conditionalFormatting sqref="AL1696">
    <cfRule type="expression" dxfId="3063" priority="3120" stopIfTrue="1">
      <formula>AL1696&lt;AK1696</formula>
    </cfRule>
  </conditionalFormatting>
  <conditionalFormatting sqref="AL1697">
    <cfRule type="expression" dxfId="3062" priority="3119" stopIfTrue="1">
      <formula>AL1697&lt;AK1697</formula>
    </cfRule>
  </conditionalFormatting>
  <conditionalFormatting sqref="AL1698">
    <cfRule type="expression" dxfId="3061" priority="3118" stopIfTrue="1">
      <formula>AL1698&lt;AK1698</formula>
    </cfRule>
  </conditionalFormatting>
  <conditionalFormatting sqref="AL1699">
    <cfRule type="expression" dxfId="3060" priority="3117" stopIfTrue="1">
      <formula>AL1699&lt;AK1699</formula>
    </cfRule>
  </conditionalFormatting>
  <conditionalFormatting sqref="AL1700">
    <cfRule type="expression" dxfId="3059" priority="3116" stopIfTrue="1">
      <formula>AL1700&lt;AK1700</formula>
    </cfRule>
  </conditionalFormatting>
  <conditionalFormatting sqref="AL1701">
    <cfRule type="expression" dxfId="3058" priority="3115" stopIfTrue="1">
      <formula>AL1701&lt;AK1701</formula>
    </cfRule>
  </conditionalFormatting>
  <conditionalFormatting sqref="AL1702">
    <cfRule type="expression" dxfId="3057" priority="3114" stopIfTrue="1">
      <formula>AL1702&lt;AK1702</formula>
    </cfRule>
  </conditionalFormatting>
  <conditionalFormatting sqref="AL1703">
    <cfRule type="expression" dxfId="3056" priority="3113" stopIfTrue="1">
      <formula>AL1703&lt;AK1703</formula>
    </cfRule>
  </conditionalFormatting>
  <conditionalFormatting sqref="AL1704">
    <cfRule type="expression" dxfId="3055" priority="3112" stopIfTrue="1">
      <formula>AL1704&lt;AK1704</formula>
    </cfRule>
  </conditionalFormatting>
  <conditionalFormatting sqref="AL1705">
    <cfRule type="expression" dxfId="3054" priority="3111" stopIfTrue="1">
      <formula>AL1705&lt;AK1705</formula>
    </cfRule>
  </conditionalFormatting>
  <conditionalFormatting sqref="AL1706">
    <cfRule type="expression" dxfId="3053" priority="3110" stopIfTrue="1">
      <formula>AL1706&lt;AK1706</formula>
    </cfRule>
  </conditionalFormatting>
  <conditionalFormatting sqref="AL1707">
    <cfRule type="expression" dxfId="3052" priority="3109" stopIfTrue="1">
      <formula>AL1707&lt;AK1707</formula>
    </cfRule>
  </conditionalFormatting>
  <conditionalFormatting sqref="AL1708">
    <cfRule type="expression" dxfId="3051" priority="3108" stopIfTrue="1">
      <formula>AL1708&lt;AK1708</formula>
    </cfRule>
  </conditionalFormatting>
  <conditionalFormatting sqref="AL1709">
    <cfRule type="expression" dxfId="3050" priority="3107" stopIfTrue="1">
      <formula>AL1709&lt;AK1709</formula>
    </cfRule>
  </conditionalFormatting>
  <conditionalFormatting sqref="AL1710">
    <cfRule type="expression" dxfId="3049" priority="3106" stopIfTrue="1">
      <formula>AL1710&lt;AK1710</formula>
    </cfRule>
  </conditionalFormatting>
  <conditionalFormatting sqref="AL1711">
    <cfRule type="expression" dxfId="3048" priority="3105" stopIfTrue="1">
      <formula>AL1711&lt;AK1711</formula>
    </cfRule>
  </conditionalFormatting>
  <conditionalFormatting sqref="AS1743 AU1743:AV1743 AS1713 AU1713:BC1713 AX1743:BC1743">
    <cfRule type="expression" dxfId="3047" priority="3104" stopIfTrue="1">
      <formula>AS1713&lt;&gt;AS1712</formula>
    </cfRule>
  </conditionalFormatting>
  <conditionalFormatting sqref="AR1713">
    <cfRule type="expression" dxfId="3046" priority="3103" stopIfTrue="1">
      <formula>AR1713&lt;&gt;AR1712</formula>
    </cfRule>
  </conditionalFormatting>
  <conditionalFormatting sqref="AS1713">
    <cfRule type="expression" dxfId="3045" priority="3102" stopIfTrue="1">
      <formula>AS1713&lt;&gt;AS1712</formula>
    </cfRule>
  </conditionalFormatting>
  <conditionalFormatting sqref="AR1743">
    <cfRule type="expression" dxfId="3044" priority="3101" stopIfTrue="1">
      <formula>AR1743&lt;&gt;AR1742</formula>
    </cfRule>
  </conditionalFormatting>
  <conditionalFormatting sqref="AS1743">
    <cfRule type="expression" dxfId="3043" priority="3100" stopIfTrue="1">
      <formula>AS1743&lt;&gt;AS1742</formula>
    </cfRule>
  </conditionalFormatting>
  <conditionalFormatting sqref="AE1763">
    <cfRule type="expression" dxfId="3042" priority="3099" stopIfTrue="1">
      <formula>AE1763&lt;&gt;AE1762</formula>
    </cfRule>
  </conditionalFormatting>
  <conditionalFormatting sqref="AF1763">
    <cfRule type="expression" dxfId="3041" priority="3098" stopIfTrue="1">
      <formula>AF1763&lt;&gt;AF1762</formula>
    </cfRule>
  </conditionalFormatting>
  <conditionalFormatting sqref="AE1733">
    <cfRule type="expression" dxfId="3040" priority="3096" stopIfTrue="1">
      <formula>AE1733&lt;&gt;AE1732</formula>
    </cfRule>
  </conditionalFormatting>
  <conditionalFormatting sqref="AF1733">
    <cfRule type="expression" dxfId="3039" priority="3095" stopIfTrue="1">
      <formula>AF1733&lt;&gt;AF1732</formula>
    </cfRule>
  </conditionalFormatting>
  <conditionalFormatting sqref="AR1713">
    <cfRule type="expression" dxfId="3038" priority="3094" stopIfTrue="1">
      <formula>AR1713&lt;&gt;AR1712</formula>
    </cfRule>
  </conditionalFormatting>
  <conditionalFormatting sqref="AS1713">
    <cfRule type="expression" dxfId="3037" priority="3093" stopIfTrue="1">
      <formula>AS1713&lt;&gt;AS1712</formula>
    </cfRule>
  </conditionalFormatting>
  <conditionalFormatting sqref="AR1743">
    <cfRule type="expression" dxfId="3036" priority="3092" stopIfTrue="1">
      <formula>AR1743&lt;&gt;AR1742</formula>
    </cfRule>
  </conditionalFormatting>
  <conditionalFormatting sqref="AS1743">
    <cfRule type="expression" dxfId="3035" priority="3091" stopIfTrue="1">
      <formula>AS1743&lt;&gt;AS1742</formula>
    </cfRule>
  </conditionalFormatting>
  <conditionalFormatting sqref="AE1763">
    <cfRule type="expression" dxfId="3034" priority="3090" stopIfTrue="1">
      <formula>AE1763&lt;&gt;AE1762</formula>
    </cfRule>
  </conditionalFormatting>
  <conditionalFormatting sqref="AF1763">
    <cfRule type="expression" dxfId="3033" priority="3089" stopIfTrue="1">
      <formula>AF1763&lt;&gt;AF1762</formula>
    </cfRule>
  </conditionalFormatting>
  <conditionalFormatting sqref="AE1733">
    <cfRule type="expression" dxfId="3032" priority="3087" stopIfTrue="1">
      <formula>AE1733&lt;&gt;AE1732</formula>
    </cfRule>
  </conditionalFormatting>
  <conditionalFormatting sqref="AF1733">
    <cfRule type="expression" dxfId="3031" priority="3086" stopIfTrue="1">
      <formula>AF1733&lt;&gt;AF1732</formula>
    </cfRule>
  </conditionalFormatting>
  <conditionalFormatting sqref="AR1713">
    <cfRule type="expression" dxfId="3030" priority="3085" stopIfTrue="1">
      <formula>AR1713&lt;&gt;AR1712</formula>
    </cfRule>
  </conditionalFormatting>
  <conditionalFormatting sqref="AS1713">
    <cfRule type="expression" dxfId="3029" priority="3084" stopIfTrue="1">
      <formula>AS1713&lt;&gt;AS1712</formula>
    </cfRule>
  </conditionalFormatting>
  <conditionalFormatting sqref="AR1743">
    <cfRule type="expression" dxfId="3028" priority="3083" stopIfTrue="1">
      <formula>AR1743&lt;&gt;AR1742</formula>
    </cfRule>
  </conditionalFormatting>
  <conditionalFormatting sqref="AS1743">
    <cfRule type="expression" dxfId="3027" priority="3082" stopIfTrue="1">
      <formula>AS1743&lt;&gt;AS1742</formula>
    </cfRule>
  </conditionalFormatting>
  <conditionalFormatting sqref="AE1763">
    <cfRule type="expression" dxfId="3026" priority="3081" stopIfTrue="1">
      <formula>AE1763&lt;&gt;AE1762</formula>
    </cfRule>
  </conditionalFormatting>
  <conditionalFormatting sqref="AF1763">
    <cfRule type="expression" dxfId="3025" priority="3080" stopIfTrue="1">
      <formula>AF1763&lt;&gt;AF1762</formula>
    </cfRule>
  </conditionalFormatting>
  <conditionalFormatting sqref="AE1733">
    <cfRule type="expression" dxfId="3024" priority="3078" stopIfTrue="1">
      <formula>AE1733&lt;&gt;AE1732</formula>
    </cfRule>
  </conditionalFormatting>
  <conditionalFormatting sqref="AF1733">
    <cfRule type="expression" dxfId="3023" priority="3077" stopIfTrue="1">
      <formula>AF1733&lt;&gt;AF1732</formula>
    </cfRule>
  </conditionalFormatting>
  <conditionalFormatting sqref="AR1713">
    <cfRule type="expression" dxfId="3022" priority="3076" stopIfTrue="1">
      <formula>AR1713&lt;&gt;AR1712</formula>
    </cfRule>
  </conditionalFormatting>
  <conditionalFormatting sqref="AS1713">
    <cfRule type="expression" dxfId="3021" priority="3075" stopIfTrue="1">
      <formula>AS1713&lt;&gt;AS1712</formula>
    </cfRule>
  </conditionalFormatting>
  <conditionalFormatting sqref="AR1743">
    <cfRule type="expression" dxfId="3020" priority="3074" stopIfTrue="1">
      <formula>AR1743&lt;&gt;AR1742</formula>
    </cfRule>
  </conditionalFormatting>
  <conditionalFormatting sqref="AS1743">
    <cfRule type="expression" dxfId="3019" priority="3073" stopIfTrue="1">
      <formula>AS1743&lt;&gt;AS1742</formula>
    </cfRule>
  </conditionalFormatting>
  <conditionalFormatting sqref="AE1763">
    <cfRule type="expression" dxfId="3018" priority="3072" stopIfTrue="1">
      <formula>AE1763&lt;&gt;AE1762</formula>
    </cfRule>
  </conditionalFormatting>
  <conditionalFormatting sqref="AF1763">
    <cfRule type="expression" dxfId="3017" priority="3071" stopIfTrue="1">
      <formula>AF1763&lt;&gt;AF1762</formula>
    </cfRule>
  </conditionalFormatting>
  <conditionalFormatting sqref="AE1733">
    <cfRule type="expression" dxfId="3016" priority="3069" stopIfTrue="1">
      <formula>AE1733&lt;&gt;AE1732</formula>
    </cfRule>
  </conditionalFormatting>
  <conditionalFormatting sqref="AF1733">
    <cfRule type="expression" dxfId="3015" priority="3068" stopIfTrue="1">
      <formula>AF1733&lt;&gt;AF1732</formula>
    </cfRule>
  </conditionalFormatting>
  <conditionalFormatting sqref="AW1743">
    <cfRule type="expression" dxfId="3014" priority="3067" stopIfTrue="1">
      <formula>AW1743&lt;&gt;AW1742</formula>
    </cfRule>
  </conditionalFormatting>
  <conditionalFormatting sqref="AU1713">
    <cfRule type="expression" dxfId="3013" priority="3066" stopIfTrue="1">
      <formula>AU1713&lt;&gt;AU1712</formula>
    </cfRule>
  </conditionalFormatting>
  <conditionalFormatting sqref="AU1713">
    <cfRule type="expression" dxfId="3012" priority="3065" stopIfTrue="1">
      <formula>AU1713&lt;&gt;AU1712</formula>
    </cfRule>
  </conditionalFormatting>
  <conditionalFormatting sqref="AU1713">
    <cfRule type="expression" dxfId="3011" priority="3064" stopIfTrue="1">
      <formula>AU1713&lt;&gt;AU1712</formula>
    </cfRule>
  </conditionalFormatting>
  <conditionalFormatting sqref="AU1713">
    <cfRule type="expression" dxfId="3010" priority="3063" stopIfTrue="1">
      <formula>AU1713&lt;&gt;AU1712</formula>
    </cfRule>
  </conditionalFormatting>
  <conditionalFormatting sqref="AV1713">
    <cfRule type="expression" dxfId="3009" priority="3062" stopIfTrue="1">
      <formula>AV1713&lt;&gt;AV1712</formula>
    </cfRule>
  </conditionalFormatting>
  <conditionalFormatting sqref="AV1713">
    <cfRule type="expression" dxfId="3008" priority="3061" stopIfTrue="1">
      <formula>AV1713&lt;&gt;AV1712</formula>
    </cfRule>
  </conditionalFormatting>
  <conditionalFormatting sqref="AV1713">
    <cfRule type="expression" dxfId="3007" priority="3060" stopIfTrue="1">
      <formula>AV1713&lt;&gt;AV1712</formula>
    </cfRule>
  </conditionalFormatting>
  <conditionalFormatting sqref="AV1713">
    <cfRule type="expression" dxfId="3006" priority="3059" stopIfTrue="1">
      <formula>AV1713&lt;&gt;AV1712</formula>
    </cfRule>
  </conditionalFormatting>
  <conditionalFormatting sqref="AE1733">
    <cfRule type="expression" dxfId="3005" priority="3057" stopIfTrue="1">
      <formula>AE1733&lt;&gt;AE1732</formula>
    </cfRule>
  </conditionalFormatting>
  <conditionalFormatting sqref="AF1733">
    <cfRule type="expression" dxfId="3004" priority="3056" stopIfTrue="1">
      <formula>AF1733&lt;&gt;AF1732</formula>
    </cfRule>
  </conditionalFormatting>
  <conditionalFormatting sqref="AI1709:AI1711">
    <cfRule type="expression" dxfId="3003" priority="3055" stopIfTrue="1">
      <formula>AI1709&lt;AH1709</formula>
    </cfRule>
  </conditionalFormatting>
  <conditionalFormatting sqref="AE1733">
    <cfRule type="expression" dxfId="3002" priority="3054" stopIfTrue="1">
      <formula>AE1733&lt;&gt;AE1732</formula>
    </cfRule>
  </conditionalFormatting>
  <conditionalFormatting sqref="AF1733">
    <cfRule type="expression" dxfId="3001" priority="3053" stopIfTrue="1">
      <formula>AF1733&lt;&gt;AF1732</formula>
    </cfRule>
  </conditionalFormatting>
  <conditionalFormatting sqref="AE1733">
    <cfRule type="expression" dxfId="3000" priority="3052" stopIfTrue="1">
      <formula>AE1733&lt;&gt;AE1732</formula>
    </cfRule>
  </conditionalFormatting>
  <conditionalFormatting sqref="AF1733">
    <cfRule type="expression" dxfId="2999" priority="3051" stopIfTrue="1">
      <formula>AF1733&lt;&gt;AF1732</formula>
    </cfRule>
  </conditionalFormatting>
  <conditionalFormatting sqref="AI1709:AI1711">
    <cfRule type="expression" dxfId="2998" priority="3050" stopIfTrue="1">
      <formula>AI1709&lt;AH1709</formula>
    </cfRule>
  </conditionalFormatting>
  <conditionalFormatting sqref="AE1733">
    <cfRule type="expression" dxfId="2997" priority="3049" stopIfTrue="1">
      <formula>AE1733&lt;&gt;AE1732</formula>
    </cfRule>
  </conditionalFormatting>
  <conditionalFormatting sqref="AF1733">
    <cfRule type="expression" dxfId="2996" priority="3048" stopIfTrue="1">
      <formula>AF1733&lt;&gt;AF1732</formula>
    </cfRule>
  </conditionalFormatting>
  <conditionalFormatting sqref="AI1709:AI1711">
    <cfRule type="expression" dxfId="2995" priority="3047" stopIfTrue="1">
      <formula>AI1709&lt;AH1709</formula>
    </cfRule>
  </conditionalFormatting>
  <conditionalFormatting sqref="AJ1709:AJ1711">
    <cfRule type="expression" dxfId="2994" priority="3046" stopIfTrue="1">
      <formula>AJ1709&lt;AI1709</formula>
    </cfRule>
  </conditionalFormatting>
  <conditionalFormatting sqref="AK1709:AK1711">
    <cfRule type="expression" dxfId="2993" priority="3045" stopIfTrue="1">
      <formula>AK1709&lt;AJ1709</formula>
    </cfRule>
  </conditionalFormatting>
  <conditionalFormatting sqref="AK1709">
    <cfRule type="expression" dxfId="2992" priority="3044" stopIfTrue="1">
      <formula>AK1709&lt;AJ1709</formula>
    </cfRule>
  </conditionalFormatting>
  <conditionalFormatting sqref="AK1710">
    <cfRule type="expression" dxfId="2991" priority="3043" stopIfTrue="1">
      <formula>AK1710&lt;AJ1710</formula>
    </cfRule>
  </conditionalFormatting>
  <conditionalFormatting sqref="AK1711">
    <cfRule type="expression" dxfId="2990" priority="3042" stopIfTrue="1">
      <formula>AK1711&lt;AJ1711</formula>
    </cfRule>
  </conditionalFormatting>
  <conditionalFormatting sqref="AL1703">
    <cfRule type="expression" dxfId="2989" priority="3041" stopIfTrue="1">
      <formula>AL1703&lt;AK1703</formula>
    </cfRule>
  </conditionalFormatting>
  <conditionalFormatting sqref="AL1688">
    <cfRule type="expression" dxfId="2988" priority="3040" stopIfTrue="1">
      <formula>AL1688&lt;AK1688</formula>
    </cfRule>
  </conditionalFormatting>
  <conditionalFormatting sqref="AL1689:AL1702 AL1704:AL1711">
    <cfRule type="expression" dxfId="2987" priority="3039" stopIfTrue="1">
      <formula>AL1689&lt;AK1689</formula>
    </cfRule>
  </conditionalFormatting>
  <conditionalFormatting sqref="AL1688">
    <cfRule type="expression" dxfId="2986" priority="3038" stopIfTrue="1">
      <formula>AL1688&lt;AK1688</formula>
    </cfRule>
  </conditionalFormatting>
  <conditionalFormatting sqref="AL1689">
    <cfRule type="expression" dxfId="2985" priority="3037" stopIfTrue="1">
      <formula>AL1689&lt;AK1689</formula>
    </cfRule>
  </conditionalFormatting>
  <conditionalFormatting sqref="AL1690">
    <cfRule type="expression" dxfId="2984" priority="3036" stopIfTrue="1">
      <formula>AL1690&lt;AK1690</formula>
    </cfRule>
  </conditionalFormatting>
  <conditionalFormatting sqref="AL1691">
    <cfRule type="expression" dxfId="2983" priority="3035" stopIfTrue="1">
      <formula>AL1691&lt;AK1691</formula>
    </cfRule>
  </conditionalFormatting>
  <conditionalFormatting sqref="AL1692">
    <cfRule type="expression" dxfId="2982" priority="3034" stopIfTrue="1">
      <formula>AL1692&lt;AK1692</formula>
    </cfRule>
  </conditionalFormatting>
  <conditionalFormatting sqref="AL1693">
    <cfRule type="expression" dxfId="2981" priority="3033" stopIfTrue="1">
      <formula>AL1693&lt;AK1693</formula>
    </cfRule>
  </conditionalFormatting>
  <conditionalFormatting sqref="AL1694">
    <cfRule type="expression" dxfId="2980" priority="3032" stopIfTrue="1">
      <formula>AL1694&lt;AK1694</formula>
    </cfRule>
  </conditionalFormatting>
  <conditionalFormatting sqref="AL1695">
    <cfRule type="expression" dxfId="2979" priority="3031" stopIfTrue="1">
      <formula>AL1695&lt;AK1695</formula>
    </cfRule>
  </conditionalFormatting>
  <conditionalFormatting sqref="AL1696">
    <cfRule type="expression" dxfId="2978" priority="3030" stopIfTrue="1">
      <formula>AL1696&lt;AK1696</formula>
    </cfRule>
  </conditionalFormatting>
  <conditionalFormatting sqref="AL1697">
    <cfRule type="expression" dxfId="2977" priority="3029" stopIfTrue="1">
      <formula>AL1697&lt;AK1697</formula>
    </cfRule>
  </conditionalFormatting>
  <conditionalFormatting sqref="AL1698">
    <cfRule type="expression" dxfId="2976" priority="3028" stopIfTrue="1">
      <formula>AL1698&lt;AK1698</formula>
    </cfRule>
  </conditionalFormatting>
  <conditionalFormatting sqref="AL1699">
    <cfRule type="expression" dxfId="2975" priority="3027" stopIfTrue="1">
      <formula>AL1699&lt;AK1699</formula>
    </cfRule>
  </conditionalFormatting>
  <conditionalFormatting sqref="AL1700">
    <cfRule type="expression" dxfId="2974" priority="3026" stopIfTrue="1">
      <formula>AL1700&lt;AK1700</formula>
    </cfRule>
  </conditionalFormatting>
  <conditionalFormatting sqref="AL1701">
    <cfRule type="expression" dxfId="2973" priority="3025" stopIfTrue="1">
      <formula>AL1701&lt;AK1701</formula>
    </cfRule>
  </conditionalFormatting>
  <conditionalFormatting sqref="AL1702">
    <cfRule type="expression" dxfId="2972" priority="3024" stopIfTrue="1">
      <formula>AL1702&lt;AK1702</formula>
    </cfRule>
  </conditionalFormatting>
  <conditionalFormatting sqref="AL1703">
    <cfRule type="expression" dxfId="2971" priority="3023" stopIfTrue="1">
      <formula>AL1703&lt;AK1703</formula>
    </cfRule>
  </conditionalFormatting>
  <conditionalFormatting sqref="AL1704">
    <cfRule type="expression" dxfId="2970" priority="3022" stopIfTrue="1">
      <formula>AL1704&lt;AK1704</formula>
    </cfRule>
  </conditionalFormatting>
  <conditionalFormatting sqref="AL1705">
    <cfRule type="expression" dxfId="2969" priority="3021" stopIfTrue="1">
      <formula>AL1705&lt;AK1705</formula>
    </cfRule>
  </conditionalFormatting>
  <conditionalFormatting sqref="AL1706">
    <cfRule type="expression" dxfId="2968" priority="3020" stopIfTrue="1">
      <formula>AL1706&lt;AK1706</formula>
    </cfRule>
  </conditionalFormatting>
  <conditionalFormatting sqref="AL1707">
    <cfRule type="expression" dxfId="2967" priority="3019" stopIfTrue="1">
      <formula>AL1707&lt;AK1707</formula>
    </cfRule>
  </conditionalFormatting>
  <conditionalFormatting sqref="AL1708">
    <cfRule type="expression" dxfId="2966" priority="3018" stopIfTrue="1">
      <formula>AL1708&lt;AK1708</formula>
    </cfRule>
  </conditionalFormatting>
  <conditionalFormatting sqref="AL1709">
    <cfRule type="expression" dxfId="2965" priority="3017" stopIfTrue="1">
      <formula>AL1709&lt;AK1709</formula>
    </cfRule>
  </conditionalFormatting>
  <conditionalFormatting sqref="AL1710">
    <cfRule type="expression" dxfId="2964" priority="3016" stopIfTrue="1">
      <formula>AL1710&lt;AK1710</formula>
    </cfRule>
  </conditionalFormatting>
  <conditionalFormatting sqref="AL1711">
    <cfRule type="expression" dxfId="2963" priority="3015" stopIfTrue="1">
      <formula>AL1711&lt;AK1711</formula>
    </cfRule>
  </conditionalFormatting>
  <conditionalFormatting sqref="AE1733">
    <cfRule type="expression" dxfId="2962" priority="3014" stopIfTrue="1">
      <formula>AE1733&lt;&gt;AE1732</formula>
    </cfRule>
  </conditionalFormatting>
  <conditionalFormatting sqref="AF1733">
    <cfRule type="expression" dxfId="2961" priority="3013" stopIfTrue="1">
      <formula>AF1733&lt;&gt;AF1732</formula>
    </cfRule>
  </conditionalFormatting>
  <conditionalFormatting sqref="AE1733">
    <cfRule type="expression" dxfId="2960" priority="3012" stopIfTrue="1">
      <formula>AE1733&lt;&gt;AE1732</formula>
    </cfRule>
  </conditionalFormatting>
  <conditionalFormatting sqref="AF1733">
    <cfRule type="expression" dxfId="2959" priority="3011" stopIfTrue="1">
      <formula>AF1733&lt;&gt;AF1732</formula>
    </cfRule>
  </conditionalFormatting>
  <conditionalFormatting sqref="AE1733">
    <cfRule type="expression" dxfId="2958" priority="3010" stopIfTrue="1">
      <formula>AE1733&lt;&gt;AE1732</formula>
    </cfRule>
  </conditionalFormatting>
  <conditionalFormatting sqref="AF1733">
    <cfRule type="expression" dxfId="2957" priority="3009" stopIfTrue="1">
      <formula>AF1733&lt;&gt;AF1732</formula>
    </cfRule>
  </conditionalFormatting>
  <conditionalFormatting sqref="AE1733">
    <cfRule type="expression" dxfId="2956" priority="3008" stopIfTrue="1">
      <formula>AE1733&lt;&gt;AE1732</formula>
    </cfRule>
  </conditionalFormatting>
  <conditionalFormatting sqref="AF1733">
    <cfRule type="expression" dxfId="2955" priority="3007" stopIfTrue="1">
      <formula>AF1733&lt;&gt;AF1732</formula>
    </cfRule>
  </conditionalFormatting>
  <conditionalFormatting sqref="AE1763">
    <cfRule type="expression" dxfId="2954" priority="3005" stopIfTrue="1">
      <formula>AE1763&lt;&gt;AE1762</formula>
    </cfRule>
  </conditionalFormatting>
  <conditionalFormatting sqref="AF1763">
    <cfRule type="expression" dxfId="2953" priority="3004" stopIfTrue="1">
      <formula>AF1763&lt;&gt;AF1762</formula>
    </cfRule>
  </conditionalFormatting>
  <conditionalFormatting sqref="AI1718">
    <cfRule type="expression" dxfId="2952" priority="3003" stopIfTrue="1">
      <formula>AI1718&lt;AH1718</formula>
    </cfRule>
  </conditionalFormatting>
  <conditionalFormatting sqref="AI1719:AI1741">
    <cfRule type="expression" dxfId="2951" priority="3002" stopIfTrue="1">
      <formula>AI1719&lt;AH1719</formula>
    </cfRule>
  </conditionalFormatting>
  <conditionalFormatting sqref="AE1763">
    <cfRule type="expression" dxfId="2950" priority="3001" stopIfTrue="1">
      <formula>AE1763&lt;&gt;AE1762</formula>
    </cfRule>
  </conditionalFormatting>
  <conditionalFormatting sqref="AF1763">
    <cfRule type="expression" dxfId="2949" priority="3000" stopIfTrue="1">
      <formula>AF1763&lt;&gt;AF1762</formula>
    </cfRule>
  </conditionalFormatting>
  <conditionalFormatting sqref="AE1763">
    <cfRule type="expression" dxfId="2948" priority="2999" stopIfTrue="1">
      <formula>AE1763&lt;&gt;AE1762</formula>
    </cfRule>
  </conditionalFormatting>
  <conditionalFormatting sqref="AF1763">
    <cfRule type="expression" dxfId="2947" priority="2998" stopIfTrue="1">
      <formula>AF1763&lt;&gt;AF1762</formula>
    </cfRule>
  </conditionalFormatting>
  <conditionalFormatting sqref="AI1718">
    <cfRule type="expression" dxfId="2946" priority="2997" stopIfTrue="1">
      <formula>AI1718&lt;AH1718</formula>
    </cfRule>
  </conditionalFormatting>
  <conditionalFormatting sqref="AI1719:AI1741">
    <cfRule type="expression" dxfId="2945" priority="2996" stopIfTrue="1">
      <formula>AI1719&lt;AH1719</formula>
    </cfRule>
  </conditionalFormatting>
  <conditionalFormatting sqref="AE1763">
    <cfRule type="expression" dxfId="2944" priority="2995" stopIfTrue="1">
      <formula>AE1763&lt;&gt;AE1762</formula>
    </cfRule>
  </conditionalFormatting>
  <conditionalFormatting sqref="AF1763">
    <cfRule type="expression" dxfId="2943" priority="2994" stopIfTrue="1">
      <formula>AF1763&lt;&gt;AF1762</formula>
    </cfRule>
  </conditionalFormatting>
  <conditionalFormatting sqref="AI1718">
    <cfRule type="expression" dxfId="2942" priority="2993" stopIfTrue="1">
      <formula>AI1718&lt;AH1718</formula>
    </cfRule>
  </conditionalFormatting>
  <conditionalFormatting sqref="AI1719:AI1741">
    <cfRule type="expression" dxfId="2941" priority="2992" stopIfTrue="1">
      <formula>AI1719&lt;AH1719</formula>
    </cfRule>
  </conditionalFormatting>
  <conditionalFormatting sqref="AJ1733">
    <cfRule type="expression" dxfId="2940" priority="2991" stopIfTrue="1">
      <formula>AJ1733&lt;AI1733</formula>
    </cfRule>
  </conditionalFormatting>
  <conditionalFormatting sqref="AJ1718">
    <cfRule type="expression" dxfId="2939" priority="2990" stopIfTrue="1">
      <formula>AJ1718&lt;AI1718</formula>
    </cfRule>
  </conditionalFormatting>
  <conditionalFormatting sqref="AJ1719:AJ1732 AJ1734:AJ1741">
    <cfRule type="expression" dxfId="2938" priority="2989" stopIfTrue="1">
      <formula>AJ1719&lt;AI1719</formula>
    </cfRule>
  </conditionalFormatting>
  <conditionalFormatting sqref="AK1718">
    <cfRule type="expression" dxfId="2937" priority="2988" stopIfTrue="1">
      <formula>AK1718&lt;AJ1718</formula>
    </cfRule>
  </conditionalFormatting>
  <conditionalFormatting sqref="AK1719">
    <cfRule type="expression" dxfId="2936" priority="2987" stopIfTrue="1">
      <formula>AK1719&lt;AJ1719</formula>
    </cfRule>
  </conditionalFormatting>
  <conditionalFormatting sqref="AK1720">
    <cfRule type="expression" dxfId="2935" priority="2986" stopIfTrue="1">
      <formula>AK1720&lt;AJ1720</formula>
    </cfRule>
  </conditionalFormatting>
  <conditionalFormatting sqref="AK1721">
    <cfRule type="expression" dxfId="2934" priority="2985" stopIfTrue="1">
      <formula>AK1721&lt;AJ1721</formula>
    </cfRule>
  </conditionalFormatting>
  <conditionalFormatting sqref="AK1722">
    <cfRule type="expression" dxfId="2933" priority="2984" stopIfTrue="1">
      <formula>AK1722&lt;AJ1722</formula>
    </cfRule>
  </conditionalFormatting>
  <conditionalFormatting sqref="AK1723">
    <cfRule type="expression" dxfId="2932" priority="2983" stopIfTrue="1">
      <formula>AK1723&lt;AJ1723</formula>
    </cfRule>
  </conditionalFormatting>
  <conditionalFormatting sqref="AK1724">
    <cfRule type="expression" dxfId="2931" priority="2982" stopIfTrue="1">
      <formula>AK1724&lt;AJ1724</formula>
    </cfRule>
  </conditionalFormatting>
  <conditionalFormatting sqref="AK1725">
    <cfRule type="expression" dxfId="2930" priority="2981" stopIfTrue="1">
      <formula>AK1725&lt;AJ1725</formula>
    </cfRule>
  </conditionalFormatting>
  <conditionalFormatting sqref="AK1726">
    <cfRule type="expression" dxfId="2929" priority="2980" stopIfTrue="1">
      <formula>AK1726&lt;AJ1726</formula>
    </cfRule>
  </conditionalFormatting>
  <conditionalFormatting sqref="AK1727">
    <cfRule type="expression" dxfId="2928" priority="2979" stopIfTrue="1">
      <formula>AK1727&lt;AJ1727</formula>
    </cfRule>
  </conditionalFormatting>
  <conditionalFormatting sqref="AK1728">
    <cfRule type="expression" dxfId="2927" priority="2978" stopIfTrue="1">
      <formula>AK1728&lt;AJ1728</formula>
    </cfRule>
  </conditionalFormatting>
  <conditionalFormatting sqref="AK1729">
    <cfRule type="expression" dxfId="2926" priority="2977" stopIfTrue="1">
      <formula>AK1729&lt;AJ1729</formula>
    </cfRule>
  </conditionalFormatting>
  <conditionalFormatting sqref="AK1730">
    <cfRule type="expression" dxfId="2925" priority="2976" stopIfTrue="1">
      <formula>AK1730&lt;AJ1730</formula>
    </cfRule>
  </conditionalFormatting>
  <conditionalFormatting sqref="AK1731">
    <cfRule type="expression" dxfId="2924" priority="2975" stopIfTrue="1">
      <formula>AK1731&lt;AJ1731</formula>
    </cfRule>
  </conditionalFormatting>
  <conditionalFormatting sqref="AK1732">
    <cfRule type="expression" dxfId="2923" priority="2974" stopIfTrue="1">
      <formula>AK1732&lt;AJ1732</formula>
    </cfRule>
  </conditionalFormatting>
  <conditionalFormatting sqref="AK1733">
    <cfRule type="expression" dxfId="2922" priority="2973" stopIfTrue="1">
      <formula>AK1733&lt;AJ1733</formula>
    </cfRule>
  </conditionalFormatting>
  <conditionalFormatting sqref="AK1734">
    <cfRule type="expression" dxfId="2921" priority="2972" stopIfTrue="1">
      <formula>AK1734&lt;AJ1734</formula>
    </cfRule>
  </conditionalFormatting>
  <conditionalFormatting sqref="AK1735">
    <cfRule type="expression" dxfId="2920" priority="2971" stopIfTrue="1">
      <formula>AK1735&lt;AJ1735</formula>
    </cfRule>
  </conditionalFormatting>
  <conditionalFormatting sqref="AK1736">
    <cfRule type="expression" dxfId="2919" priority="2970" stopIfTrue="1">
      <formula>AK1736&lt;AJ1736</formula>
    </cfRule>
  </conditionalFormatting>
  <conditionalFormatting sqref="AK1737">
    <cfRule type="expression" dxfId="2918" priority="2969" stopIfTrue="1">
      <formula>AK1737&lt;AJ1737</formula>
    </cfRule>
  </conditionalFormatting>
  <conditionalFormatting sqref="AK1738">
    <cfRule type="expression" dxfId="2917" priority="2968" stopIfTrue="1">
      <formula>AK1738&lt;AJ1738</formula>
    </cfRule>
  </conditionalFormatting>
  <conditionalFormatting sqref="AK1739">
    <cfRule type="expression" dxfId="2916" priority="2967" stopIfTrue="1">
      <formula>AK1739&lt;AJ1739</formula>
    </cfRule>
  </conditionalFormatting>
  <conditionalFormatting sqref="AK1740">
    <cfRule type="expression" dxfId="2915" priority="2966" stopIfTrue="1">
      <formula>AK1740&lt;AJ1740</formula>
    </cfRule>
  </conditionalFormatting>
  <conditionalFormatting sqref="AK1741">
    <cfRule type="expression" dxfId="2914" priority="2965" stopIfTrue="1">
      <formula>AK1741&lt;AJ1741</formula>
    </cfRule>
  </conditionalFormatting>
  <conditionalFormatting sqref="AL1718">
    <cfRule type="expression" dxfId="2913" priority="2964" stopIfTrue="1">
      <formula>AL1718&lt;AK1718</formula>
    </cfRule>
  </conditionalFormatting>
  <conditionalFormatting sqref="AL1719">
    <cfRule type="expression" dxfId="2912" priority="2963" stopIfTrue="1">
      <formula>AL1719&lt;AK1719</formula>
    </cfRule>
  </conditionalFormatting>
  <conditionalFormatting sqref="AL1720">
    <cfRule type="expression" dxfId="2911" priority="2962" stopIfTrue="1">
      <formula>AL1720&lt;AK1720</formula>
    </cfRule>
  </conditionalFormatting>
  <conditionalFormatting sqref="AL1721">
    <cfRule type="expression" dxfId="2910" priority="2961" stopIfTrue="1">
      <formula>AL1721&lt;AK1721</formula>
    </cfRule>
  </conditionalFormatting>
  <conditionalFormatting sqref="AL1722">
    <cfRule type="expression" dxfId="2909" priority="2960" stopIfTrue="1">
      <formula>AL1722&lt;AK1722</formula>
    </cfRule>
  </conditionalFormatting>
  <conditionalFormatting sqref="AL1723">
    <cfRule type="expression" dxfId="2908" priority="2959" stopIfTrue="1">
      <formula>AL1723&lt;AK1723</formula>
    </cfRule>
  </conditionalFormatting>
  <conditionalFormatting sqref="AL1724">
    <cfRule type="expression" dxfId="2907" priority="2958" stopIfTrue="1">
      <formula>AL1724&lt;AK1724</formula>
    </cfRule>
  </conditionalFormatting>
  <conditionalFormatting sqref="AL1725">
    <cfRule type="expression" dxfId="2906" priority="2957" stopIfTrue="1">
      <formula>AL1725&lt;AK1725</formula>
    </cfRule>
  </conditionalFormatting>
  <conditionalFormatting sqref="AL1726">
    <cfRule type="expression" dxfId="2905" priority="2956" stopIfTrue="1">
      <formula>AL1726&lt;AK1726</formula>
    </cfRule>
  </conditionalFormatting>
  <conditionalFormatting sqref="AL1727">
    <cfRule type="expression" dxfId="2904" priority="2955" stopIfTrue="1">
      <formula>AL1727&lt;AK1727</formula>
    </cfRule>
  </conditionalFormatting>
  <conditionalFormatting sqref="AL1728">
    <cfRule type="expression" dxfId="2903" priority="2954" stopIfTrue="1">
      <formula>AL1728&lt;AK1728</formula>
    </cfRule>
  </conditionalFormatting>
  <conditionalFormatting sqref="AL1729">
    <cfRule type="expression" dxfId="2902" priority="2953" stopIfTrue="1">
      <formula>AL1729&lt;AK1729</formula>
    </cfRule>
  </conditionalFormatting>
  <conditionalFormatting sqref="AL1730">
    <cfRule type="expression" dxfId="2901" priority="2952" stopIfTrue="1">
      <formula>AL1730&lt;AK1730</formula>
    </cfRule>
  </conditionalFormatting>
  <conditionalFormatting sqref="AL1731">
    <cfRule type="expression" dxfId="2900" priority="2951" stopIfTrue="1">
      <formula>AL1731&lt;AK1731</formula>
    </cfRule>
  </conditionalFormatting>
  <conditionalFormatting sqref="AL1732">
    <cfRule type="expression" dxfId="2899" priority="2950" stopIfTrue="1">
      <formula>AL1732&lt;AK1732</formula>
    </cfRule>
  </conditionalFormatting>
  <conditionalFormatting sqref="AL1733">
    <cfRule type="expression" dxfId="2898" priority="2949" stopIfTrue="1">
      <formula>AL1733&lt;AK1733</formula>
    </cfRule>
  </conditionalFormatting>
  <conditionalFormatting sqref="AL1734">
    <cfRule type="expression" dxfId="2897" priority="2948" stopIfTrue="1">
      <formula>AL1734&lt;AK1734</formula>
    </cfRule>
  </conditionalFormatting>
  <conditionalFormatting sqref="AL1735">
    <cfRule type="expression" dxfId="2896" priority="2947" stopIfTrue="1">
      <formula>AL1735&lt;AK1735</formula>
    </cfRule>
  </conditionalFormatting>
  <conditionalFormatting sqref="AL1736">
    <cfRule type="expression" dxfId="2895" priority="2946" stopIfTrue="1">
      <formula>AL1736&lt;AK1736</formula>
    </cfRule>
  </conditionalFormatting>
  <conditionalFormatting sqref="AL1737">
    <cfRule type="expression" dxfId="2894" priority="2945" stopIfTrue="1">
      <formula>AL1737&lt;AK1737</formula>
    </cfRule>
  </conditionalFormatting>
  <conditionalFormatting sqref="AL1738">
    <cfRule type="expression" dxfId="2893" priority="2944" stopIfTrue="1">
      <formula>AL1738&lt;AK1738</formula>
    </cfRule>
  </conditionalFormatting>
  <conditionalFormatting sqref="AL1739">
    <cfRule type="expression" dxfId="2892" priority="2943" stopIfTrue="1">
      <formula>AL1739&lt;AK1739</formula>
    </cfRule>
  </conditionalFormatting>
  <conditionalFormatting sqref="AL1740">
    <cfRule type="expression" dxfId="2891" priority="2942" stopIfTrue="1">
      <formula>AL1740&lt;AK1740</formula>
    </cfRule>
  </conditionalFormatting>
  <conditionalFormatting sqref="AL1741">
    <cfRule type="expression" dxfId="2890" priority="2941" stopIfTrue="1">
      <formula>AL1741&lt;AK1741</formula>
    </cfRule>
  </conditionalFormatting>
  <conditionalFormatting sqref="AE1763">
    <cfRule type="expression" dxfId="2889" priority="2940" stopIfTrue="1">
      <formula>AE1763&lt;&gt;AE1762</formula>
    </cfRule>
  </conditionalFormatting>
  <conditionalFormatting sqref="AF1763">
    <cfRule type="expression" dxfId="2888" priority="2939" stopIfTrue="1">
      <formula>AF1763&lt;&gt;AF1762</formula>
    </cfRule>
  </conditionalFormatting>
  <conditionalFormatting sqref="AE1763">
    <cfRule type="expression" dxfId="2887" priority="2938" stopIfTrue="1">
      <formula>AE1763&lt;&gt;AE1762</formula>
    </cfRule>
  </conditionalFormatting>
  <conditionalFormatting sqref="AF1763">
    <cfRule type="expression" dxfId="2886" priority="2937" stopIfTrue="1">
      <formula>AF1763&lt;&gt;AF1762</formula>
    </cfRule>
  </conditionalFormatting>
  <conditionalFormatting sqref="AE1763">
    <cfRule type="expression" dxfId="2885" priority="2936" stopIfTrue="1">
      <formula>AE1763&lt;&gt;AE1762</formula>
    </cfRule>
  </conditionalFormatting>
  <conditionalFormatting sqref="AF1763">
    <cfRule type="expression" dxfId="2884" priority="2935" stopIfTrue="1">
      <formula>AF1763&lt;&gt;AF1762</formula>
    </cfRule>
  </conditionalFormatting>
  <conditionalFormatting sqref="AE1763">
    <cfRule type="expression" dxfId="2883" priority="2934" stopIfTrue="1">
      <formula>AE1763&lt;&gt;AE1762</formula>
    </cfRule>
  </conditionalFormatting>
  <conditionalFormatting sqref="AF1763">
    <cfRule type="expression" dxfId="2882" priority="2933" stopIfTrue="1">
      <formula>AF1763&lt;&gt;AF1762</formula>
    </cfRule>
  </conditionalFormatting>
  <conditionalFormatting sqref="AR1743">
    <cfRule type="expression" dxfId="2881" priority="2932" stopIfTrue="1">
      <formula>AR1743&lt;&gt;AR1742</formula>
    </cfRule>
  </conditionalFormatting>
  <conditionalFormatting sqref="AS1743">
    <cfRule type="expression" dxfId="2880" priority="2931" stopIfTrue="1">
      <formula>AS1743&lt;&gt;AS1742</formula>
    </cfRule>
  </conditionalFormatting>
  <conditionalFormatting sqref="AS1743:AZ1743">
    <cfRule type="expression" dxfId="2879" priority="2930" stopIfTrue="1">
      <formula>AS1743&lt;&gt;AS1742</formula>
    </cfRule>
  </conditionalFormatting>
  <conditionalFormatting sqref="AR1743">
    <cfRule type="expression" dxfId="2878" priority="2929" stopIfTrue="1">
      <formula>AR1743&lt;&gt;AR1742</formula>
    </cfRule>
  </conditionalFormatting>
  <conditionalFormatting sqref="AS1743">
    <cfRule type="expression" dxfId="2877" priority="2928" stopIfTrue="1">
      <formula>AS1743&lt;&gt;AS1742</formula>
    </cfRule>
  </conditionalFormatting>
  <conditionalFormatting sqref="AS1743:AZ1743">
    <cfRule type="expression" dxfId="2876" priority="2927" stopIfTrue="1">
      <formula>AS1743&lt;&gt;AS1742</formula>
    </cfRule>
  </conditionalFormatting>
  <conditionalFormatting sqref="AR1743">
    <cfRule type="expression" dxfId="2875" priority="2926" stopIfTrue="1">
      <formula>AR1743&lt;&gt;AR1742</formula>
    </cfRule>
  </conditionalFormatting>
  <conditionalFormatting sqref="AS1743">
    <cfRule type="expression" dxfId="2874" priority="2925" stopIfTrue="1">
      <formula>AS1743&lt;&gt;AS1742</formula>
    </cfRule>
  </conditionalFormatting>
  <conditionalFormatting sqref="AS1743:AZ1743">
    <cfRule type="expression" dxfId="2873" priority="2924" stopIfTrue="1">
      <formula>AS1743&lt;&gt;AS1742</formula>
    </cfRule>
  </conditionalFormatting>
  <conditionalFormatting sqref="AR1743">
    <cfRule type="expression" dxfId="2872" priority="2923" stopIfTrue="1">
      <formula>AR1743&lt;&gt;AR1742</formula>
    </cfRule>
  </conditionalFormatting>
  <conditionalFormatting sqref="AS1743">
    <cfRule type="expression" dxfId="2871" priority="2922" stopIfTrue="1">
      <formula>AS1743&lt;&gt;AS1742</formula>
    </cfRule>
  </conditionalFormatting>
  <conditionalFormatting sqref="AS1743:AZ1743">
    <cfRule type="expression" dxfId="2870" priority="2921" stopIfTrue="1">
      <formula>AS1743&lt;&gt;AS1742</formula>
    </cfRule>
  </conditionalFormatting>
  <conditionalFormatting sqref="AR1743">
    <cfRule type="expression" dxfId="2869" priority="2920" stopIfTrue="1">
      <formula>AR1743&lt;&gt;AR1742</formula>
    </cfRule>
  </conditionalFormatting>
  <conditionalFormatting sqref="AS1743">
    <cfRule type="expression" dxfId="2868" priority="2919" stopIfTrue="1">
      <formula>AS1743&lt;&gt;AS1742</formula>
    </cfRule>
  </conditionalFormatting>
  <conditionalFormatting sqref="AS1743:AZ1743">
    <cfRule type="expression" dxfId="2867" priority="2918" stopIfTrue="1">
      <formula>AS1743&lt;&gt;AS1742</formula>
    </cfRule>
  </conditionalFormatting>
  <conditionalFormatting sqref="AR1743">
    <cfRule type="expression" dxfId="2866" priority="2917" stopIfTrue="1">
      <formula>AR1743&lt;&gt;AR1742</formula>
    </cfRule>
  </conditionalFormatting>
  <conditionalFormatting sqref="AS1743">
    <cfRule type="expression" dxfId="2865" priority="2916" stopIfTrue="1">
      <formula>AS1743&lt;&gt;AS1742</formula>
    </cfRule>
  </conditionalFormatting>
  <conditionalFormatting sqref="AS1743:AZ1743">
    <cfRule type="expression" dxfId="2864" priority="2915" stopIfTrue="1">
      <formula>AS1743&lt;&gt;AS1742</formula>
    </cfRule>
  </conditionalFormatting>
  <conditionalFormatting sqref="AR1743">
    <cfRule type="expression" dxfId="2863" priority="2914" stopIfTrue="1">
      <formula>AR1743&lt;&gt;AR1742</formula>
    </cfRule>
  </conditionalFormatting>
  <conditionalFormatting sqref="AS1743">
    <cfRule type="expression" dxfId="2862" priority="2913" stopIfTrue="1">
      <formula>AS1743&lt;&gt;AS1742</formula>
    </cfRule>
  </conditionalFormatting>
  <conditionalFormatting sqref="AS1743:AZ1743">
    <cfRule type="expression" dxfId="2861" priority="2912" stopIfTrue="1">
      <formula>AS1743&lt;&gt;AS1742</formula>
    </cfRule>
  </conditionalFormatting>
  <conditionalFormatting sqref="AR1743">
    <cfRule type="expression" dxfId="2860" priority="2911" stopIfTrue="1">
      <formula>AR1743&lt;&gt;AR1742</formula>
    </cfRule>
  </conditionalFormatting>
  <conditionalFormatting sqref="AS1743">
    <cfRule type="expression" dxfId="2859" priority="2910" stopIfTrue="1">
      <formula>AS1743&lt;&gt;AS1742</formula>
    </cfRule>
  </conditionalFormatting>
  <conditionalFormatting sqref="AS1743:AZ1743">
    <cfRule type="expression" dxfId="2858" priority="2909" stopIfTrue="1">
      <formula>AS1743&lt;&gt;AS1742</formula>
    </cfRule>
  </conditionalFormatting>
  <conditionalFormatting sqref="AR1743">
    <cfRule type="expression" dxfId="2857" priority="2908" stopIfTrue="1">
      <formula>AR1743&lt;&gt;AR1742</formula>
    </cfRule>
  </conditionalFormatting>
  <conditionalFormatting sqref="AR1743">
    <cfRule type="expression" dxfId="2856" priority="2907" stopIfTrue="1">
      <formula>AR1743&lt;&gt;AR1742</formula>
    </cfRule>
  </conditionalFormatting>
  <conditionalFormatting sqref="AR1743">
    <cfRule type="expression" dxfId="2855" priority="2906" stopIfTrue="1">
      <formula>AR1743&lt;&gt;AR1742</formula>
    </cfRule>
  </conditionalFormatting>
  <conditionalFormatting sqref="AR1743">
    <cfRule type="expression" dxfId="2854" priority="2905" stopIfTrue="1">
      <formula>AR1743&lt;&gt;AR1742</formula>
    </cfRule>
  </conditionalFormatting>
  <conditionalFormatting sqref="AR1743">
    <cfRule type="expression" dxfId="2853" priority="2904" stopIfTrue="1">
      <formula>AR1743&lt;&gt;AR1742</formula>
    </cfRule>
  </conditionalFormatting>
  <conditionalFormatting sqref="AR1743">
    <cfRule type="expression" dxfId="2852" priority="2903" stopIfTrue="1">
      <formula>AR1743&lt;&gt;AR1742</formula>
    </cfRule>
  </conditionalFormatting>
  <conditionalFormatting sqref="AR1743">
    <cfRule type="expression" dxfId="2851" priority="2902" stopIfTrue="1">
      <formula>AR1743&lt;&gt;AR1742</formula>
    </cfRule>
  </conditionalFormatting>
  <conditionalFormatting sqref="AR1743">
    <cfRule type="expression" dxfId="2850" priority="2901" stopIfTrue="1">
      <formula>AR1743&lt;&gt;AR1742</formula>
    </cfRule>
  </conditionalFormatting>
  <conditionalFormatting sqref="AR1743">
    <cfRule type="expression" dxfId="2849" priority="2900" stopIfTrue="1">
      <formula>AR1743&lt;&gt;AR1742</formula>
    </cfRule>
  </conditionalFormatting>
  <conditionalFormatting sqref="AR1743">
    <cfRule type="expression" dxfId="2848" priority="2899" stopIfTrue="1">
      <formula>AR1743&lt;&gt;AR1742</formula>
    </cfRule>
  </conditionalFormatting>
  <conditionalFormatting sqref="AR1743">
    <cfRule type="expression" dxfId="2847" priority="2898" stopIfTrue="1">
      <formula>AR1743&lt;&gt;AR1742</formula>
    </cfRule>
  </conditionalFormatting>
  <conditionalFormatting sqref="AR1743">
    <cfRule type="expression" dxfId="2846" priority="2897" stopIfTrue="1">
      <formula>AR1743&lt;&gt;AR1742</formula>
    </cfRule>
  </conditionalFormatting>
  <conditionalFormatting sqref="AR1743">
    <cfRule type="expression" dxfId="2845" priority="2896" stopIfTrue="1">
      <formula>AR1743&lt;&gt;AR1742</formula>
    </cfRule>
  </conditionalFormatting>
  <conditionalFormatting sqref="AR1743">
    <cfRule type="expression" dxfId="2844" priority="2895" stopIfTrue="1">
      <formula>AR1743&lt;&gt;AR1742</formula>
    </cfRule>
  </conditionalFormatting>
  <conditionalFormatting sqref="AR1743">
    <cfRule type="expression" dxfId="2843" priority="2894" stopIfTrue="1">
      <formula>AR1743&lt;&gt;AR1742</formula>
    </cfRule>
  </conditionalFormatting>
  <conditionalFormatting sqref="AR1743">
    <cfRule type="expression" dxfId="2842" priority="2893" stopIfTrue="1">
      <formula>AR1743&lt;&gt;AR1742</formula>
    </cfRule>
  </conditionalFormatting>
  <conditionalFormatting sqref="AR1713">
    <cfRule type="expression" dxfId="2841" priority="2892" stopIfTrue="1">
      <formula>AR1713&lt;&gt;AR1712</formula>
    </cfRule>
  </conditionalFormatting>
  <conditionalFormatting sqref="AS1713">
    <cfRule type="expression" dxfId="2840" priority="2891" stopIfTrue="1">
      <formula>AS1713&lt;&gt;AS1712</formula>
    </cfRule>
  </conditionalFormatting>
  <conditionalFormatting sqref="AS1713:AZ1713">
    <cfRule type="expression" dxfId="2839" priority="2890" stopIfTrue="1">
      <formula>AS1713&lt;&gt;AS1712</formula>
    </cfRule>
  </conditionalFormatting>
  <conditionalFormatting sqref="AR1713">
    <cfRule type="expression" dxfId="2838" priority="2889" stopIfTrue="1">
      <formula>AR1713&lt;&gt;AR1712</formula>
    </cfRule>
  </conditionalFormatting>
  <conditionalFormatting sqref="AS1713">
    <cfRule type="expression" dxfId="2837" priority="2888" stopIfTrue="1">
      <formula>AS1713&lt;&gt;AS1712</formula>
    </cfRule>
  </conditionalFormatting>
  <conditionalFormatting sqref="AS1713:AZ1713">
    <cfRule type="expression" dxfId="2836" priority="2887" stopIfTrue="1">
      <formula>AS1713&lt;&gt;AS1712</formula>
    </cfRule>
  </conditionalFormatting>
  <conditionalFormatting sqref="AR1713">
    <cfRule type="expression" dxfId="2835" priority="2886" stopIfTrue="1">
      <formula>AR1713&lt;&gt;AR1712</formula>
    </cfRule>
  </conditionalFormatting>
  <conditionalFormatting sqref="AS1713">
    <cfRule type="expression" dxfId="2834" priority="2885" stopIfTrue="1">
      <formula>AS1713&lt;&gt;AS1712</formula>
    </cfRule>
  </conditionalFormatting>
  <conditionalFormatting sqref="AS1713:AZ1713">
    <cfRule type="expression" dxfId="2833" priority="2884" stopIfTrue="1">
      <formula>AS1713&lt;&gt;AS1712</formula>
    </cfRule>
  </conditionalFormatting>
  <conditionalFormatting sqref="AR1713">
    <cfRule type="expression" dxfId="2832" priority="2883" stopIfTrue="1">
      <formula>AR1713&lt;&gt;AR1712</formula>
    </cfRule>
  </conditionalFormatting>
  <conditionalFormatting sqref="AS1713">
    <cfRule type="expression" dxfId="2831" priority="2882" stopIfTrue="1">
      <formula>AS1713&lt;&gt;AS1712</formula>
    </cfRule>
  </conditionalFormatting>
  <conditionalFormatting sqref="AS1713:AZ1713">
    <cfRule type="expression" dxfId="2830" priority="2881" stopIfTrue="1">
      <formula>AS1713&lt;&gt;AS1712</formula>
    </cfRule>
  </conditionalFormatting>
  <conditionalFormatting sqref="AR1713">
    <cfRule type="expression" dxfId="2829" priority="2880" stopIfTrue="1">
      <formula>AR1713&lt;&gt;AR1712</formula>
    </cfRule>
  </conditionalFormatting>
  <conditionalFormatting sqref="AS1713">
    <cfRule type="expression" dxfId="2828" priority="2879" stopIfTrue="1">
      <formula>AS1713&lt;&gt;AS1712</formula>
    </cfRule>
  </conditionalFormatting>
  <conditionalFormatting sqref="AS1713:AZ1713">
    <cfRule type="expression" dxfId="2827" priority="2878" stopIfTrue="1">
      <formula>AS1713&lt;&gt;AS1712</formula>
    </cfRule>
  </conditionalFormatting>
  <conditionalFormatting sqref="AR1713">
    <cfRule type="expression" dxfId="2826" priority="2877" stopIfTrue="1">
      <formula>AR1713&lt;&gt;AR1712</formula>
    </cfRule>
  </conditionalFormatting>
  <conditionalFormatting sqref="AS1713">
    <cfRule type="expression" dxfId="2825" priority="2876" stopIfTrue="1">
      <formula>AS1713&lt;&gt;AS1712</formula>
    </cfRule>
  </conditionalFormatting>
  <conditionalFormatting sqref="AS1713:AZ1713">
    <cfRule type="expression" dxfId="2824" priority="2875" stopIfTrue="1">
      <formula>AS1713&lt;&gt;AS1712</formula>
    </cfRule>
  </conditionalFormatting>
  <conditionalFormatting sqref="AR1713">
    <cfRule type="expression" dxfId="2823" priority="2874" stopIfTrue="1">
      <formula>AR1713&lt;&gt;AR1712</formula>
    </cfRule>
  </conditionalFormatting>
  <conditionalFormatting sqref="AS1713">
    <cfRule type="expression" dxfId="2822" priority="2873" stopIfTrue="1">
      <formula>AS1713&lt;&gt;AS1712</formula>
    </cfRule>
  </conditionalFormatting>
  <conditionalFormatting sqref="AS1713:AZ1713">
    <cfRule type="expression" dxfId="2821" priority="2872" stopIfTrue="1">
      <formula>AS1713&lt;&gt;AS1712</formula>
    </cfRule>
  </conditionalFormatting>
  <conditionalFormatting sqref="AR1713">
    <cfRule type="expression" dxfId="2820" priority="2871" stopIfTrue="1">
      <formula>AR1713&lt;&gt;AR1712</formula>
    </cfRule>
  </conditionalFormatting>
  <conditionalFormatting sqref="AS1713">
    <cfRule type="expression" dxfId="2819" priority="2870" stopIfTrue="1">
      <formula>AS1713&lt;&gt;AS1712</formula>
    </cfRule>
  </conditionalFormatting>
  <conditionalFormatting sqref="AS1713:AZ1713">
    <cfRule type="expression" dxfId="2818" priority="2869" stopIfTrue="1">
      <formula>AS1713&lt;&gt;AS1712</formula>
    </cfRule>
  </conditionalFormatting>
  <conditionalFormatting sqref="AO1623:AP1623 AS1623:AV1623 AX1623:BC1623">
    <cfRule type="expression" dxfId="2817" priority="2868" stopIfTrue="1">
      <formula>AO1623&lt;&gt;AO1622</formula>
    </cfRule>
  </conditionalFormatting>
  <conditionalFormatting sqref="AS1623:AV1623 AX1623:BC1623">
    <cfRule type="expression" dxfId="2816" priority="2867" stopIfTrue="1">
      <formula>AS1623&lt;&gt;AS1622</formula>
    </cfRule>
  </conditionalFormatting>
  <conditionalFormatting sqref="AR1593">
    <cfRule type="expression" dxfId="2815" priority="2866" stopIfTrue="1">
      <formula>AR1593&lt;&gt;AR1592</formula>
    </cfRule>
  </conditionalFormatting>
  <conditionalFormatting sqref="AS1593">
    <cfRule type="expression" dxfId="2814" priority="2865" stopIfTrue="1">
      <formula>AS1593&lt;&gt;AS1592</formula>
    </cfRule>
  </conditionalFormatting>
  <conditionalFormatting sqref="AS1593:BC1593">
    <cfRule type="expression" dxfId="2813" priority="2864" stopIfTrue="1">
      <formula>AS1593&lt;&gt;AS1592</formula>
    </cfRule>
  </conditionalFormatting>
  <conditionalFormatting sqref="AR1623">
    <cfRule type="expression" dxfId="2812" priority="2863" stopIfTrue="1">
      <formula>AR1623&lt;&gt;AR1622</formula>
    </cfRule>
  </conditionalFormatting>
  <conditionalFormatting sqref="AS1623">
    <cfRule type="expression" dxfId="2811" priority="2862" stopIfTrue="1">
      <formula>AS1623&lt;&gt;AS1622</formula>
    </cfRule>
  </conditionalFormatting>
  <conditionalFormatting sqref="AE1643">
    <cfRule type="expression" dxfId="2810" priority="2861" stopIfTrue="1">
      <formula>AE1643&lt;&gt;AE1642</formula>
    </cfRule>
  </conditionalFormatting>
  <conditionalFormatting sqref="AF1643">
    <cfRule type="expression" dxfId="2809" priority="2860" stopIfTrue="1">
      <formula>AF1643&lt;&gt;AF1642</formula>
    </cfRule>
  </conditionalFormatting>
  <conditionalFormatting sqref="AE1613">
    <cfRule type="expression" dxfId="2808" priority="2858" stopIfTrue="1">
      <formula>AE1613&lt;&gt;AE1612</formula>
    </cfRule>
  </conditionalFormatting>
  <conditionalFormatting sqref="AF1613">
    <cfRule type="expression" dxfId="2807" priority="2857" stopIfTrue="1">
      <formula>AF1613&lt;&gt;AF1612</formula>
    </cfRule>
  </conditionalFormatting>
  <conditionalFormatting sqref="AI1598">
    <cfRule type="expression" dxfId="2806" priority="2856" stopIfTrue="1">
      <formula>AI1598&lt;AH1598</formula>
    </cfRule>
  </conditionalFormatting>
  <conditionalFormatting sqref="AI1599:AI1621">
    <cfRule type="expression" dxfId="2805" priority="2855" stopIfTrue="1">
      <formula>AI1599&lt;AH1599</formula>
    </cfRule>
  </conditionalFormatting>
  <conditionalFormatting sqref="AI1568">
    <cfRule type="expression" dxfId="2804" priority="2854" stopIfTrue="1">
      <formula>AI1568&lt;AH1568</formula>
    </cfRule>
  </conditionalFormatting>
  <conditionalFormatting sqref="AI1569:AI1591">
    <cfRule type="expression" dxfId="2803" priority="2853" stopIfTrue="1">
      <formula>AI1569&lt;AH1569</formula>
    </cfRule>
  </conditionalFormatting>
  <conditionalFormatting sqref="AR1593">
    <cfRule type="expression" dxfId="2802" priority="2852" stopIfTrue="1">
      <formula>AR1593&lt;&gt;AR1592</formula>
    </cfRule>
  </conditionalFormatting>
  <conditionalFormatting sqref="AS1593">
    <cfRule type="expression" dxfId="2801" priority="2851" stopIfTrue="1">
      <formula>AS1593&lt;&gt;AS1592</formula>
    </cfRule>
  </conditionalFormatting>
  <conditionalFormatting sqref="AS1593:BC1593">
    <cfRule type="expression" dxfId="2800" priority="2850" stopIfTrue="1">
      <formula>AS1593&lt;&gt;AS1592</formula>
    </cfRule>
  </conditionalFormatting>
  <conditionalFormatting sqref="AR1623">
    <cfRule type="expression" dxfId="2799" priority="2849" stopIfTrue="1">
      <formula>AR1623&lt;&gt;AR1622</formula>
    </cfRule>
  </conditionalFormatting>
  <conditionalFormatting sqref="AS1623">
    <cfRule type="expression" dxfId="2798" priority="2848" stopIfTrue="1">
      <formula>AS1623&lt;&gt;AS1622</formula>
    </cfRule>
  </conditionalFormatting>
  <conditionalFormatting sqref="AE1643">
    <cfRule type="expression" dxfId="2797" priority="2847" stopIfTrue="1">
      <formula>AE1643&lt;&gt;AE1642</formula>
    </cfRule>
  </conditionalFormatting>
  <conditionalFormatting sqref="AF1643">
    <cfRule type="expression" dxfId="2796" priority="2846" stopIfTrue="1">
      <formula>AF1643&lt;&gt;AF1642</formula>
    </cfRule>
  </conditionalFormatting>
  <conditionalFormatting sqref="AE1613">
    <cfRule type="expression" dxfId="2795" priority="2844" stopIfTrue="1">
      <formula>AE1613&lt;&gt;AE1612</formula>
    </cfRule>
  </conditionalFormatting>
  <conditionalFormatting sqref="AF1613">
    <cfRule type="expression" dxfId="2794" priority="2843" stopIfTrue="1">
      <formula>AF1613&lt;&gt;AF1612</formula>
    </cfRule>
  </conditionalFormatting>
  <conditionalFormatting sqref="AR1593">
    <cfRule type="expression" dxfId="2793" priority="2842" stopIfTrue="1">
      <formula>AR1593&lt;&gt;AR1592</formula>
    </cfRule>
  </conditionalFormatting>
  <conditionalFormatting sqref="AS1593">
    <cfRule type="expression" dxfId="2792" priority="2841" stopIfTrue="1">
      <formula>AS1593&lt;&gt;AS1592</formula>
    </cfRule>
  </conditionalFormatting>
  <conditionalFormatting sqref="AS1593:BC1593">
    <cfRule type="expression" dxfId="2791" priority="2840" stopIfTrue="1">
      <formula>AS1593&lt;&gt;AS1592</formula>
    </cfRule>
  </conditionalFormatting>
  <conditionalFormatting sqref="AR1623">
    <cfRule type="expression" dxfId="2790" priority="2839" stopIfTrue="1">
      <formula>AR1623&lt;&gt;AR1622</formula>
    </cfRule>
  </conditionalFormatting>
  <conditionalFormatting sqref="AS1623">
    <cfRule type="expression" dxfId="2789" priority="2838" stopIfTrue="1">
      <formula>AS1623&lt;&gt;AS1622</formula>
    </cfRule>
  </conditionalFormatting>
  <conditionalFormatting sqref="AE1643">
    <cfRule type="expression" dxfId="2788" priority="2837" stopIfTrue="1">
      <formula>AE1643&lt;&gt;AE1642</formula>
    </cfRule>
  </conditionalFormatting>
  <conditionalFormatting sqref="AF1643">
    <cfRule type="expression" dxfId="2787" priority="2836" stopIfTrue="1">
      <formula>AF1643&lt;&gt;AF1642</formula>
    </cfRule>
  </conditionalFormatting>
  <conditionalFormatting sqref="AE1613">
    <cfRule type="expression" dxfId="2786" priority="2834" stopIfTrue="1">
      <formula>AE1613&lt;&gt;AE1612</formula>
    </cfRule>
  </conditionalFormatting>
  <conditionalFormatting sqref="AF1613">
    <cfRule type="expression" dxfId="2785" priority="2833" stopIfTrue="1">
      <formula>AF1613&lt;&gt;AF1612</formula>
    </cfRule>
  </conditionalFormatting>
  <conditionalFormatting sqref="AI1598">
    <cfRule type="expression" dxfId="2784" priority="2832" stopIfTrue="1">
      <formula>AI1598&lt;AH1598</formula>
    </cfRule>
  </conditionalFormatting>
  <conditionalFormatting sqref="AI1599:AI1621">
    <cfRule type="expression" dxfId="2783" priority="2831" stopIfTrue="1">
      <formula>AI1599&lt;AH1599</formula>
    </cfRule>
  </conditionalFormatting>
  <conditionalFormatting sqref="AI1568">
    <cfRule type="expression" dxfId="2782" priority="2830" stopIfTrue="1">
      <formula>AI1568&lt;AH1568</formula>
    </cfRule>
  </conditionalFormatting>
  <conditionalFormatting sqref="AI1569:AI1591">
    <cfRule type="expression" dxfId="2781" priority="2829" stopIfTrue="1">
      <formula>AI1569&lt;AH1569</formula>
    </cfRule>
  </conditionalFormatting>
  <conditionalFormatting sqref="AR1593">
    <cfRule type="expression" dxfId="2780" priority="2828" stopIfTrue="1">
      <formula>AR1593&lt;&gt;AR1592</formula>
    </cfRule>
  </conditionalFormatting>
  <conditionalFormatting sqref="AS1593">
    <cfRule type="expression" dxfId="2779" priority="2827" stopIfTrue="1">
      <formula>AS1593&lt;&gt;AS1592</formula>
    </cfRule>
  </conditionalFormatting>
  <conditionalFormatting sqref="AS1593:BC1593">
    <cfRule type="expression" dxfId="2778" priority="2826" stopIfTrue="1">
      <formula>AS1593&lt;&gt;AS1592</formula>
    </cfRule>
  </conditionalFormatting>
  <conditionalFormatting sqref="AR1623">
    <cfRule type="expression" dxfId="2777" priority="2825" stopIfTrue="1">
      <formula>AR1623&lt;&gt;AR1622</formula>
    </cfRule>
  </conditionalFormatting>
  <conditionalFormatting sqref="AS1623">
    <cfRule type="expression" dxfId="2776" priority="2824" stopIfTrue="1">
      <formula>AS1623&lt;&gt;AS1622</formula>
    </cfRule>
  </conditionalFormatting>
  <conditionalFormatting sqref="AE1643">
    <cfRule type="expression" dxfId="2775" priority="2823" stopIfTrue="1">
      <formula>AE1643&lt;&gt;AE1642</formula>
    </cfRule>
  </conditionalFormatting>
  <conditionalFormatting sqref="AF1643">
    <cfRule type="expression" dxfId="2774" priority="2822" stopIfTrue="1">
      <formula>AF1643&lt;&gt;AF1642</formula>
    </cfRule>
  </conditionalFormatting>
  <conditionalFormatting sqref="AE1613">
    <cfRule type="expression" dxfId="2773" priority="2820" stopIfTrue="1">
      <formula>AE1613&lt;&gt;AE1612</formula>
    </cfRule>
  </conditionalFormatting>
  <conditionalFormatting sqref="AF1613">
    <cfRule type="expression" dxfId="2772" priority="2819" stopIfTrue="1">
      <formula>AF1613&lt;&gt;AF1612</formula>
    </cfRule>
  </conditionalFormatting>
  <conditionalFormatting sqref="AI1598">
    <cfRule type="expression" dxfId="2771" priority="2818" stopIfTrue="1">
      <formula>AI1598&lt;AH1598</formula>
    </cfRule>
  </conditionalFormatting>
  <conditionalFormatting sqref="AI1599:AI1621">
    <cfRule type="expression" dxfId="2770" priority="2817" stopIfTrue="1">
      <formula>AI1599&lt;AH1599</formula>
    </cfRule>
  </conditionalFormatting>
  <conditionalFormatting sqref="AI1568">
    <cfRule type="expression" dxfId="2769" priority="2816" stopIfTrue="1">
      <formula>AI1568&lt;AH1568</formula>
    </cfRule>
  </conditionalFormatting>
  <conditionalFormatting sqref="AI1569:AI1591">
    <cfRule type="expression" dxfId="2768" priority="2815" stopIfTrue="1">
      <formula>AI1569&lt;AH1569</formula>
    </cfRule>
  </conditionalFormatting>
  <conditionalFormatting sqref="AJ1583:AJ1591">
    <cfRule type="expression" dxfId="2767" priority="2814" stopIfTrue="1">
      <formula>AJ1583&lt;AI1583</formula>
    </cfRule>
  </conditionalFormatting>
  <conditionalFormatting sqref="AJ1568">
    <cfRule type="expression" dxfId="2766" priority="2813" stopIfTrue="1">
      <formula>AJ1568&lt;AI1568</formula>
    </cfRule>
  </conditionalFormatting>
  <conditionalFormatting sqref="AJ1569:AJ1582">
    <cfRule type="expression" dxfId="2765" priority="2812" stopIfTrue="1">
      <formula>AJ1569&lt;AI1569</formula>
    </cfRule>
  </conditionalFormatting>
  <conditionalFormatting sqref="AJ1613">
    <cfRule type="expression" dxfId="2764" priority="2811" stopIfTrue="1">
      <formula>AJ1613&lt;AI1613</formula>
    </cfRule>
  </conditionalFormatting>
  <conditionalFormatting sqref="AJ1598">
    <cfRule type="expression" dxfId="2763" priority="2810" stopIfTrue="1">
      <formula>AJ1598&lt;AI1598</formula>
    </cfRule>
  </conditionalFormatting>
  <conditionalFormatting sqref="AJ1599:AJ1612 AJ1614:AJ1621">
    <cfRule type="expression" dxfId="2762" priority="2809" stopIfTrue="1">
      <formula>AJ1599&lt;AI1599</formula>
    </cfRule>
  </conditionalFormatting>
  <conditionalFormatting sqref="AW1623">
    <cfRule type="expression" dxfId="2761" priority="2808" stopIfTrue="1">
      <formula>AW1623&lt;&gt;AW1622</formula>
    </cfRule>
  </conditionalFormatting>
  <conditionalFormatting sqref="AK1613">
    <cfRule type="expression" dxfId="2760" priority="2807" stopIfTrue="1">
      <formula>AK1613&lt;AJ1613</formula>
    </cfRule>
  </conditionalFormatting>
  <conditionalFormatting sqref="AK1598">
    <cfRule type="expression" dxfId="2759" priority="2806" stopIfTrue="1">
      <formula>AK1598&lt;AJ1598</formula>
    </cfRule>
  </conditionalFormatting>
  <conditionalFormatting sqref="AK1599:AK1612 AK1614:AK1621">
    <cfRule type="expression" dxfId="2758" priority="2805" stopIfTrue="1">
      <formula>AK1599&lt;AJ1599</formula>
    </cfRule>
  </conditionalFormatting>
  <conditionalFormatting sqref="AK1583:AK1591">
    <cfRule type="expression" dxfId="2757" priority="2804" stopIfTrue="1">
      <formula>AK1583&lt;AJ1583</formula>
    </cfRule>
  </conditionalFormatting>
  <conditionalFormatting sqref="AK1568">
    <cfRule type="expression" dxfId="2756" priority="2803" stopIfTrue="1">
      <formula>AK1568&lt;AJ1568</formula>
    </cfRule>
  </conditionalFormatting>
  <conditionalFormatting sqref="AK1569:AK1582">
    <cfRule type="expression" dxfId="2755" priority="2802" stopIfTrue="1">
      <formula>AK1569&lt;AJ1569</formula>
    </cfRule>
  </conditionalFormatting>
  <conditionalFormatting sqref="AK1568">
    <cfRule type="expression" dxfId="2754" priority="2801" stopIfTrue="1">
      <formula>AK1568&lt;AJ1568</formula>
    </cfRule>
  </conditionalFormatting>
  <conditionalFormatting sqref="AK1569">
    <cfRule type="expression" dxfId="2753" priority="2800" stopIfTrue="1">
      <formula>AK1569&lt;AJ1569</formula>
    </cfRule>
  </conditionalFormatting>
  <conditionalFormatting sqref="AK1570">
    <cfRule type="expression" dxfId="2752" priority="2799" stopIfTrue="1">
      <formula>AK1570&lt;AJ1570</formula>
    </cfRule>
  </conditionalFormatting>
  <conditionalFormatting sqref="AK1571">
    <cfRule type="expression" dxfId="2751" priority="2798" stopIfTrue="1">
      <formula>AK1571&lt;AJ1571</formula>
    </cfRule>
  </conditionalFormatting>
  <conditionalFormatting sqref="AK1572">
    <cfRule type="expression" dxfId="2750" priority="2797" stopIfTrue="1">
      <formula>AK1572&lt;AJ1572</formula>
    </cfRule>
  </conditionalFormatting>
  <conditionalFormatting sqref="AK1573">
    <cfRule type="expression" dxfId="2749" priority="2796" stopIfTrue="1">
      <formula>AK1573&lt;AJ1573</formula>
    </cfRule>
  </conditionalFormatting>
  <conditionalFormatting sqref="AK1574">
    <cfRule type="expression" dxfId="2748" priority="2795" stopIfTrue="1">
      <formula>AK1574&lt;AJ1574</formula>
    </cfRule>
  </conditionalFormatting>
  <conditionalFormatting sqref="AK1575">
    <cfRule type="expression" dxfId="2747" priority="2794" stopIfTrue="1">
      <formula>AK1575&lt;AJ1575</formula>
    </cfRule>
  </conditionalFormatting>
  <conditionalFormatting sqref="AK1576">
    <cfRule type="expression" dxfId="2746" priority="2793" stopIfTrue="1">
      <formula>AK1576&lt;AJ1576</formula>
    </cfRule>
  </conditionalFormatting>
  <conditionalFormatting sqref="AK1577">
    <cfRule type="expression" dxfId="2745" priority="2792" stopIfTrue="1">
      <formula>AK1577&lt;AJ1577</formula>
    </cfRule>
  </conditionalFormatting>
  <conditionalFormatting sqref="AK1578">
    <cfRule type="expression" dxfId="2744" priority="2791" stopIfTrue="1">
      <formula>AK1578&lt;AJ1578</formula>
    </cfRule>
  </conditionalFormatting>
  <conditionalFormatting sqref="AK1579">
    <cfRule type="expression" dxfId="2743" priority="2790" stopIfTrue="1">
      <formula>AK1579&lt;AJ1579</formula>
    </cfRule>
  </conditionalFormatting>
  <conditionalFormatting sqref="AK1580">
    <cfRule type="expression" dxfId="2742" priority="2789" stopIfTrue="1">
      <formula>AK1580&lt;AJ1580</formula>
    </cfRule>
  </conditionalFormatting>
  <conditionalFormatting sqref="AK1581">
    <cfRule type="expression" dxfId="2741" priority="2788" stopIfTrue="1">
      <formula>AK1581&lt;AJ1581</formula>
    </cfRule>
  </conditionalFormatting>
  <conditionalFormatting sqref="AK1582">
    <cfRule type="expression" dxfId="2740" priority="2787" stopIfTrue="1">
      <formula>AK1582&lt;AJ1582</formula>
    </cfRule>
  </conditionalFormatting>
  <conditionalFormatting sqref="AK1583">
    <cfRule type="expression" dxfId="2739" priority="2786" stopIfTrue="1">
      <formula>AK1583&lt;AJ1583</formula>
    </cfRule>
  </conditionalFormatting>
  <conditionalFormatting sqref="AK1584">
    <cfRule type="expression" dxfId="2738" priority="2785" stopIfTrue="1">
      <formula>AK1584&lt;AJ1584</formula>
    </cfRule>
  </conditionalFormatting>
  <conditionalFormatting sqref="AK1585">
    <cfRule type="expression" dxfId="2737" priority="2784" stopIfTrue="1">
      <formula>AK1585&lt;AJ1585</formula>
    </cfRule>
  </conditionalFormatting>
  <conditionalFormatting sqref="AK1586">
    <cfRule type="expression" dxfId="2736" priority="2783" stopIfTrue="1">
      <formula>AK1586&lt;AJ1586</formula>
    </cfRule>
  </conditionalFormatting>
  <conditionalFormatting sqref="AK1587">
    <cfRule type="expression" dxfId="2735" priority="2782" stopIfTrue="1">
      <formula>AK1587&lt;AJ1587</formula>
    </cfRule>
  </conditionalFormatting>
  <conditionalFormatting sqref="AK1588">
    <cfRule type="expression" dxfId="2734" priority="2781" stopIfTrue="1">
      <formula>AK1588&lt;AJ1588</formula>
    </cfRule>
  </conditionalFormatting>
  <conditionalFormatting sqref="AK1589">
    <cfRule type="expression" dxfId="2733" priority="2780" stopIfTrue="1">
      <formula>AK1589&lt;AJ1589</formula>
    </cfRule>
  </conditionalFormatting>
  <conditionalFormatting sqref="AK1590">
    <cfRule type="expression" dxfId="2732" priority="2779" stopIfTrue="1">
      <formula>AK1590&lt;AJ1590</formula>
    </cfRule>
  </conditionalFormatting>
  <conditionalFormatting sqref="AK1591">
    <cfRule type="expression" dxfId="2731" priority="2778" stopIfTrue="1">
      <formula>AK1591&lt;AJ1591</formula>
    </cfRule>
  </conditionalFormatting>
  <conditionalFormatting sqref="AK1598">
    <cfRule type="expression" dxfId="2730" priority="2777" stopIfTrue="1">
      <formula>AK1598&lt;AJ1598</formula>
    </cfRule>
  </conditionalFormatting>
  <conditionalFormatting sqref="AK1599">
    <cfRule type="expression" dxfId="2729" priority="2776" stopIfTrue="1">
      <formula>AK1599&lt;AJ1599</formula>
    </cfRule>
  </conditionalFormatting>
  <conditionalFormatting sqref="AK1600">
    <cfRule type="expression" dxfId="2728" priority="2775" stopIfTrue="1">
      <formula>AK1600&lt;AJ1600</formula>
    </cfRule>
  </conditionalFormatting>
  <conditionalFormatting sqref="AK1601">
    <cfRule type="expression" dxfId="2727" priority="2774" stopIfTrue="1">
      <formula>AK1601&lt;AJ1601</formula>
    </cfRule>
  </conditionalFormatting>
  <conditionalFormatting sqref="AK1602">
    <cfRule type="expression" dxfId="2726" priority="2773" stopIfTrue="1">
      <formula>AK1602&lt;AJ1602</formula>
    </cfRule>
  </conditionalFormatting>
  <conditionalFormatting sqref="AK1603">
    <cfRule type="expression" dxfId="2725" priority="2772" stopIfTrue="1">
      <formula>AK1603&lt;AJ1603</formula>
    </cfRule>
  </conditionalFormatting>
  <conditionalFormatting sqref="AK1604">
    <cfRule type="expression" dxfId="2724" priority="2771" stopIfTrue="1">
      <formula>AK1604&lt;AJ1604</formula>
    </cfRule>
  </conditionalFormatting>
  <conditionalFormatting sqref="AK1605">
    <cfRule type="expression" dxfId="2723" priority="2770" stopIfTrue="1">
      <formula>AK1605&lt;AJ1605</formula>
    </cfRule>
  </conditionalFormatting>
  <conditionalFormatting sqref="AK1606">
    <cfRule type="expression" dxfId="2722" priority="2769" stopIfTrue="1">
      <formula>AK1606&lt;AJ1606</formula>
    </cfRule>
  </conditionalFormatting>
  <conditionalFormatting sqref="AK1607">
    <cfRule type="expression" dxfId="2721" priority="2768" stopIfTrue="1">
      <formula>AK1607&lt;AJ1607</formula>
    </cfRule>
  </conditionalFormatting>
  <conditionalFormatting sqref="AK1608">
    <cfRule type="expression" dxfId="2720" priority="2767" stopIfTrue="1">
      <formula>AK1608&lt;AJ1608</formula>
    </cfRule>
  </conditionalFormatting>
  <conditionalFormatting sqref="AK1609">
    <cfRule type="expression" dxfId="2719" priority="2766" stopIfTrue="1">
      <formula>AK1609&lt;AJ1609</formula>
    </cfRule>
  </conditionalFormatting>
  <conditionalFormatting sqref="AK1610">
    <cfRule type="expression" dxfId="2718" priority="2765" stopIfTrue="1">
      <formula>AK1610&lt;AJ1610</formula>
    </cfRule>
  </conditionalFormatting>
  <conditionalFormatting sqref="AK1611">
    <cfRule type="expression" dxfId="2717" priority="2764" stopIfTrue="1">
      <formula>AK1611&lt;AJ1611</formula>
    </cfRule>
  </conditionalFormatting>
  <conditionalFormatting sqref="AK1612">
    <cfRule type="expression" dxfId="2716" priority="2763" stopIfTrue="1">
      <formula>AK1612&lt;AJ1612</formula>
    </cfRule>
  </conditionalFormatting>
  <conditionalFormatting sqref="AK1613">
    <cfRule type="expression" dxfId="2715" priority="2762" stopIfTrue="1">
      <formula>AK1613&lt;AJ1613</formula>
    </cfRule>
  </conditionalFormatting>
  <conditionalFormatting sqref="AK1614">
    <cfRule type="expression" dxfId="2714" priority="2761" stopIfTrue="1">
      <formula>AK1614&lt;AJ1614</formula>
    </cfRule>
  </conditionalFormatting>
  <conditionalFormatting sqref="AK1615">
    <cfRule type="expression" dxfId="2713" priority="2760" stopIfTrue="1">
      <formula>AK1615&lt;AJ1615</formula>
    </cfRule>
  </conditionalFormatting>
  <conditionalFormatting sqref="AK1616">
    <cfRule type="expression" dxfId="2712" priority="2759" stopIfTrue="1">
      <formula>AK1616&lt;AJ1616</formula>
    </cfRule>
  </conditionalFormatting>
  <conditionalFormatting sqref="AK1617">
    <cfRule type="expression" dxfId="2711" priority="2758" stopIfTrue="1">
      <formula>AK1617&lt;AJ1617</formula>
    </cfRule>
  </conditionalFormatting>
  <conditionalFormatting sqref="AK1618">
    <cfRule type="expression" dxfId="2710" priority="2757" stopIfTrue="1">
      <formula>AK1618&lt;AJ1618</formula>
    </cfRule>
  </conditionalFormatting>
  <conditionalFormatting sqref="AK1619">
    <cfRule type="expression" dxfId="2709" priority="2756" stopIfTrue="1">
      <formula>AK1619&lt;AJ1619</formula>
    </cfRule>
  </conditionalFormatting>
  <conditionalFormatting sqref="AK1620">
    <cfRule type="expression" dxfId="2708" priority="2755" stopIfTrue="1">
      <formula>AK1620&lt;AJ1620</formula>
    </cfRule>
  </conditionalFormatting>
  <conditionalFormatting sqref="AK1621">
    <cfRule type="expression" dxfId="2707" priority="2754" stopIfTrue="1">
      <formula>AK1621&lt;AJ1621</formula>
    </cfRule>
  </conditionalFormatting>
  <conditionalFormatting sqref="AL1613">
    <cfRule type="expression" dxfId="2706" priority="2753" stopIfTrue="1">
      <formula>AL1613&lt;AK1613</formula>
    </cfRule>
  </conditionalFormatting>
  <conditionalFormatting sqref="AL1598">
    <cfRule type="expression" dxfId="2705" priority="2752" stopIfTrue="1">
      <formula>AL1598&lt;AK1598</formula>
    </cfRule>
  </conditionalFormatting>
  <conditionalFormatting sqref="AL1599:AL1612 AL1614:AL1621">
    <cfRule type="expression" dxfId="2704" priority="2751" stopIfTrue="1">
      <formula>AL1599&lt;AK1599</formula>
    </cfRule>
  </conditionalFormatting>
  <conditionalFormatting sqref="AL1598">
    <cfRule type="expression" dxfId="2703" priority="2750" stopIfTrue="1">
      <formula>AL1598&lt;AK1598</formula>
    </cfRule>
  </conditionalFormatting>
  <conditionalFormatting sqref="AL1599">
    <cfRule type="expression" dxfId="2702" priority="2749" stopIfTrue="1">
      <formula>AL1599&lt;AK1599</formula>
    </cfRule>
  </conditionalFormatting>
  <conditionalFormatting sqref="AL1600">
    <cfRule type="expression" dxfId="2701" priority="2748" stopIfTrue="1">
      <formula>AL1600&lt;AK1600</formula>
    </cfRule>
  </conditionalFormatting>
  <conditionalFormatting sqref="AL1601">
    <cfRule type="expression" dxfId="2700" priority="2747" stopIfTrue="1">
      <formula>AL1601&lt;AK1601</formula>
    </cfRule>
  </conditionalFormatting>
  <conditionalFormatting sqref="AL1602">
    <cfRule type="expression" dxfId="2699" priority="2746" stopIfTrue="1">
      <formula>AL1602&lt;AK1602</formula>
    </cfRule>
  </conditionalFormatting>
  <conditionalFormatting sqref="AL1603">
    <cfRule type="expression" dxfId="2698" priority="2745" stopIfTrue="1">
      <formula>AL1603&lt;AK1603</formula>
    </cfRule>
  </conditionalFormatting>
  <conditionalFormatting sqref="AL1604">
    <cfRule type="expression" dxfId="2697" priority="2744" stopIfTrue="1">
      <formula>AL1604&lt;AK1604</formula>
    </cfRule>
  </conditionalFormatting>
  <conditionalFormatting sqref="AL1605">
    <cfRule type="expression" dxfId="2696" priority="2743" stopIfTrue="1">
      <formula>AL1605&lt;AK1605</formula>
    </cfRule>
  </conditionalFormatting>
  <conditionalFormatting sqref="AL1606">
    <cfRule type="expression" dxfId="2695" priority="2742" stopIfTrue="1">
      <formula>AL1606&lt;AK1606</formula>
    </cfRule>
  </conditionalFormatting>
  <conditionalFormatting sqref="AL1607">
    <cfRule type="expression" dxfId="2694" priority="2741" stopIfTrue="1">
      <formula>AL1607&lt;AK1607</formula>
    </cfRule>
  </conditionalFormatting>
  <conditionalFormatting sqref="AL1608">
    <cfRule type="expression" dxfId="2693" priority="2740" stopIfTrue="1">
      <formula>AL1608&lt;AK1608</formula>
    </cfRule>
  </conditionalFormatting>
  <conditionalFormatting sqref="AL1609">
    <cfRule type="expression" dxfId="2692" priority="2739" stopIfTrue="1">
      <formula>AL1609&lt;AK1609</formula>
    </cfRule>
  </conditionalFormatting>
  <conditionalFormatting sqref="AL1610">
    <cfRule type="expression" dxfId="2691" priority="2738" stopIfTrue="1">
      <formula>AL1610&lt;AK1610</formula>
    </cfRule>
  </conditionalFormatting>
  <conditionalFormatting sqref="AL1611">
    <cfRule type="expression" dxfId="2690" priority="2737" stopIfTrue="1">
      <formula>AL1611&lt;AK1611</formula>
    </cfRule>
  </conditionalFormatting>
  <conditionalFormatting sqref="AL1612">
    <cfRule type="expression" dxfId="2689" priority="2736" stopIfTrue="1">
      <formula>AL1612&lt;AK1612</formula>
    </cfRule>
  </conditionalFormatting>
  <conditionalFormatting sqref="AL1613">
    <cfRule type="expression" dxfId="2688" priority="2735" stopIfTrue="1">
      <formula>AL1613&lt;AK1613</formula>
    </cfRule>
  </conditionalFormatting>
  <conditionalFormatting sqref="AL1614">
    <cfRule type="expression" dxfId="2687" priority="2734" stopIfTrue="1">
      <formula>AL1614&lt;AK1614</formula>
    </cfRule>
  </conditionalFormatting>
  <conditionalFormatting sqref="AL1615">
    <cfRule type="expression" dxfId="2686" priority="2733" stopIfTrue="1">
      <formula>AL1615&lt;AK1615</formula>
    </cfRule>
  </conditionalFormatting>
  <conditionalFormatting sqref="AL1616">
    <cfRule type="expression" dxfId="2685" priority="2732" stopIfTrue="1">
      <formula>AL1616&lt;AK1616</formula>
    </cfRule>
  </conditionalFormatting>
  <conditionalFormatting sqref="AL1617">
    <cfRule type="expression" dxfId="2684" priority="2731" stopIfTrue="1">
      <formula>AL1617&lt;AK1617</formula>
    </cfRule>
  </conditionalFormatting>
  <conditionalFormatting sqref="AL1618">
    <cfRule type="expression" dxfId="2683" priority="2730" stopIfTrue="1">
      <formula>AL1618&lt;AK1618</formula>
    </cfRule>
  </conditionalFormatting>
  <conditionalFormatting sqref="AL1619">
    <cfRule type="expression" dxfId="2682" priority="2729" stopIfTrue="1">
      <formula>AL1619&lt;AK1619</formula>
    </cfRule>
  </conditionalFormatting>
  <conditionalFormatting sqref="AL1620">
    <cfRule type="expression" dxfId="2681" priority="2728" stopIfTrue="1">
      <formula>AL1620&lt;AK1620</formula>
    </cfRule>
  </conditionalFormatting>
  <conditionalFormatting sqref="AL1621">
    <cfRule type="expression" dxfId="2680" priority="2727" stopIfTrue="1">
      <formula>AL1621&lt;AK1621</formula>
    </cfRule>
  </conditionalFormatting>
  <conditionalFormatting sqref="AL1583:AL1591">
    <cfRule type="expression" dxfId="2679" priority="2726" stopIfTrue="1">
      <formula>AL1583&lt;AK1583</formula>
    </cfRule>
  </conditionalFormatting>
  <conditionalFormatting sqref="AL1568">
    <cfRule type="expression" dxfId="2678" priority="2725" stopIfTrue="1">
      <formula>AL1568&lt;AK1568</formula>
    </cfRule>
  </conditionalFormatting>
  <conditionalFormatting sqref="AL1569:AL1582">
    <cfRule type="expression" dxfId="2677" priority="2724" stopIfTrue="1">
      <formula>AL1569&lt;AK1569</formula>
    </cfRule>
  </conditionalFormatting>
  <conditionalFormatting sqref="AL1568">
    <cfRule type="expression" dxfId="2676" priority="2723" stopIfTrue="1">
      <formula>AL1568&lt;AK1568</formula>
    </cfRule>
  </conditionalFormatting>
  <conditionalFormatting sqref="AL1569">
    <cfRule type="expression" dxfId="2675" priority="2722" stopIfTrue="1">
      <formula>AL1569&lt;AK1569</formula>
    </cfRule>
  </conditionalFormatting>
  <conditionalFormatting sqref="AL1570">
    <cfRule type="expression" dxfId="2674" priority="2721" stopIfTrue="1">
      <formula>AL1570&lt;AK1570</formula>
    </cfRule>
  </conditionalFormatting>
  <conditionalFormatting sqref="AL1571">
    <cfRule type="expression" dxfId="2673" priority="2720" stopIfTrue="1">
      <formula>AL1571&lt;AK1571</formula>
    </cfRule>
  </conditionalFormatting>
  <conditionalFormatting sqref="AL1572">
    <cfRule type="expression" dxfId="2672" priority="2719" stopIfTrue="1">
      <formula>AL1572&lt;AK1572</formula>
    </cfRule>
  </conditionalFormatting>
  <conditionalFormatting sqref="AL1573">
    <cfRule type="expression" dxfId="2671" priority="2718" stopIfTrue="1">
      <formula>AL1573&lt;AK1573</formula>
    </cfRule>
  </conditionalFormatting>
  <conditionalFormatting sqref="AL1574">
    <cfRule type="expression" dxfId="2670" priority="2717" stopIfTrue="1">
      <formula>AL1574&lt;AK1574</formula>
    </cfRule>
  </conditionalFormatting>
  <conditionalFormatting sqref="AL1575">
    <cfRule type="expression" dxfId="2669" priority="2716" stopIfTrue="1">
      <formula>AL1575&lt;AK1575</formula>
    </cfRule>
  </conditionalFormatting>
  <conditionalFormatting sqref="AL1576">
    <cfRule type="expression" dxfId="2668" priority="2715" stopIfTrue="1">
      <formula>AL1576&lt;AK1576</formula>
    </cfRule>
  </conditionalFormatting>
  <conditionalFormatting sqref="AL1577">
    <cfRule type="expression" dxfId="2667" priority="2714" stopIfTrue="1">
      <formula>AL1577&lt;AK1577</formula>
    </cfRule>
  </conditionalFormatting>
  <conditionalFormatting sqref="AL1578">
    <cfRule type="expression" dxfId="2666" priority="2713" stopIfTrue="1">
      <formula>AL1578&lt;AK1578</formula>
    </cfRule>
  </conditionalFormatting>
  <conditionalFormatting sqref="AL1579">
    <cfRule type="expression" dxfId="2665" priority="2712" stopIfTrue="1">
      <formula>AL1579&lt;AK1579</formula>
    </cfRule>
  </conditionalFormatting>
  <conditionalFormatting sqref="AL1580">
    <cfRule type="expression" dxfId="2664" priority="2711" stopIfTrue="1">
      <formula>AL1580&lt;AK1580</formula>
    </cfRule>
  </conditionalFormatting>
  <conditionalFormatting sqref="AL1581">
    <cfRule type="expression" dxfId="2663" priority="2710" stopIfTrue="1">
      <formula>AL1581&lt;AK1581</formula>
    </cfRule>
  </conditionalFormatting>
  <conditionalFormatting sqref="AL1582">
    <cfRule type="expression" dxfId="2662" priority="2709" stopIfTrue="1">
      <formula>AL1582&lt;AK1582</formula>
    </cfRule>
  </conditionalFormatting>
  <conditionalFormatting sqref="AL1583">
    <cfRule type="expression" dxfId="2661" priority="2708" stopIfTrue="1">
      <formula>AL1583&lt;AK1583</formula>
    </cfRule>
  </conditionalFormatting>
  <conditionalFormatting sqref="AL1584">
    <cfRule type="expression" dxfId="2660" priority="2707" stopIfTrue="1">
      <formula>AL1584&lt;AK1584</formula>
    </cfRule>
  </conditionalFormatting>
  <conditionalFormatting sqref="AL1585">
    <cfRule type="expression" dxfId="2659" priority="2706" stopIfTrue="1">
      <formula>AL1585&lt;AK1585</formula>
    </cfRule>
  </conditionalFormatting>
  <conditionalFormatting sqref="AL1586">
    <cfRule type="expression" dxfId="2658" priority="2705" stopIfTrue="1">
      <formula>AL1586&lt;AK1586</formula>
    </cfRule>
  </conditionalFormatting>
  <conditionalFormatting sqref="AL1587">
    <cfRule type="expression" dxfId="2657" priority="2704" stopIfTrue="1">
      <formula>AL1587&lt;AK1587</formula>
    </cfRule>
  </conditionalFormatting>
  <conditionalFormatting sqref="AL1588">
    <cfRule type="expression" dxfId="2656" priority="2703" stopIfTrue="1">
      <formula>AL1588&lt;AK1588</formula>
    </cfRule>
  </conditionalFormatting>
  <conditionalFormatting sqref="AL1589">
    <cfRule type="expression" dxfId="2655" priority="2702" stopIfTrue="1">
      <formula>AL1589&lt;AK1589</formula>
    </cfRule>
  </conditionalFormatting>
  <conditionalFormatting sqref="AL1590">
    <cfRule type="expression" dxfId="2654" priority="2701" stopIfTrue="1">
      <formula>AL1590&lt;AK1590</formula>
    </cfRule>
  </conditionalFormatting>
  <conditionalFormatting sqref="AL1591">
    <cfRule type="expression" dxfId="2653" priority="2700" stopIfTrue="1">
      <formula>AL1591&lt;AK1591</formula>
    </cfRule>
  </conditionalFormatting>
  <conditionalFormatting sqref="AS1623 AU1623:AV1623 AS1593 AU1593:BC1593 AX1623:BC1623">
    <cfRule type="expression" dxfId="2652" priority="2699" stopIfTrue="1">
      <formula>AS1593&lt;&gt;AS1592</formula>
    </cfRule>
  </conditionalFormatting>
  <conditionalFormatting sqref="AR1593">
    <cfRule type="expression" dxfId="2651" priority="2698" stopIfTrue="1">
      <formula>AR1593&lt;&gt;AR1592</formula>
    </cfRule>
  </conditionalFormatting>
  <conditionalFormatting sqref="AS1593">
    <cfRule type="expression" dxfId="2650" priority="2697" stopIfTrue="1">
      <formula>AS1593&lt;&gt;AS1592</formula>
    </cfRule>
  </conditionalFormatting>
  <conditionalFormatting sqref="AR1623">
    <cfRule type="expression" dxfId="2649" priority="2696" stopIfTrue="1">
      <formula>AR1623&lt;&gt;AR1622</formula>
    </cfRule>
  </conditionalFormatting>
  <conditionalFormatting sqref="AS1623">
    <cfRule type="expression" dxfId="2648" priority="2695" stopIfTrue="1">
      <formula>AS1623&lt;&gt;AS1622</formula>
    </cfRule>
  </conditionalFormatting>
  <conditionalFormatting sqref="AE1643">
    <cfRule type="expression" dxfId="2647" priority="2694" stopIfTrue="1">
      <formula>AE1643&lt;&gt;AE1642</formula>
    </cfRule>
  </conditionalFormatting>
  <conditionalFormatting sqref="AF1643">
    <cfRule type="expression" dxfId="2646" priority="2693" stopIfTrue="1">
      <formula>AF1643&lt;&gt;AF1642</formula>
    </cfRule>
  </conditionalFormatting>
  <conditionalFormatting sqref="AE1613">
    <cfRule type="expression" dxfId="2645" priority="2691" stopIfTrue="1">
      <formula>AE1613&lt;&gt;AE1612</formula>
    </cfRule>
  </conditionalFormatting>
  <conditionalFormatting sqref="AF1613">
    <cfRule type="expression" dxfId="2644" priority="2690" stopIfTrue="1">
      <formula>AF1613&lt;&gt;AF1612</formula>
    </cfRule>
  </conditionalFormatting>
  <conditionalFormatting sqref="AR1593">
    <cfRule type="expression" dxfId="2643" priority="2689" stopIfTrue="1">
      <formula>AR1593&lt;&gt;AR1592</formula>
    </cfRule>
  </conditionalFormatting>
  <conditionalFormatting sqref="AS1593">
    <cfRule type="expression" dxfId="2642" priority="2688" stopIfTrue="1">
      <formula>AS1593&lt;&gt;AS1592</formula>
    </cfRule>
  </conditionalFormatting>
  <conditionalFormatting sqref="AR1623">
    <cfRule type="expression" dxfId="2641" priority="2687" stopIfTrue="1">
      <formula>AR1623&lt;&gt;AR1622</formula>
    </cfRule>
  </conditionalFormatting>
  <conditionalFormatting sqref="AS1623">
    <cfRule type="expression" dxfId="2640" priority="2686" stopIfTrue="1">
      <formula>AS1623&lt;&gt;AS1622</formula>
    </cfRule>
  </conditionalFormatting>
  <conditionalFormatting sqref="AE1643">
    <cfRule type="expression" dxfId="2639" priority="2685" stopIfTrue="1">
      <formula>AE1643&lt;&gt;AE1642</formula>
    </cfRule>
  </conditionalFormatting>
  <conditionalFormatting sqref="AF1643">
    <cfRule type="expression" dxfId="2638" priority="2684" stopIfTrue="1">
      <formula>AF1643&lt;&gt;AF1642</formula>
    </cfRule>
  </conditionalFormatting>
  <conditionalFormatting sqref="AE1613">
    <cfRule type="expression" dxfId="2637" priority="2682" stopIfTrue="1">
      <formula>AE1613&lt;&gt;AE1612</formula>
    </cfRule>
  </conditionalFormatting>
  <conditionalFormatting sqref="AF1613">
    <cfRule type="expression" dxfId="2636" priority="2681" stopIfTrue="1">
      <formula>AF1613&lt;&gt;AF1612</formula>
    </cfRule>
  </conditionalFormatting>
  <conditionalFormatting sqref="AR1593">
    <cfRule type="expression" dxfId="2635" priority="2680" stopIfTrue="1">
      <formula>AR1593&lt;&gt;AR1592</formula>
    </cfRule>
  </conditionalFormatting>
  <conditionalFormatting sqref="AS1593">
    <cfRule type="expression" dxfId="2634" priority="2679" stopIfTrue="1">
      <formula>AS1593&lt;&gt;AS1592</formula>
    </cfRule>
  </conditionalFormatting>
  <conditionalFormatting sqref="AR1623">
    <cfRule type="expression" dxfId="2633" priority="2678" stopIfTrue="1">
      <formula>AR1623&lt;&gt;AR1622</formula>
    </cfRule>
  </conditionalFormatting>
  <conditionalFormatting sqref="AS1623">
    <cfRule type="expression" dxfId="2632" priority="2677" stopIfTrue="1">
      <formula>AS1623&lt;&gt;AS1622</formula>
    </cfRule>
  </conditionalFormatting>
  <conditionalFormatting sqref="AE1643">
    <cfRule type="expression" dxfId="2631" priority="2676" stopIfTrue="1">
      <formula>AE1643&lt;&gt;AE1642</formula>
    </cfRule>
  </conditionalFormatting>
  <conditionalFormatting sqref="AF1643">
    <cfRule type="expression" dxfId="2630" priority="2675" stopIfTrue="1">
      <formula>AF1643&lt;&gt;AF1642</formula>
    </cfRule>
  </conditionalFormatting>
  <conditionalFormatting sqref="AE1613">
    <cfRule type="expression" dxfId="2629" priority="2673" stopIfTrue="1">
      <formula>AE1613&lt;&gt;AE1612</formula>
    </cfRule>
  </conditionalFormatting>
  <conditionalFormatting sqref="AF1613">
    <cfRule type="expression" dxfId="2628" priority="2672" stopIfTrue="1">
      <formula>AF1613&lt;&gt;AF1612</formula>
    </cfRule>
  </conditionalFormatting>
  <conditionalFormatting sqref="AR1593">
    <cfRule type="expression" dxfId="2627" priority="2671" stopIfTrue="1">
      <formula>AR1593&lt;&gt;AR1592</formula>
    </cfRule>
  </conditionalFormatting>
  <conditionalFormatting sqref="AS1593">
    <cfRule type="expression" dxfId="2626" priority="2670" stopIfTrue="1">
      <formula>AS1593&lt;&gt;AS1592</formula>
    </cfRule>
  </conditionalFormatting>
  <conditionalFormatting sqref="AR1623">
    <cfRule type="expression" dxfId="2625" priority="2669" stopIfTrue="1">
      <formula>AR1623&lt;&gt;AR1622</formula>
    </cfRule>
  </conditionalFormatting>
  <conditionalFormatting sqref="AS1623">
    <cfRule type="expression" dxfId="2624" priority="2668" stopIfTrue="1">
      <formula>AS1623&lt;&gt;AS1622</formula>
    </cfRule>
  </conditionalFormatting>
  <conditionalFormatting sqref="AE1643">
    <cfRule type="expression" dxfId="2623" priority="2667" stopIfTrue="1">
      <formula>AE1643&lt;&gt;AE1642</formula>
    </cfRule>
  </conditionalFormatting>
  <conditionalFormatting sqref="AF1643">
    <cfRule type="expression" dxfId="2622" priority="2666" stopIfTrue="1">
      <formula>AF1643&lt;&gt;AF1642</formula>
    </cfRule>
  </conditionalFormatting>
  <conditionalFormatting sqref="AE1613">
    <cfRule type="expression" dxfId="2621" priority="2664" stopIfTrue="1">
      <formula>AE1613&lt;&gt;AE1612</formula>
    </cfRule>
  </conditionalFormatting>
  <conditionalFormatting sqref="AF1613">
    <cfRule type="expression" dxfId="2620" priority="2663" stopIfTrue="1">
      <formula>AF1613&lt;&gt;AF1612</formula>
    </cfRule>
  </conditionalFormatting>
  <conditionalFormatting sqref="AW1623">
    <cfRule type="expression" dxfId="2619" priority="2662" stopIfTrue="1">
      <formula>AW1623&lt;&gt;AW1622</formula>
    </cfRule>
  </conditionalFormatting>
  <conditionalFormatting sqref="AU1593">
    <cfRule type="expression" dxfId="2618" priority="2661" stopIfTrue="1">
      <formula>AU1593&lt;&gt;AU1592</formula>
    </cfRule>
  </conditionalFormatting>
  <conditionalFormatting sqref="AU1593">
    <cfRule type="expression" dxfId="2617" priority="2660" stopIfTrue="1">
      <formula>AU1593&lt;&gt;AU1592</formula>
    </cfRule>
  </conditionalFormatting>
  <conditionalFormatting sqref="AU1593">
    <cfRule type="expression" dxfId="2616" priority="2659" stopIfTrue="1">
      <formula>AU1593&lt;&gt;AU1592</formula>
    </cfRule>
  </conditionalFormatting>
  <conditionalFormatting sqref="AU1593">
    <cfRule type="expression" dxfId="2615" priority="2658" stopIfTrue="1">
      <formula>AU1593&lt;&gt;AU1592</formula>
    </cfRule>
  </conditionalFormatting>
  <conditionalFormatting sqref="AV1593">
    <cfRule type="expression" dxfId="2614" priority="2657" stopIfTrue="1">
      <formula>AV1593&lt;&gt;AV1592</formula>
    </cfRule>
  </conditionalFormatting>
  <conditionalFormatting sqref="AV1593">
    <cfRule type="expression" dxfId="2613" priority="2656" stopIfTrue="1">
      <formula>AV1593&lt;&gt;AV1592</formula>
    </cfRule>
  </conditionalFormatting>
  <conditionalFormatting sqref="AV1593">
    <cfRule type="expression" dxfId="2612" priority="2655" stopIfTrue="1">
      <formula>AV1593&lt;&gt;AV1592</formula>
    </cfRule>
  </conditionalFormatting>
  <conditionalFormatting sqref="AV1593">
    <cfRule type="expression" dxfId="2611" priority="2654" stopIfTrue="1">
      <formula>AV1593&lt;&gt;AV1592</formula>
    </cfRule>
  </conditionalFormatting>
  <conditionalFormatting sqref="AS1623:AV1623 AX1623:BC1623">
    <cfRule type="expression" dxfId="2610" priority="2653" stopIfTrue="1">
      <formula>AS1623&lt;&gt;AS1622</formula>
    </cfRule>
  </conditionalFormatting>
  <conditionalFormatting sqref="AR1593">
    <cfRule type="expression" dxfId="2609" priority="2652" stopIfTrue="1">
      <formula>AR1593&lt;&gt;AR1592</formula>
    </cfRule>
  </conditionalFormatting>
  <conditionalFormatting sqref="AS1593">
    <cfRule type="expression" dxfId="2608" priority="2651" stopIfTrue="1">
      <formula>AS1593&lt;&gt;AS1592</formula>
    </cfRule>
  </conditionalFormatting>
  <conditionalFormatting sqref="AS1593:BC1593">
    <cfRule type="expression" dxfId="2607" priority="2650" stopIfTrue="1">
      <formula>AS1593&lt;&gt;AS1592</formula>
    </cfRule>
  </conditionalFormatting>
  <conditionalFormatting sqref="AR1623">
    <cfRule type="expression" dxfId="2606" priority="2649" stopIfTrue="1">
      <formula>AR1623&lt;&gt;AR1622</formula>
    </cfRule>
  </conditionalFormatting>
  <conditionalFormatting sqref="AS1623">
    <cfRule type="expression" dxfId="2605" priority="2648" stopIfTrue="1">
      <formula>AS1623&lt;&gt;AS1622</formula>
    </cfRule>
  </conditionalFormatting>
  <conditionalFormatting sqref="AE1643">
    <cfRule type="expression" dxfId="2604" priority="2647" stopIfTrue="1">
      <formula>AE1643&lt;&gt;AE1642</formula>
    </cfRule>
  </conditionalFormatting>
  <conditionalFormatting sqref="AF1643">
    <cfRule type="expression" dxfId="2603" priority="2646" stopIfTrue="1">
      <formula>AF1643&lt;&gt;AF1642</formula>
    </cfRule>
  </conditionalFormatting>
  <conditionalFormatting sqref="AE1613">
    <cfRule type="expression" dxfId="2602" priority="2644" stopIfTrue="1">
      <formula>AE1613&lt;&gt;AE1612</formula>
    </cfRule>
  </conditionalFormatting>
  <conditionalFormatting sqref="AF1613">
    <cfRule type="expression" dxfId="2601" priority="2643" stopIfTrue="1">
      <formula>AF1613&lt;&gt;AF1612</formula>
    </cfRule>
  </conditionalFormatting>
  <conditionalFormatting sqref="AI1598">
    <cfRule type="expression" dxfId="2600" priority="2642" stopIfTrue="1">
      <formula>AI1598&lt;AH1598</formula>
    </cfRule>
  </conditionalFormatting>
  <conditionalFormatting sqref="AI1599:AI1621">
    <cfRule type="expression" dxfId="2599" priority="2641" stopIfTrue="1">
      <formula>AI1599&lt;AH1599</formula>
    </cfRule>
  </conditionalFormatting>
  <conditionalFormatting sqref="AI1568">
    <cfRule type="expression" dxfId="2598" priority="2640" stopIfTrue="1">
      <formula>AI1568&lt;AH1568</formula>
    </cfRule>
  </conditionalFormatting>
  <conditionalFormatting sqref="AI1569:AI1591">
    <cfRule type="expression" dxfId="2597" priority="2639" stopIfTrue="1">
      <formula>AI1569&lt;AH1569</formula>
    </cfRule>
  </conditionalFormatting>
  <conditionalFormatting sqref="AR1593">
    <cfRule type="expression" dxfId="2596" priority="2638" stopIfTrue="1">
      <formula>AR1593&lt;&gt;AR1592</formula>
    </cfRule>
  </conditionalFormatting>
  <conditionalFormatting sqref="AS1593">
    <cfRule type="expression" dxfId="2595" priority="2637" stopIfTrue="1">
      <formula>AS1593&lt;&gt;AS1592</formula>
    </cfRule>
  </conditionalFormatting>
  <conditionalFormatting sqref="AS1593:BC1593">
    <cfRule type="expression" dxfId="2594" priority="2636" stopIfTrue="1">
      <formula>AS1593&lt;&gt;AS1592</formula>
    </cfRule>
  </conditionalFormatting>
  <conditionalFormatting sqref="AR1623">
    <cfRule type="expression" dxfId="2593" priority="2635" stopIfTrue="1">
      <formula>AR1623&lt;&gt;AR1622</formula>
    </cfRule>
  </conditionalFormatting>
  <conditionalFormatting sqref="AS1623">
    <cfRule type="expression" dxfId="2592" priority="2634" stopIfTrue="1">
      <formula>AS1623&lt;&gt;AS1622</formula>
    </cfRule>
  </conditionalFormatting>
  <conditionalFormatting sqref="AE1643">
    <cfRule type="expression" dxfId="2591" priority="2633" stopIfTrue="1">
      <formula>AE1643&lt;&gt;AE1642</formula>
    </cfRule>
  </conditionalFormatting>
  <conditionalFormatting sqref="AF1643">
    <cfRule type="expression" dxfId="2590" priority="2632" stopIfTrue="1">
      <formula>AF1643&lt;&gt;AF1642</formula>
    </cfRule>
  </conditionalFormatting>
  <conditionalFormatting sqref="AE1613">
    <cfRule type="expression" dxfId="2589" priority="2630" stopIfTrue="1">
      <formula>AE1613&lt;&gt;AE1612</formula>
    </cfRule>
  </conditionalFormatting>
  <conditionalFormatting sqref="AF1613">
    <cfRule type="expression" dxfId="2588" priority="2629" stopIfTrue="1">
      <formula>AF1613&lt;&gt;AF1612</formula>
    </cfRule>
  </conditionalFormatting>
  <conditionalFormatting sqref="AR1593">
    <cfRule type="expression" dxfId="2587" priority="2628" stopIfTrue="1">
      <formula>AR1593&lt;&gt;AR1592</formula>
    </cfRule>
  </conditionalFormatting>
  <conditionalFormatting sqref="AS1593">
    <cfRule type="expression" dxfId="2586" priority="2627" stopIfTrue="1">
      <formula>AS1593&lt;&gt;AS1592</formula>
    </cfRule>
  </conditionalFormatting>
  <conditionalFormatting sqref="AS1593:BC1593">
    <cfRule type="expression" dxfId="2585" priority="2626" stopIfTrue="1">
      <formula>AS1593&lt;&gt;AS1592</formula>
    </cfRule>
  </conditionalFormatting>
  <conditionalFormatting sqref="AR1623">
    <cfRule type="expression" dxfId="2584" priority="2625" stopIfTrue="1">
      <formula>AR1623&lt;&gt;AR1622</formula>
    </cfRule>
  </conditionalFormatting>
  <conditionalFormatting sqref="AS1623">
    <cfRule type="expression" dxfId="2583" priority="2624" stopIfTrue="1">
      <formula>AS1623&lt;&gt;AS1622</formula>
    </cfRule>
  </conditionalFormatting>
  <conditionalFormatting sqref="AE1643">
    <cfRule type="expression" dxfId="2582" priority="2623" stopIfTrue="1">
      <formula>AE1643&lt;&gt;AE1642</formula>
    </cfRule>
  </conditionalFormatting>
  <conditionalFormatting sqref="AF1643">
    <cfRule type="expression" dxfId="2581" priority="2622" stopIfTrue="1">
      <formula>AF1643&lt;&gt;AF1642</formula>
    </cfRule>
  </conditionalFormatting>
  <conditionalFormatting sqref="AE1613">
    <cfRule type="expression" dxfId="2580" priority="2620" stopIfTrue="1">
      <formula>AE1613&lt;&gt;AE1612</formula>
    </cfRule>
  </conditionalFormatting>
  <conditionalFormatting sqref="AF1613">
    <cfRule type="expression" dxfId="2579" priority="2619" stopIfTrue="1">
      <formula>AF1613&lt;&gt;AF1612</formula>
    </cfRule>
  </conditionalFormatting>
  <conditionalFormatting sqref="AI1598">
    <cfRule type="expression" dxfId="2578" priority="2618" stopIfTrue="1">
      <formula>AI1598&lt;AH1598</formula>
    </cfRule>
  </conditionalFormatting>
  <conditionalFormatting sqref="AI1599:AI1621">
    <cfRule type="expression" dxfId="2577" priority="2617" stopIfTrue="1">
      <formula>AI1599&lt;AH1599</formula>
    </cfRule>
  </conditionalFormatting>
  <conditionalFormatting sqref="AI1568">
    <cfRule type="expression" dxfId="2576" priority="2616" stopIfTrue="1">
      <formula>AI1568&lt;AH1568</formula>
    </cfRule>
  </conditionalFormatting>
  <conditionalFormatting sqref="AI1569:AI1591">
    <cfRule type="expression" dxfId="2575" priority="2615" stopIfTrue="1">
      <formula>AI1569&lt;AH1569</formula>
    </cfRule>
  </conditionalFormatting>
  <conditionalFormatting sqref="AR1593">
    <cfRule type="expression" dxfId="2574" priority="2614" stopIfTrue="1">
      <formula>AR1593&lt;&gt;AR1592</formula>
    </cfRule>
  </conditionalFormatting>
  <conditionalFormatting sqref="AS1593">
    <cfRule type="expression" dxfId="2573" priority="2613" stopIfTrue="1">
      <formula>AS1593&lt;&gt;AS1592</formula>
    </cfRule>
  </conditionalFormatting>
  <conditionalFormatting sqref="AS1593:BC1593">
    <cfRule type="expression" dxfId="2572" priority="2612" stopIfTrue="1">
      <formula>AS1593&lt;&gt;AS1592</formula>
    </cfRule>
  </conditionalFormatting>
  <conditionalFormatting sqref="AR1623">
    <cfRule type="expression" dxfId="2571" priority="2611" stopIfTrue="1">
      <formula>AR1623&lt;&gt;AR1622</formula>
    </cfRule>
  </conditionalFormatting>
  <conditionalFormatting sqref="AS1623">
    <cfRule type="expression" dxfId="2570" priority="2610" stopIfTrue="1">
      <formula>AS1623&lt;&gt;AS1622</formula>
    </cfRule>
  </conditionalFormatting>
  <conditionalFormatting sqref="AE1643">
    <cfRule type="expression" dxfId="2569" priority="2609" stopIfTrue="1">
      <formula>AE1643&lt;&gt;AE1642</formula>
    </cfRule>
  </conditionalFormatting>
  <conditionalFormatting sqref="AF1643">
    <cfRule type="expression" dxfId="2568" priority="2608" stopIfTrue="1">
      <formula>AF1643&lt;&gt;AF1642</formula>
    </cfRule>
  </conditionalFormatting>
  <conditionalFormatting sqref="AE1613">
    <cfRule type="expression" dxfId="2567" priority="2606" stopIfTrue="1">
      <formula>AE1613&lt;&gt;AE1612</formula>
    </cfRule>
  </conditionalFormatting>
  <conditionalFormatting sqref="AF1613">
    <cfRule type="expression" dxfId="2566" priority="2605" stopIfTrue="1">
      <formula>AF1613&lt;&gt;AF1612</formula>
    </cfRule>
  </conditionalFormatting>
  <conditionalFormatting sqref="AI1598">
    <cfRule type="expression" dxfId="2565" priority="2604" stopIfTrue="1">
      <formula>AI1598&lt;AH1598</formula>
    </cfRule>
  </conditionalFormatting>
  <conditionalFormatting sqref="AI1599:AI1621">
    <cfRule type="expression" dxfId="2564" priority="2603" stopIfTrue="1">
      <formula>AI1599&lt;AH1599</formula>
    </cfRule>
  </conditionalFormatting>
  <conditionalFormatting sqref="AI1568">
    <cfRule type="expression" dxfId="2563" priority="2602" stopIfTrue="1">
      <formula>AI1568&lt;AH1568</formula>
    </cfRule>
  </conditionalFormatting>
  <conditionalFormatting sqref="AI1569:AI1591">
    <cfRule type="expression" dxfId="2562" priority="2601" stopIfTrue="1">
      <formula>AI1569&lt;AH1569</formula>
    </cfRule>
  </conditionalFormatting>
  <conditionalFormatting sqref="AJ1583:AJ1591">
    <cfRule type="expression" dxfId="2561" priority="2600" stopIfTrue="1">
      <formula>AJ1583&lt;AI1583</formula>
    </cfRule>
  </conditionalFormatting>
  <conditionalFormatting sqref="AJ1568">
    <cfRule type="expression" dxfId="2560" priority="2599" stopIfTrue="1">
      <formula>AJ1568&lt;AI1568</formula>
    </cfRule>
  </conditionalFormatting>
  <conditionalFormatting sqref="AJ1569:AJ1582">
    <cfRule type="expression" dxfId="2559" priority="2598" stopIfTrue="1">
      <formula>AJ1569&lt;AI1569</formula>
    </cfRule>
  </conditionalFormatting>
  <conditionalFormatting sqref="AJ1613">
    <cfRule type="expression" dxfId="2558" priority="2597" stopIfTrue="1">
      <formula>AJ1613&lt;AI1613</formula>
    </cfRule>
  </conditionalFormatting>
  <conditionalFormatting sqref="AJ1598">
    <cfRule type="expression" dxfId="2557" priority="2596" stopIfTrue="1">
      <formula>AJ1598&lt;AI1598</formula>
    </cfRule>
  </conditionalFormatting>
  <conditionalFormatting sqref="AJ1599:AJ1612 AJ1614:AJ1621">
    <cfRule type="expression" dxfId="2556" priority="2595" stopIfTrue="1">
      <formula>AJ1599&lt;AI1599</formula>
    </cfRule>
  </conditionalFormatting>
  <conditionalFormatting sqref="AW1623">
    <cfRule type="expression" dxfId="2555" priority="2594" stopIfTrue="1">
      <formula>AW1623&lt;&gt;AW1622</formula>
    </cfRule>
  </conditionalFormatting>
  <conditionalFormatting sqref="AK1613">
    <cfRule type="expression" dxfId="2554" priority="2593" stopIfTrue="1">
      <formula>AK1613&lt;AJ1613</formula>
    </cfRule>
  </conditionalFormatting>
  <conditionalFormatting sqref="AK1598">
    <cfRule type="expression" dxfId="2553" priority="2592" stopIfTrue="1">
      <formula>AK1598&lt;AJ1598</formula>
    </cfRule>
  </conditionalFormatting>
  <conditionalFormatting sqref="AK1599:AK1612 AK1614:AK1621">
    <cfRule type="expression" dxfId="2552" priority="2591" stopIfTrue="1">
      <formula>AK1599&lt;AJ1599</formula>
    </cfRule>
  </conditionalFormatting>
  <conditionalFormatting sqref="AK1583:AK1591">
    <cfRule type="expression" dxfId="2551" priority="2590" stopIfTrue="1">
      <formula>AK1583&lt;AJ1583</formula>
    </cfRule>
  </conditionalFormatting>
  <conditionalFormatting sqref="AK1568">
    <cfRule type="expression" dxfId="2550" priority="2589" stopIfTrue="1">
      <formula>AK1568&lt;AJ1568</formula>
    </cfRule>
  </conditionalFormatting>
  <conditionalFormatting sqref="AK1569:AK1582">
    <cfRule type="expression" dxfId="2549" priority="2588" stopIfTrue="1">
      <formula>AK1569&lt;AJ1569</formula>
    </cfRule>
  </conditionalFormatting>
  <conditionalFormatting sqref="AK1568">
    <cfRule type="expression" dxfId="2548" priority="2587" stopIfTrue="1">
      <formula>AK1568&lt;AJ1568</formula>
    </cfRule>
  </conditionalFormatting>
  <conditionalFormatting sqref="AK1569">
    <cfRule type="expression" dxfId="2547" priority="2586" stopIfTrue="1">
      <formula>AK1569&lt;AJ1569</formula>
    </cfRule>
  </conditionalFormatting>
  <conditionalFormatting sqref="AK1570">
    <cfRule type="expression" dxfId="2546" priority="2585" stopIfTrue="1">
      <formula>AK1570&lt;AJ1570</formula>
    </cfRule>
  </conditionalFormatting>
  <conditionalFormatting sqref="AK1571">
    <cfRule type="expression" dxfId="2545" priority="2584" stopIfTrue="1">
      <formula>AK1571&lt;AJ1571</formula>
    </cfRule>
  </conditionalFormatting>
  <conditionalFormatting sqref="AK1572">
    <cfRule type="expression" dxfId="2544" priority="2583" stopIfTrue="1">
      <formula>AK1572&lt;AJ1572</formula>
    </cfRule>
  </conditionalFormatting>
  <conditionalFormatting sqref="AK1573">
    <cfRule type="expression" dxfId="2543" priority="2582" stopIfTrue="1">
      <formula>AK1573&lt;AJ1573</formula>
    </cfRule>
  </conditionalFormatting>
  <conditionalFormatting sqref="AK1574">
    <cfRule type="expression" dxfId="2542" priority="2581" stopIfTrue="1">
      <formula>AK1574&lt;AJ1574</formula>
    </cfRule>
  </conditionalFormatting>
  <conditionalFormatting sqref="AK1575">
    <cfRule type="expression" dxfId="2541" priority="2580" stopIfTrue="1">
      <formula>AK1575&lt;AJ1575</formula>
    </cfRule>
  </conditionalFormatting>
  <conditionalFormatting sqref="AK1576">
    <cfRule type="expression" dxfId="2540" priority="2579" stopIfTrue="1">
      <formula>AK1576&lt;AJ1576</formula>
    </cfRule>
  </conditionalFormatting>
  <conditionalFormatting sqref="AK1577">
    <cfRule type="expression" dxfId="2539" priority="2578" stopIfTrue="1">
      <formula>AK1577&lt;AJ1577</formula>
    </cfRule>
  </conditionalFormatting>
  <conditionalFormatting sqref="AK1578">
    <cfRule type="expression" dxfId="2538" priority="2577" stopIfTrue="1">
      <formula>AK1578&lt;AJ1578</formula>
    </cfRule>
  </conditionalFormatting>
  <conditionalFormatting sqref="AK1579">
    <cfRule type="expression" dxfId="2537" priority="2576" stopIfTrue="1">
      <formula>AK1579&lt;AJ1579</formula>
    </cfRule>
  </conditionalFormatting>
  <conditionalFormatting sqref="AK1580">
    <cfRule type="expression" dxfId="2536" priority="2575" stopIfTrue="1">
      <formula>AK1580&lt;AJ1580</formula>
    </cfRule>
  </conditionalFormatting>
  <conditionalFormatting sqref="AK1581">
    <cfRule type="expression" dxfId="2535" priority="2574" stopIfTrue="1">
      <formula>AK1581&lt;AJ1581</formula>
    </cfRule>
  </conditionalFormatting>
  <conditionalFormatting sqref="AK1582">
    <cfRule type="expression" dxfId="2534" priority="2573" stopIfTrue="1">
      <formula>AK1582&lt;AJ1582</formula>
    </cfRule>
  </conditionalFormatting>
  <conditionalFormatting sqref="AK1583">
    <cfRule type="expression" dxfId="2533" priority="2572" stopIfTrue="1">
      <formula>AK1583&lt;AJ1583</formula>
    </cfRule>
  </conditionalFormatting>
  <conditionalFormatting sqref="AK1584">
    <cfRule type="expression" dxfId="2532" priority="2571" stopIfTrue="1">
      <formula>AK1584&lt;AJ1584</formula>
    </cfRule>
  </conditionalFormatting>
  <conditionalFormatting sqref="AK1585">
    <cfRule type="expression" dxfId="2531" priority="2570" stopIfTrue="1">
      <formula>AK1585&lt;AJ1585</formula>
    </cfRule>
  </conditionalFormatting>
  <conditionalFormatting sqref="AK1586">
    <cfRule type="expression" dxfId="2530" priority="2569" stopIfTrue="1">
      <formula>AK1586&lt;AJ1586</formula>
    </cfRule>
  </conditionalFormatting>
  <conditionalFormatting sqref="AK1587">
    <cfRule type="expression" dxfId="2529" priority="2568" stopIfTrue="1">
      <formula>AK1587&lt;AJ1587</formula>
    </cfRule>
  </conditionalFormatting>
  <conditionalFormatting sqref="AK1588">
    <cfRule type="expression" dxfId="2528" priority="2567" stopIfTrue="1">
      <formula>AK1588&lt;AJ1588</formula>
    </cfRule>
  </conditionalFormatting>
  <conditionalFormatting sqref="AK1589">
    <cfRule type="expression" dxfId="2527" priority="2566" stopIfTrue="1">
      <formula>AK1589&lt;AJ1589</formula>
    </cfRule>
  </conditionalFormatting>
  <conditionalFormatting sqref="AK1590">
    <cfRule type="expression" dxfId="2526" priority="2565" stopIfTrue="1">
      <formula>AK1590&lt;AJ1590</formula>
    </cfRule>
  </conditionalFormatting>
  <conditionalFormatting sqref="AK1591">
    <cfRule type="expression" dxfId="2525" priority="2564" stopIfTrue="1">
      <formula>AK1591&lt;AJ1591</formula>
    </cfRule>
  </conditionalFormatting>
  <conditionalFormatting sqref="AK1598">
    <cfRule type="expression" dxfId="2524" priority="2563" stopIfTrue="1">
      <formula>AK1598&lt;AJ1598</formula>
    </cfRule>
  </conditionalFormatting>
  <conditionalFormatting sqref="AK1599">
    <cfRule type="expression" dxfId="2523" priority="2562" stopIfTrue="1">
      <formula>AK1599&lt;AJ1599</formula>
    </cfRule>
  </conditionalFormatting>
  <conditionalFormatting sqref="AK1600">
    <cfRule type="expression" dxfId="2522" priority="2561" stopIfTrue="1">
      <formula>AK1600&lt;AJ1600</formula>
    </cfRule>
  </conditionalFormatting>
  <conditionalFormatting sqref="AK1601">
    <cfRule type="expression" dxfId="2521" priority="2560" stopIfTrue="1">
      <formula>AK1601&lt;AJ1601</formula>
    </cfRule>
  </conditionalFormatting>
  <conditionalFormatting sqref="AK1602">
    <cfRule type="expression" dxfId="2520" priority="2559" stopIfTrue="1">
      <formula>AK1602&lt;AJ1602</formula>
    </cfRule>
  </conditionalFormatting>
  <conditionalFormatting sqref="AK1603">
    <cfRule type="expression" dxfId="2519" priority="2558" stopIfTrue="1">
      <formula>AK1603&lt;AJ1603</formula>
    </cfRule>
  </conditionalFormatting>
  <conditionalFormatting sqref="AK1604">
    <cfRule type="expression" dxfId="2518" priority="2557" stopIfTrue="1">
      <formula>AK1604&lt;AJ1604</formula>
    </cfRule>
  </conditionalFormatting>
  <conditionalFormatting sqref="AK1605">
    <cfRule type="expression" dxfId="2517" priority="2556" stopIfTrue="1">
      <formula>AK1605&lt;AJ1605</formula>
    </cfRule>
  </conditionalFormatting>
  <conditionalFormatting sqref="AK1606">
    <cfRule type="expression" dxfId="2516" priority="2555" stopIfTrue="1">
      <formula>AK1606&lt;AJ1606</formula>
    </cfRule>
  </conditionalFormatting>
  <conditionalFormatting sqref="AK1607">
    <cfRule type="expression" dxfId="2515" priority="2554" stopIfTrue="1">
      <formula>AK1607&lt;AJ1607</formula>
    </cfRule>
  </conditionalFormatting>
  <conditionalFormatting sqref="AK1608">
    <cfRule type="expression" dxfId="2514" priority="2553" stopIfTrue="1">
      <formula>AK1608&lt;AJ1608</formula>
    </cfRule>
  </conditionalFormatting>
  <conditionalFormatting sqref="AK1609">
    <cfRule type="expression" dxfId="2513" priority="2552" stopIfTrue="1">
      <formula>AK1609&lt;AJ1609</formula>
    </cfRule>
  </conditionalFormatting>
  <conditionalFormatting sqref="AK1610">
    <cfRule type="expression" dxfId="2512" priority="2551" stopIfTrue="1">
      <formula>AK1610&lt;AJ1610</formula>
    </cfRule>
  </conditionalFormatting>
  <conditionalFormatting sqref="AK1611">
    <cfRule type="expression" dxfId="2511" priority="2550" stopIfTrue="1">
      <formula>AK1611&lt;AJ1611</formula>
    </cfRule>
  </conditionalFormatting>
  <conditionalFormatting sqref="AK1612">
    <cfRule type="expression" dxfId="2510" priority="2549" stopIfTrue="1">
      <formula>AK1612&lt;AJ1612</formula>
    </cfRule>
  </conditionalFormatting>
  <conditionalFormatting sqref="AK1613">
    <cfRule type="expression" dxfId="2509" priority="2548" stopIfTrue="1">
      <formula>AK1613&lt;AJ1613</formula>
    </cfRule>
  </conditionalFormatting>
  <conditionalFormatting sqref="AK1614">
    <cfRule type="expression" dxfId="2508" priority="2547" stopIfTrue="1">
      <formula>AK1614&lt;AJ1614</formula>
    </cfRule>
  </conditionalFormatting>
  <conditionalFormatting sqref="AK1615">
    <cfRule type="expression" dxfId="2507" priority="2546" stopIfTrue="1">
      <formula>AK1615&lt;AJ1615</formula>
    </cfRule>
  </conditionalFormatting>
  <conditionalFormatting sqref="AK1616">
    <cfRule type="expression" dxfId="2506" priority="2545" stopIfTrue="1">
      <formula>AK1616&lt;AJ1616</formula>
    </cfRule>
  </conditionalFormatting>
  <conditionalFormatting sqref="AK1617">
    <cfRule type="expression" dxfId="2505" priority="2544" stopIfTrue="1">
      <formula>AK1617&lt;AJ1617</formula>
    </cfRule>
  </conditionalFormatting>
  <conditionalFormatting sqref="AK1618">
    <cfRule type="expression" dxfId="2504" priority="2543" stopIfTrue="1">
      <formula>AK1618&lt;AJ1618</formula>
    </cfRule>
  </conditionalFormatting>
  <conditionalFormatting sqref="AK1619">
    <cfRule type="expression" dxfId="2503" priority="2542" stopIfTrue="1">
      <formula>AK1619&lt;AJ1619</formula>
    </cfRule>
  </conditionalFormatting>
  <conditionalFormatting sqref="AK1620">
    <cfRule type="expression" dxfId="2502" priority="2541" stopIfTrue="1">
      <formula>AK1620&lt;AJ1620</formula>
    </cfRule>
  </conditionalFormatting>
  <conditionalFormatting sqref="AK1621">
    <cfRule type="expression" dxfId="2501" priority="2540" stopIfTrue="1">
      <formula>AK1621&lt;AJ1621</formula>
    </cfRule>
  </conditionalFormatting>
  <conditionalFormatting sqref="AL1613">
    <cfRule type="expression" dxfId="2500" priority="2539" stopIfTrue="1">
      <formula>AL1613&lt;AK1613</formula>
    </cfRule>
  </conditionalFormatting>
  <conditionalFormatting sqref="AL1598">
    <cfRule type="expression" dxfId="2499" priority="2538" stopIfTrue="1">
      <formula>AL1598&lt;AK1598</formula>
    </cfRule>
  </conditionalFormatting>
  <conditionalFormatting sqref="AL1599:AL1612 AL1614:AL1621">
    <cfRule type="expression" dxfId="2498" priority="2537" stopIfTrue="1">
      <formula>AL1599&lt;AK1599</formula>
    </cfRule>
  </conditionalFormatting>
  <conditionalFormatting sqref="AL1598">
    <cfRule type="expression" dxfId="2497" priority="2536" stopIfTrue="1">
      <formula>AL1598&lt;AK1598</formula>
    </cfRule>
  </conditionalFormatting>
  <conditionalFormatting sqref="AL1599">
    <cfRule type="expression" dxfId="2496" priority="2535" stopIfTrue="1">
      <formula>AL1599&lt;AK1599</formula>
    </cfRule>
  </conditionalFormatting>
  <conditionalFormatting sqref="AL1600">
    <cfRule type="expression" dxfId="2495" priority="2534" stopIfTrue="1">
      <formula>AL1600&lt;AK1600</formula>
    </cfRule>
  </conditionalFormatting>
  <conditionalFormatting sqref="AL1601">
    <cfRule type="expression" dxfId="2494" priority="2533" stopIfTrue="1">
      <formula>AL1601&lt;AK1601</formula>
    </cfRule>
  </conditionalFormatting>
  <conditionalFormatting sqref="AL1602">
    <cfRule type="expression" dxfId="2493" priority="2532" stopIfTrue="1">
      <formula>AL1602&lt;AK1602</formula>
    </cfRule>
  </conditionalFormatting>
  <conditionalFormatting sqref="AL1603">
    <cfRule type="expression" dxfId="2492" priority="2531" stopIfTrue="1">
      <formula>AL1603&lt;AK1603</formula>
    </cfRule>
  </conditionalFormatting>
  <conditionalFormatting sqref="AL1604">
    <cfRule type="expression" dxfId="2491" priority="2530" stopIfTrue="1">
      <formula>AL1604&lt;AK1604</formula>
    </cfRule>
  </conditionalFormatting>
  <conditionalFormatting sqref="AL1605">
    <cfRule type="expression" dxfId="2490" priority="2529" stopIfTrue="1">
      <formula>AL1605&lt;AK1605</formula>
    </cfRule>
  </conditionalFormatting>
  <conditionalFormatting sqref="AL1606">
    <cfRule type="expression" dxfId="2489" priority="2528" stopIfTrue="1">
      <formula>AL1606&lt;AK1606</formula>
    </cfRule>
  </conditionalFormatting>
  <conditionalFormatting sqref="AL1607">
    <cfRule type="expression" dxfId="2488" priority="2527" stopIfTrue="1">
      <formula>AL1607&lt;AK1607</formula>
    </cfRule>
  </conditionalFormatting>
  <conditionalFormatting sqref="AL1608">
    <cfRule type="expression" dxfId="2487" priority="2526" stopIfTrue="1">
      <formula>AL1608&lt;AK1608</formula>
    </cfRule>
  </conditionalFormatting>
  <conditionalFormatting sqref="AL1609">
    <cfRule type="expression" dxfId="2486" priority="2525" stopIfTrue="1">
      <formula>AL1609&lt;AK1609</formula>
    </cfRule>
  </conditionalFormatting>
  <conditionalFormatting sqref="AL1610">
    <cfRule type="expression" dxfId="2485" priority="2524" stopIfTrue="1">
      <formula>AL1610&lt;AK1610</formula>
    </cfRule>
  </conditionalFormatting>
  <conditionalFormatting sqref="AL1611">
    <cfRule type="expression" dxfId="2484" priority="2523" stopIfTrue="1">
      <formula>AL1611&lt;AK1611</formula>
    </cfRule>
  </conditionalFormatting>
  <conditionalFormatting sqref="AL1612">
    <cfRule type="expression" dxfId="2483" priority="2522" stopIfTrue="1">
      <formula>AL1612&lt;AK1612</formula>
    </cfRule>
  </conditionalFormatting>
  <conditionalFormatting sqref="AL1613">
    <cfRule type="expression" dxfId="2482" priority="2521" stopIfTrue="1">
      <formula>AL1613&lt;AK1613</formula>
    </cfRule>
  </conditionalFormatting>
  <conditionalFormatting sqref="AL1614">
    <cfRule type="expression" dxfId="2481" priority="2520" stopIfTrue="1">
      <formula>AL1614&lt;AK1614</formula>
    </cfRule>
  </conditionalFormatting>
  <conditionalFormatting sqref="AL1615">
    <cfRule type="expression" dxfId="2480" priority="2519" stopIfTrue="1">
      <formula>AL1615&lt;AK1615</formula>
    </cfRule>
  </conditionalFormatting>
  <conditionalFormatting sqref="AL1616">
    <cfRule type="expression" dxfId="2479" priority="2518" stopIfTrue="1">
      <formula>AL1616&lt;AK1616</formula>
    </cfRule>
  </conditionalFormatting>
  <conditionalFormatting sqref="AL1617">
    <cfRule type="expression" dxfId="2478" priority="2517" stopIfTrue="1">
      <formula>AL1617&lt;AK1617</formula>
    </cfRule>
  </conditionalFormatting>
  <conditionalFormatting sqref="AL1618">
    <cfRule type="expression" dxfId="2477" priority="2516" stopIfTrue="1">
      <formula>AL1618&lt;AK1618</formula>
    </cfRule>
  </conditionalFormatting>
  <conditionalFormatting sqref="AL1619">
    <cfRule type="expression" dxfId="2476" priority="2515" stopIfTrue="1">
      <formula>AL1619&lt;AK1619</formula>
    </cfRule>
  </conditionalFormatting>
  <conditionalFormatting sqref="AL1620">
    <cfRule type="expression" dxfId="2475" priority="2514" stopIfTrue="1">
      <formula>AL1620&lt;AK1620</formula>
    </cfRule>
  </conditionalFormatting>
  <conditionalFormatting sqref="AL1621">
    <cfRule type="expression" dxfId="2474" priority="2513" stopIfTrue="1">
      <formula>AL1621&lt;AK1621</formula>
    </cfRule>
  </conditionalFormatting>
  <conditionalFormatting sqref="AL1583:AL1591">
    <cfRule type="expression" dxfId="2473" priority="2512" stopIfTrue="1">
      <formula>AL1583&lt;AK1583</formula>
    </cfRule>
  </conditionalFormatting>
  <conditionalFormatting sqref="AL1568">
    <cfRule type="expression" dxfId="2472" priority="2511" stopIfTrue="1">
      <formula>AL1568&lt;AK1568</formula>
    </cfRule>
  </conditionalFormatting>
  <conditionalFormatting sqref="AL1569:AL1582">
    <cfRule type="expression" dxfId="2471" priority="2510" stopIfTrue="1">
      <formula>AL1569&lt;AK1569</formula>
    </cfRule>
  </conditionalFormatting>
  <conditionalFormatting sqref="AL1568">
    <cfRule type="expression" dxfId="2470" priority="2509" stopIfTrue="1">
      <formula>AL1568&lt;AK1568</formula>
    </cfRule>
  </conditionalFormatting>
  <conditionalFormatting sqref="AL1569">
    <cfRule type="expression" dxfId="2469" priority="2508" stopIfTrue="1">
      <formula>AL1569&lt;AK1569</formula>
    </cfRule>
  </conditionalFormatting>
  <conditionalFormatting sqref="AL1570">
    <cfRule type="expression" dxfId="2468" priority="2507" stopIfTrue="1">
      <formula>AL1570&lt;AK1570</formula>
    </cfRule>
  </conditionalFormatting>
  <conditionalFormatting sqref="AL1571">
    <cfRule type="expression" dxfId="2467" priority="2506" stopIfTrue="1">
      <formula>AL1571&lt;AK1571</formula>
    </cfRule>
  </conditionalFormatting>
  <conditionalFormatting sqref="AL1572">
    <cfRule type="expression" dxfId="2466" priority="2505" stopIfTrue="1">
      <formula>AL1572&lt;AK1572</formula>
    </cfRule>
  </conditionalFormatting>
  <conditionalFormatting sqref="AL1573">
    <cfRule type="expression" dxfId="2465" priority="2504" stopIfTrue="1">
      <formula>AL1573&lt;AK1573</formula>
    </cfRule>
  </conditionalFormatting>
  <conditionalFormatting sqref="AL1574">
    <cfRule type="expression" dxfId="2464" priority="2503" stopIfTrue="1">
      <formula>AL1574&lt;AK1574</formula>
    </cfRule>
  </conditionalFormatting>
  <conditionalFormatting sqref="AL1575">
    <cfRule type="expression" dxfId="2463" priority="2502" stopIfTrue="1">
      <formula>AL1575&lt;AK1575</formula>
    </cfRule>
  </conditionalFormatting>
  <conditionalFormatting sqref="AL1576">
    <cfRule type="expression" dxfId="2462" priority="2501" stopIfTrue="1">
      <formula>AL1576&lt;AK1576</formula>
    </cfRule>
  </conditionalFormatting>
  <conditionalFormatting sqref="AL1577">
    <cfRule type="expression" dxfId="2461" priority="2500" stopIfTrue="1">
      <formula>AL1577&lt;AK1577</formula>
    </cfRule>
  </conditionalFormatting>
  <conditionalFormatting sqref="AL1578">
    <cfRule type="expression" dxfId="2460" priority="2499" stopIfTrue="1">
      <formula>AL1578&lt;AK1578</formula>
    </cfRule>
  </conditionalFormatting>
  <conditionalFormatting sqref="AL1579">
    <cfRule type="expression" dxfId="2459" priority="2498" stopIfTrue="1">
      <formula>AL1579&lt;AK1579</formula>
    </cfRule>
  </conditionalFormatting>
  <conditionalFormatting sqref="AL1580">
    <cfRule type="expression" dxfId="2458" priority="2497" stopIfTrue="1">
      <formula>AL1580&lt;AK1580</formula>
    </cfRule>
  </conditionalFormatting>
  <conditionalFormatting sqref="AL1581">
    <cfRule type="expression" dxfId="2457" priority="2496" stopIfTrue="1">
      <formula>AL1581&lt;AK1581</formula>
    </cfRule>
  </conditionalFormatting>
  <conditionalFormatting sqref="AL1582">
    <cfRule type="expression" dxfId="2456" priority="2495" stopIfTrue="1">
      <formula>AL1582&lt;AK1582</formula>
    </cfRule>
  </conditionalFormatting>
  <conditionalFormatting sqref="AL1583">
    <cfRule type="expression" dxfId="2455" priority="2494" stopIfTrue="1">
      <formula>AL1583&lt;AK1583</formula>
    </cfRule>
  </conditionalFormatting>
  <conditionalFormatting sqref="AL1584">
    <cfRule type="expression" dxfId="2454" priority="2493" stopIfTrue="1">
      <formula>AL1584&lt;AK1584</formula>
    </cfRule>
  </conditionalFormatting>
  <conditionalFormatting sqref="AL1585">
    <cfRule type="expression" dxfId="2453" priority="2492" stopIfTrue="1">
      <formula>AL1585&lt;AK1585</formula>
    </cfRule>
  </conditionalFormatting>
  <conditionalFormatting sqref="AL1586">
    <cfRule type="expression" dxfId="2452" priority="2491" stopIfTrue="1">
      <formula>AL1586&lt;AK1586</formula>
    </cfRule>
  </conditionalFormatting>
  <conditionalFormatting sqref="AL1587">
    <cfRule type="expression" dxfId="2451" priority="2490" stopIfTrue="1">
      <formula>AL1587&lt;AK1587</formula>
    </cfRule>
  </conditionalFormatting>
  <conditionalFormatting sqref="AL1588">
    <cfRule type="expression" dxfId="2450" priority="2489" stopIfTrue="1">
      <formula>AL1588&lt;AK1588</formula>
    </cfRule>
  </conditionalFormatting>
  <conditionalFormatting sqref="AL1589">
    <cfRule type="expression" dxfId="2449" priority="2488" stopIfTrue="1">
      <formula>AL1589&lt;AK1589</formula>
    </cfRule>
  </conditionalFormatting>
  <conditionalFormatting sqref="AL1590">
    <cfRule type="expression" dxfId="2448" priority="2487" stopIfTrue="1">
      <formula>AL1590&lt;AK1590</formula>
    </cfRule>
  </conditionalFormatting>
  <conditionalFormatting sqref="AL1591">
    <cfRule type="expression" dxfId="2447" priority="2486" stopIfTrue="1">
      <formula>AL1591&lt;AK1591</formula>
    </cfRule>
  </conditionalFormatting>
  <conditionalFormatting sqref="AS1623 AU1623:AV1623 AS1593 AU1593:BC1593 AX1623:BC1623">
    <cfRule type="expression" dxfId="2446" priority="2485" stopIfTrue="1">
      <formula>AS1593&lt;&gt;AS1592</formula>
    </cfRule>
  </conditionalFormatting>
  <conditionalFormatting sqref="AR1593">
    <cfRule type="expression" dxfId="2445" priority="2484" stopIfTrue="1">
      <formula>AR1593&lt;&gt;AR1592</formula>
    </cfRule>
  </conditionalFormatting>
  <conditionalFormatting sqref="AS1593">
    <cfRule type="expression" dxfId="2444" priority="2483" stopIfTrue="1">
      <formula>AS1593&lt;&gt;AS1592</formula>
    </cfRule>
  </conditionalFormatting>
  <conditionalFormatting sqref="AR1623">
    <cfRule type="expression" dxfId="2443" priority="2482" stopIfTrue="1">
      <formula>AR1623&lt;&gt;AR1622</formula>
    </cfRule>
  </conditionalFormatting>
  <conditionalFormatting sqref="AS1623">
    <cfRule type="expression" dxfId="2442" priority="2481" stopIfTrue="1">
      <formula>AS1623&lt;&gt;AS1622</formula>
    </cfRule>
  </conditionalFormatting>
  <conditionalFormatting sqref="AE1643">
    <cfRule type="expression" dxfId="2441" priority="2480" stopIfTrue="1">
      <formula>AE1643&lt;&gt;AE1642</formula>
    </cfRule>
  </conditionalFormatting>
  <conditionalFormatting sqref="AF1643">
    <cfRule type="expression" dxfId="2440" priority="2479" stopIfTrue="1">
      <formula>AF1643&lt;&gt;AF1642</formula>
    </cfRule>
  </conditionalFormatting>
  <conditionalFormatting sqref="AE1613">
    <cfRule type="expression" dxfId="2439" priority="2477" stopIfTrue="1">
      <formula>AE1613&lt;&gt;AE1612</formula>
    </cfRule>
  </conditionalFormatting>
  <conditionalFormatting sqref="AF1613">
    <cfRule type="expression" dxfId="2438" priority="2476" stopIfTrue="1">
      <formula>AF1613&lt;&gt;AF1612</formula>
    </cfRule>
  </conditionalFormatting>
  <conditionalFormatting sqref="AR1593">
    <cfRule type="expression" dxfId="2437" priority="2475" stopIfTrue="1">
      <formula>AR1593&lt;&gt;AR1592</formula>
    </cfRule>
  </conditionalFormatting>
  <conditionalFormatting sqref="AS1593">
    <cfRule type="expression" dxfId="2436" priority="2474" stopIfTrue="1">
      <formula>AS1593&lt;&gt;AS1592</formula>
    </cfRule>
  </conditionalFormatting>
  <conditionalFormatting sqref="AR1623">
    <cfRule type="expression" dxfId="2435" priority="2473" stopIfTrue="1">
      <formula>AR1623&lt;&gt;AR1622</formula>
    </cfRule>
  </conditionalFormatting>
  <conditionalFormatting sqref="AS1623">
    <cfRule type="expression" dxfId="2434" priority="2472" stopIfTrue="1">
      <formula>AS1623&lt;&gt;AS1622</formula>
    </cfRule>
  </conditionalFormatting>
  <conditionalFormatting sqref="AE1643">
    <cfRule type="expression" dxfId="2433" priority="2471" stopIfTrue="1">
      <formula>AE1643&lt;&gt;AE1642</formula>
    </cfRule>
  </conditionalFormatting>
  <conditionalFormatting sqref="AF1643">
    <cfRule type="expression" dxfId="2432" priority="2470" stopIfTrue="1">
      <formula>AF1643&lt;&gt;AF1642</formula>
    </cfRule>
  </conditionalFormatting>
  <conditionalFormatting sqref="AE1613">
    <cfRule type="expression" dxfId="2431" priority="2468" stopIfTrue="1">
      <formula>AE1613&lt;&gt;AE1612</formula>
    </cfRule>
  </conditionalFormatting>
  <conditionalFormatting sqref="AF1613">
    <cfRule type="expression" dxfId="2430" priority="2467" stopIfTrue="1">
      <formula>AF1613&lt;&gt;AF1612</formula>
    </cfRule>
  </conditionalFormatting>
  <conditionalFormatting sqref="AR1593">
    <cfRule type="expression" dxfId="2429" priority="2466" stopIfTrue="1">
      <formula>AR1593&lt;&gt;AR1592</formula>
    </cfRule>
  </conditionalFormatting>
  <conditionalFormatting sqref="AS1593">
    <cfRule type="expression" dxfId="2428" priority="2465" stopIfTrue="1">
      <formula>AS1593&lt;&gt;AS1592</formula>
    </cfRule>
  </conditionalFormatting>
  <conditionalFormatting sqref="AR1623">
    <cfRule type="expression" dxfId="2427" priority="2464" stopIfTrue="1">
      <formula>AR1623&lt;&gt;AR1622</formula>
    </cfRule>
  </conditionalFormatting>
  <conditionalFormatting sqref="AS1623">
    <cfRule type="expression" dxfId="2426" priority="2463" stopIfTrue="1">
      <formula>AS1623&lt;&gt;AS1622</formula>
    </cfRule>
  </conditionalFormatting>
  <conditionalFormatting sqref="AE1643">
    <cfRule type="expression" dxfId="2425" priority="2462" stopIfTrue="1">
      <formula>AE1643&lt;&gt;AE1642</formula>
    </cfRule>
  </conditionalFormatting>
  <conditionalFormatting sqref="AF1643">
    <cfRule type="expression" dxfId="2424" priority="2461" stopIfTrue="1">
      <formula>AF1643&lt;&gt;AF1642</formula>
    </cfRule>
  </conditionalFormatting>
  <conditionalFormatting sqref="AE1613">
    <cfRule type="expression" dxfId="2423" priority="2459" stopIfTrue="1">
      <formula>AE1613&lt;&gt;AE1612</formula>
    </cfRule>
  </conditionalFormatting>
  <conditionalFormatting sqref="AF1613">
    <cfRule type="expression" dxfId="2422" priority="2458" stopIfTrue="1">
      <formula>AF1613&lt;&gt;AF1612</formula>
    </cfRule>
  </conditionalFormatting>
  <conditionalFormatting sqref="AR1593">
    <cfRule type="expression" dxfId="2421" priority="2457" stopIfTrue="1">
      <formula>AR1593&lt;&gt;AR1592</formula>
    </cfRule>
  </conditionalFormatting>
  <conditionalFormatting sqref="AS1593">
    <cfRule type="expression" dxfId="2420" priority="2456" stopIfTrue="1">
      <formula>AS1593&lt;&gt;AS1592</formula>
    </cfRule>
  </conditionalFormatting>
  <conditionalFormatting sqref="AR1623">
    <cfRule type="expression" dxfId="2419" priority="2455" stopIfTrue="1">
      <formula>AR1623&lt;&gt;AR1622</formula>
    </cfRule>
  </conditionalFormatting>
  <conditionalFormatting sqref="AS1623">
    <cfRule type="expression" dxfId="2418" priority="2454" stopIfTrue="1">
      <formula>AS1623&lt;&gt;AS1622</formula>
    </cfRule>
  </conditionalFormatting>
  <conditionalFormatting sqref="AE1643">
    <cfRule type="expression" dxfId="2417" priority="2453" stopIfTrue="1">
      <formula>AE1643&lt;&gt;AE1642</formula>
    </cfRule>
  </conditionalFormatting>
  <conditionalFormatting sqref="AF1643">
    <cfRule type="expression" dxfId="2416" priority="2452" stopIfTrue="1">
      <formula>AF1643&lt;&gt;AF1642</formula>
    </cfRule>
  </conditionalFormatting>
  <conditionalFormatting sqref="AE1613">
    <cfRule type="expression" dxfId="2415" priority="2450" stopIfTrue="1">
      <formula>AE1613&lt;&gt;AE1612</formula>
    </cfRule>
  </conditionalFormatting>
  <conditionalFormatting sqref="AF1613">
    <cfRule type="expression" dxfId="2414" priority="2449" stopIfTrue="1">
      <formula>AF1613&lt;&gt;AF1612</formula>
    </cfRule>
  </conditionalFormatting>
  <conditionalFormatting sqref="AW1623">
    <cfRule type="expression" dxfId="2413" priority="2448" stopIfTrue="1">
      <formula>AW1623&lt;&gt;AW1622</formula>
    </cfRule>
  </conditionalFormatting>
  <conditionalFormatting sqref="AU1593">
    <cfRule type="expression" dxfId="2412" priority="2447" stopIfTrue="1">
      <formula>AU1593&lt;&gt;AU1592</formula>
    </cfRule>
  </conditionalFormatting>
  <conditionalFormatting sqref="AU1593">
    <cfRule type="expression" dxfId="2411" priority="2446" stopIfTrue="1">
      <formula>AU1593&lt;&gt;AU1592</formula>
    </cfRule>
  </conditionalFormatting>
  <conditionalFormatting sqref="AU1593">
    <cfRule type="expression" dxfId="2410" priority="2445" stopIfTrue="1">
      <formula>AU1593&lt;&gt;AU1592</formula>
    </cfRule>
  </conditionalFormatting>
  <conditionalFormatting sqref="AU1593">
    <cfRule type="expression" dxfId="2409" priority="2444" stopIfTrue="1">
      <formula>AU1593&lt;&gt;AU1592</formula>
    </cfRule>
  </conditionalFormatting>
  <conditionalFormatting sqref="AV1593">
    <cfRule type="expression" dxfId="2408" priority="2443" stopIfTrue="1">
      <formula>AV1593&lt;&gt;AV1592</formula>
    </cfRule>
  </conditionalFormatting>
  <conditionalFormatting sqref="AV1593">
    <cfRule type="expression" dxfId="2407" priority="2442" stopIfTrue="1">
      <formula>AV1593&lt;&gt;AV1592</formula>
    </cfRule>
  </conditionalFormatting>
  <conditionalFormatting sqref="AV1593">
    <cfRule type="expression" dxfId="2406" priority="2441" stopIfTrue="1">
      <formula>AV1593&lt;&gt;AV1592</formula>
    </cfRule>
  </conditionalFormatting>
  <conditionalFormatting sqref="AV1593">
    <cfRule type="expression" dxfId="2405" priority="2440" stopIfTrue="1">
      <formula>AV1593&lt;&gt;AV1592</formula>
    </cfRule>
  </conditionalFormatting>
  <conditionalFormatting sqref="AE1613">
    <cfRule type="expression" dxfId="2404" priority="2438" stopIfTrue="1">
      <formula>AE1613&lt;&gt;AE1612</formula>
    </cfRule>
  </conditionalFormatting>
  <conditionalFormatting sqref="AF1613">
    <cfRule type="expression" dxfId="2403" priority="2437" stopIfTrue="1">
      <formula>AF1613&lt;&gt;AF1612</formula>
    </cfRule>
  </conditionalFormatting>
  <conditionalFormatting sqref="AI1568">
    <cfRule type="expression" dxfId="2402" priority="2436" stopIfTrue="1">
      <formula>AI1568&lt;AH1568</formula>
    </cfRule>
  </conditionalFormatting>
  <conditionalFormatting sqref="AI1569:AI1591">
    <cfRule type="expression" dxfId="2401" priority="2435" stopIfTrue="1">
      <formula>AI1569&lt;AH1569</formula>
    </cfRule>
  </conditionalFormatting>
  <conditionalFormatting sqref="AE1613">
    <cfRule type="expression" dxfId="2400" priority="2434" stopIfTrue="1">
      <formula>AE1613&lt;&gt;AE1612</formula>
    </cfRule>
  </conditionalFormatting>
  <conditionalFormatting sqref="AF1613">
    <cfRule type="expression" dxfId="2399" priority="2433" stopIfTrue="1">
      <formula>AF1613&lt;&gt;AF1612</formula>
    </cfRule>
  </conditionalFormatting>
  <conditionalFormatting sqref="AE1613">
    <cfRule type="expression" dxfId="2398" priority="2432" stopIfTrue="1">
      <formula>AE1613&lt;&gt;AE1612</formula>
    </cfRule>
  </conditionalFormatting>
  <conditionalFormatting sqref="AF1613">
    <cfRule type="expression" dxfId="2397" priority="2431" stopIfTrue="1">
      <formula>AF1613&lt;&gt;AF1612</formula>
    </cfRule>
  </conditionalFormatting>
  <conditionalFormatting sqref="AI1568">
    <cfRule type="expression" dxfId="2396" priority="2430" stopIfTrue="1">
      <formula>AI1568&lt;AH1568</formula>
    </cfRule>
  </conditionalFormatting>
  <conditionalFormatting sqref="AI1569:AI1591">
    <cfRule type="expression" dxfId="2395" priority="2429" stopIfTrue="1">
      <formula>AI1569&lt;AH1569</formula>
    </cfRule>
  </conditionalFormatting>
  <conditionalFormatting sqref="AE1613">
    <cfRule type="expression" dxfId="2394" priority="2428" stopIfTrue="1">
      <formula>AE1613&lt;&gt;AE1612</formula>
    </cfRule>
  </conditionalFormatting>
  <conditionalFormatting sqref="AF1613">
    <cfRule type="expression" dxfId="2393" priority="2427" stopIfTrue="1">
      <formula>AF1613&lt;&gt;AF1612</formula>
    </cfRule>
  </conditionalFormatting>
  <conditionalFormatting sqref="AI1568">
    <cfRule type="expression" dxfId="2392" priority="2426" stopIfTrue="1">
      <formula>AI1568&lt;AH1568</formula>
    </cfRule>
  </conditionalFormatting>
  <conditionalFormatting sqref="AI1569:AI1591">
    <cfRule type="expression" dxfId="2391" priority="2425" stopIfTrue="1">
      <formula>AI1569&lt;AH1569</formula>
    </cfRule>
  </conditionalFormatting>
  <conditionalFormatting sqref="AJ1583">
    <cfRule type="expression" dxfId="2390" priority="2424" stopIfTrue="1">
      <formula>AJ1583&lt;AI1583</formula>
    </cfRule>
  </conditionalFormatting>
  <conditionalFormatting sqref="AJ1568">
    <cfRule type="expression" dxfId="2389" priority="2423" stopIfTrue="1">
      <formula>AJ1568&lt;AI1568</formula>
    </cfRule>
  </conditionalFormatting>
  <conditionalFormatting sqref="AJ1569:AJ1582 AJ1584:AJ1591">
    <cfRule type="expression" dxfId="2388" priority="2422" stopIfTrue="1">
      <formula>AJ1569&lt;AI1569</formula>
    </cfRule>
  </conditionalFormatting>
  <conditionalFormatting sqref="AK1583">
    <cfRule type="expression" dxfId="2387" priority="2421" stopIfTrue="1">
      <formula>AK1583&lt;AJ1583</formula>
    </cfRule>
  </conditionalFormatting>
  <conditionalFormatting sqref="AK1568">
    <cfRule type="expression" dxfId="2386" priority="2420" stopIfTrue="1">
      <formula>AK1568&lt;AJ1568</formula>
    </cfRule>
  </conditionalFormatting>
  <conditionalFormatting sqref="AK1569:AK1582 AK1584:AK1591">
    <cfRule type="expression" dxfId="2385" priority="2419" stopIfTrue="1">
      <formula>AK1569&lt;AJ1569</formula>
    </cfRule>
  </conditionalFormatting>
  <conditionalFormatting sqref="AK1568">
    <cfRule type="expression" dxfId="2384" priority="2418" stopIfTrue="1">
      <formula>AK1568&lt;AJ1568</formula>
    </cfRule>
  </conditionalFormatting>
  <conditionalFormatting sqref="AK1569">
    <cfRule type="expression" dxfId="2383" priority="2417" stopIfTrue="1">
      <formula>AK1569&lt;AJ1569</formula>
    </cfRule>
  </conditionalFormatting>
  <conditionalFormatting sqref="AK1570">
    <cfRule type="expression" dxfId="2382" priority="2416" stopIfTrue="1">
      <formula>AK1570&lt;AJ1570</formula>
    </cfRule>
  </conditionalFormatting>
  <conditionalFormatting sqref="AK1571">
    <cfRule type="expression" dxfId="2381" priority="2415" stopIfTrue="1">
      <formula>AK1571&lt;AJ1571</formula>
    </cfRule>
  </conditionalFormatting>
  <conditionalFormatting sqref="AK1572">
    <cfRule type="expression" dxfId="2380" priority="2414" stopIfTrue="1">
      <formula>AK1572&lt;AJ1572</formula>
    </cfRule>
  </conditionalFormatting>
  <conditionalFormatting sqref="AK1573">
    <cfRule type="expression" dxfId="2379" priority="2413" stopIfTrue="1">
      <formula>AK1573&lt;AJ1573</formula>
    </cfRule>
  </conditionalFormatting>
  <conditionalFormatting sqref="AK1574">
    <cfRule type="expression" dxfId="2378" priority="2412" stopIfTrue="1">
      <formula>AK1574&lt;AJ1574</formula>
    </cfRule>
  </conditionalFormatting>
  <conditionalFormatting sqref="AK1575">
    <cfRule type="expression" dxfId="2377" priority="2411" stopIfTrue="1">
      <formula>AK1575&lt;AJ1575</formula>
    </cfRule>
  </conditionalFormatting>
  <conditionalFormatting sqref="AK1576">
    <cfRule type="expression" dxfId="2376" priority="2410" stopIfTrue="1">
      <formula>AK1576&lt;AJ1576</formula>
    </cfRule>
  </conditionalFormatting>
  <conditionalFormatting sqref="AK1577">
    <cfRule type="expression" dxfId="2375" priority="2409" stopIfTrue="1">
      <formula>AK1577&lt;AJ1577</formula>
    </cfRule>
  </conditionalFormatting>
  <conditionalFormatting sqref="AK1578">
    <cfRule type="expression" dxfId="2374" priority="2408" stopIfTrue="1">
      <formula>AK1578&lt;AJ1578</formula>
    </cfRule>
  </conditionalFormatting>
  <conditionalFormatting sqref="AK1579">
    <cfRule type="expression" dxfId="2373" priority="2407" stopIfTrue="1">
      <formula>AK1579&lt;AJ1579</formula>
    </cfRule>
  </conditionalFormatting>
  <conditionalFormatting sqref="AK1580">
    <cfRule type="expression" dxfId="2372" priority="2406" stopIfTrue="1">
      <formula>AK1580&lt;AJ1580</formula>
    </cfRule>
  </conditionalFormatting>
  <conditionalFormatting sqref="AK1581">
    <cfRule type="expression" dxfId="2371" priority="2405" stopIfTrue="1">
      <formula>AK1581&lt;AJ1581</formula>
    </cfRule>
  </conditionalFormatting>
  <conditionalFormatting sqref="AK1582">
    <cfRule type="expression" dxfId="2370" priority="2404" stopIfTrue="1">
      <formula>AK1582&lt;AJ1582</formula>
    </cfRule>
  </conditionalFormatting>
  <conditionalFormatting sqref="AK1583">
    <cfRule type="expression" dxfId="2369" priority="2403" stopIfTrue="1">
      <formula>AK1583&lt;AJ1583</formula>
    </cfRule>
  </conditionalFormatting>
  <conditionalFormatting sqref="AK1584">
    <cfRule type="expression" dxfId="2368" priority="2402" stopIfTrue="1">
      <formula>AK1584&lt;AJ1584</formula>
    </cfRule>
  </conditionalFormatting>
  <conditionalFormatting sqref="AK1585">
    <cfRule type="expression" dxfId="2367" priority="2401" stopIfTrue="1">
      <formula>AK1585&lt;AJ1585</formula>
    </cfRule>
  </conditionalFormatting>
  <conditionalFormatting sqref="AK1586">
    <cfRule type="expression" dxfId="2366" priority="2400" stopIfTrue="1">
      <formula>AK1586&lt;AJ1586</formula>
    </cfRule>
  </conditionalFormatting>
  <conditionalFormatting sqref="AK1587">
    <cfRule type="expression" dxfId="2365" priority="2399" stopIfTrue="1">
      <formula>AK1587&lt;AJ1587</formula>
    </cfRule>
  </conditionalFormatting>
  <conditionalFormatting sqref="AK1588">
    <cfRule type="expression" dxfId="2364" priority="2398" stopIfTrue="1">
      <formula>AK1588&lt;AJ1588</formula>
    </cfRule>
  </conditionalFormatting>
  <conditionalFormatting sqref="AK1589">
    <cfRule type="expression" dxfId="2363" priority="2397" stopIfTrue="1">
      <formula>AK1589&lt;AJ1589</formula>
    </cfRule>
  </conditionalFormatting>
  <conditionalFormatting sqref="AK1590">
    <cfRule type="expression" dxfId="2362" priority="2396" stopIfTrue="1">
      <formula>AK1590&lt;AJ1590</formula>
    </cfRule>
  </conditionalFormatting>
  <conditionalFormatting sqref="AK1591">
    <cfRule type="expression" dxfId="2361" priority="2395" stopIfTrue="1">
      <formula>AK1591&lt;AJ1591</formula>
    </cfRule>
  </conditionalFormatting>
  <conditionalFormatting sqref="AL1583">
    <cfRule type="expression" dxfId="2360" priority="2394" stopIfTrue="1">
      <formula>AL1583&lt;AK1583</formula>
    </cfRule>
  </conditionalFormatting>
  <conditionalFormatting sqref="AL1568">
    <cfRule type="expression" dxfId="2359" priority="2393" stopIfTrue="1">
      <formula>AL1568&lt;AK1568</formula>
    </cfRule>
  </conditionalFormatting>
  <conditionalFormatting sqref="AL1569:AL1582 AL1584:AL1591">
    <cfRule type="expression" dxfId="2358" priority="2392" stopIfTrue="1">
      <formula>AL1569&lt;AK1569</formula>
    </cfRule>
  </conditionalFormatting>
  <conditionalFormatting sqref="AL1568">
    <cfRule type="expression" dxfId="2357" priority="2391" stopIfTrue="1">
      <formula>AL1568&lt;AK1568</formula>
    </cfRule>
  </conditionalFormatting>
  <conditionalFormatting sqref="AL1569">
    <cfRule type="expression" dxfId="2356" priority="2390" stopIfTrue="1">
      <formula>AL1569&lt;AK1569</formula>
    </cfRule>
  </conditionalFormatting>
  <conditionalFormatting sqref="AL1570">
    <cfRule type="expression" dxfId="2355" priority="2389" stopIfTrue="1">
      <formula>AL1570&lt;AK1570</formula>
    </cfRule>
  </conditionalFormatting>
  <conditionalFormatting sqref="AL1571">
    <cfRule type="expression" dxfId="2354" priority="2388" stopIfTrue="1">
      <formula>AL1571&lt;AK1571</formula>
    </cfRule>
  </conditionalFormatting>
  <conditionalFormatting sqref="AL1572">
    <cfRule type="expression" dxfId="2353" priority="2387" stopIfTrue="1">
      <formula>AL1572&lt;AK1572</formula>
    </cfRule>
  </conditionalFormatting>
  <conditionalFormatting sqref="AL1573">
    <cfRule type="expression" dxfId="2352" priority="2386" stopIfTrue="1">
      <formula>AL1573&lt;AK1573</formula>
    </cfRule>
  </conditionalFormatting>
  <conditionalFormatting sqref="AL1574">
    <cfRule type="expression" dxfId="2351" priority="2385" stopIfTrue="1">
      <formula>AL1574&lt;AK1574</formula>
    </cfRule>
  </conditionalFormatting>
  <conditionalFormatting sqref="AL1575">
    <cfRule type="expression" dxfId="2350" priority="2384" stopIfTrue="1">
      <formula>AL1575&lt;AK1575</formula>
    </cfRule>
  </conditionalFormatting>
  <conditionalFormatting sqref="AL1576">
    <cfRule type="expression" dxfId="2349" priority="2383" stopIfTrue="1">
      <formula>AL1576&lt;AK1576</formula>
    </cfRule>
  </conditionalFormatting>
  <conditionalFormatting sqref="AL1577">
    <cfRule type="expression" dxfId="2348" priority="2382" stopIfTrue="1">
      <formula>AL1577&lt;AK1577</formula>
    </cfRule>
  </conditionalFormatting>
  <conditionalFormatting sqref="AL1578">
    <cfRule type="expression" dxfId="2347" priority="2381" stopIfTrue="1">
      <formula>AL1578&lt;AK1578</formula>
    </cfRule>
  </conditionalFormatting>
  <conditionalFormatting sqref="AL1579">
    <cfRule type="expression" dxfId="2346" priority="2380" stopIfTrue="1">
      <formula>AL1579&lt;AK1579</formula>
    </cfRule>
  </conditionalFormatting>
  <conditionalFormatting sqref="AL1580">
    <cfRule type="expression" dxfId="2345" priority="2379" stopIfTrue="1">
      <formula>AL1580&lt;AK1580</formula>
    </cfRule>
  </conditionalFormatting>
  <conditionalFormatting sqref="AL1581">
    <cfRule type="expression" dxfId="2344" priority="2378" stopIfTrue="1">
      <formula>AL1581&lt;AK1581</formula>
    </cfRule>
  </conditionalFormatting>
  <conditionalFormatting sqref="AL1582">
    <cfRule type="expression" dxfId="2343" priority="2377" stopIfTrue="1">
      <formula>AL1582&lt;AK1582</formula>
    </cfRule>
  </conditionalFormatting>
  <conditionalFormatting sqref="AL1583">
    <cfRule type="expression" dxfId="2342" priority="2376" stopIfTrue="1">
      <formula>AL1583&lt;AK1583</formula>
    </cfRule>
  </conditionalFormatting>
  <conditionalFormatting sqref="AL1584">
    <cfRule type="expression" dxfId="2341" priority="2375" stopIfTrue="1">
      <formula>AL1584&lt;AK1584</formula>
    </cfRule>
  </conditionalFormatting>
  <conditionalFormatting sqref="AL1585">
    <cfRule type="expression" dxfId="2340" priority="2374" stopIfTrue="1">
      <formula>AL1585&lt;AK1585</formula>
    </cfRule>
  </conditionalFormatting>
  <conditionalFormatting sqref="AL1586">
    <cfRule type="expression" dxfId="2339" priority="2373" stopIfTrue="1">
      <formula>AL1586&lt;AK1586</formula>
    </cfRule>
  </conditionalFormatting>
  <conditionalFormatting sqref="AL1587">
    <cfRule type="expression" dxfId="2338" priority="2372" stopIfTrue="1">
      <formula>AL1587&lt;AK1587</formula>
    </cfRule>
  </conditionalFormatting>
  <conditionalFormatting sqref="AL1588">
    <cfRule type="expression" dxfId="2337" priority="2371" stopIfTrue="1">
      <formula>AL1588&lt;AK1588</formula>
    </cfRule>
  </conditionalFormatting>
  <conditionalFormatting sqref="AL1589">
    <cfRule type="expression" dxfId="2336" priority="2370" stopIfTrue="1">
      <formula>AL1589&lt;AK1589</formula>
    </cfRule>
  </conditionalFormatting>
  <conditionalFormatting sqref="AL1590">
    <cfRule type="expression" dxfId="2335" priority="2369" stopIfTrue="1">
      <formula>AL1590&lt;AK1590</formula>
    </cfRule>
  </conditionalFormatting>
  <conditionalFormatting sqref="AL1591">
    <cfRule type="expression" dxfId="2334" priority="2368" stopIfTrue="1">
      <formula>AL1591&lt;AK1591</formula>
    </cfRule>
  </conditionalFormatting>
  <conditionalFormatting sqref="AE1613">
    <cfRule type="expression" dxfId="2333" priority="2367" stopIfTrue="1">
      <formula>AE1613&lt;&gt;AE1612</formula>
    </cfRule>
  </conditionalFormatting>
  <conditionalFormatting sqref="AF1613">
    <cfRule type="expression" dxfId="2332" priority="2366" stopIfTrue="1">
      <formula>AF1613&lt;&gt;AF1612</formula>
    </cfRule>
  </conditionalFormatting>
  <conditionalFormatting sqref="AE1613">
    <cfRule type="expression" dxfId="2331" priority="2365" stopIfTrue="1">
      <formula>AE1613&lt;&gt;AE1612</formula>
    </cfRule>
  </conditionalFormatting>
  <conditionalFormatting sqref="AF1613">
    <cfRule type="expression" dxfId="2330" priority="2364" stopIfTrue="1">
      <formula>AF1613&lt;&gt;AF1612</formula>
    </cfRule>
  </conditionalFormatting>
  <conditionalFormatting sqref="AE1613">
    <cfRule type="expression" dxfId="2329" priority="2363" stopIfTrue="1">
      <formula>AE1613&lt;&gt;AE1612</formula>
    </cfRule>
  </conditionalFormatting>
  <conditionalFormatting sqref="AF1613">
    <cfRule type="expression" dxfId="2328" priority="2362" stopIfTrue="1">
      <formula>AF1613&lt;&gt;AF1612</formula>
    </cfRule>
  </conditionalFormatting>
  <conditionalFormatting sqref="AE1613">
    <cfRule type="expression" dxfId="2327" priority="2361" stopIfTrue="1">
      <formula>AE1613&lt;&gt;AE1612</formula>
    </cfRule>
  </conditionalFormatting>
  <conditionalFormatting sqref="AF1613">
    <cfRule type="expression" dxfId="2326" priority="2360" stopIfTrue="1">
      <formula>AF1613&lt;&gt;AF1612</formula>
    </cfRule>
  </conditionalFormatting>
  <conditionalFormatting sqref="AE1643">
    <cfRule type="expression" dxfId="2325" priority="2358" stopIfTrue="1">
      <formula>AE1643&lt;&gt;AE1642</formula>
    </cfRule>
  </conditionalFormatting>
  <conditionalFormatting sqref="AF1643">
    <cfRule type="expression" dxfId="2324" priority="2357" stopIfTrue="1">
      <formula>AF1643&lt;&gt;AF1642</formula>
    </cfRule>
  </conditionalFormatting>
  <conditionalFormatting sqref="AI1598">
    <cfRule type="expression" dxfId="2323" priority="2356" stopIfTrue="1">
      <formula>AI1598&lt;AH1598</formula>
    </cfRule>
  </conditionalFormatting>
  <conditionalFormatting sqref="AI1599:AI1621">
    <cfRule type="expression" dxfId="2322" priority="2355" stopIfTrue="1">
      <formula>AI1599&lt;AH1599</formula>
    </cfRule>
  </conditionalFormatting>
  <conditionalFormatting sqref="AE1643">
    <cfRule type="expression" dxfId="2321" priority="2354" stopIfTrue="1">
      <formula>AE1643&lt;&gt;AE1642</formula>
    </cfRule>
  </conditionalFormatting>
  <conditionalFormatting sqref="AF1643">
    <cfRule type="expression" dxfId="2320" priority="2353" stopIfTrue="1">
      <formula>AF1643&lt;&gt;AF1642</formula>
    </cfRule>
  </conditionalFormatting>
  <conditionalFormatting sqref="AE1643">
    <cfRule type="expression" dxfId="2319" priority="2352" stopIfTrue="1">
      <formula>AE1643&lt;&gt;AE1642</formula>
    </cfRule>
  </conditionalFormatting>
  <conditionalFormatting sqref="AF1643">
    <cfRule type="expression" dxfId="2318" priority="2351" stopIfTrue="1">
      <formula>AF1643&lt;&gt;AF1642</formula>
    </cfRule>
  </conditionalFormatting>
  <conditionalFormatting sqref="AI1598">
    <cfRule type="expression" dxfId="2317" priority="2350" stopIfTrue="1">
      <formula>AI1598&lt;AH1598</formula>
    </cfRule>
  </conditionalFormatting>
  <conditionalFormatting sqref="AI1599:AI1621">
    <cfRule type="expression" dxfId="2316" priority="2349" stopIfTrue="1">
      <formula>AI1599&lt;AH1599</formula>
    </cfRule>
  </conditionalFormatting>
  <conditionalFormatting sqref="AE1643">
    <cfRule type="expression" dxfId="2315" priority="2348" stopIfTrue="1">
      <formula>AE1643&lt;&gt;AE1642</formula>
    </cfRule>
  </conditionalFormatting>
  <conditionalFormatting sqref="AF1643">
    <cfRule type="expression" dxfId="2314" priority="2347" stopIfTrue="1">
      <formula>AF1643&lt;&gt;AF1642</formula>
    </cfRule>
  </conditionalFormatting>
  <conditionalFormatting sqref="AI1598">
    <cfRule type="expression" dxfId="2313" priority="2346" stopIfTrue="1">
      <formula>AI1598&lt;AH1598</formula>
    </cfRule>
  </conditionalFormatting>
  <conditionalFormatting sqref="AI1599:AI1621">
    <cfRule type="expression" dxfId="2312" priority="2345" stopIfTrue="1">
      <formula>AI1599&lt;AH1599</formula>
    </cfRule>
  </conditionalFormatting>
  <conditionalFormatting sqref="AJ1613">
    <cfRule type="expression" dxfId="2311" priority="2344" stopIfTrue="1">
      <formula>AJ1613&lt;AI1613</formula>
    </cfRule>
  </conditionalFormatting>
  <conditionalFormatting sqref="AJ1598">
    <cfRule type="expression" dxfId="2310" priority="2343" stopIfTrue="1">
      <formula>AJ1598&lt;AI1598</formula>
    </cfRule>
  </conditionalFormatting>
  <conditionalFormatting sqref="AJ1599:AJ1612 AJ1614:AJ1621">
    <cfRule type="expression" dxfId="2309" priority="2342" stopIfTrue="1">
      <formula>AJ1599&lt;AI1599</formula>
    </cfRule>
  </conditionalFormatting>
  <conditionalFormatting sqref="AK1598">
    <cfRule type="expression" dxfId="2308" priority="2341" stopIfTrue="1">
      <formula>AK1598&lt;AJ1598</formula>
    </cfRule>
  </conditionalFormatting>
  <conditionalFormatting sqref="AK1599">
    <cfRule type="expression" dxfId="2307" priority="2340" stopIfTrue="1">
      <formula>AK1599&lt;AJ1599</formula>
    </cfRule>
  </conditionalFormatting>
  <conditionalFormatting sqref="AK1600">
    <cfRule type="expression" dxfId="2306" priority="2339" stopIfTrue="1">
      <formula>AK1600&lt;AJ1600</formula>
    </cfRule>
  </conditionalFormatting>
  <conditionalFormatting sqref="AK1601">
    <cfRule type="expression" dxfId="2305" priority="2338" stopIfTrue="1">
      <formula>AK1601&lt;AJ1601</formula>
    </cfRule>
  </conditionalFormatting>
  <conditionalFormatting sqref="AK1602">
    <cfRule type="expression" dxfId="2304" priority="2337" stopIfTrue="1">
      <formula>AK1602&lt;AJ1602</formula>
    </cfRule>
  </conditionalFormatting>
  <conditionalFormatting sqref="AK1603">
    <cfRule type="expression" dxfId="2303" priority="2336" stopIfTrue="1">
      <formula>AK1603&lt;AJ1603</formula>
    </cfRule>
  </conditionalFormatting>
  <conditionalFormatting sqref="AK1604">
    <cfRule type="expression" dxfId="2302" priority="2335" stopIfTrue="1">
      <formula>AK1604&lt;AJ1604</formula>
    </cfRule>
  </conditionalFormatting>
  <conditionalFormatting sqref="AK1605">
    <cfRule type="expression" dxfId="2301" priority="2334" stopIfTrue="1">
      <formula>AK1605&lt;AJ1605</formula>
    </cfRule>
  </conditionalFormatting>
  <conditionalFormatting sqref="AK1606">
    <cfRule type="expression" dxfId="2300" priority="2333" stopIfTrue="1">
      <formula>AK1606&lt;AJ1606</formula>
    </cfRule>
  </conditionalFormatting>
  <conditionalFormatting sqref="AK1607">
    <cfRule type="expression" dxfId="2299" priority="2332" stopIfTrue="1">
      <formula>AK1607&lt;AJ1607</formula>
    </cfRule>
  </conditionalFormatting>
  <conditionalFormatting sqref="AK1608">
    <cfRule type="expression" dxfId="2298" priority="2331" stopIfTrue="1">
      <formula>AK1608&lt;AJ1608</formula>
    </cfRule>
  </conditionalFormatting>
  <conditionalFormatting sqref="AK1609">
    <cfRule type="expression" dxfId="2297" priority="2330" stopIfTrue="1">
      <formula>AK1609&lt;AJ1609</formula>
    </cfRule>
  </conditionalFormatting>
  <conditionalFormatting sqref="AK1610">
    <cfRule type="expression" dxfId="2296" priority="2329" stopIfTrue="1">
      <formula>AK1610&lt;AJ1610</formula>
    </cfRule>
  </conditionalFormatting>
  <conditionalFormatting sqref="AK1611">
    <cfRule type="expression" dxfId="2295" priority="2328" stopIfTrue="1">
      <formula>AK1611&lt;AJ1611</formula>
    </cfRule>
  </conditionalFormatting>
  <conditionalFormatting sqref="AK1612">
    <cfRule type="expression" dxfId="2294" priority="2327" stopIfTrue="1">
      <formula>AK1612&lt;AJ1612</formula>
    </cfRule>
  </conditionalFormatting>
  <conditionalFormatting sqref="AK1613">
    <cfRule type="expression" dxfId="2293" priority="2326" stopIfTrue="1">
      <formula>AK1613&lt;AJ1613</formula>
    </cfRule>
  </conditionalFormatting>
  <conditionalFormatting sqref="AK1614">
    <cfRule type="expression" dxfId="2292" priority="2325" stopIfTrue="1">
      <formula>AK1614&lt;AJ1614</formula>
    </cfRule>
  </conditionalFormatting>
  <conditionalFormatting sqref="AK1615">
    <cfRule type="expression" dxfId="2291" priority="2324" stopIfTrue="1">
      <formula>AK1615&lt;AJ1615</formula>
    </cfRule>
  </conditionalFormatting>
  <conditionalFormatting sqref="AK1616">
    <cfRule type="expression" dxfId="2290" priority="2323" stopIfTrue="1">
      <formula>AK1616&lt;AJ1616</formula>
    </cfRule>
  </conditionalFormatting>
  <conditionalFormatting sqref="AK1617">
    <cfRule type="expression" dxfId="2289" priority="2322" stopIfTrue="1">
      <formula>AK1617&lt;AJ1617</formula>
    </cfRule>
  </conditionalFormatting>
  <conditionalFormatting sqref="AK1618">
    <cfRule type="expression" dxfId="2288" priority="2321" stopIfTrue="1">
      <formula>AK1618&lt;AJ1618</formula>
    </cfRule>
  </conditionalFormatting>
  <conditionalFormatting sqref="AK1619">
    <cfRule type="expression" dxfId="2287" priority="2320" stopIfTrue="1">
      <formula>AK1619&lt;AJ1619</formula>
    </cfRule>
  </conditionalFormatting>
  <conditionalFormatting sqref="AK1620">
    <cfRule type="expression" dxfId="2286" priority="2319" stopIfTrue="1">
      <formula>AK1620&lt;AJ1620</formula>
    </cfRule>
  </conditionalFormatting>
  <conditionalFormatting sqref="AK1621">
    <cfRule type="expression" dxfId="2285" priority="2318" stopIfTrue="1">
      <formula>AK1621&lt;AJ1621</formula>
    </cfRule>
  </conditionalFormatting>
  <conditionalFormatting sqref="AL1598">
    <cfRule type="expression" dxfId="2284" priority="2317" stopIfTrue="1">
      <formula>AL1598&lt;AK1598</formula>
    </cfRule>
  </conditionalFormatting>
  <conditionalFormatting sqref="AL1599">
    <cfRule type="expression" dxfId="2283" priority="2316" stopIfTrue="1">
      <formula>AL1599&lt;AK1599</formula>
    </cfRule>
  </conditionalFormatting>
  <conditionalFormatting sqref="AL1600">
    <cfRule type="expression" dxfId="2282" priority="2315" stopIfTrue="1">
      <formula>AL1600&lt;AK1600</formula>
    </cfRule>
  </conditionalFormatting>
  <conditionalFormatting sqref="AL1601">
    <cfRule type="expression" dxfId="2281" priority="2314" stopIfTrue="1">
      <formula>AL1601&lt;AK1601</formula>
    </cfRule>
  </conditionalFormatting>
  <conditionalFormatting sqref="AL1602">
    <cfRule type="expression" dxfId="2280" priority="2313" stopIfTrue="1">
      <formula>AL1602&lt;AK1602</formula>
    </cfRule>
  </conditionalFormatting>
  <conditionalFormatting sqref="AL1603">
    <cfRule type="expression" dxfId="2279" priority="2312" stopIfTrue="1">
      <formula>AL1603&lt;AK1603</formula>
    </cfRule>
  </conditionalFormatting>
  <conditionalFormatting sqref="AL1604">
    <cfRule type="expression" dxfId="2278" priority="2311" stopIfTrue="1">
      <formula>AL1604&lt;AK1604</formula>
    </cfRule>
  </conditionalFormatting>
  <conditionalFormatting sqref="AL1605">
    <cfRule type="expression" dxfId="2277" priority="2310" stopIfTrue="1">
      <formula>AL1605&lt;AK1605</formula>
    </cfRule>
  </conditionalFormatting>
  <conditionalFormatting sqref="AL1606">
    <cfRule type="expression" dxfId="2276" priority="2309" stopIfTrue="1">
      <formula>AL1606&lt;AK1606</formula>
    </cfRule>
  </conditionalFormatting>
  <conditionalFormatting sqref="AL1607">
    <cfRule type="expression" dxfId="2275" priority="2308" stopIfTrue="1">
      <formula>AL1607&lt;AK1607</formula>
    </cfRule>
  </conditionalFormatting>
  <conditionalFormatting sqref="AL1608">
    <cfRule type="expression" dxfId="2274" priority="2307" stopIfTrue="1">
      <formula>AL1608&lt;AK1608</formula>
    </cfRule>
  </conditionalFormatting>
  <conditionalFormatting sqref="AL1609">
    <cfRule type="expression" dxfId="2273" priority="2306" stopIfTrue="1">
      <formula>AL1609&lt;AK1609</formula>
    </cfRule>
  </conditionalFormatting>
  <conditionalFormatting sqref="AL1610">
    <cfRule type="expression" dxfId="2272" priority="2305" stopIfTrue="1">
      <formula>AL1610&lt;AK1610</formula>
    </cfRule>
  </conditionalFormatting>
  <conditionalFormatting sqref="AL1611">
    <cfRule type="expression" dxfId="2271" priority="2304" stopIfTrue="1">
      <formula>AL1611&lt;AK1611</formula>
    </cfRule>
  </conditionalFormatting>
  <conditionalFormatting sqref="AL1612">
    <cfRule type="expression" dxfId="2270" priority="2303" stopIfTrue="1">
      <formula>AL1612&lt;AK1612</formula>
    </cfRule>
  </conditionalFormatting>
  <conditionalFormatting sqref="AL1613">
    <cfRule type="expression" dxfId="2269" priority="2302" stopIfTrue="1">
      <formula>AL1613&lt;AK1613</formula>
    </cfRule>
  </conditionalFormatting>
  <conditionalFormatting sqref="AL1614">
    <cfRule type="expression" dxfId="2268" priority="2301" stopIfTrue="1">
      <formula>AL1614&lt;AK1614</formula>
    </cfRule>
  </conditionalFormatting>
  <conditionalFormatting sqref="AL1615">
    <cfRule type="expression" dxfId="2267" priority="2300" stopIfTrue="1">
      <formula>AL1615&lt;AK1615</formula>
    </cfRule>
  </conditionalFormatting>
  <conditionalFormatting sqref="AL1616">
    <cfRule type="expression" dxfId="2266" priority="2299" stopIfTrue="1">
      <formula>AL1616&lt;AK1616</formula>
    </cfRule>
  </conditionalFormatting>
  <conditionalFormatting sqref="AL1617">
    <cfRule type="expression" dxfId="2265" priority="2298" stopIfTrue="1">
      <formula>AL1617&lt;AK1617</formula>
    </cfRule>
  </conditionalFormatting>
  <conditionalFormatting sqref="AL1618">
    <cfRule type="expression" dxfId="2264" priority="2297" stopIfTrue="1">
      <formula>AL1618&lt;AK1618</formula>
    </cfRule>
  </conditionalFormatting>
  <conditionalFormatting sqref="AL1619">
    <cfRule type="expression" dxfId="2263" priority="2296" stopIfTrue="1">
      <formula>AL1619&lt;AK1619</formula>
    </cfRule>
  </conditionalFormatting>
  <conditionalFormatting sqref="AL1620">
    <cfRule type="expression" dxfId="2262" priority="2295" stopIfTrue="1">
      <formula>AL1620&lt;AK1620</formula>
    </cfRule>
  </conditionalFormatting>
  <conditionalFormatting sqref="AL1621">
    <cfRule type="expression" dxfId="2261" priority="2294" stopIfTrue="1">
      <formula>AL1621&lt;AK1621</formula>
    </cfRule>
  </conditionalFormatting>
  <conditionalFormatting sqref="AE1643">
    <cfRule type="expression" dxfId="2260" priority="2293" stopIfTrue="1">
      <formula>AE1643&lt;&gt;AE1642</formula>
    </cfRule>
  </conditionalFormatting>
  <conditionalFormatting sqref="AF1643">
    <cfRule type="expression" dxfId="2259" priority="2292" stopIfTrue="1">
      <formula>AF1643&lt;&gt;AF1642</formula>
    </cfRule>
  </conditionalFormatting>
  <conditionalFormatting sqref="AE1643">
    <cfRule type="expression" dxfId="2258" priority="2291" stopIfTrue="1">
      <formula>AE1643&lt;&gt;AE1642</formula>
    </cfRule>
  </conditionalFormatting>
  <conditionalFormatting sqref="AF1643">
    <cfRule type="expression" dxfId="2257" priority="2290" stopIfTrue="1">
      <formula>AF1643&lt;&gt;AF1642</formula>
    </cfRule>
  </conditionalFormatting>
  <conditionalFormatting sqref="AE1643">
    <cfRule type="expression" dxfId="2256" priority="2289" stopIfTrue="1">
      <formula>AE1643&lt;&gt;AE1642</formula>
    </cfRule>
  </conditionalFormatting>
  <conditionalFormatting sqref="AF1643">
    <cfRule type="expression" dxfId="2255" priority="2288" stopIfTrue="1">
      <formula>AF1643&lt;&gt;AF1642</formula>
    </cfRule>
  </conditionalFormatting>
  <conditionalFormatting sqref="AE1643">
    <cfRule type="expression" dxfId="2254" priority="2287" stopIfTrue="1">
      <formula>AE1643&lt;&gt;AE1642</formula>
    </cfRule>
  </conditionalFormatting>
  <conditionalFormatting sqref="AF1643">
    <cfRule type="expression" dxfId="2253" priority="2286" stopIfTrue="1">
      <formula>AF1643&lt;&gt;AF1642</formula>
    </cfRule>
  </conditionalFormatting>
  <conditionalFormatting sqref="AR1623">
    <cfRule type="expression" dxfId="2252" priority="2285" stopIfTrue="1">
      <formula>AR1623&lt;&gt;AR1622</formula>
    </cfRule>
  </conditionalFormatting>
  <conditionalFormatting sqref="AS1623">
    <cfRule type="expression" dxfId="2251" priority="2284" stopIfTrue="1">
      <formula>AS1623&lt;&gt;AS1622</formula>
    </cfRule>
  </conditionalFormatting>
  <conditionalFormatting sqref="AS1623:AZ1623">
    <cfRule type="expression" dxfId="2250" priority="2283" stopIfTrue="1">
      <formula>AS1623&lt;&gt;AS1622</formula>
    </cfRule>
  </conditionalFormatting>
  <conditionalFormatting sqref="AR1623">
    <cfRule type="expression" dxfId="2249" priority="2282" stopIfTrue="1">
      <formula>AR1623&lt;&gt;AR1622</formula>
    </cfRule>
  </conditionalFormatting>
  <conditionalFormatting sqref="AS1623">
    <cfRule type="expression" dxfId="2248" priority="2281" stopIfTrue="1">
      <formula>AS1623&lt;&gt;AS1622</formula>
    </cfRule>
  </conditionalFormatting>
  <conditionalFormatting sqref="AS1623:AZ1623">
    <cfRule type="expression" dxfId="2247" priority="2280" stopIfTrue="1">
      <formula>AS1623&lt;&gt;AS1622</formula>
    </cfRule>
  </conditionalFormatting>
  <conditionalFormatting sqref="AR1623">
    <cfRule type="expression" dxfId="2246" priority="2279" stopIfTrue="1">
      <formula>AR1623&lt;&gt;AR1622</formula>
    </cfRule>
  </conditionalFormatting>
  <conditionalFormatting sqref="AS1623">
    <cfRule type="expression" dxfId="2245" priority="2278" stopIfTrue="1">
      <formula>AS1623&lt;&gt;AS1622</formula>
    </cfRule>
  </conditionalFormatting>
  <conditionalFormatting sqref="AS1623:AZ1623">
    <cfRule type="expression" dxfId="2244" priority="2277" stopIfTrue="1">
      <formula>AS1623&lt;&gt;AS1622</formula>
    </cfRule>
  </conditionalFormatting>
  <conditionalFormatting sqref="AR1623">
    <cfRule type="expression" dxfId="2243" priority="2276" stopIfTrue="1">
      <formula>AR1623&lt;&gt;AR1622</formula>
    </cfRule>
  </conditionalFormatting>
  <conditionalFormatting sqref="AS1623">
    <cfRule type="expression" dxfId="2242" priority="2275" stopIfTrue="1">
      <formula>AS1623&lt;&gt;AS1622</formula>
    </cfRule>
  </conditionalFormatting>
  <conditionalFormatting sqref="AS1623:AZ1623">
    <cfRule type="expression" dxfId="2241" priority="2274" stopIfTrue="1">
      <formula>AS1623&lt;&gt;AS1622</formula>
    </cfRule>
  </conditionalFormatting>
  <conditionalFormatting sqref="AR1623">
    <cfRule type="expression" dxfId="2240" priority="2273" stopIfTrue="1">
      <formula>AR1623&lt;&gt;AR1622</formula>
    </cfRule>
  </conditionalFormatting>
  <conditionalFormatting sqref="AS1623">
    <cfRule type="expression" dxfId="2239" priority="2272" stopIfTrue="1">
      <formula>AS1623&lt;&gt;AS1622</formula>
    </cfRule>
  </conditionalFormatting>
  <conditionalFormatting sqref="AS1623:AZ1623">
    <cfRule type="expression" dxfId="2238" priority="2271" stopIfTrue="1">
      <formula>AS1623&lt;&gt;AS1622</formula>
    </cfRule>
  </conditionalFormatting>
  <conditionalFormatting sqref="AR1623">
    <cfRule type="expression" dxfId="2237" priority="2270" stopIfTrue="1">
      <formula>AR1623&lt;&gt;AR1622</formula>
    </cfRule>
  </conditionalFormatting>
  <conditionalFormatting sqref="AS1623">
    <cfRule type="expression" dxfId="2236" priority="2269" stopIfTrue="1">
      <formula>AS1623&lt;&gt;AS1622</formula>
    </cfRule>
  </conditionalFormatting>
  <conditionalFormatting sqref="AS1623:AZ1623">
    <cfRule type="expression" dxfId="2235" priority="2268" stopIfTrue="1">
      <formula>AS1623&lt;&gt;AS1622</formula>
    </cfRule>
  </conditionalFormatting>
  <conditionalFormatting sqref="AR1623">
    <cfRule type="expression" dxfId="2234" priority="2267" stopIfTrue="1">
      <formula>AR1623&lt;&gt;AR1622</formula>
    </cfRule>
  </conditionalFormatting>
  <conditionalFormatting sqref="AS1623">
    <cfRule type="expression" dxfId="2233" priority="2266" stopIfTrue="1">
      <formula>AS1623&lt;&gt;AS1622</formula>
    </cfRule>
  </conditionalFormatting>
  <conditionalFormatting sqref="AS1623:AZ1623">
    <cfRule type="expression" dxfId="2232" priority="2265" stopIfTrue="1">
      <formula>AS1623&lt;&gt;AS1622</formula>
    </cfRule>
  </conditionalFormatting>
  <conditionalFormatting sqref="AR1623">
    <cfRule type="expression" dxfId="2231" priority="2264" stopIfTrue="1">
      <formula>AR1623&lt;&gt;AR1622</formula>
    </cfRule>
  </conditionalFormatting>
  <conditionalFormatting sqref="AS1623">
    <cfRule type="expression" dxfId="2230" priority="2263" stopIfTrue="1">
      <formula>AS1623&lt;&gt;AS1622</formula>
    </cfRule>
  </conditionalFormatting>
  <conditionalFormatting sqref="AS1623:AZ1623">
    <cfRule type="expression" dxfId="2229" priority="2262" stopIfTrue="1">
      <formula>AS1623&lt;&gt;AS1622</formula>
    </cfRule>
  </conditionalFormatting>
  <conditionalFormatting sqref="AR1623">
    <cfRule type="expression" dxfId="2228" priority="2261" stopIfTrue="1">
      <formula>AR1623&lt;&gt;AR1622</formula>
    </cfRule>
  </conditionalFormatting>
  <conditionalFormatting sqref="AR1623">
    <cfRule type="expression" dxfId="2227" priority="2260" stopIfTrue="1">
      <formula>AR1623&lt;&gt;AR1622</formula>
    </cfRule>
  </conditionalFormatting>
  <conditionalFormatting sqref="AR1623">
    <cfRule type="expression" dxfId="2226" priority="2259" stopIfTrue="1">
      <formula>AR1623&lt;&gt;AR1622</formula>
    </cfRule>
  </conditionalFormatting>
  <conditionalFormatting sqref="AR1623">
    <cfRule type="expression" dxfId="2225" priority="2258" stopIfTrue="1">
      <formula>AR1623&lt;&gt;AR1622</formula>
    </cfRule>
  </conditionalFormatting>
  <conditionalFormatting sqref="AR1623">
    <cfRule type="expression" dxfId="2224" priority="2257" stopIfTrue="1">
      <formula>AR1623&lt;&gt;AR1622</formula>
    </cfRule>
  </conditionalFormatting>
  <conditionalFormatting sqref="AR1623">
    <cfRule type="expression" dxfId="2223" priority="2256" stopIfTrue="1">
      <formula>AR1623&lt;&gt;AR1622</formula>
    </cfRule>
  </conditionalFormatting>
  <conditionalFormatting sqref="AR1623">
    <cfRule type="expression" dxfId="2222" priority="2255" stopIfTrue="1">
      <formula>AR1623&lt;&gt;AR1622</formula>
    </cfRule>
  </conditionalFormatting>
  <conditionalFormatting sqref="AR1623">
    <cfRule type="expression" dxfId="2221" priority="2254" stopIfTrue="1">
      <formula>AR1623&lt;&gt;AR1622</formula>
    </cfRule>
  </conditionalFormatting>
  <conditionalFormatting sqref="AR1623">
    <cfRule type="expression" dxfId="2220" priority="2253" stopIfTrue="1">
      <formula>AR1623&lt;&gt;AR1622</formula>
    </cfRule>
  </conditionalFormatting>
  <conditionalFormatting sqref="AR1623">
    <cfRule type="expression" dxfId="2219" priority="2252" stopIfTrue="1">
      <formula>AR1623&lt;&gt;AR1622</formula>
    </cfRule>
  </conditionalFormatting>
  <conditionalFormatting sqref="AR1623">
    <cfRule type="expression" dxfId="2218" priority="2251" stopIfTrue="1">
      <formula>AR1623&lt;&gt;AR1622</formula>
    </cfRule>
  </conditionalFormatting>
  <conditionalFormatting sqref="AR1623">
    <cfRule type="expression" dxfId="2217" priority="2250" stopIfTrue="1">
      <formula>AR1623&lt;&gt;AR1622</formula>
    </cfRule>
  </conditionalFormatting>
  <conditionalFormatting sqref="AR1623">
    <cfRule type="expression" dxfId="2216" priority="2249" stopIfTrue="1">
      <formula>AR1623&lt;&gt;AR1622</formula>
    </cfRule>
  </conditionalFormatting>
  <conditionalFormatting sqref="AR1623">
    <cfRule type="expression" dxfId="2215" priority="2248" stopIfTrue="1">
      <formula>AR1623&lt;&gt;AR1622</formula>
    </cfRule>
  </conditionalFormatting>
  <conditionalFormatting sqref="AR1623">
    <cfRule type="expression" dxfId="2214" priority="2247" stopIfTrue="1">
      <formula>AR1623&lt;&gt;AR1622</formula>
    </cfRule>
  </conditionalFormatting>
  <conditionalFormatting sqref="AR1623">
    <cfRule type="expression" dxfId="2213" priority="2246" stopIfTrue="1">
      <formula>AR1623&lt;&gt;AR1622</formula>
    </cfRule>
  </conditionalFormatting>
  <conditionalFormatting sqref="AR1593">
    <cfRule type="expression" dxfId="2212" priority="2245" stopIfTrue="1">
      <formula>AR1593&lt;&gt;AR1592</formula>
    </cfRule>
  </conditionalFormatting>
  <conditionalFormatting sqref="AS1593">
    <cfRule type="expression" dxfId="2211" priority="2244" stopIfTrue="1">
      <formula>AS1593&lt;&gt;AS1592</formula>
    </cfRule>
  </conditionalFormatting>
  <conditionalFormatting sqref="AS1593:AZ1593">
    <cfRule type="expression" dxfId="2210" priority="2243" stopIfTrue="1">
      <formula>AS1593&lt;&gt;AS1592</formula>
    </cfRule>
  </conditionalFormatting>
  <conditionalFormatting sqref="AR1593">
    <cfRule type="expression" dxfId="2209" priority="2242" stopIfTrue="1">
      <formula>AR1593&lt;&gt;AR1592</formula>
    </cfRule>
  </conditionalFormatting>
  <conditionalFormatting sqref="AS1593">
    <cfRule type="expression" dxfId="2208" priority="2241" stopIfTrue="1">
      <formula>AS1593&lt;&gt;AS1592</formula>
    </cfRule>
  </conditionalFormatting>
  <conditionalFormatting sqref="AS1593:AZ1593">
    <cfRule type="expression" dxfId="2207" priority="2240" stopIfTrue="1">
      <formula>AS1593&lt;&gt;AS1592</formula>
    </cfRule>
  </conditionalFormatting>
  <conditionalFormatting sqref="AR1593">
    <cfRule type="expression" dxfId="2206" priority="2239" stopIfTrue="1">
      <formula>AR1593&lt;&gt;AR1592</formula>
    </cfRule>
  </conditionalFormatting>
  <conditionalFormatting sqref="AS1593">
    <cfRule type="expression" dxfId="2205" priority="2238" stopIfTrue="1">
      <formula>AS1593&lt;&gt;AS1592</formula>
    </cfRule>
  </conditionalFormatting>
  <conditionalFormatting sqref="AS1593:AZ1593">
    <cfRule type="expression" dxfId="2204" priority="2237" stopIfTrue="1">
      <formula>AS1593&lt;&gt;AS1592</formula>
    </cfRule>
  </conditionalFormatting>
  <conditionalFormatting sqref="AR1593">
    <cfRule type="expression" dxfId="2203" priority="2236" stopIfTrue="1">
      <formula>AR1593&lt;&gt;AR1592</formula>
    </cfRule>
  </conditionalFormatting>
  <conditionalFormatting sqref="AS1593">
    <cfRule type="expression" dxfId="2202" priority="2235" stopIfTrue="1">
      <formula>AS1593&lt;&gt;AS1592</formula>
    </cfRule>
  </conditionalFormatting>
  <conditionalFormatting sqref="AS1593:AZ1593">
    <cfRule type="expression" dxfId="2201" priority="2234" stopIfTrue="1">
      <formula>AS1593&lt;&gt;AS1592</formula>
    </cfRule>
  </conditionalFormatting>
  <conditionalFormatting sqref="AR1593">
    <cfRule type="expression" dxfId="2200" priority="2233" stopIfTrue="1">
      <formula>AR1593&lt;&gt;AR1592</formula>
    </cfRule>
  </conditionalFormatting>
  <conditionalFormatting sqref="AS1593">
    <cfRule type="expression" dxfId="2199" priority="2232" stopIfTrue="1">
      <formula>AS1593&lt;&gt;AS1592</formula>
    </cfRule>
  </conditionalFormatting>
  <conditionalFormatting sqref="AS1593:AZ1593">
    <cfRule type="expression" dxfId="2198" priority="2231" stopIfTrue="1">
      <formula>AS1593&lt;&gt;AS1592</formula>
    </cfRule>
  </conditionalFormatting>
  <conditionalFormatting sqref="AR1593">
    <cfRule type="expression" dxfId="2197" priority="2230" stopIfTrue="1">
      <formula>AR1593&lt;&gt;AR1592</formula>
    </cfRule>
  </conditionalFormatting>
  <conditionalFormatting sqref="AS1593">
    <cfRule type="expression" dxfId="2196" priority="2229" stopIfTrue="1">
      <formula>AS1593&lt;&gt;AS1592</formula>
    </cfRule>
  </conditionalFormatting>
  <conditionalFormatting sqref="AS1593:AZ1593">
    <cfRule type="expression" dxfId="2195" priority="2228" stopIfTrue="1">
      <formula>AS1593&lt;&gt;AS1592</formula>
    </cfRule>
  </conditionalFormatting>
  <conditionalFormatting sqref="AR1593">
    <cfRule type="expression" dxfId="2194" priority="2227" stopIfTrue="1">
      <formula>AR1593&lt;&gt;AR1592</formula>
    </cfRule>
  </conditionalFormatting>
  <conditionalFormatting sqref="AS1593">
    <cfRule type="expression" dxfId="2193" priority="2226" stopIfTrue="1">
      <formula>AS1593&lt;&gt;AS1592</formula>
    </cfRule>
  </conditionalFormatting>
  <conditionalFormatting sqref="AS1593:AZ1593">
    <cfRule type="expression" dxfId="2192" priority="2225" stopIfTrue="1">
      <formula>AS1593&lt;&gt;AS1592</formula>
    </cfRule>
  </conditionalFormatting>
  <conditionalFormatting sqref="AR1593">
    <cfRule type="expression" dxfId="2191" priority="2224" stopIfTrue="1">
      <formula>AR1593&lt;&gt;AR1592</formula>
    </cfRule>
  </conditionalFormatting>
  <conditionalFormatting sqref="AS1593">
    <cfRule type="expression" dxfId="2190" priority="2223" stopIfTrue="1">
      <formula>AS1593&lt;&gt;AS1592</formula>
    </cfRule>
  </conditionalFormatting>
  <conditionalFormatting sqref="AS1593:AZ1593">
    <cfRule type="expression" dxfId="2189" priority="2222" stopIfTrue="1">
      <formula>AS1593&lt;&gt;AS1592</formula>
    </cfRule>
  </conditionalFormatting>
  <conditionalFormatting sqref="AR1593">
    <cfRule type="expression" dxfId="2188" priority="2221" stopIfTrue="1">
      <formula>AR1593&lt;&gt;AR1592</formula>
    </cfRule>
  </conditionalFormatting>
  <conditionalFormatting sqref="AS1593">
    <cfRule type="expression" dxfId="2187" priority="2220" stopIfTrue="1">
      <formula>AS1593&lt;&gt;AS1592</formula>
    </cfRule>
  </conditionalFormatting>
  <conditionalFormatting sqref="AS1593:BC1593">
    <cfRule type="expression" dxfId="2186" priority="2219" stopIfTrue="1">
      <formula>AS1593&lt;&gt;AS1592</formula>
    </cfRule>
  </conditionalFormatting>
  <conditionalFormatting sqref="AR1623">
    <cfRule type="expression" dxfId="2185" priority="2218" stopIfTrue="1">
      <formula>AR1623&lt;&gt;AR1622</formula>
    </cfRule>
  </conditionalFormatting>
  <conditionalFormatting sqref="AS1623">
    <cfRule type="expression" dxfId="2184" priority="2217" stopIfTrue="1">
      <formula>AS1623&lt;&gt;AS1622</formula>
    </cfRule>
  </conditionalFormatting>
  <conditionalFormatting sqref="AS1623:BC1623">
    <cfRule type="expression" dxfId="2183" priority="2216" stopIfTrue="1">
      <formula>AS1623&lt;&gt;AS1622</formula>
    </cfRule>
  </conditionalFormatting>
  <conditionalFormatting sqref="AE1643">
    <cfRule type="expression" dxfId="2182" priority="2215" stopIfTrue="1">
      <formula>AE1643&lt;&gt;AE1642</formula>
    </cfRule>
  </conditionalFormatting>
  <conditionalFormatting sqref="AF1643">
    <cfRule type="expression" dxfId="2181" priority="2214" stopIfTrue="1">
      <formula>AF1643&lt;&gt;AF1642</formula>
    </cfRule>
  </conditionalFormatting>
  <conditionalFormatting sqref="AE1613">
    <cfRule type="expression" dxfId="2180" priority="2213" stopIfTrue="1">
      <formula>AE1613&lt;&gt;AE1612</formula>
    </cfRule>
  </conditionalFormatting>
  <conditionalFormatting sqref="AF1613">
    <cfRule type="expression" dxfId="2179" priority="2212" stopIfTrue="1">
      <formula>AF1613&lt;&gt;AF1612</formula>
    </cfRule>
  </conditionalFormatting>
  <conditionalFormatting sqref="AR1593">
    <cfRule type="expression" dxfId="2178" priority="2211" stopIfTrue="1">
      <formula>AR1593&lt;&gt;AR1592</formula>
    </cfRule>
  </conditionalFormatting>
  <conditionalFormatting sqref="AS1593">
    <cfRule type="expression" dxfId="2177" priority="2210" stopIfTrue="1">
      <formula>AS1593&lt;&gt;AS1592</formula>
    </cfRule>
  </conditionalFormatting>
  <conditionalFormatting sqref="AS1593:BC1593">
    <cfRule type="expression" dxfId="2176" priority="2209" stopIfTrue="1">
      <formula>AS1593&lt;&gt;AS1592</formula>
    </cfRule>
  </conditionalFormatting>
  <conditionalFormatting sqref="AR1623">
    <cfRule type="expression" dxfId="2175" priority="2208" stopIfTrue="1">
      <formula>AR1623&lt;&gt;AR1622</formula>
    </cfRule>
  </conditionalFormatting>
  <conditionalFormatting sqref="AS1623">
    <cfRule type="expression" dxfId="2174" priority="2207" stopIfTrue="1">
      <formula>AS1623&lt;&gt;AS1622</formula>
    </cfRule>
  </conditionalFormatting>
  <conditionalFormatting sqref="AS1623:BC1623">
    <cfRule type="expression" dxfId="2173" priority="2206" stopIfTrue="1">
      <formula>AS1623&lt;&gt;AS1622</formula>
    </cfRule>
  </conditionalFormatting>
  <conditionalFormatting sqref="AE1643">
    <cfRule type="expression" dxfId="2172" priority="2205" stopIfTrue="1">
      <formula>AE1643&lt;&gt;AE1642</formula>
    </cfRule>
  </conditionalFormatting>
  <conditionalFormatting sqref="AF1643">
    <cfRule type="expression" dxfId="2171" priority="2204" stopIfTrue="1">
      <formula>AF1643&lt;&gt;AF1642</formula>
    </cfRule>
  </conditionalFormatting>
  <conditionalFormatting sqref="AE1613">
    <cfRule type="expression" dxfId="2170" priority="2203" stopIfTrue="1">
      <formula>AE1613&lt;&gt;AE1612</formula>
    </cfRule>
  </conditionalFormatting>
  <conditionalFormatting sqref="AF1613">
    <cfRule type="expression" dxfId="2169" priority="2202" stopIfTrue="1">
      <formula>AF1613&lt;&gt;AF1612</formula>
    </cfRule>
  </conditionalFormatting>
  <conditionalFormatting sqref="AR1593">
    <cfRule type="expression" dxfId="2168" priority="2201" stopIfTrue="1">
      <formula>AR1593&lt;&gt;AR1592</formula>
    </cfRule>
  </conditionalFormatting>
  <conditionalFormatting sqref="AS1593">
    <cfRule type="expression" dxfId="2167" priority="2200" stopIfTrue="1">
      <formula>AS1593&lt;&gt;AS1592</formula>
    </cfRule>
  </conditionalFormatting>
  <conditionalFormatting sqref="AS1593:BC1593">
    <cfRule type="expression" dxfId="2166" priority="2199" stopIfTrue="1">
      <formula>AS1593&lt;&gt;AS1592</formula>
    </cfRule>
  </conditionalFormatting>
  <conditionalFormatting sqref="AR1623">
    <cfRule type="expression" dxfId="2165" priority="2198" stopIfTrue="1">
      <formula>AR1623&lt;&gt;AR1622</formula>
    </cfRule>
  </conditionalFormatting>
  <conditionalFormatting sqref="AS1623">
    <cfRule type="expression" dxfId="2164" priority="2197" stopIfTrue="1">
      <formula>AS1623&lt;&gt;AS1622</formula>
    </cfRule>
  </conditionalFormatting>
  <conditionalFormatting sqref="AS1623:BC1623">
    <cfRule type="expression" dxfId="2163" priority="2196" stopIfTrue="1">
      <formula>AS1623&lt;&gt;AS1622</formula>
    </cfRule>
  </conditionalFormatting>
  <conditionalFormatting sqref="AE1643">
    <cfRule type="expression" dxfId="2162" priority="2195" stopIfTrue="1">
      <formula>AE1643&lt;&gt;AE1642</formula>
    </cfRule>
  </conditionalFormatting>
  <conditionalFormatting sqref="AF1643">
    <cfRule type="expression" dxfId="2161" priority="2194" stopIfTrue="1">
      <formula>AF1643&lt;&gt;AF1642</formula>
    </cfRule>
  </conditionalFormatting>
  <conditionalFormatting sqref="AE1613">
    <cfRule type="expression" dxfId="2160" priority="2193" stopIfTrue="1">
      <formula>AE1613&lt;&gt;AE1612</formula>
    </cfRule>
  </conditionalFormatting>
  <conditionalFormatting sqref="AF1613">
    <cfRule type="expression" dxfId="2159" priority="2192" stopIfTrue="1">
      <formula>AF1613&lt;&gt;AF1612</formula>
    </cfRule>
  </conditionalFormatting>
  <conditionalFormatting sqref="AR1593">
    <cfRule type="expression" dxfId="2158" priority="2191" stopIfTrue="1">
      <formula>AR1593&lt;&gt;AR1592</formula>
    </cfRule>
  </conditionalFormatting>
  <conditionalFormatting sqref="AS1593">
    <cfRule type="expression" dxfId="2157" priority="2190" stopIfTrue="1">
      <formula>AS1593&lt;&gt;AS1592</formula>
    </cfRule>
  </conditionalFormatting>
  <conditionalFormatting sqref="AS1593:BC1593">
    <cfRule type="expression" dxfId="2156" priority="2189" stopIfTrue="1">
      <formula>AS1593&lt;&gt;AS1592</formula>
    </cfRule>
  </conditionalFormatting>
  <conditionalFormatting sqref="AR1623">
    <cfRule type="expression" dxfId="2155" priority="2188" stopIfTrue="1">
      <formula>AR1623&lt;&gt;AR1622</formula>
    </cfRule>
  </conditionalFormatting>
  <conditionalFormatting sqref="AS1623">
    <cfRule type="expression" dxfId="2154" priority="2187" stopIfTrue="1">
      <formula>AS1623&lt;&gt;AS1622</formula>
    </cfRule>
  </conditionalFormatting>
  <conditionalFormatting sqref="AS1623:BC1623">
    <cfRule type="expression" dxfId="2153" priority="2186" stopIfTrue="1">
      <formula>AS1623&lt;&gt;AS1622</formula>
    </cfRule>
  </conditionalFormatting>
  <conditionalFormatting sqref="AE1643">
    <cfRule type="expression" dxfId="2152" priority="2185" stopIfTrue="1">
      <formula>AE1643&lt;&gt;AE1642</formula>
    </cfRule>
  </conditionalFormatting>
  <conditionalFormatting sqref="AF1643">
    <cfRule type="expression" dxfId="2151" priority="2184" stopIfTrue="1">
      <formula>AF1643&lt;&gt;AF1642</formula>
    </cfRule>
  </conditionalFormatting>
  <conditionalFormatting sqref="AE1613">
    <cfRule type="expression" dxfId="2150" priority="2183" stopIfTrue="1">
      <formula>AE1613&lt;&gt;AE1612</formula>
    </cfRule>
  </conditionalFormatting>
  <conditionalFormatting sqref="AF1613">
    <cfRule type="expression" dxfId="2149" priority="2182" stopIfTrue="1">
      <formula>AF1613&lt;&gt;AF1612</formula>
    </cfRule>
  </conditionalFormatting>
  <conditionalFormatting sqref="AR1593">
    <cfRule type="expression" dxfId="2148" priority="2181" stopIfTrue="1">
      <formula>AR1593&lt;&gt;AR1592</formula>
    </cfRule>
  </conditionalFormatting>
  <conditionalFormatting sqref="AS1593">
    <cfRule type="expression" dxfId="2147" priority="2180" stopIfTrue="1">
      <formula>AS1593&lt;&gt;AS1592</formula>
    </cfRule>
  </conditionalFormatting>
  <conditionalFormatting sqref="AS1593:BC1593">
    <cfRule type="expression" dxfId="2146" priority="2179" stopIfTrue="1">
      <formula>AS1593&lt;&gt;AS1592</formula>
    </cfRule>
  </conditionalFormatting>
  <conditionalFormatting sqref="AR1623">
    <cfRule type="expression" dxfId="2145" priority="2178" stopIfTrue="1">
      <formula>AR1623&lt;&gt;AR1622</formula>
    </cfRule>
  </conditionalFormatting>
  <conditionalFormatting sqref="AS1623">
    <cfRule type="expression" dxfId="2144" priority="2177" stopIfTrue="1">
      <formula>AS1623&lt;&gt;AS1622</formula>
    </cfRule>
  </conditionalFormatting>
  <conditionalFormatting sqref="AS1623:BC1623">
    <cfRule type="expression" dxfId="2143" priority="2176" stopIfTrue="1">
      <formula>AS1623&lt;&gt;AS1622</formula>
    </cfRule>
  </conditionalFormatting>
  <conditionalFormatting sqref="AE1643">
    <cfRule type="expression" dxfId="2142" priority="2175" stopIfTrue="1">
      <formula>AE1643&lt;&gt;AE1642</formula>
    </cfRule>
  </conditionalFormatting>
  <conditionalFormatting sqref="AF1643">
    <cfRule type="expression" dxfId="2141" priority="2174" stopIfTrue="1">
      <formula>AF1643&lt;&gt;AF1642</formula>
    </cfRule>
  </conditionalFormatting>
  <conditionalFormatting sqref="AE1613">
    <cfRule type="expression" dxfId="2140" priority="2173" stopIfTrue="1">
      <formula>AE1613&lt;&gt;AE1612</formula>
    </cfRule>
  </conditionalFormatting>
  <conditionalFormatting sqref="AF1613">
    <cfRule type="expression" dxfId="2139" priority="2172" stopIfTrue="1">
      <formula>AF1613&lt;&gt;AF1612</formula>
    </cfRule>
  </conditionalFormatting>
  <conditionalFormatting sqref="AR1593">
    <cfRule type="expression" dxfId="2138" priority="2171" stopIfTrue="1">
      <formula>AR1593&lt;&gt;AR1592</formula>
    </cfRule>
  </conditionalFormatting>
  <conditionalFormatting sqref="AS1593">
    <cfRule type="expression" dxfId="2137" priority="2170" stopIfTrue="1">
      <formula>AS1593&lt;&gt;AS1592</formula>
    </cfRule>
  </conditionalFormatting>
  <conditionalFormatting sqref="AS1593:BC1593">
    <cfRule type="expression" dxfId="2136" priority="2169" stopIfTrue="1">
      <formula>AS1593&lt;&gt;AS1592</formula>
    </cfRule>
  </conditionalFormatting>
  <conditionalFormatting sqref="AR1623">
    <cfRule type="expression" dxfId="2135" priority="2168" stopIfTrue="1">
      <formula>AR1623&lt;&gt;AR1622</formula>
    </cfRule>
  </conditionalFormatting>
  <conditionalFormatting sqref="AS1623">
    <cfRule type="expression" dxfId="2134" priority="2167" stopIfTrue="1">
      <formula>AS1623&lt;&gt;AS1622</formula>
    </cfRule>
  </conditionalFormatting>
  <conditionalFormatting sqref="AS1623:BC1623">
    <cfRule type="expression" dxfId="2133" priority="2166" stopIfTrue="1">
      <formula>AS1623&lt;&gt;AS1622</formula>
    </cfRule>
  </conditionalFormatting>
  <conditionalFormatting sqref="AE1643">
    <cfRule type="expression" dxfId="2132" priority="2165" stopIfTrue="1">
      <formula>AE1643&lt;&gt;AE1642</formula>
    </cfRule>
  </conditionalFormatting>
  <conditionalFormatting sqref="AF1643">
    <cfRule type="expression" dxfId="2131" priority="2164" stopIfTrue="1">
      <formula>AF1643&lt;&gt;AF1642</formula>
    </cfRule>
  </conditionalFormatting>
  <conditionalFormatting sqref="AE1613">
    <cfRule type="expression" dxfId="2130" priority="2163" stopIfTrue="1">
      <formula>AE1613&lt;&gt;AE1612</formula>
    </cfRule>
  </conditionalFormatting>
  <conditionalFormatting sqref="AF1613">
    <cfRule type="expression" dxfId="2129" priority="2162" stopIfTrue="1">
      <formula>AF1613&lt;&gt;AF1612</formula>
    </cfRule>
  </conditionalFormatting>
  <conditionalFormatting sqref="AR1593">
    <cfRule type="expression" dxfId="2128" priority="2161" stopIfTrue="1">
      <formula>AR1593&lt;&gt;AR1592</formula>
    </cfRule>
  </conditionalFormatting>
  <conditionalFormatting sqref="AS1593">
    <cfRule type="expression" dxfId="2127" priority="2160" stopIfTrue="1">
      <formula>AS1593&lt;&gt;AS1592</formula>
    </cfRule>
  </conditionalFormatting>
  <conditionalFormatting sqref="AS1593:BC1593">
    <cfRule type="expression" dxfId="2126" priority="2159" stopIfTrue="1">
      <formula>AS1593&lt;&gt;AS1592</formula>
    </cfRule>
  </conditionalFormatting>
  <conditionalFormatting sqref="AR1623">
    <cfRule type="expression" dxfId="2125" priority="2158" stopIfTrue="1">
      <formula>AR1623&lt;&gt;AR1622</formula>
    </cfRule>
  </conditionalFormatting>
  <conditionalFormatting sqref="AS1623">
    <cfRule type="expression" dxfId="2124" priority="2157" stopIfTrue="1">
      <formula>AS1623&lt;&gt;AS1622</formula>
    </cfRule>
  </conditionalFormatting>
  <conditionalFormatting sqref="AS1623:BC1623">
    <cfRule type="expression" dxfId="2123" priority="2156" stopIfTrue="1">
      <formula>AS1623&lt;&gt;AS1622</formula>
    </cfRule>
  </conditionalFormatting>
  <conditionalFormatting sqref="AE1643">
    <cfRule type="expression" dxfId="2122" priority="2155" stopIfTrue="1">
      <formula>AE1643&lt;&gt;AE1642</formula>
    </cfRule>
  </conditionalFormatting>
  <conditionalFormatting sqref="AF1643">
    <cfRule type="expression" dxfId="2121" priority="2154" stopIfTrue="1">
      <formula>AF1643&lt;&gt;AF1642</formula>
    </cfRule>
  </conditionalFormatting>
  <conditionalFormatting sqref="AE1613">
    <cfRule type="expression" dxfId="2120" priority="2153" stopIfTrue="1">
      <formula>AE1613&lt;&gt;AE1612</formula>
    </cfRule>
  </conditionalFormatting>
  <conditionalFormatting sqref="AF1613">
    <cfRule type="expression" dxfId="2119" priority="2152" stopIfTrue="1">
      <formula>AF1613&lt;&gt;AF1612</formula>
    </cfRule>
  </conditionalFormatting>
  <conditionalFormatting sqref="AR1593">
    <cfRule type="expression" dxfId="2118" priority="2151" stopIfTrue="1">
      <formula>AR1593&lt;&gt;AR1592</formula>
    </cfRule>
  </conditionalFormatting>
  <conditionalFormatting sqref="AS1593">
    <cfRule type="expression" dxfId="2117" priority="2150" stopIfTrue="1">
      <formula>AS1593&lt;&gt;AS1592</formula>
    </cfRule>
  </conditionalFormatting>
  <conditionalFormatting sqref="AS1593:BC1593">
    <cfRule type="expression" dxfId="2116" priority="2149" stopIfTrue="1">
      <formula>AS1593&lt;&gt;AS1592</formula>
    </cfRule>
  </conditionalFormatting>
  <conditionalFormatting sqref="AR1623">
    <cfRule type="expression" dxfId="2115" priority="2148" stopIfTrue="1">
      <formula>AR1623&lt;&gt;AR1622</formula>
    </cfRule>
  </conditionalFormatting>
  <conditionalFormatting sqref="AS1623">
    <cfRule type="expression" dxfId="2114" priority="2147" stopIfTrue="1">
      <formula>AS1623&lt;&gt;AS1622</formula>
    </cfRule>
  </conditionalFormatting>
  <conditionalFormatting sqref="AS1623:BC1623">
    <cfRule type="expression" dxfId="2113" priority="2146" stopIfTrue="1">
      <formula>AS1623&lt;&gt;AS1622</formula>
    </cfRule>
  </conditionalFormatting>
  <conditionalFormatting sqref="AE1643">
    <cfRule type="expression" dxfId="2112" priority="2145" stopIfTrue="1">
      <formula>AE1643&lt;&gt;AE1642</formula>
    </cfRule>
  </conditionalFormatting>
  <conditionalFormatting sqref="AF1643">
    <cfRule type="expression" dxfId="2111" priority="2144" stopIfTrue="1">
      <formula>AF1643&lt;&gt;AF1642</formula>
    </cfRule>
  </conditionalFormatting>
  <conditionalFormatting sqref="AE1613">
    <cfRule type="expression" dxfId="2110" priority="2143" stopIfTrue="1">
      <formula>AE1613&lt;&gt;AE1612</formula>
    </cfRule>
  </conditionalFormatting>
  <conditionalFormatting sqref="AF1613">
    <cfRule type="expression" dxfId="2109" priority="2142" stopIfTrue="1">
      <formula>AF1613&lt;&gt;AF1612</formula>
    </cfRule>
  </conditionalFormatting>
  <conditionalFormatting sqref="AR1623">
    <cfRule type="expression" dxfId="2108" priority="2141" stopIfTrue="1">
      <formula>AR1623&lt;&gt;AR1622</formula>
    </cfRule>
  </conditionalFormatting>
  <conditionalFormatting sqref="AR1623">
    <cfRule type="expression" dxfId="2107" priority="2140" stopIfTrue="1">
      <formula>AR1623&lt;&gt;AR1622</formula>
    </cfRule>
  </conditionalFormatting>
  <conditionalFormatting sqref="AR1623">
    <cfRule type="expression" dxfId="2106" priority="2139" stopIfTrue="1">
      <formula>AR1623&lt;&gt;AR1622</formula>
    </cfRule>
  </conditionalFormatting>
  <conditionalFormatting sqref="AR1623">
    <cfRule type="expression" dxfId="2105" priority="2138" stopIfTrue="1">
      <formula>AR1623&lt;&gt;AR1622</formula>
    </cfRule>
  </conditionalFormatting>
  <conditionalFormatting sqref="AR1623">
    <cfRule type="expression" dxfId="2104" priority="2137" stopIfTrue="1">
      <formula>AR1623&lt;&gt;AR1622</formula>
    </cfRule>
  </conditionalFormatting>
  <conditionalFormatting sqref="AR1623">
    <cfRule type="expression" dxfId="2103" priority="2136" stopIfTrue="1">
      <formula>AR1623&lt;&gt;AR1622</formula>
    </cfRule>
  </conditionalFormatting>
  <conditionalFormatting sqref="AR1623">
    <cfRule type="expression" dxfId="2102" priority="2135" stopIfTrue="1">
      <formula>AR1623&lt;&gt;AR1622</formula>
    </cfRule>
  </conditionalFormatting>
  <conditionalFormatting sqref="AR1623">
    <cfRule type="expression" dxfId="2101" priority="2134" stopIfTrue="1">
      <formula>AR1623&lt;&gt;AR1622</formula>
    </cfRule>
  </conditionalFormatting>
  <conditionalFormatting sqref="AR1623">
    <cfRule type="expression" dxfId="2100" priority="2133" stopIfTrue="1">
      <formula>AR1623&lt;&gt;AR1622</formula>
    </cfRule>
  </conditionalFormatting>
  <conditionalFormatting sqref="AR1623">
    <cfRule type="expression" dxfId="2099" priority="2132" stopIfTrue="1">
      <formula>AR1623&lt;&gt;AR1622</formula>
    </cfRule>
  </conditionalFormatting>
  <conditionalFormatting sqref="AR1623">
    <cfRule type="expression" dxfId="2098" priority="2131" stopIfTrue="1">
      <formula>AR1623&lt;&gt;AR1622</formula>
    </cfRule>
  </conditionalFormatting>
  <conditionalFormatting sqref="AR1623">
    <cfRule type="expression" dxfId="2097" priority="2130" stopIfTrue="1">
      <formula>AR1623&lt;&gt;AR1622</formula>
    </cfRule>
  </conditionalFormatting>
  <conditionalFormatting sqref="AR1623">
    <cfRule type="expression" dxfId="2096" priority="2129" stopIfTrue="1">
      <formula>AR1623&lt;&gt;AR1622</formula>
    </cfRule>
  </conditionalFormatting>
  <conditionalFormatting sqref="AR1623">
    <cfRule type="expression" dxfId="2095" priority="2128" stopIfTrue="1">
      <formula>AR1623&lt;&gt;AR1622</formula>
    </cfRule>
  </conditionalFormatting>
  <conditionalFormatting sqref="AR1623">
    <cfRule type="expression" dxfId="2094" priority="2127" stopIfTrue="1">
      <formula>AR1623&lt;&gt;AR1622</formula>
    </cfRule>
  </conditionalFormatting>
  <conditionalFormatting sqref="AR1623">
    <cfRule type="expression" dxfId="2093" priority="2126" stopIfTrue="1">
      <formula>AR1623&lt;&gt;AR1622</formula>
    </cfRule>
  </conditionalFormatting>
  <conditionalFormatting sqref="AN1623">
    <cfRule type="expression" dxfId="2092" priority="2125" stopIfTrue="1">
      <formula>AN1623&lt;&gt;AN1592</formula>
    </cfRule>
  </conditionalFormatting>
  <conditionalFormatting sqref="AN1593">
    <cfRule type="expression" dxfId="2091" priority="2124" stopIfTrue="1">
      <formula>AN1593&lt;&gt;AN1592</formula>
    </cfRule>
  </conditionalFormatting>
  <conditionalFormatting sqref="AR1593">
    <cfRule type="expression" dxfId="2090" priority="2123" stopIfTrue="1">
      <formula>AR1593&lt;&gt;AR1592</formula>
    </cfRule>
  </conditionalFormatting>
  <conditionalFormatting sqref="AS1593">
    <cfRule type="expression" dxfId="2089" priority="2122" stopIfTrue="1">
      <formula>AS1593&lt;&gt;AS1592</formula>
    </cfRule>
  </conditionalFormatting>
  <conditionalFormatting sqref="AS1593:BC1593">
    <cfRule type="expression" dxfId="2088" priority="2121" stopIfTrue="1">
      <formula>AS1593&lt;&gt;AS1592</formula>
    </cfRule>
  </conditionalFormatting>
  <conditionalFormatting sqref="AR1623">
    <cfRule type="expression" dxfId="2087" priority="2120" stopIfTrue="1">
      <formula>AR1623&lt;&gt;AR1622</formula>
    </cfRule>
  </conditionalFormatting>
  <conditionalFormatting sqref="AS1623">
    <cfRule type="expression" dxfId="2086" priority="2119" stopIfTrue="1">
      <formula>AS1623&lt;&gt;AS1622</formula>
    </cfRule>
  </conditionalFormatting>
  <conditionalFormatting sqref="AS1623:BC1623">
    <cfRule type="expression" dxfId="2085" priority="2118" stopIfTrue="1">
      <formula>AS1623&lt;&gt;AS1622</formula>
    </cfRule>
  </conditionalFormatting>
  <conditionalFormatting sqref="AE1643">
    <cfRule type="expression" dxfId="2084" priority="2117" stopIfTrue="1">
      <formula>AE1643&lt;&gt;AE1642</formula>
    </cfRule>
  </conditionalFormatting>
  <conditionalFormatting sqref="AF1643">
    <cfRule type="expression" dxfId="2083" priority="2116" stopIfTrue="1">
      <formula>AF1643&lt;&gt;AF1642</formula>
    </cfRule>
  </conditionalFormatting>
  <conditionalFormatting sqref="AE1613">
    <cfRule type="expression" dxfId="2082" priority="2115" stopIfTrue="1">
      <formula>AE1613&lt;&gt;AE1612</formula>
    </cfRule>
  </conditionalFormatting>
  <conditionalFormatting sqref="AF1613">
    <cfRule type="expression" dxfId="2081" priority="2114" stopIfTrue="1">
      <formula>AF1613&lt;&gt;AF1612</formula>
    </cfRule>
  </conditionalFormatting>
  <conditionalFormatting sqref="AR1593">
    <cfRule type="expression" dxfId="2080" priority="2113" stopIfTrue="1">
      <formula>AR1593&lt;&gt;AR1592</formula>
    </cfRule>
  </conditionalFormatting>
  <conditionalFormatting sqref="AS1593">
    <cfRule type="expression" dxfId="2079" priority="2112" stopIfTrue="1">
      <formula>AS1593&lt;&gt;AS1592</formula>
    </cfRule>
  </conditionalFormatting>
  <conditionalFormatting sqref="AS1593:BC1593">
    <cfRule type="expression" dxfId="2078" priority="2111" stopIfTrue="1">
      <formula>AS1593&lt;&gt;AS1592</formula>
    </cfRule>
  </conditionalFormatting>
  <conditionalFormatting sqref="AR1623">
    <cfRule type="expression" dxfId="2077" priority="2110" stopIfTrue="1">
      <formula>AR1623&lt;&gt;AR1622</formula>
    </cfRule>
  </conditionalFormatting>
  <conditionalFormatting sqref="AS1623">
    <cfRule type="expression" dxfId="2076" priority="2109" stopIfTrue="1">
      <formula>AS1623&lt;&gt;AS1622</formula>
    </cfRule>
  </conditionalFormatting>
  <conditionalFormatting sqref="AS1623:BC1623">
    <cfRule type="expression" dxfId="2075" priority="2108" stopIfTrue="1">
      <formula>AS1623&lt;&gt;AS1622</formula>
    </cfRule>
  </conditionalFormatting>
  <conditionalFormatting sqref="AE1643">
    <cfRule type="expression" dxfId="2074" priority="2107" stopIfTrue="1">
      <formula>AE1643&lt;&gt;AE1642</formula>
    </cfRule>
  </conditionalFormatting>
  <conditionalFormatting sqref="AF1643">
    <cfRule type="expression" dxfId="2073" priority="2106" stopIfTrue="1">
      <formula>AF1643&lt;&gt;AF1642</formula>
    </cfRule>
  </conditionalFormatting>
  <conditionalFormatting sqref="AE1613">
    <cfRule type="expression" dxfId="2072" priority="2105" stopIfTrue="1">
      <formula>AE1613&lt;&gt;AE1612</formula>
    </cfRule>
  </conditionalFormatting>
  <conditionalFormatting sqref="AF1613">
    <cfRule type="expression" dxfId="2071" priority="2104" stopIfTrue="1">
      <formula>AF1613&lt;&gt;AF1612</formula>
    </cfRule>
  </conditionalFormatting>
  <conditionalFormatting sqref="AR1593">
    <cfRule type="expression" dxfId="2070" priority="2103" stopIfTrue="1">
      <formula>AR1593&lt;&gt;AR1592</formula>
    </cfRule>
  </conditionalFormatting>
  <conditionalFormatting sqref="AS1593">
    <cfRule type="expression" dxfId="2069" priority="2102" stopIfTrue="1">
      <formula>AS1593&lt;&gt;AS1592</formula>
    </cfRule>
  </conditionalFormatting>
  <conditionalFormatting sqref="AS1593:BC1593">
    <cfRule type="expression" dxfId="2068" priority="2101" stopIfTrue="1">
      <formula>AS1593&lt;&gt;AS1592</formula>
    </cfRule>
  </conditionalFormatting>
  <conditionalFormatting sqref="AR1623">
    <cfRule type="expression" dxfId="2067" priority="2100" stopIfTrue="1">
      <formula>AR1623&lt;&gt;AR1622</formula>
    </cfRule>
  </conditionalFormatting>
  <conditionalFormatting sqref="AS1623">
    <cfRule type="expression" dxfId="2066" priority="2099" stopIfTrue="1">
      <formula>AS1623&lt;&gt;AS1622</formula>
    </cfRule>
  </conditionalFormatting>
  <conditionalFormatting sqref="AS1623:BC1623">
    <cfRule type="expression" dxfId="2065" priority="2098" stopIfTrue="1">
      <formula>AS1623&lt;&gt;AS1622</formula>
    </cfRule>
  </conditionalFormatting>
  <conditionalFormatting sqref="AE1643">
    <cfRule type="expression" dxfId="2064" priority="2097" stopIfTrue="1">
      <formula>AE1643&lt;&gt;AE1642</formula>
    </cfRule>
  </conditionalFormatting>
  <conditionalFormatting sqref="AF1643">
    <cfRule type="expression" dxfId="2063" priority="2096" stopIfTrue="1">
      <formula>AF1643&lt;&gt;AF1642</formula>
    </cfRule>
  </conditionalFormatting>
  <conditionalFormatting sqref="AE1613">
    <cfRule type="expression" dxfId="2062" priority="2095" stopIfTrue="1">
      <formula>AE1613&lt;&gt;AE1612</formula>
    </cfRule>
  </conditionalFormatting>
  <conditionalFormatting sqref="AF1613">
    <cfRule type="expression" dxfId="2061" priority="2094" stopIfTrue="1">
      <formula>AF1613&lt;&gt;AF1612</formula>
    </cfRule>
  </conditionalFormatting>
  <conditionalFormatting sqref="AR1593">
    <cfRule type="expression" dxfId="2060" priority="2093" stopIfTrue="1">
      <formula>AR1593&lt;&gt;AR1592</formula>
    </cfRule>
  </conditionalFormatting>
  <conditionalFormatting sqref="AS1593">
    <cfRule type="expression" dxfId="2059" priority="2092" stopIfTrue="1">
      <formula>AS1593&lt;&gt;AS1592</formula>
    </cfRule>
  </conditionalFormatting>
  <conditionalFormatting sqref="AS1593:BC1593">
    <cfRule type="expression" dxfId="2058" priority="2091" stopIfTrue="1">
      <formula>AS1593&lt;&gt;AS1592</formula>
    </cfRule>
  </conditionalFormatting>
  <conditionalFormatting sqref="AR1623">
    <cfRule type="expression" dxfId="2057" priority="2090" stopIfTrue="1">
      <formula>AR1623&lt;&gt;AR1622</formula>
    </cfRule>
  </conditionalFormatting>
  <conditionalFormatting sqref="AS1623">
    <cfRule type="expression" dxfId="2056" priority="2089" stopIfTrue="1">
      <formula>AS1623&lt;&gt;AS1622</formula>
    </cfRule>
  </conditionalFormatting>
  <conditionalFormatting sqref="AS1623:BC1623">
    <cfRule type="expression" dxfId="2055" priority="2088" stopIfTrue="1">
      <formula>AS1623&lt;&gt;AS1622</formula>
    </cfRule>
  </conditionalFormatting>
  <conditionalFormatting sqref="AE1643">
    <cfRule type="expression" dxfId="2054" priority="2087" stopIfTrue="1">
      <formula>AE1643&lt;&gt;AE1642</formula>
    </cfRule>
  </conditionalFormatting>
  <conditionalFormatting sqref="AF1643">
    <cfRule type="expression" dxfId="2053" priority="2086" stopIfTrue="1">
      <formula>AF1643&lt;&gt;AF1642</formula>
    </cfRule>
  </conditionalFormatting>
  <conditionalFormatting sqref="AE1613">
    <cfRule type="expression" dxfId="2052" priority="2085" stopIfTrue="1">
      <formula>AE1613&lt;&gt;AE1612</formula>
    </cfRule>
  </conditionalFormatting>
  <conditionalFormatting sqref="AF1613">
    <cfRule type="expression" dxfId="2051" priority="2084" stopIfTrue="1">
      <formula>AF1613&lt;&gt;AF1612</formula>
    </cfRule>
  </conditionalFormatting>
  <conditionalFormatting sqref="AR1593">
    <cfRule type="expression" dxfId="2050" priority="2083" stopIfTrue="1">
      <formula>AR1593&lt;&gt;AR1592</formula>
    </cfRule>
  </conditionalFormatting>
  <conditionalFormatting sqref="AS1593">
    <cfRule type="expression" dxfId="2049" priority="2082" stopIfTrue="1">
      <formula>AS1593&lt;&gt;AS1592</formula>
    </cfRule>
  </conditionalFormatting>
  <conditionalFormatting sqref="AS1593:BC1593">
    <cfRule type="expression" dxfId="2048" priority="2081" stopIfTrue="1">
      <formula>AS1593&lt;&gt;AS1592</formula>
    </cfRule>
  </conditionalFormatting>
  <conditionalFormatting sqref="AR1623">
    <cfRule type="expression" dxfId="2047" priority="2080" stopIfTrue="1">
      <formula>AR1623&lt;&gt;AR1622</formula>
    </cfRule>
  </conditionalFormatting>
  <conditionalFormatting sqref="AS1623">
    <cfRule type="expression" dxfId="2046" priority="2079" stopIfTrue="1">
      <formula>AS1623&lt;&gt;AS1622</formula>
    </cfRule>
  </conditionalFormatting>
  <conditionalFormatting sqref="AS1623:BC1623">
    <cfRule type="expression" dxfId="2045" priority="2078" stopIfTrue="1">
      <formula>AS1623&lt;&gt;AS1622</formula>
    </cfRule>
  </conditionalFormatting>
  <conditionalFormatting sqref="AE1643">
    <cfRule type="expression" dxfId="2044" priority="2077" stopIfTrue="1">
      <formula>AE1643&lt;&gt;AE1642</formula>
    </cfRule>
  </conditionalFormatting>
  <conditionalFormatting sqref="AF1643">
    <cfRule type="expression" dxfId="2043" priority="2076" stopIfTrue="1">
      <formula>AF1643&lt;&gt;AF1642</formula>
    </cfRule>
  </conditionalFormatting>
  <conditionalFormatting sqref="AE1613">
    <cfRule type="expression" dxfId="2042" priority="2075" stopIfTrue="1">
      <formula>AE1613&lt;&gt;AE1612</formula>
    </cfRule>
  </conditionalFormatting>
  <conditionalFormatting sqref="AF1613">
    <cfRule type="expression" dxfId="2041" priority="2074" stopIfTrue="1">
      <formula>AF1613&lt;&gt;AF1612</formula>
    </cfRule>
  </conditionalFormatting>
  <conditionalFormatting sqref="AR1593">
    <cfRule type="expression" dxfId="2040" priority="2073" stopIfTrue="1">
      <formula>AR1593&lt;&gt;AR1592</formula>
    </cfRule>
  </conditionalFormatting>
  <conditionalFormatting sqref="AS1593">
    <cfRule type="expression" dxfId="2039" priority="2072" stopIfTrue="1">
      <formula>AS1593&lt;&gt;AS1592</formula>
    </cfRule>
  </conditionalFormatting>
  <conditionalFormatting sqref="AS1593:BC1593">
    <cfRule type="expression" dxfId="2038" priority="2071" stopIfTrue="1">
      <formula>AS1593&lt;&gt;AS1592</formula>
    </cfRule>
  </conditionalFormatting>
  <conditionalFormatting sqref="AR1623">
    <cfRule type="expression" dxfId="2037" priority="2070" stopIfTrue="1">
      <formula>AR1623&lt;&gt;AR1622</formula>
    </cfRule>
  </conditionalFormatting>
  <conditionalFormatting sqref="AS1623">
    <cfRule type="expression" dxfId="2036" priority="2069" stopIfTrue="1">
      <formula>AS1623&lt;&gt;AS1622</formula>
    </cfRule>
  </conditionalFormatting>
  <conditionalFormatting sqref="AS1623:BC1623">
    <cfRule type="expression" dxfId="2035" priority="2068" stopIfTrue="1">
      <formula>AS1623&lt;&gt;AS1622</formula>
    </cfRule>
  </conditionalFormatting>
  <conditionalFormatting sqref="AE1643">
    <cfRule type="expression" dxfId="2034" priority="2067" stopIfTrue="1">
      <formula>AE1643&lt;&gt;AE1642</formula>
    </cfRule>
  </conditionalFormatting>
  <conditionalFormatting sqref="AF1643">
    <cfRule type="expression" dxfId="2033" priority="2066" stopIfTrue="1">
      <formula>AF1643&lt;&gt;AF1642</formula>
    </cfRule>
  </conditionalFormatting>
  <conditionalFormatting sqref="AE1613">
    <cfRule type="expression" dxfId="2032" priority="2065" stopIfTrue="1">
      <formula>AE1613&lt;&gt;AE1612</formula>
    </cfRule>
  </conditionalFormatting>
  <conditionalFormatting sqref="AF1613">
    <cfRule type="expression" dxfId="2031" priority="2064" stopIfTrue="1">
      <formula>AF1613&lt;&gt;AF1612</formula>
    </cfRule>
  </conditionalFormatting>
  <conditionalFormatting sqref="AR1593">
    <cfRule type="expression" dxfId="2030" priority="2063" stopIfTrue="1">
      <formula>AR1593&lt;&gt;AR1592</formula>
    </cfRule>
  </conditionalFormatting>
  <conditionalFormatting sqref="AS1593">
    <cfRule type="expression" dxfId="2029" priority="2062" stopIfTrue="1">
      <formula>AS1593&lt;&gt;AS1592</formula>
    </cfRule>
  </conditionalFormatting>
  <conditionalFormatting sqref="AS1593:BC1593">
    <cfRule type="expression" dxfId="2028" priority="2061" stopIfTrue="1">
      <formula>AS1593&lt;&gt;AS1592</formula>
    </cfRule>
  </conditionalFormatting>
  <conditionalFormatting sqref="AR1623">
    <cfRule type="expression" dxfId="2027" priority="2060" stopIfTrue="1">
      <formula>AR1623&lt;&gt;AR1622</formula>
    </cfRule>
  </conditionalFormatting>
  <conditionalFormatting sqref="AS1623">
    <cfRule type="expression" dxfId="2026" priority="2059" stopIfTrue="1">
      <formula>AS1623&lt;&gt;AS1622</formula>
    </cfRule>
  </conditionalFormatting>
  <conditionalFormatting sqref="AS1623:BC1623">
    <cfRule type="expression" dxfId="2025" priority="2058" stopIfTrue="1">
      <formula>AS1623&lt;&gt;AS1622</formula>
    </cfRule>
  </conditionalFormatting>
  <conditionalFormatting sqref="AE1643">
    <cfRule type="expression" dxfId="2024" priority="2057" stopIfTrue="1">
      <formula>AE1643&lt;&gt;AE1642</formula>
    </cfRule>
  </conditionalFormatting>
  <conditionalFormatting sqref="AF1643">
    <cfRule type="expression" dxfId="2023" priority="2056" stopIfTrue="1">
      <formula>AF1643&lt;&gt;AF1642</formula>
    </cfRule>
  </conditionalFormatting>
  <conditionalFormatting sqref="AE1613">
    <cfRule type="expression" dxfId="2022" priority="2055" stopIfTrue="1">
      <formula>AE1613&lt;&gt;AE1612</formula>
    </cfRule>
  </conditionalFormatting>
  <conditionalFormatting sqref="AF1613">
    <cfRule type="expression" dxfId="2021" priority="2054" stopIfTrue="1">
      <formula>AF1613&lt;&gt;AF1612</formula>
    </cfRule>
  </conditionalFormatting>
  <conditionalFormatting sqref="AR1593">
    <cfRule type="expression" dxfId="2020" priority="2053" stopIfTrue="1">
      <formula>AR1593&lt;&gt;AR1592</formula>
    </cfRule>
  </conditionalFormatting>
  <conditionalFormatting sqref="AS1593">
    <cfRule type="expression" dxfId="2019" priority="2052" stopIfTrue="1">
      <formula>AS1593&lt;&gt;AS1592</formula>
    </cfRule>
  </conditionalFormatting>
  <conditionalFormatting sqref="AS1593:BC1593">
    <cfRule type="expression" dxfId="2018" priority="2051" stopIfTrue="1">
      <formula>AS1593&lt;&gt;AS1592</formula>
    </cfRule>
  </conditionalFormatting>
  <conditionalFormatting sqref="AR1623">
    <cfRule type="expression" dxfId="2017" priority="2050" stopIfTrue="1">
      <formula>AR1623&lt;&gt;AR1622</formula>
    </cfRule>
  </conditionalFormatting>
  <conditionalFormatting sqref="AS1623">
    <cfRule type="expression" dxfId="2016" priority="2049" stopIfTrue="1">
      <formula>AS1623&lt;&gt;AS1622</formula>
    </cfRule>
  </conditionalFormatting>
  <conditionalFormatting sqref="AS1623:BC1623">
    <cfRule type="expression" dxfId="2015" priority="2048" stopIfTrue="1">
      <formula>AS1623&lt;&gt;AS1622</formula>
    </cfRule>
  </conditionalFormatting>
  <conditionalFormatting sqref="AE1643">
    <cfRule type="expression" dxfId="2014" priority="2047" stopIfTrue="1">
      <formula>AE1643&lt;&gt;AE1642</formula>
    </cfRule>
  </conditionalFormatting>
  <conditionalFormatting sqref="AF1643">
    <cfRule type="expression" dxfId="2013" priority="2046" stopIfTrue="1">
      <formula>AF1643&lt;&gt;AF1642</formula>
    </cfRule>
  </conditionalFormatting>
  <conditionalFormatting sqref="AE1613">
    <cfRule type="expression" dxfId="2012" priority="2045" stopIfTrue="1">
      <formula>AE1613&lt;&gt;AE1612</formula>
    </cfRule>
  </conditionalFormatting>
  <conditionalFormatting sqref="AF1613">
    <cfRule type="expression" dxfId="2011" priority="2044" stopIfTrue="1">
      <formula>AF1613&lt;&gt;AF1612</formula>
    </cfRule>
  </conditionalFormatting>
  <conditionalFormatting sqref="AR1623">
    <cfRule type="expression" dxfId="2010" priority="2043" stopIfTrue="1">
      <formula>AR1623&lt;&gt;AR1622</formula>
    </cfRule>
  </conditionalFormatting>
  <conditionalFormatting sqref="AR1623">
    <cfRule type="expression" dxfId="2009" priority="2042" stopIfTrue="1">
      <formula>AR1623&lt;&gt;AR1622</formula>
    </cfRule>
  </conditionalFormatting>
  <conditionalFormatting sqref="AR1623">
    <cfRule type="expression" dxfId="2008" priority="2041" stopIfTrue="1">
      <formula>AR1623&lt;&gt;AR1622</formula>
    </cfRule>
  </conditionalFormatting>
  <conditionalFormatting sqref="AR1623">
    <cfRule type="expression" dxfId="2007" priority="2040" stopIfTrue="1">
      <formula>AR1623&lt;&gt;AR1622</formula>
    </cfRule>
  </conditionalFormatting>
  <conditionalFormatting sqref="AR1623">
    <cfRule type="expression" dxfId="2006" priority="2039" stopIfTrue="1">
      <formula>AR1623&lt;&gt;AR1622</formula>
    </cfRule>
  </conditionalFormatting>
  <conditionalFormatting sqref="AR1623">
    <cfRule type="expression" dxfId="2005" priority="2038" stopIfTrue="1">
      <formula>AR1623&lt;&gt;AR1622</formula>
    </cfRule>
  </conditionalFormatting>
  <conditionalFormatting sqref="AR1623">
    <cfRule type="expression" dxfId="2004" priority="2037" stopIfTrue="1">
      <formula>AR1623&lt;&gt;AR1622</formula>
    </cfRule>
  </conditionalFormatting>
  <conditionalFormatting sqref="AR1623">
    <cfRule type="expression" dxfId="2003" priority="2036" stopIfTrue="1">
      <formula>AR1623&lt;&gt;AR1622</formula>
    </cfRule>
  </conditionalFormatting>
  <conditionalFormatting sqref="AR1623">
    <cfRule type="expression" dxfId="2002" priority="2035" stopIfTrue="1">
      <formula>AR1623&lt;&gt;AR1622</formula>
    </cfRule>
  </conditionalFormatting>
  <conditionalFormatting sqref="AR1623">
    <cfRule type="expression" dxfId="2001" priority="2034" stopIfTrue="1">
      <formula>AR1623&lt;&gt;AR1622</formula>
    </cfRule>
  </conditionalFormatting>
  <conditionalFormatting sqref="AR1623">
    <cfRule type="expression" dxfId="2000" priority="2033" stopIfTrue="1">
      <formula>AR1623&lt;&gt;AR1622</formula>
    </cfRule>
  </conditionalFormatting>
  <conditionalFormatting sqref="AR1623">
    <cfRule type="expression" dxfId="1999" priority="2032" stopIfTrue="1">
      <formula>AR1623&lt;&gt;AR1622</formula>
    </cfRule>
  </conditionalFormatting>
  <conditionalFormatting sqref="AR1623">
    <cfRule type="expression" dxfId="1998" priority="2031" stopIfTrue="1">
      <formula>AR1623&lt;&gt;AR1622</formula>
    </cfRule>
  </conditionalFormatting>
  <conditionalFormatting sqref="AR1623">
    <cfRule type="expression" dxfId="1997" priority="2030" stopIfTrue="1">
      <formula>AR1623&lt;&gt;AR1622</formula>
    </cfRule>
  </conditionalFormatting>
  <conditionalFormatting sqref="AR1623">
    <cfRule type="expression" dxfId="1996" priority="2029" stopIfTrue="1">
      <formula>AR1623&lt;&gt;AR1622</formula>
    </cfRule>
  </conditionalFormatting>
  <conditionalFormatting sqref="AR1623">
    <cfRule type="expression" dxfId="1995" priority="2028" stopIfTrue="1">
      <formula>AR1623&lt;&gt;AR1622</formula>
    </cfRule>
  </conditionalFormatting>
  <conditionalFormatting sqref="AN1623">
    <cfRule type="expression" dxfId="1994" priority="2027" stopIfTrue="1">
      <formula>AN1623&lt;&gt;AN1592</formula>
    </cfRule>
  </conditionalFormatting>
  <conditionalFormatting sqref="AN1593">
    <cfRule type="expression" dxfId="1993" priority="2026" stopIfTrue="1">
      <formula>AN1593&lt;&gt;AN1592</formula>
    </cfRule>
  </conditionalFormatting>
  <conditionalFormatting sqref="AR1593">
    <cfRule type="expression" dxfId="1992" priority="2025" stopIfTrue="1">
      <formula>AR1593&lt;&gt;AR1592</formula>
    </cfRule>
  </conditionalFormatting>
  <conditionalFormatting sqref="AS1593">
    <cfRule type="expression" dxfId="1991" priority="2024" stopIfTrue="1">
      <formula>AS1593&lt;&gt;AS1592</formula>
    </cfRule>
  </conditionalFormatting>
  <conditionalFormatting sqref="AS1593:BC1593">
    <cfRule type="expression" dxfId="1990" priority="2023" stopIfTrue="1">
      <formula>AS1593&lt;&gt;AS1592</formula>
    </cfRule>
  </conditionalFormatting>
  <conditionalFormatting sqref="AR1623">
    <cfRule type="expression" dxfId="1989" priority="2022" stopIfTrue="1">
      <formula>AR1623&lt;&gt;AR1622</formula>
    </cfRule>
  </conditionalFormatting>
  <conditionalFormatting sqref="AS1623">
    <cfRule type="expression" dxfId="1988" priority="2021" stopIfTrue="1">
      <formula>AS1623&lt;&gt;AS1622</formula>
    </cfRule>
  </conditionalFormatting>
  <conditionalFormatting sqref="AE1643">
    <cfRule type="expression" dxfId="1987" priority="2020" stopIfTrue="1">
      <formula>AE1643&lt;&gt;AE1642</formula>
    </cfRule>
  </conditionalFormatting>
  <conditionalFormatting sqref="AF1643">
    <cfRule type="expression" dxfId="1986" priority="2019" stopIfTrue="1">
      <formula>AF1643&lt;&gt;AF1642</formula>
    </cfRule>
  </conditionalFormatting>
  <conditionalFormatting sqref="AE1613">
    <cfRule type="expression" dxfId="1985" priority="2017" stopIfTrue="1">
      <formula>AE1613&lt;&gt;AE1612</formula>
    </cfRule>
  </conditionalFormatting>
  <conditionalFormatting sqref="AF1613">
    <cfRule type="expression" dxfId="1984" priority="2016" stopIfTrue="1">
      <formula>AF1613&lt;&gt;AF1612</formula>
    </cfRule>
  </conditionalFormatting>
  <conditionalFormatting sqref="AI1598">
    <cfRule type="expression" dxfId="1983" priority="2015" stopIfTrue="1">
      <formula>AI1598&lt;AH1598</formula>
    </cfRule>
  </conditionalFormatting>
  <conditionalFormatting sqref="AI1599:AI1621">
    <cfRule type="expression" dxfId="1982" priority="2014" stopIfTrue="1">
      <formula>AI1599&lt;AH1599</formula>
    </cfRule>
  </conditionalFormatting>
  <conditionalFormatting sqref="AI1568">
    <cfRule type="expression" dxfId="1981" priority="2013" stopIfTrue="1">
      <formula>AI1568&lt;AH1568</formula>
    </cfRule>
  </conditionalFormatting>
  <conditionalFormatting sqref="AI1569:AI1591">
    <cfRule type="expression" dxfId="1980" priority="2012" stopIfTrue="1">
      <formula>AI1569&lt;AH1569</formula>
    </cfRule>
  </conditionalFormatting>
  <conditionalFormatting sqref="AR1593">
    <cfRule type="expression" dxfId="1979" priority="2011" stopIfTrue="1">
      <formula>AR1593&lt;&gt;AR1592</formula>
    </cfRule>
  </conditionalFormatting>
  <conditionalFormatting sqref="AS1593">
    <cfRule type="expression" dxfId="1978" priority="2010" stopIfTrue="1">
      <formula>AS1593&lt;&gt;AS1592</formula>
    </cfRule>
  </conditionalFormatting>
  <conditionalFormatting sqref="AS1593:BC1593">
    <cfRule type="expression" dxfId="1977" priority="2009" stopIfTrue="1">
      <formula>AS1593&lt;&gt;AS1592</formula>
    </cfRule>
  </conditionalFormatting>
  <conditionalFormatting sqref="AR1623">
    <cfRule type="expression" dxfId="1976" priority="2008" stopIfTrue="1">
      <formula>AR1623&lt;&gt;AR1622</formula>
    </cfRule>
  </conditionalFormatting>
  <conditionalFormatting sqref="AS1623">
    <cfRule type="expression" dxfId="1975" priority="2007" stopIfTrue="1">
      <formula>AS1623&lt;&gt;AS1622</formula>
    </cfRule>
  </conditionalFormatting>
  <conditionalFormatting sqref="AE1643">
    <cfRule type="expression" dxfId="1974" priority="2006" stopIfTrue="1">
      <formula>AE1643&lt;&gt;AE1642</formula>
    </cfRule>
  </conditionalFormatting>
  <conditionalFormatting sqref="AF1643">
    <cfRule type="expression" dxfId="1973" priority="2005" stopIfTrue="1">
      <formula>AF1643&lt;&gt;AF1642</formula>
    </cfRule>
  </conditionalFormatting>
  <conditionalFormatting sqref="AE1613">
    <cfRule type="expression" dxfId="1972" priority="2003" stopIfTrue="1">
      <formula>AE1613&lt;&gt;AE1612</formula>
    </cfRule>
  </conditionalFormatting>
  <conditionalFormatting sqref="AF1613">
    <cfRule type="expression" dxfId="1971" priority="2002" stopIfTrue="1">
      <formula>AF1613&lt;&gt;AF1612</formula>
    </cfRule>
  </conditionalFormatting>
  <conditionalFormatting sqref="AR1593">
    <cfRule type="expression" dxfId="1970" priority="2001" stopIfTrue="1">
      <formula>AR1593&lt;&gt;AR1592</formula>
    </cfRule>
  </conditionalFormatting>
  <conditionalFormatting sqref="AS1593">
    <cfRule type="expression" dxfId="1969" priority="2000" stopIfTrue="1">
      <formula>AS1593&lt;&gt;AS1592</formula>
    </cfRule>
  </conditionalFormatting>
  <conditionalFormatting sqref="AS1593:BC1593">
    <cfRule type="expression" dxfId="1968" priority="1999" stopIfTrue="1">
      <formula>AS1593&lt;&gt;AS1592</formula>
    </cfRule>
  </conditionalFormatting>
  <conditionalFormatting sqref="AR1623">
    <cfRule type="expression" dxfId="1967" priority="1998" stopIfTrue="1">
      <formula>AR1623&lt;&gt;AR1622</formula>
    </cfRule>
  </conditionalFormatting>
  <conditionalFormatting sqref="AS1623">
    <cfRule type="expression" dxfId="1966" priority="1997" stopIfTrue="1">
      <formula>AS1623&lt;&gt;AS1622</formula>
    </cfRule>
  </conditionalFormatting>
  <conditionalFormatting sqref="AE1643">
    <cfRule type="expression" dxfId="1965" priority="1996" stopIfTrue="1">
      <formula>AE1643&lt;&gt;AE1642</formula>
    </cfRule>
  </conditionalFormatting>
  <conditionalFormatting sqref="AF1643">
    <cfRule type="expression" dxfId="1964" priority="1995" stopIfTrue="1">
      <formula>AF1643&lt;&gt;AF1642</formula>
    </cfRule>
  </conditionalFormatting>
  <conditionalFormatting sqref="AE1613">
    <cfRule type="expression" dxfId="1963" priority="1993" stopIfTrue="1">
      <formula>AE1613&lt;&gt;AE1612</formula>
    </cfRule>
  </conditionalFormatting>
  <conditionalFormatting sqref="AF1613">
    <cfRule type="expression" dxfId="1962" priority="1992" stopIfTrue="1">
      <formula>AF1613&lt;&gt;AF1612</formula>
    </cfRule>
  </conditionalFormatting>
  <conditionalFormatting sqref="AI1598">
    <cfRule type="expression" dxfId="1961" priority="1991" stopIfTrue="1">
      <formula>AI1598&lt;AH1598</formula>
    </cfRule>
  </conditionalFormatting>
  <conditionalFormatting sqref="AI1599:AI1621">
    <cfRule type="expression" dxfId="1960" priority="1990" stopIfTrue="1">
      <formula>AI1599&lt;AH1599</formula>
    </cfRule>
  </conditionalFormatting>
  <conditionalFormatting sqref="AI1568">
    <cfRule type="expression" dxfId="1959" priority="1989" stopIfTrue="1">
      <formula>AI1568&lt;AH1568</formula>
    </cfRule>
  </conditionalFormatting>
  <conditionalFormatting sqref="AI1569:AI1591">
    <cfRule type="expression" dxfId="1958" priority="1988" stopIfTrue="1">
      <formula>AI1569&lt;AH1569</formula>
    </cfRule>
  </conditionalFormatting>
  <conditionalFormatting sqref="AR1593">
    <cfRule type="expression" dxfId="1957" priority="1987" stopIfTrue="1">
      <formula>AR1593&lt;&gt;AR1592</formula>
    </cfRule>
  </conditionalFormatting>
  <conditionalFormatting sqref="AS1593">
    <cfRule type="expression" dxfId="1956" priority="1986" stopIfTrue="1">
      <formula>AS1593&lt;&gt;AS1592</formula>
    </cfRule>
  </conditionalFormatting>
  <conditionalFormatting sqref="AS1593:BC1593">
    <cfRule type="expression" dxfId="1955" priority="1985" stopIfTrue="1">
      <formula>AS1593&lt;&gt;AS1592</formula>
    </cfRule>
  </conditionalFormatting>
  <conditionalFormatting sqref="AR1623">
    <cfRule type="expression" dxfId="1954" priority="1984" stopIfTrue="1">
      <formula>AR1623&lt;&gt;AR1622</formula>
    </cfRule>
  </conditionalFormatting>
  <conditionalFormatting sqref="AS1623">
    <cfRule type="expression" dxfId="1953" priority="1983" stopIfTrue="1">
      <formula>AS1623&lt;&gt;AS1622</formula>
    </cfRule>
  </conditionalFormatting>
  <conditionalFormatting sqref="AE1643">
    <cfRule type="expression" dxfId="1952" priority="1982" stopIfTrue="1">
      <formula>AE1643&lt;&gt;AE1642</formula>
    </cfRule>
  </conditionalFormatting>
  <conditionalFormatting sqref="AF1643">
    <cfRule type="expression" dxfId="1951" priority="1981" stopIfTrue="1">
      <formula>AF1643&lt;&gt;AF1642</formula>
    </cfRule>
  </conditionalFormatting>
  <conditionalFormatting sqref="AE1613">
    <cfRule type="expression" dxfId="1950" priority="1979" stopIfTrue="1">
      <formula>AE1613&lt;&gt;AE1612</formula>
    </cfRule>
  </conditionalFormatting>
  <conditionalFormatting sqref="AF1613">
    <cfRule type="expression" dxfId="1949" priority="1978" stopIfTrue="1">
      <formula>AF1613&lt;&gt;AF1612</formula>
    </cfRule>
  </conditionalFormatting>
  <conditionalFormatting sqref="AI1598">
    <cfRule type="expression" dxfId="1948" priority="1977" stopIfTrue="1">
      <formula>AI1598&lt;AH1598</formula>
    </cfRule>
  </conditionalFormatting>
  <conditionalFormatting sqref="AI1599:AI1621">
    <cfRule type="expression" dxfId="1947" priority="1976" stopIfTrue="1">
      <formula>AI1599&lt;AH1599</formula>
    </cfRule>
  </conditionalFormatting>
  <conditionalFormatting sqref="AI1568">
    <cfRule type="expression" dxfId="1946" priority="1975" stopIfTrue="1">
      <formula>AI1568&lt;AH1568</formula>
    </cfRule>
  </conditionalFormatting>
  <conditionalFormatting sqref="AI1569:AI1591">
    <cfRule type="expression" dxfId="1945" priority="1974" stopIfTrue="1">
      <formula>AI1569&lt;AH1569</formula>
    </cfRule>
  </conditionalFormatting>
  <conditionalFormatting sqref="AJ1583:AJ1591">
    <cfRule type="expression" dxfId="1944" priority="1973" stopIfTrue="1">
      <formula>AJ1583&lt;AI1583</formula>
    </cfRule>
  </conditionalFormatting>
  <conditionalFormatting sqref="AJ1568">
    <cfRule type="expression" dxfId="1943" priority="1972" stopIfTrue="1">
      <formula>AJ1568&lt;AI1568</formula>
    </cfRule>
  </conditionalFormatting>
  <conditionalFormatting sqref="AJ1569:AJ1582">
    <cfRule type="expression" dxfId="1942" priority="1971" stopIfTrue="1">
      <formula>AJ1569&lt;AI1569</formula>
    </cfRule>
  </conditionalFormatting>
  <conditionalFormatting sqref="AJ1613">
    <cfRule type="expression" dxfId="1941" priority="1970" stopIfTrue="1">
      <formula>AJ1613&lt;AI1613</formula>
    </cfRule>
  </conditionalFormatting>
  <conditionalFormatting sqref="AJ1598">
    <cfRule type="expression" dxfId="1940" priority="1969" stopIfTrue="1">
      <formula>AJ1598&lt;AI1598</formula>
    </cfRule>
  </conditionalFormatting>
  <conditionalFormatting sqref="AJ1599:AJ1612 AJ1614:AJ1621">
    <cfRule type="expression" dxfId="1939" priority="1968" stopIfTrue="1">
      <formula>AJ1599&lt;AI1599</formula>
    </cfRule>
  </conditionalFormatting>
  <conditionalFormatting sqref="AW1623">
    <cfRule type="expression" dxfId="1938" priority="1967" stopIfTrue="1">
      <formula>AW1623&lt;&gt;AW1622</formula>
    </cfRule>
  </conditionalFormatting>
  <conditionalFormatting sqref="AK1613">
    <cfRule type="expression" dxfId="1937" priority="1966" stopIfTrue="1">
      <formula>AK1613&lt;AJ1613</formula>
    </cfRule>
  </conditionalFormatting>
  <conditionalFormatting sqref="AK1598">
    <cfRule type="expression" dxfId="1936" priority="1965" stopIfTrue="1">
      <formula>AK1598&lt;AJ1598</formula>
    </cfRule>
  </conditionalFormatting>
  <conditionalFormatting sqref="AK1599:AK1612 AK1614:AK1621">
    <cfRule type="expression" dxfId="1935" priority="1964" stopIfTrue="1">
      <formula>AK1599&lt;AJ1599</formula>
    </cfRule>
  </conditionalFormatting>
  <conditionalFormatting sqref="AK1583:AK1591">
    <cfRule type="expression" dxfId="1934" priority="1963" stopIfTrue="1">
      <formula>AK1583&lt;AJ1583</formula>
    </cfRule>
  </conditionalFormatting>
  <conditionalFormatting sqref="AK1568">
    <cfRule type="expression" dxfId="1933" priority="1962" stopIfTrue="1">
      <formula>AK1568&lt;AJ1568</formula>
    </cfRule>
  </conditionalFormatting>
  <conditionalFormatting sqref="AK1569:AK1582">
    <cfRule type="expression" dxfId="1932" priority="1961" stopIfTrue="1">
      <formula>AK1569&lt;AJ1569</formula>
    </cfRule>
  </conditionalFormatting>
  <conditionalFormatting sqref="AK1568">
    <cfRule type="expression" dxfId="1931" priority="1960" stopIfTrue="1">
      <formula>AK1568&lt;AJ1568</formula>
    </cfRule>
  </conditionalFormatting>
  <conditionalFormatting sqref="AK1569">
    <cfRule type="expression" dxfId="1930" priority="1959" stopIfTrue="1">
      <formula>AK1569&lt;AJ1569</formula>
    </cfRule>
  </conditionalFormatting>
  <conditionalFormatting sqref="AK1570">
    <cfRule type="expression" dxfId="1929" priority="1958" stopIfTrue="1">
      <formula>AK1570&lt;AJ1570</formula>
    </cfRule>
  </conditionalFormatting>
  <conditionalFormatting sqref="AK1571">
    <cfRule type="expression" dxfId="1928" priority="1957" stopIfTrue="1">
      <formula>AK1571&lt;AJ1571</formula>
    </cfRule>
  </conditionalFormatting>
  <conditionalFormatting sqref="AK1572">
    <cfRule type="expression" dxfId="1927" priority="1956" stopIfTrue="1">
      <formula>AK1572&lt;AJ1572</formula>
    </cfRule>
  </conditionalFormatting>
  <conditionalFormatting sqref="AK1573">
    <cfRule type="expression" dxfId="1926" priority="1955" stopIfTrue="1">
      <formula>AK1573&lt;AJ1573</formula>
    </cfRule>
  </conditionalFormatting>
  <conditionalFormatting sqref="AK1574">
    <cfRule type="expression" dxfId="1925" priority="1954" stopIfTrue="1">
      <formula>AK1574&lt;AJ1574</formula>
    </cfRule>
  </conditionalFormatting>
  <conditionalFormatting sqref="AK1575">
    <cfRule type="expression" dxfId="1924" priority="1953" stopIfTrue="1">
      <formula>AK1575&lt;AJ1575</formula>
    </cfRule>
  </conditionalFormatting>
  <conditionalFormatting sqref="AK1576">
    <cfRule type="expression" dxfId="1923" priority="1952" stopIfTrue="1">
      <formula>AK1576&lt;AJ1576</formula>
    </cfRule>
  </conditionalFormatting>
  <conditionalFormatting sqref="AK1577">
    <cfRule type="expression" dxfId="1922" priority="1951" stopIfTrue="1">
      <formula>AK1577&lt;AJ1577</formula>
    </cfRule>
  </conditionalFormatting>
  <conditionalFormatting sqref="AK1578">
    <cfRule type="expression" dxfId="1921" priority="1950" stopIfTrue="1">
      <formula>AK1578&lt;AJ1578</formula>
    </cfRule>
  </conditionalFormatting>
  <conditionalFormatting sqref="AK1579">
    <cfRule type="expression" dxfId="1920" priority="1949" stopIfTrue="1">
      <formula>AK1579&lt;AJ1579</formula>
    </cfRule>
  </conditionalFormatting>
  <conditionalFormatting sqref="AK1580">
    <cfRule type="expression" dxfId="1919" priority="1948" stopIfTrue="1">
      <formula>AK1580&lt;AJ1580</formula>
    </cfRule>
  </conditionalFormatting>
  <conditionalFormatting sqref="AK1581">
    <cfRule type="expression" dxfId="1918" priority="1947" stopIfTrue="1">
      <formula>AK1581&lt;AJ1581</formula>
    </cfRule>
  </conditionalFormatting>
  <conditionalFormatting sqref="AK1582">
    <cfRule type="expression" dxfId="1917" priority="1946" stopIfTrue="1">
      <formula>AK1582&lt;AJ1582</formula>
    </cfRule>
  </conditionalFormatting>
  <conditionalFormatting sqref="AK1583">
    <cfRule type="expression" dxfId="1916" priority="1945" stopIfTrue="1">
      <formula>AK1583&lt;AJ1583</formula>
    </cfRule>
  </conditionalFormatting>
  <conditionalFormatting sqref="AK1584">
    <cfRule type="expression" dxfId="1915" priority="1944" stopIfTrue="1">
      <formula>AK1584&lt;AJ1584</formula>
    </cfRule>
  </conditionalFormatting>
  <conditionalFormatting sqref="AK1585">
    <cfRule type="expression" dxfId="1914" priority="1943" stopIfTrue="1">
      <formula>AK1585&lt;AJ1585</formula>
    </cfRule>
  </conditionalFormatting>
  <conditionalFormatting sqref="AK1586">
    <cfRule type="expression" dxfId="1913" priority="1942" stopIfTrue="1">
      <formula>AK1586&lt;AJ1586</formula>
    </cfRule>
  </conditionalFormatting>
  <conditionalFormatting sqref="AK1587">
    <cfRule type="expression" dxfId="1912" priority="1941" stopIfTrue="1">
      <formula>AK1587&lt;AJ1587</formula>
    </cfRule>
  </conditionalFormatting>
  <conditionalFormatting sqref="AK1588">
    <cfRule type="expression" dxfId="1911" priority="1940" stopIfTrue="1">
      <formula>AK1588&lt;AJ1588</formula>
    </cfRule>
  </conditionalFormatting>
  <conditionalFormatting sqref="AK1589">
    <cfRule type="expression" dxfId="1910" priority="1939" stopIfTrue="1">
      <formula>AK1589&lt;AJ1589</formula>
    </cfRule>
  </conditionalFormatting>
  <conditionalFormatting sqref="AK1590">
    <cfRule type="expression" dxfId="1909" priority="1938" stopIfTrue="1">
      <formula>AK1590&lt;AJ1590</formula>
    </cfRule>
  </conditionalFormatting>
  <conditionalFormatting sqref="AK1591">
    <cfRule type="expression" dxfId="1908" priority="1937" stopIfTrue="1">
      <formula>AK1591&lt;AJ1591</formula>
    </cfRule>
  </conditionalFormatting>
  <conditionalFormatting sqref="AK1598">
    <cfRule type="expression" dxfId="1907" priority="1936" stopIfTrue="1">
      <formula>AK1598&lt;AJ1598</formula>
    </cfRule>
  </conditionalFormatting>
  <conditionalFormatting sqref="AK1599">
    <cfRule type="expression" dxfId="1906" priority="1935" stopIfTrue="1">
      <formula>AK1599&lt;AJ1599</formula>
    </cfRule>
  </conditionalFormatting>
  <conditionalFormatting sqref="AK1600">
    <cfRule type="expression" dxfId="1905" priority="1934" stopIfTrue="1">
      <formula>AK1600&lt;AJ1600</formula>
    </cfRule>
  </conditionalFormatting>
  <conditionalFormatting sqref="AK1601">
    <cfRule type="expression" dxfId="1904" priority="1933" stopIfTrue="1">
      <formula>AK1601&lt;AJ1601</formula>
    </cfRule>
  </conditionalFormatting>
  <conditionalFormatting sqref="AK1602">
    <cfRule type="expression" dxfId="1903" priority="1932" stopIfTrue="1">
      <formula>AK1602&lt;AJ1602</formula>
    </cfRule>
  </conditionalFormatting>
  <conditionalFormatting sqref="AK1603">
    <cfRule type="expression" dxfId="1902" priority="1931" stopIfTrue="1">
      <formula>AK1603&lt;AJ1603</formula>
    </cfRule>
  </conditionalFormatting>
  <conditionalFormatting sqref="AK1604">
    <cfRule type="expression" dxfId="1901" priority="1930" stopIfTrue="1">
      <formula>AK1604&lt;AJ1604</formula>
    </cfRule>
  </conditionalFormatting>
  <conditionalFormatting sqref="AK1605">
    <cfRule type="expression" dxfId="1900" priority="1929" stopIfTrue="1">
      <formula>AK1605&lt;AJ1605</formula>
    </cfRule>
  </conditionalFormatting>
  <conditionalFormatting sqref="AK1606">
    <cfRule type="expression" dxfId="1899" priority="1928" stopIfTrue="1">
      <formula>AK1606&lt;AJ1606</formula>
    </cfRule>
  </conditionalFormatting>
  <conditionalFormatting sqref="AK1607">
    <cfRule type="expression" dxfId="1898" priority="1927" stopIfTrue="1">
      <formula>AK1607&lt;AJ1607</formula>
    </cfRule>
  </conditionalFormatting>
  <conditionalFormatting sqref="AK1608">
    <cfRule type="expression" dxfId="1897" priority="1926" stopIfTrue="1">
      <formula>AK1608&lt;AJ1608</formula>
    </cfRule>
  </conditionalFormatting>
  <conditionalFormatting sqref="AK1609">
    <cfRule type="expression" dxfId="1896" priority="1925" stopIfTrue="1">
      <formula>AK1609&lt;AJ1609</formula>
    </cfRule>
  </conditionalFormatting>
  <conditionalFormatting sqref="AK1610">
    <cfRule type="expression" dxfId="1895" priority="1924" stopIfTrue="1">
      <formula>AK1610&lt;AJ1610</formula>
    </cfRule>
  </conditionalFormatting>
  <conditionalFormatting sqref="AK1611">
    <cfRule type="expression" dxfId="1894" priority="1923" stopIfTrue="1">
      <formula>AK1611&lt;AJ1611</formula>
    </cfRule>
  </conditionalFormatting>
  <conditionalFormatting sqref="AK1612">
    <cfRule type="expression" dxfId="1893" priority="1922" stopIfTrue="1">
      <formula>AK1612&lt;AJ1612</formula>
    </cfRule>
  </conditionalFormatting>
  <conditionalFormatting sqref="AK1613">
    <cfRule type="expression" dxfId="1892" priority="1921" stopIfTrue="1">
      <formula>AK1613&lt;AJ1613</formula>
    </cfRule>
  </conditionalFormatting>
  <conditionalFormatting sqref="AK1614">
    <cfRule type="expression" dxfId="1891" priority="1920" stopIfTrue="1">
      <formula>AK1614&lt;AJ1614</formula>
    </cfRule>
  </conditionalFormatting>
  <conditionalFormatting sqref="AK1615">
    <cfRule type="expression" dxfId="1890" priority="1919" stopIfTrue="1">
      <formula>AK1615&lt;AJ1615</formula>
    </cfRule>
  </conditionalFormatting>
  <conditionalFormatting sqref="AK1616">
    <cfRule type="expression" dxfId="1889" priority="1918" stopIfTrue="1">
      <formula>AK1616&lt;AJ1616</formula>
    </cfRule>
  </conditionalFormatting>
  <conditionalFormatting sqref="AK1617">
    <cfRule type="expression" dxfId="1888" priority="1917" stopIfTrue="1">
      <formula>AK1617&lt;AJ1617</formula>
    </cfRule>
  </conditionalFormatting>
  <conditionalFormatting sqref="AK1618">
    <cfRule type="expression" dxfId="1887" priority="1916" stopIfTrue="1">
      <formula>AK1618&lt;AJ1618</formula>
    </cfRule>
  </conditionalFormatting>
  <conditionalFormatting sqref="AK1619">
    <cfRule type="expression" dxfId="1886" priority="1915" stopIfTrue="1">
      <formula>AK1619&lt;AJ1619</formula>
    </cfRule>
  </conditionalFormatting>
  <conditionalFormatting sqref="AK1620">
    <cfRule type="expression" dxfId="1885" priority="1914" stopIfTrue="1">
      <formula>AK1620&lt;AJ1620</formula>
    </cfRule>
  </conditionalFormatting>
  <conditionalFormatting sqref="AK1621">
    <cfRule type="expression" dxfId="1884" priority="1913" stopIfTrue="1">
      <formula>AK1621&lt;AJ1621</formula>
    </cfRule>
  </conditionalFormatting>
  <conditionalFormatting sqref="AL1613">
    <cfRule type="expression" dxfId="1883" priority="1912" stopIfTrue="1">
      <formula>AL1613&lt;AK1613</formula>
    </cfRule>
  </conditionalFormatting>
  <conditionalFormatting sqref="AL1598">
    <cfRule type="expression" dxfId="1882" priority="1911" stopIfTrue="1">
      <formula>AL1598&lt;AK1598</formula>
    </cfRule>
  </conditionalFormatting>
  <conditionalFormatting sqref="AL1599:AL1612 AL1614:AL1621">
    <cfRule type="expression" dxfId="1881" priority="1910" stopIfTrue="1">
      <formula>AL1599&lt;AK1599</formula>
    </cfRule>
  </conditionalFormatting>
  <conditionalFormatting sqref="AL1598">
    <cfRule type="expression" dxfId="1880" priority="1909" stopIfTrue="1">
      <formula>AL1598&lt;AK1598</formula>
    </cfRule>
  </conditionalFormatting>
  <conditionalFormatting sqref="AL1599">
    <cfRule type="expression" dxfId="1879" priority="1908" stopIfTrue="1">
      <formula>AL1599&lt;AK1599</formula>
    </cfRule>
  </conditionalFormatting>
  <conditionalFormatting sqref="AL1600">
    <cfRule type="expression" dxfId="1878" priority="1907" stopIfTrue="1">
      <formula>AL1600&lt;AK1600</formula>
    </cfRule>
  </conditionalFormatting>
  <conditionalFormatting sqref="AL1601">
    <cfRule type="expression" dxfId="1877" priority="1906" stopIfTrue="1">
      <formula>AL1601&lt;AK1601</formula>
    </cfRule>
  </conditionalFormatting>
  <conditionalFormatting sqref="AL1602">
    <cfRule type="expression" dxfId="1876" priority="1905" stopIfTrue="1">
      <formula>AL1602&lt;AK1602</formula>
    </cfRule>
  </conditionalFormatting>
  <conditionalFormatting sqref="AL1603">
    <cfRule type="expression" dxfId="1875" priority="1904" stopIfTrue="1">
      <formula>AL1603&lt;AK1603</formula>
    </cfRule>
  </conditionalFormatting>
  <conditionalFormatting sqref="AL1604">
    <cfRule type="expression" dxfId="1874" priority="1903" stopIfTrue="1">
      <formula>AL1604&lt;AK1604</formula>
    </cfRule>
  </conditionalFormatting>
  <conditionalFormatting sqref="AL1605">
    <cfRule type="expression" dxfId="1873" priority="1902" stopIfTrue="1">
      <formula>AL1605&lt;AK1605</formula>
    </cfRule>
  </conditionalFormatting>
  <conditionalFormatting sqref="AL1606">
    <cfRule type="expression" dxfId="1872" priority="1901" stopIfTrue="1">
      <formula>AL1606&lt;AK1606</formula>
    </cfRule>
  </conditionalFormatting>
  <conditionalFormatting sqref="AL1607">
    <cfRule type="expression" dxfId="1871" priority="1900" stopIfTrue="1">
      <formula>AL1607&lt;AK1607</formula>
    </cfRule>
  </conditionalFormatting>
  <conditionalFormatting sqref="AL1608">
    <cfRule type="expression" dxfId="1870" priority="1899" stopIfTrue="1">
      <formula>AL1608&lt;AK1608</formula>
    </cfRule>
  </conditionalFormatting>
  <conditionalFormatting sqref="AL1609">
    <cfRule type="expression" dxfId="1869" priority="1898" stopIfTrue="1">
      <formula>AL1609&lt;AK1609</formula>
    </cfRule>
  </conditionalFormatting>
  <conditionalFormatting sqref="AL1610">
    <cfRule type="expression" dxfId="1868" priority="1897" stopIfTrue="1">
      <formula>AL1610&lt;AK1610</formula>
    </cfRule>
  </conditionalFormatting>
  <conditionalFormatting sqref="AL1611">
    <cfRule type="expression" dxfId="1867" priority="1896" stopIfTrue="1">
      <formula>AL1611&lt;AK1611</formula>
    </cfRule>
  </conditionalFormatting>
  <conditionalFormatting sqref="AL1612">
    <cfRule type="expression" dxfId="1866" priority="1895" stopIfTrue="1">
      <formula>AL1612&lt;AK1612</formula>
    </cfRule>
  </conditionalFormatting>
  <conditionalFormatting sqref="AL1613">
    <cfRule type="expression" dxfId="1865" priority="1894" stopIfTrue="1">
      <formula>AL1613&lt;AK1613</formula>
    </cfRule>
  </conditionalFormatting>
  <conditionalFormatting sqref="AL1614">
    <cfRule type="expression" dxfId="1864" priority="1893" stopIfTrue="1">
      <formula>AL1614&lt;AK1614</formula>
    </cfRule>
  </conditionalFormatting>
  <conditionalFormatting sqref="AL1615">
    <cfRule type="expression" dxfId="1863" priority="1892" stopIfTrue="1">
      <formula>AL1615&lt;AK1615</formula>
    </cfRule>
  </conditionalFormatting>
  <conditionalFormatting sqref="AL1616">
    <cfRule type="expression" dxfId="1862" priority="1891" stopIfTrue="1">
      <formula>AL1616&lt;AK1616</formula>
    </cfRule>
  </conditionalFormatting>
  <conditionalFormatting sqref="AL1617">
    <cfRule type="expression" dxfId="1861" priority="1890" stopIfTrue="1">
      <formula>AL1617&lt;AK1617</formula>
    </cfRule>
  </conditionalFormatting>
  <conditionalFormatting sqref="AL1618">
    <cfRule type="expression" dxfId="1860" priority="1889" stopIfTrue="1">
      <formula>AL1618&lt;AK1618</formula>
    </cfRule>
  </conditionalFormatting>
  <conditionalFormatting sqref="AL1619">
    <cfRule type="expression" dxfId="1859" priority="1888" stopIfTrue="1">
      <formula>AL1619&lt;AK1619</formula>
    </cfRule>
  </conditionalFormatting>
  <conditionalFormatting sqref="AL1620">
    <cfRule type="expression" dxfId="1858" priority="1887" stopIfTrue="1">
      <formula>AL1620&lt;AK1620</formula>
    </cfRule>
  </conditionalFormatting>
  <conditionalFormatting sqref="AL1621">
    <cfRule type="expression" dxfId="1857" priority="1886" stopIfTrue="1">
      <formula>AL1621&lt;AK1621</formula>
    </cfRule>
  </conditionalFormatting>
  <conditionalFormatting sqref="AL1583:AL1591">
    <cfRule type="expression" dxfId="1856" priority="1885" stopIfTrue="1">
      <formula>AL1583&lt;AK1583</formula>
    </cfRule>
  </conditionalFormatting>
  <conditionalFormatting sqref="AL1568">
    <cfRule type="expression" dxfId="1855" priority="1884" stopIfTrue="1">
      <formula>AL1568&lt;AK1568</formula>
    </cfRule>
  </conditionalFormatting>
  <conditionalFormatting sqref="AL1569:AL1582">
    <cfRule type="expression" dxfId="1854" priority="1883" stopIfTrue="1">
      <formula>AL1569&lt;AK1569</formula>
    </cfRule>
  </conditionalFormatting>
  <conditionalFormatting sqref="AL1568">
    <cfRule type="expression" dxfId="1853" priority="1882" stopIfTrue="1">
      <formula>AL1568&lt;AK1568</formula>
    </cfRule>
  </conditionalFormatting>
  <conditionalFormatting sqref="AL1569">
    <cfRule type="expression" dxfId="1852" priority="1881" stopIfTrue="1">
      <formula>AL1569&lt;AK1569</formula>
    </cfRule>
  </conditionalFormatting>
  <conditionalFormatting sqref="AL1570">
    <cfRule type="expression" dxfId="1851" priority="1880" stopIfTrue="1">
      <formula>AL1570&lt;AK1570</formula>
    </cfRule>
  </conditionalFormatting>
  <conditionalFormatting sqref="AL1571">
    <cfRule type="expression" dxfId="1850" priority="1879" stopIfTrue="1">
      <formula>AL1571&lt;AK1571</formula>
    </cfRule>
  </conditionalFormatting>
  <conditionalFormatting sqref="AL1572">
    <cfRule type="expression" dxfId="1849" priority="1878" stopIfTrue="1">
      <formula>AL1572&lt;AK1572</formula>
    </cfRule>
  </conditionalFormatting>
  <conditionalFormatting sqref="AL1573">
    <cfRule type="expression" dxfId="1848" priority="1877" stopIfTrue="1">
      <formula>AL1573&lt;AK1573</formula>
    </cfRule>
  </conditionalFormatting>
  <conditionalFormatting sqref="AL1574">
    <cfRule type="expression" dxfId="1847" priority="1876" stopIfTrue="1">
      <formula>AL1574&lt;AK1574</formula>
    </cfRule>
  </conditionalFormatting>
  <conditionalFormatting sqref="AL1575">
    <cfRule type="expression" dxfId="1846" priority="1875" stopIfTrue="1">
      <formula>AL1575&lt;AK1575</formula>
    </cfRule>
  </conditionalFormatting>
  <conditionalFormatting sqref="AL1576">
    <cfRule type="expression" dxfId="1845" priority="1874" stopIfTrue="1">
      <formula>AL1576&lt;AK1576</formula>
    </cfRule>
  </conditionalFormatting>
  <conditionalFormatting sqref="AL1577">
    <cfRule type="expression" dxfId="1844" priority="1873" stopIfTrue="1">
      <formula>AL1577&lt;AK1577</formula>
    </cfRule>
  </conditionalFormatting>
  <conditionalFormatting sqref="AL1578">
    <cfRule type="expression" dxfId="1843" priority="1872" stopIfTrue="1">
      <formula>AL1578&lt;AK1578</formula>
    </cfRule>
  </conditionalFormatting>
  <conditionalFormatting sqref="AL1579">
    <cfRule type="expression" dxfId="1842" priority="1871" stopIfTrue="1">
      <formula>AL1579&lt;AK1579</formula>
    </cfRule>
  </conditionalFormatting>
  <conditionalFormatting sqref="AL1580">
    <cfRule type="expression" dxfId="1841" priority="1870" stopIfTrue="1">
      <formula>AL1580&lt;AK1580</formula>
    </cfRule>
  </conditionalFormatting>
  <conditionalFormatting sqref="AL1581">
    <cfRule type="expression" dxfId="1840" priority="1869" stopIfTrue="1">
      <formula>AL1581&lt;AK1581</formula>
    </cfRule>
  </conditionalFormatting>
  <conditionalFormatting sqref="AL1582">
    <cfRule type="expression" dxfId="1839" priority="1868" stopIfTrue="1">
      <formula>AL1582&lt;AK1582</formula>
    </cfRule>
  </conditionalFormatting>
  <conditionalFormatting sqref="AL1583">
    <cfRule type="expression" dxfId="1838" priority="1867" stopIfTrue="1">
      <formula>AL1583&lt;AK1583</formula>
    </cfRule>
  </conditionalFormatting>
  <conditionalFormatting sqref="AL1584">
    <cfRule type="expression" dxfId="1837" priority="1866" stopIfTrue="1">
      <formula>AL1584&lt;AK1584</formula>
    </cfRule>
  </conditionalFormatting>
  <conditionalFormatting sqref="AL1585">
    <cfRule type="expression" dxfId="1836" priority="1865" stopIfTrue="1">
      <formula>AL1585&lt;AK1585</formula>
    </cfRule>
  </conditionalFormatting>
  <conditionalFormatting sqref="AL1586">
    <cfRule type="expression" dxfId="1835" priority="1864" stopIfTrue="1">
      <formula>AL1586&lt;AK1586</formula>
    </cfRule>
  </conditionalFormatting>
  <conditionalFormatting sqref="AL1587">
    <cfRule type="expression" dxfId="1834" priority="1863" stopIfTrue="1">
      <formula>AL1587&lt;AK1587</formula>
    </cfRule>
  </conditionalFormatting>
  <conditionalFormatting sqref="AL1588">
    <cfRule type="expression" dxfId="1833" priority="1862" stopIfTrue="1">
      <formula>AL1588&lt;AK1588</formula>
    </cfRule>
  </conditionalFormatting>
  <conditionalFormatting sqref="AL1589">
    <cfRule type="expression" dxfId="1832" priority="1861" stopIfTrue="1">
      <formula>AL1589&lt;AK1589</formula>
    </cfRule>
  </conditionalFormatting>
  <conditionalFormatting sqref="AL1590">
    <cfRule type="expression" dxfId="1831" priority="1860" stopIfTrue="1">
      <formula>AL1590&lt;AK1590</formula>
    </cfRule>
  </conditionalFormatting>
  <conditionalFormatting sqref="AL1591">
    <cfRule type="expression" dxfId="1830" priority="1859" stopIfTrue="1">
      <formula>AL1591&lt;AK1591</formula>
    </cfRule>
  </conditionalFormatting>
  <conditionalFormatting sqref="AS1623 AU1623:AV1623 AS1593 AU1593:BC1593 AX1623:BC1623">
    <cfRule type="expression" dxfId="1829" priority="1858" stopIfTrue="1">
      <formula>AS1593&lt;&gt;AS1592</formula>
    </cfRule>
  </conditionalFormatting>
  <conditionalFormatting sqref="AR1593">
    <cfRule type="expression" dxfId="1828" priority="1857" stopIfTrue="1">
      <formula>AR1593&lt;&gt;AR1592</formula>
    </cfRule>
  </conditionalFormatting>
  <conditionalFormatting sqref="AS1593">
    <cfRule type="expression" dxfId="1827" priority="1856" stopIfTrue="1">
      <formula>AS1593&lt;&gt;AS1592</formula>
    </cfRule>
  </conditionalFormatting>
  <conditionalFormatting sqref="AR1623">
    <cfRule type="expression" dxfId="1826" priority="1855" stopIfTrue="1">
      <formula>AR1623&lt;&gt;AR1622</formula>
    </cfRule>
  </conditionalFormatting>
  <conditionalFormatting sqref="AS1623">
    <cfRule type="expression" dxfId="1825" priority="1854" stopIfTrue="1">
      <formula>AS1623&lt;&gt;AS1622</formula>
    </cfRule>
  </conditionalFormatting>
  <conditionalFormatting sqref="AE1643">
    <cfRule type="expression" dxfId="1824" priority="1853" stopIfTrue="1">
      <formula>AE1643&lt;&gt;AE1642</formula>
    </cfRule>
  </conditionalFormatting>
  <conditionalFormatting sqref="AF1643">
    <cfRule type="expression" dxfId="1823" priority="1852" stopIfTrue="1">
      <formula>AF1643&lt;&gt;AF1642</formula>
    </cfRule>
  </conditionalFormatting>
  <conditionalFormatting sqref="AE1613">
    <cfRule type="expression" dxfId="1822" priority="1850" stopIfTrue="1">
      <formula>AE1613&lt;&gt;AE1612</formula>
    </cfRule>
  </conditionalFormatting>
  <conditionalFormatting sqref="AF1613">
    <cfRule type="expression" dxfId="1821" priority="1849" stopIfTrue="1">
      <formula>AF1613&lt;&gt;AF1612</formula>
    </cfRule>
  </conditionalFormatting>
  <conditionalFormatting sqref="AR1593">
    <cfRule type="expression" dxfId="1820" priority="1848" stopIfTrue="1">
      <formula>AR1593&lt;&gt;AR1592</formula>
    </cfRule>
  </conditionalFormatting>
  <conditionalFormatting sqref="AS1593">
    <cfRule type="expression" dxfId="1819" priority="1847" stopIfTrue="1">
      <formula>AS1593&lt;&gt;AS1592</formula>
    </cfRule>
  </conditionalFormatting>
  <conditionalFormatting sqref="AR1623">
    <cfRule type="expression" dxfId="1818" priority="1846" stopIfTrue="1">
      <formula>AR1623&lt;&gt;AR1622</formula>
    </cfRule>
  </conditionalFormatting>
  <conditionalFormatting sqref="AS1623">
    <cfRule type="expression" dxfId="1817" priority="1845" stopIfTrue="1">
      <formula>AS1623&lt;&gt;AS1622</formula>
    </cfRule>
  </conditionalFormatting>
  <conditionalFormatting sqref="AE1643">
    <cfRule type="expression" dxfId="1816" priority="1844" stopIfTrue="1">
      <formula>AE1643&lt;&gt;AE1642</formula>
    </cfRule>
  </conditionalFormatting>
  <conditionalFormatting sqref="AF1643">
    <cfRule type="expression" dxfId="1815" priority="1843" stopIfTrue="1">
      <formula>AF1643&lt;&gt;AF1642</formula>
    </cfRule>
  </conditionalFormatting>
  <conditionalFormatting sqref="AE1613">
    <cfRule type="expression" dxfId="1814" priority="1841" stopIfTrue="1">
      <formula>AE1613&lt;&gt;AE1612</formula>
    </cfRule>
  </conditionalFormatting>
  <conditionalFormatting sqref="AF1613">
    <cfRule type="expression" dxfId="1813" priority="1840" stopIfTrue="1">
      <formula>AF1613&lt;&gt;AF1612</formula>
    </cfRule>
  </conditionalFormatting>
  <conditionalFormatting sqref="AR1593">
    <cfRule type="expression" dxfId="1812" priority="1839" stopIfTrue="1">
      <formula>AR1593&lt;&gt;AR1592</formula>
    </cfRule>
  </conditionalFormatting>
  <conditionalFormatting sqref="AS1593">
    <cfRule type="expression" dxfId="1811" priority="1838" stopIfTrue="1">
      <formula>AS1593&lt;&gt;AS1592</formula>
    </cfRule>
  </conditionalFormatting>
  <conditionalFormatting sqref="AR1623">
    <cfRule type="expression" dxfId="1810" priority="1837" stopIfTrue="1">
      <formula>AR1623&lt;&gt;AR1622</formula>
    </cfRule>
  </conditionalFormatting>
  <conditionalFormatting sqref="AS1623">
    <cfRule type="expression" dxfId="1809" priority="1836" stopIfTrue="1">
      <formula>AS1623&lt;&gt;AS1622</formula>
    </cfRule>
  </conditionalFormatting>
  <conditionalFormatting sqref="AE1643">
    <cfRule type="expression" dxfId="1808" priority="1835" stopIfTrue="1">
      <formula>AE1643&lt;&gt;AE1642</formula>
    </cfRule>
  </conditionalFormatting>
  <conditionalFormatting sqref="AF1643">
    <cfRule type="expression" dxfId="1807" priority="1834" stopIfTrue="1">
      <formula>AF1643&lt;&gt;AF1642</formula>
    </cfRule>
  </conditionalFormatting>
  <conditionalFormatting sqref="AE1613">
    <cfRule type="expression" dxfId="1806" priority="1832" stopIfTrue="1">
      <formula>AE1613&lt;&gt;AE1612</formula>
    </cfRule>
  </conditionalFormatting>
  <conditionalFormatting sqref="AF1613">
    <cfRule type="expression" dxfId="1805" priority="1831" stopIfTrue="1">
      <formula>AF1613&lt;&gt;AF1612</formula>
    </cfRule>
  </conditionalFormatting>
  <conditionalFormatting sqref="AR1593">
    <cfRule type="expression" dxfId="1804" priority="1830" stopIfTrue="1">
      <formula>AR1593&lt;&gt;AR1592</formula>
    </cfRule>
  </conditionalFormatting>
  <conditionalFormatting sqref="AS1593">
    <cfRule type="expression" dxfId="1803" priority="1829" stopIfTrue="1">
      <formula>AS1593&lt;&gt;AS1592</formula>
    </cfRule>
  </conditionalFormatting>
  <conditionalFormatting sqref="AR1623">
    <cfRule type="expression" dxfId="1802" priority="1828" stopIfTrue="1">
      <formula>AR1623&lt;&gt;AR1622</formula>
    </cfRule>
  </conditionalFormatting>
  <conditionalFormatting sqref="AS1623">
    <cfRule type="expression" dxfId="1801" priority="1827" stopIfTrue="1">
      <formula>AS1623&lt;&gt;AS1622</formula>
    </cfRule>
  </conditionalFormatting>
  <conditionalFormatting sqref="AE1643">
    <cfRule type="expression" dxfId="1800" priority="1826" stopIfTrue="1">
      <formula>AE1643&lt;&gt;AE1642</formula>
    </cfRule>
  </conditionalFormatting>
  <conditionalFormatting sqref="AF1643">
    <cfRule type="expression" dxfId="1799" priority="1825" stopIfTrue="1">
      <formula>AF1643&lt;&gt;AF1642</formula>
    </cfRule>
  </conditionalFormatting>
  <conditionalFormatting sqref="AE1613">
    <cfRule type="expression" dxfId="1798" priority="1823" stopIfTrue="1">
      <formula>AE1613&lt;&gt;AE1612</formula>
    </cfRule>
  </conditionalFormatting>
  <conditionalFormatting sqref="AF1613">
    <cfRule type="expression" dxfId="1797" priority="1822" stopIfTrue="1">
      <formula>AF1613&lt;&gt;AF1612</formula>
    </cfRule>
  </conditionalFormatting>
  <conditionalFormatting sqref="AW1623">
    <cfRule type="expression" dxfId="1796" priority="1821" stopIfTrue="1">
      <formula>AW1623&lt;&gt;AW1622</formula>
    </cfRule>
  </conditionalFormatting>
  <conditionalFormatting sqref="AU1593">
    <cfRule type="expression" dxfId="1795" priority="1820" stopIfTrue="1">
      <formula>AU1593&lt;&gt;AU1592</formula>
    </cfRule>
  </conditionalFormatting>
  <conditionalFormatting sqref="AU1593">
    <cfRule type="expression" dxfId="1794" priority="1819" stopIfTrue="1">
      <formula>AU1593&lt;&gt;AU1592</formula>
    </cfRule>
  </conditionalFormatting>
  <conditionalFormatting sqref="AU1593">
    <cfRule type="expression" dxfId="1793" priority="1818" stopIfTrue="1">
      <formula>AU1593&lt;&gt;AU1592</formula>
    </cfRule>
  </conditionalFormatting>
  <conditionalFormatting sqref="AU1593">
    <cfRule type="expression" dxfId="1792" priority="1817" stopIfTrue="1">
      <formula>AU1593&lt;&gt;AU1592</formula>
    </cfRule>
  </conditionalFormatting>
  <conditionalFormatting sqref="AV1593">
    <cfRule type="expression" dxfId="1791" priority="1816" stopIfTrue="1">
      <formula>AV1593&lt;&gt;AV1592</formula>
    </cfRule>
  </conditionalFormatting>
  <conditionalFormatting sqref="AV1593">
    <cfRule type="expression" dxfId="1790" priority="1815" stopIfTrue="1">
      <formula>AV1593&lt;&gt;AV1592</formula>
    </cfRule>
  </conditionalFormatting>
  <conditionalFormatting sqref="AV1593">
    <cfRule type="expression" dxfId="1789" priority="1814" stopIfTrue="1">
      <formula>AV1593&lt;&gt;AV1592</formula>
    </cfRule>
  </conditionalFormatting>
  <conditionalFormatting sqref="AV1593">
    <cfRule type="expression" dxfId="1788" priority="1813" stopIfTrue="1">
      <formula>AV1593&lt;&gt;AV1592</formula>
    </cfRule>
  </conditionalFormatting>
  <conditionalFormatting sqref="AS1623:AV1623 AX1623:BC1623">
    <cfRule type="expression" dxfId="1787" priority="1812" stopIfTrue="1">
      <formula>AS1623&lt;&gt;AS1622</formula>
    </cfRule>
  </conditionalFormatting>
  <conditionalFormatting sqref="AR1593">
    <cfRule type="expression" dxfId="1786" priority="1811" stopIfTrue="1">
      <formula>AR1593&lt;&gt;AR1592</formula>
    </cfRule>
  </conditionalFormatting>
  <conditionalFormatting sqref="AS1593">
    <cfRule type="expression" dxfId="1785" priority="1810" stopIfTrue="1">
      <formula>AS1593&lt;&gt;AS1592</formula>
    </cfRule>
  </conditionalFormatting>
  <conditionalFormatting sqref="AS1593:BC1593">
    <cfRule type="expression" dxfId="1784" priority="1809" stopIfTrue="1">
      <formula>AS1593&lt;&gt;AS1592</formula>
    </cfRule>
  </conditionalFormatting>
  <conditionalFormatting sqref="AR1623">
    <cfRule type="expression" dxfId="1783" priority="1808" stopIfTrue="1">
      <formula>AR1623&lt;&gt;AR1622</formula>
    </cfRule>
  </conditionalFormatting>
  <conditionalFormatting sqref="AS1623">
    <cfRule type="expression" dxfId="1782" priority="1807" stopIfTrue="1">
      <formula>AS1623&lt;&gt;AS1622</formula>
    </cfRule>
  </conditionalFormatting>
  <conditionalFormatting sqref="AE1643">
    <cfRule type="expression" dxfId="1781" priority="1806" stopIfTrue="1">
      <formula>AE1643&lt;&gt;AE1642</formula>
    </cfRule>
  </conditionalFormatting>
  <conditionalFormatting sqref="AF1643">
    <cfRule type="expression" dxfId="1780" priority="1805" stopIfTrue="1">
      <formula>AF1643&lt;&gt;AF1642</formula>
    </cfRule>
  </conditionalFormatting>
  <conditionalFormatting sqref="AE1613">
    <cfRule type="expression" dxfId="1779" priority="1803" stopIfTrue="1">
      <formula>AE1613&lt;&gt;AE1612</formula>
    </cfRule>
  </conditionalFormatting>
  <conditionalFormatting sqref="AF1613">
    <cfRule type="expression" dxfId="1778" priority="1802" stopIfTrue="1">
      <formula>AF1613&lt;&gt;AF1612</formula>
    </cfRule>
  </conditionalFormatting>
  <conditionalFormatting sqref="AI1598">
    <cfRule type="expression" dxfId="1777" priority="1801" stopIfTrue="1">
      <formula>AI1598&lt;AH1598</formula>
    </cfRule>
  </conditionalFormatting>
  <conditionalFormatting sqref="AI1599:AI1621">
    <cfRule type="expression" dxfId="1776" priority="1800" stopIfTrue="1">
      <formula>AI1599&lt;AH1599</formula>
    </cfRule>
  </conditionalFormatting>
  <conditionalFormatting sqref="AI1568">
    <cfRule type="expression" dxfId="1775" priority="1799" stopIfTrue="1">
      <formula>AI1568&lt;AH1568</formula>
    </cfRule>
  </conditionalFormatting>
  <conditionalFormatting sqref="AI1569:AI1591">
    <cfRule type="expression" dxfId="1774" priority="1798" stopIfTrue="1">
      <formula>AI1569&lt;AH1569</formula>
    </cfRule>
  </conditionalFormatting>
  <conditionalFormatting sqref="AR1593">
    <cfRule type="expression" dxfId="1773" priority="1797" stopIfTrue="1">
      <formula>AR1593&lt;&gt;AR1592</formula>
    </cfRule>
  </conditionalFormatting>
  <conditionalFormatting sqref="AS1593">
    <cfRule type="expression" dxfId="1772" priority="1796" stopIfTrue="1">
      <formula>AS1593&lt;&gt;AS1592</formula>
    </cfRule>
  </conditionalFormatting>
  <conditionalFormatting sqref="AS1593:BC1593">
    <cfRule type="expression" dxfId="1771" priority="1795" stopIfTrue="1">
      <formula>AS1593&lt;&gt;AS1592</formula>
    </cfRule>
  </conditionalFormatting>
  <conditionalFormatting sqref="AR1623">
    <cfRule type="expression" dxfId="1770" priority="1794" stopIfTrue="1">
      <formula>AR1623&lt;&gt;AR1622</formula>
    </cfRule>
  </conditionalFormatting>
  <conditionalFormatting sqref="AS1623">
    <cfRule type="expression" dxfId="1769" priority="1793" stopIfTrue="1">
      <formula>AS1623&lt;&gt;AS1622</formula>
    </cfRule>
  </conditionalFormatting>
  <conditionalFormatting sqref="AE1643">
    <cfRule type="expression" dxfId="1768" priority="1792" stopIfTrue="1">
      <formula>AE1643&lt;&gt;AE1642</formula>
    </cfRule>
  </conditionalFormatting>
  <conditionalFormatting sqref="AF1643">
    <cfRule type="expression" dxfId="1767" priority="1791" stopIfTrue="1">
      <formula>AF1643&lt;&gt;AF1642</formula>
    </cfRule>
  </conditionalFormatting>
  <conditionalFormatting sqref="AE1613">
    <cfRule type="expression" dxfId="1766" priority="1789" stopIfTrue="1">
      <formula>AE1613&lt;&gt;AE1612</formula>
    </cfRule>
  </conditionalFormatting>
  <conditionalFormatting sqref="AF1613">
    <cfRule type="expression" dxfId="1765" priority="1788" stopIfTrue="1">
      <formula>AF1613&lt;&gt;AF1612</formula>
    </cfRule>
  </conditionalFormatting>
  <conditionalFormatting sqref="AR1593">
    <cfRule type="expression" dxfId="1764" priority="1787" stopIfTrue="1">
      <formula>AR1593&lt;&gt;AR1592</formula>
    </cfRule>
  </conditionalFormatting>
  <conditionalFormatting sqref="AS1593">
    <cfRule type="expression" dxfId="1763" priority="1786" stopIfTrue="1">
      <formula>AS1593&lt;&gt;AS1592</formula>
    </cfRule>
  </conditionalFormatting>
  <conditionalFormatting sqref="AS1593:BC1593">
    <cfRule type="expression" dxfId="1762" priority="1785" stopIfTrue="1">
      <formula>AS1593&lt;&gt;AS1592</formula>
    </cfRule>
  </conditionalFormatting>
  <conditionalFormatting sqref="AR1623">
    <cfRule type="expression" dxfId="1761" priority="1784" stopIfTrue="1">
      <formula>AR1623&lt;&gt;AR1622</formula>
    </cfRule>
  </conditionalFormatting>
  <conditionalFormatting sqref="AS1623">
    <cfRule type="expression" dxfId="1760" priority="1783" stopIfTrue="1">
      <formula>AS1623&lt;&gt;AS1622</formula>
    </cfRule>
  </conditionalFormatting>
  <conditionalFormatting sqref="AE1643">
    <cfRule type="expression" dxfId="1759" priority="1782" stopIfTrue="1">
      <formula>AE1643&lt;&gt;AE1642</formula>
    </cfRule>
  </conditionalFormatting>
  <conditionalFormatting sqref="AF1643">
    <cfRule type="expression" dxfId="1758" priority="1781" stopIfTrue="1">
      <formula>AF1643&lt;&gt;AF1642</formula>
    </cfRule>
  </conditionalFormatting>
  <conditionalFormatting sqref="AE1613">
    <cfRule type="expression" dxfId="1757" priority="1779" stopIfTrue="1">
      <formula>AE1613&lt;&gt;AE1612</formula>
    </cfRule>
  </conditionalFormatting>
  <conditionalFormatting sqref="AF1613">
    <cfRule type="expression" dxfId="1756" priority="1778" stopIfTrue="1">
      <formula>AF1613&lt;&gt;AF1612</formula>
    </cfRule>
  </conditionalFormatting>
  <conditionalFormatting sqref="AI1598">
    <cfRule type="expression" dxfId="1755" priority="1777" stopIfTrue="1">
      <formula>AI1598&lt;AH1598</formula>
    </cfRule>
  </conditionalFormatting>
  <conditionalFormatting sqref="AI1599:AI1621">
    <cfRule type="expression" dxfId="1754" priority="1776" stopIfTrue="1">
      <formula>AI1599&lt;AH1599</formula>
    </cfRule>
  </conditionalFormatting>
  <conditionalFormatting sqref="AI1568">
    <cfRule type="expression" dxfId="1753" priority="1775" stopIfTrue="1">
      <formula>AI1568&lt;AH1568</formula>
    </cfRule>
  </conditionalFormatting>
  <conditionalFormatting sqref="AI1569:AI1591">
    <cfRule type="expression" dxfId="1752" priority="1774" stopIfTrue="1">
      <formula>AI1569&lt;AH1569</formula>
    </cfRule>
  </conditionalFormatting>
  <conditionalFormatting sqref="AR1593">
    <cfRule type="expression" dxfId="1751" priority="1773" stopIfTrue="1">
      <formula>AR1593&lt;&gt;AR1592</formula>
    </cfRule>
  </conditionalFormatting>
  <conditionalFormatting sqref="AS1593">
    <cfRule type="expression" dxfId="1750" priority="1772" stopIfTrue="1">
      <formula>AS1593&lt;&gt;AS1592</formula>
    </cfRule>
  </conditionalFormatting>
  <conditionalFormatting sqref="AS1593:BC1593">
    <cfRule type="expression" dxfId="1749" priority="1771" stopIfTrue="1">
      <formula>AS1593&lt;&gt;AS1592</formula>
    </cfRule>
  </conditionalFormatting>
  <conditionalFormatting sqref="AR1623">
    <cfRule type="expression" dxfId="1748" priority="1770" stopIfTrue="1">
      <formula>AR1623&lt;&gt;AR1622</formula>
    </cfRule>
  </conditionalFormatting>
  <conditionalFormatting sqref="AS1623">
    <cfRule type="expression" dxfId="1747" priority="1769" stopIfTrue="1">
      <formula>AS1623&lt;&gt;AS1622</formula>
    </cfRule>
  </conditionalFormatting>
  <conditionalFormatting sqref="AE1643">
    <cfRule type="expression" dxfId="1746" priority="1768" stopIfTrue="1">
      <formula>AE1643&lt;&gt;AE1642</formula>
    </cfRule>
  </conditionalFormatting>
  <conditionalFormatting sqref="AF1643">
    <cfRule type="expression" dxfId="1745" priority="1767" stopIfTrue="1">
      <formula>AF1643&lt;&gt;AF1642</formula>
    </cfRule>
  </conditionalFormatting>
  <conditionalFormatting sqref="AE1613">
    <cfRule type="expression" dxfId="1744" priority="1765" stopIfTrue="1">
      <formula>AE1613&lt;&gt;AE1612</formula>
    </cfRule>
  </conditionalFormatting>
  <conditionalFormatting sqref="AF1613">
    <cfRule type="expression" dxfId="1743" priority="1764" stopIfTrue="1">
      <formula>AF1613&lt;&gt;AF1612</formula>
    </cfRule>
  </conditionalFormatting>
  <conditionalFormatting sqref="AI1598">
    <cfRule type="expression" dxfId="1742" priority="1763" stopIfTrue="1">
      <formula>AI1598&lt;AH1598</formula>
    </cfRule>
  </conditionalFormatting>
  <conditionalFormatting sqref="AI1599:AI1621">
    <cfRule type="expression" dxfId="1741" priority="1762" stopIfTrue="1">
      <formula>AI1599&lt;AH1599</formula>
    </cfRule>
  </conditionalFormatting>
  <conditionalFormatting sqref="AI1568">
    <cfRule type="expression" dxfId="1740" priority="1761" stopIfTrue="1">
      <formula>AI1568&lt;AH1568</formula>
    </cfRule>
  </conditionalFormatting>
  <conditionalFormatting sqref="AI1569:AI1591">
    <cfRule type="expression" dxfId="1739" priority="1760" stopIfTrue="1">
      <formula>AI1569&lt;AH1569</formula>
    </cfRule>
  </conditionalFormatting>
  <conditionalFormatting sqref="AJ1583:AJ1591">
    <cfRule type="expression" dxfId="1738" priority="1759" stopIfTrue="1">
      <formula>AJ1583&lt;AI1583</formula>
    </cfRule>
  </conditionalFormatting>
  <conditionalFormatting sqref="AJ1568">
    <cfRule type="expression" dxfId="1737" priority="1758" stopIfTrue="1">
      <formula>AJ1568&lt;AI1568</formula>
    </cfRule>
  </conditionalFormatting>
  <conditionalFormatting sqref="AJ1569:AJ1582">
    <cfRule type="expression" dxfId="1736" priority="1757" stopIfTrue="1">
      <formula>AJ1569&lt;AI1569</formula>
    </cfRule>
  </conditionalFormatting>
  <conditionalFormatting sqref="AJ1613">
    <cfRule type="expression" dxfId="1735" priority="1756" stopIfTrue="1">
      <formula>AJ1613&lt;AI1613</formula>
    </cfRule>
  </conditionalFormatting>
  <conditionalFormatting sqref="AJ1598">
    <cfRule type="expression" dxfId="1734" priority="1755" stopIfTrue="1">
      <formula>AJ1598&lt;AI1598</formula>
    </cfRule>
  </conditionalFormatting>
  <conditionalFormatting sqref="AJ1599:AJ1612 AJ1614:AJ1621">
    <cfRule type="expression" dxfId="1733" priority="1754" stopIfTrue="1">
      <formula>AJ1599&lt;AI1599</formula>
    </cfRule>
  </conditionalFormatting>
  <conditionalFormatting sqref="AW1623">
    <cfRule type="expression" dxfId="1732" priority="1753" stopIfTrue="1">
      <formula>AW1623&lt;&gt;AW1622</formula>
    </cfRule>
  </conditionalFormatting>
  <conditionalFormatting sqref="AK1613">
    <cfRule type="expression" dxfId="1731" priority="1752" stopIfTrue="1">
      <formula>AK1613&lt;AJ1613</formula>
    </cfRule>
  </conditionalFormatting>
  <conditionalFormatting sqref="AK1598">
    <cfRule type="expression" dxfId="1730" priority="1751" stopIfTrue="1">
      <formula>AK1598&lt;AJ1598</formula>
    </cfRule>
  </conditionalFormatting>
  <conditionalFormatting sqref="AK1599:AK1612 AK1614:AK1621">
    <cfRule type="expression" dxfId="1729" priority="1750" stopIfTrue="1">
      <formula>AK1599&lt;AJ1599</formula>
    </cfRule>
  </conditionalFormatting>
  <conditionalFormatting sqref="AK1583:AK1591">
    <cfRule type="expression" dxfId="1728" priority="1749" stopIfTrue="1">
      <formula>AK1583&lt;AJ1583</formula>
    </cfRule>
  </conditionalFormatting>
  <conditionalFormatting sqref="AK1568">
    <cfRule type="expression" dxfId="1727" priority="1748" stopIfTrue="1">
      <formula>AK1568&lt;AJ1568</formula>
    </cfRule>
  </conditionalFormatting>
  <conditionalFormatting sqref="AK1569:AK1582">
    <cfRule type="expression" dxfId="1726" priority="1747" stopIfTrue="1">
      <formula>AK1569&lt;AJ1569</formula>
    </cfRule>
  </conditionalFormatting>
  <conditionalFormatting sqref="AK1568">
    <cfRule type="expression" dxfId="1725" priority="1746" stopIfTrue="1">
      <formula>AK1568&lt;AJ1568</formula>
    </cfRule>
  </conditionalFormatting>
  <conditionalFormatting sqref="AK1569">
    <cfRule type="expression" dxfId="1724" priority="1745" stopIfTrue="1">
      <formula>AK1569&lt;AJ1569</formula>
    </cfRule>
  </conditionalFormatting>
  <conditionalFormatting sqref="AK1570">
    <cfRule type="expression" dxfId="1723" priority="1744" stopIfTrue="1">
      <formula>AK1570&lt;AJ1570</formula>
    </cfRule>
  </conditionalFormatting>
  <conditionalFormatting sqref="AK1571">
    <cfRule type="expression" dxfId="1722" priority="1743" stopIfTrue="1">
      <formula>AK1571&lt;AJ1571</formula>
    </cfRule>
  </conditionalFormatting>
  <conditionalFormatting sqref="AK1572">
    <cfRule type="expression" dxfId="1721" priority="1742" stopIfTrue="1">
      <formula>AK1572&lt;AJ1572</formula>
    </cfRule>
  </conditionalFormatting>
  <conditionalFormatting sqref="AK1573">
    <cfRule type="expression" dxfId="1720" priority="1741" stopIfTrue="1">
      <formula>AK1573&lt;AJ1573</formula>
    </cfRule>
  </conditionalFormatting>
  <conditionalFormatting sqref="AK1574">
    <cfRule type="expression" dxfId="1719" priority="1740" stopIfTrue="1">
      <formula>AK1574&lt;AJ1574</formula>
    </cfRule>
  </conditionalFormatting>
  <conditionalFormatting sqref="AK1575">
    <cfRule type="expression" dxfId="1718" priority="1739" stopIfTrue="1">
      <formula>AK1575&lt;AJ1575</formula>
    </cfRule>
  </conditionalFormatting>
  <conditionalFormatting sqref="AK1576">
    <cfRule type="expression" dxfId="1717" priority="1738" stopIfTrue="1">
      <formula>AK1576&lt;AJ1576</formula>
    </cfRule>
  </conditionalFormatting>
  <conditionalFormatting sqref="AK1577">
    <cfRule type="expression" dxfId="1716" priority="1737" stopIfTrue="1">
      <formula>AK1577&lt;AJ1577</formula>
    </cfRule>
  </conditionalFormatting>
  <conditionalFormatting sqref="AK1578">
    <cfRule type="expression" dxfId="1715" priority="1736" stopIfTrue="1">
      <formula>AK1578&lt;AJ1578</formula>
    </cfRule>
  </conditionalFormatting>
  <conditionalFormatting sqref="AK1579">
    <cfRule type="expression" dxfId="1714" priority="1735" stopIfTrue="1">
      <formula>AK1579&lt;AJ1579</formula>
    </cfRule>
  </conditionalFormatting>
  <conditionalFormatting sqref="AK1580">
    <cfRule type="expression" dxfId="1713" priority="1734" stopIfTrue="1">
      <formula>AK1580&lt;AJ1580</formula>
    </cfRule>
  </conditionalFormatting>
  <conditionalFormatting sqref="AK1581">
    <cfRule type="expression" dxfId="1712" priority="1733" stopIfTrue="1">
      <formula>AK1581&lt;AJ1581</formula>
    </cfRule>
  </conditionalFormatting>
  <conditionalFormatting sqref="AK1582">
    <cfRule type="expression" dxfId="1711" priority="1732" stopIfTrue="1">
      <formula>AK1582&lt;AJ1582</formula>
    </cfRule>
  </conditionalFormatting>
  <conditionalFormatting sqref="AK1583">
    <cfRule type="expression" dxfId="1710" priority="1731" stopIfTrue="1">
      <formula>AK1583&lt;AJ1583</formula>
    </cfRule>
  </conditionalFormatting>
  <conditionalFormatting sqref="AK1584">
    <cfRule type="expression" dxfId="1709" priority="1730" stopIfTrue="1">
      <formula>AK1584&lt;AJ1584</formula>
    </cfRule>
  </conditionalFormatting>
  <conditionalFormatting sqref="AK1585">
    <cfRule type="expression" dxfId="1708" priority="1729" stopIfTrue="1">
      <formula>AK1585&lt;AJ1585</formula>
    </cfRule>
  </conditionalFormatting>
  <conditionalFormatting sqref="AK1586">
    <cfRule type="expression" dxfId="1707" priority="1728" stopIfTrue="1">
      <formula>AK1586&lt;AJ1586</formula>
    </cfRule>
  </conditionalFormatting>
  <conditionalFormatting sqref="AK1587">
    <cfRule type="expression" dxfId="1706" priority="1727" stopIfTrue="1">
      <formula>AK1587&lt;AJ1587</formula>
    </cfRule>
  </conditionalFormatting>
  <conditionalFormatting sqref="AK1588">
    <cfRule type="expression" dxfId="1705" priority="1726" stopIfTrue="1">
      <formula>AK1588&lt;AJ1588</formula>
    </cfRule>
  </conditionalFormatting>
  <conditionalFormatting sqref="AK1589">
    <cfRule type="expression" dxfId="1704" priority="1725" stopIfTrue="1">
      <formula>AK1589&lt;AJ1589</formula>
    </cfRule>
  </conditionalFormatting>
  <conditionalFormatting sqref="AK1590">
    <cfRule type="expression" dxfId="1703" priority="1724" stopIfTrue="1">
      <formula>AK1590&lt;AJ1590</formula>
    </cfRule>
  </conditionalFormatting>
  <conditionalFormatting sqref="AK1591">
    <cfRule type="expression" dxfId="1702" priority="1723" stopIfTrue="1">
      <formula>AK1591&lt;AJ1591</formula>
    </cfRule>
  </conditionalFormatting>
  <conditionalFormatting sqref="AK1598">
    <cfRule type="expression" dxfId="1701" priority="1722" stopIfTrue="1">
      <formula>AK1598&lt;AJ1598</formula>
    </cfRule>
  </conditionalFormatting>
  <conditionalFormatting sqref="AK1599">
    <cfRule type="expression" dxfId="1700" priority="1721" stopIfTrue="1">
      <formula>AK1599&lt;AJ1599</formula>
    </cfRule>
  </conditionalFormatting>
  <conditionalFormatting sqref="AK1600">
    <cfRule type="expression" dxfId="1699" priority="1720" stopIfTrue="1">
      <formula>AK1600&lt;AJ1600</formula>
    </cfRule>
  </conditionalFormatting>
  <conditionalFormatting sqref="AK1601">
    <cfRule type="expression" dxfId="1698" priority="1719" stopIfTrue="1">
      <formula>AK1601&lt;AJ1601</formula>
    </cfRule>
  </conditionalFormatting>
  <conditionalFormatting sqref="AK1602">
    <cfRule type="expression" dxfId="1697" priority="1718" stopIfTrue="1">
      <formula>AK1602&lt;AJ1602</formula>
    </cfRule>
  </conditionalFormatting>
  <conditionalFormatting sqref="AK1603">
    <cfRule type="expression" dxfId="1696" priority="1717" stopIfTrue="1">
      <formula>AK1603&lt;AJ1603</formula>
    </cfRule>
  </conditionalFormatting>
  <conditionalFormatting sqref="AK1604">
    <cfRule type="expression" dxfId="1695" priority="1716" stopIfTrue="1">
      <formula>AK1604&lt;AJ1604</formula>
    </cfRule>
  </conditionalFormatting>
  <conditionalFormatting sqref="AK1605">
    <cfRule type="expression" dxfId="1694" priority="1715" stopIfTrue="1">
      <formula>AK1605&lt;AJ1605</formula>
    </cfRule>
  </conditionalFormatting>
  <conditionalFormatting sqref="AK1606">
    <cfRule type="expression" dxfId="1693" priority="1714" stopIfTrue="1">
      <formula>AK1606&lt;AJ1606</formula>
    </cfRule>
  </conditionalFormatting>
  <conditionalFormatting sqref="AK1607">
    <cfRule type="expression" dxfId="1692" priority="1713" stopIfTrue="1">
      <formula>AK1607&lt;AJ1607</formula>
    </cfRule>
  </conditionalFormatting>
  <conditionalFormatting sqref="AK1608">
    <cfRule type="expression" dxfId="1691" priority="1712" stopIfTrue="1">
      <formula>AK1608&lt;AJ1608</formula>
    </cfRule>
  </conditionalFormatting>
  <conditionalFormatting sqref="AK1609">
    <cfRule type="expression" dxfId="1690" priority="1711" stopIfTrue="1">
      <formula>AK1609&lt;AJ1609</formula>
    </cfRule>
  </conditionalFormatting>
  <conditionalFormatting sqref="AK1610">
    <cfRule type="expression" dxfId="1689" priority="1710" stopIfTrue="1">
      <formula>AK1610&lt;AJ1610</formula>
    </cfRule>
  </conditionalFormatting>
  <conditionalFormatting sqref="AK1611">
    <cfRule type="expression" dxfId="1688" priority="1709" stopIfTrue="1">
      <formula>AK1611&lt;AJ1611</formula>
    </cfRule>
  </conditionalFormatting>
  <conditionalFormatting sqref="AK1612">
    <cfRule type="expression" dxfId="1687" priority="1708" stopIfTrue="1">
      <formula>AK1612&lt;AJ1612</formula>
    </cfRule>
  </conditionalFormatting>
  <conditionalFormatting sqref="AK1613">
    <cfRule type="expression" dxfId="1686" priority="1707" stopIfTrue="1">
      <formula>AK1613&lt;AJ1613</formula>
    </cfRule>
  </conditionalFormatting>
  <conditionalFormatting sqref="AK1614">
    <cfRule type="expression" dxfId="1685" priority="1706" stopIfTrue="1">
      <formula>AK1614&lt;AJ1614</formula>
    </cfRule>
  </conditionalFormatting>
  <conditionalFormatting sqref="AK1615">
    <cfRule type="expression" dxfId="1684" priority="1705" stopIfTrue="1">
      <formula>AK1615&lt;AJ1615</formula>
    </cfRule>
  </conditionalFormatting>
  <conditionalFormatting sqref="AK1616">
    <cfRule type="expression" dxfId="1683" priority="1704" stopIfTrue="1">
      <formula>AK1616&lt;AJ1616</formula>
    </cfRule>
  </conditionalFormatting>
  <conditionalFormatting sqref="AK1617">
    <cfRule type="expression" dxfId="1682" priority="1703" stopIfTrue="1">
      <formula>AK1617&lt;AJ1617</formula>
    </cfRule>
  </conditionalFormatting>
  <conditionalFormatting sqref="AK1618">
    <cfRule type="expression" dxfId="1681" priority="1702" stopIfTrue="1">
      <formula>AK1618&lt;AJ1618</formula>
    </cfRule>
  </conditionalFormatting>
  <conditionalFormatting sqref="AK1619">
    <cfRule type="expression" dxfId="1680" priority="1701" stopIfTrue="1">
      <formula>AK1619&lt;AJ1619</formula>
    </cfRule>
  </conditionalFormatting>
  <conditionalFormatting sqref="AK1620">
    <cfRule type="expression" dxfId="1679" priority="1700" stopIfTrue="1">
      <formula>AK1620&lt;AJ1620</formula>
    </cfRule>
  </conditionalFormatting>
  <conditionalFormatting sqref="AK1621">
    <cfRule type="expression" dxfId="1678" priority="1699" stopIfTrue="1">
      <formula>AK1621&lt;AJ1621</formula>
    </cfRule>
  </conditionalFormatting>
  <conditionalFormatting sqref="AL1613">
    <cfRule type="expression" dxfId="1677" priority="1698" stopIfTrue="1">
      <formula>AL1613&lt;AK1613</formula>
    </cfRule>
  </conditionalFormatting>
  <conditionalFormatting sqref="AL1598">
    <cfRule type="expression" dxfId="1676" priority="1697" stopIfTrue="1">
      <formula>AL1598&lt;AK1598</formula>
    </cfRule>
  </conditionalFormatting>
  <conditionalFormatting sqref="AL1599:AL1612 AL1614:AL1621">
    <cfRule type="expression" dxfId="1675" priority="1696" stopIfTrue="1">
      <formula>AL1599&lt;AK1599</formula>
    </cfRule>
  </conditionalFormatting>
  <conditionalFormatting sqref="AL1598">
    <cfRule type="expression" dxfId="1674" priority="1695" stopIfTrue="1">
      <formula>AL1598&lt;AK1598</formula>
    </cfRule>
  </conditionalFormatting>
  <conditionalFormatting sqref="AL1599">
    <cfRule type="expression" dxfId="1673" priority="1694" stopIfTrue="1">
      <formula>AL1599&lt;AK1599</formula>
    </cfRule>
  </conditionalFormatting>
  <conditionalFormatting sqref="AL1600">
    <cfRule type="expression" dxfId="1672" priority="1693" stopIfTrue="1">
      <formula>AL1600&lt;AK1600</formula>
    </cfRule>
  </conditionalFormatting>
  <conditionalFormatting sqref="AL1601">
    <cfRule type="expression" dxfId="1671" priority="1692" stopIfTrue="1">
      <formula>AL1601&lt;AK1601</formula>
    </cfRule>
  </conditionalFormatting>
  <conditionalFormatting sqref="AL1602">
    <cfRule type="expression" dxfId="1670" priority="1691" stopIfTrue="1">
      <formula>AL1602&lt;AK1602</formula>
    </cfRule>
  </conditionalFormatting>
  <conditionalFormatting sqref="AL1603">
    <cfRule type="expression" dxfId="1669" priority="1690" stopIfTrue="1">
      <formula>AL1603&lt;AK1603</formula>
    </cfRule>
  </conditionalFormatting>
  <conditionalFormatting sqref="AL1604">
    <cfRule type="expression" dxfId="1668" priority="1689" stopIfTrue="1">
      <formula>AL1604&lt;AK1604</formula>
    </cfRule>
  </conditionalFormatting>
  <conditionalFormatting sqref="AL1605">
    <cfRule type="expression" dxfId="1667" priority="1688" stopIfTrue="1">
      <formula>AL1605&lt;AK1605</formula>
    </cfRule>
  </conditionalFormatting>
  <conditionalFormatting sqref="AL1606">
    <cfRule type="expression" dxfId="1666" priority="1687" stopIfTrue="1">
      <formula>AL1606&lt;AK1606</formula>
    </cfRule>
  </conditionalFormatting>
  <conditionalFormatting sqref="AL1607">
    <cfRule type="expression" dxfId="1665" priority="1686" stopIfTrue="1">
      <formula>AL1607&lt;AK1607</formula>
    </cfRule>
  </conditionalFormatting>
  <conditionalFormatting sqref="AL1608">
    <cfRule type="expression" dxfId="1664" priority="1685" stopIfTrue="1">
      <formula>AL1608&lt;AK1608</formula>
    </cfRule>
  </conditionalFormatting>
  <conditionalFormatting sqref="AL1609">
    <cfRule type="expression" dxfId="1663" priority="1684" stopIfTrue="1">
      <formula>AL1609&lt;AK1609</formula>
    </cfRule>
  </conditionalFormatting>
  <conditionalFormatting sqref="AL1610">
    <cfRule type="expression" dxfId="1662" priority="1683" stopIfTrue="1">
      <formula>AL1610&lt;AK1610</formula>
    </cfRule>
  </conditionalFormatting>
  <conditionalFormatting sqref="AL1611">
    <cfRule type="expression" dxfId="1661" priority="1682" stopIfTrue="1">
      <formula>AL1611&lt;AK1611</formula>
    </cfRule>
  </conditionalFormatting>
  <conditionalFormatting sqref="AL1612">
    <cfRule type="expression" dxfId="1660" priority="1681" stopIfTrue="1">
      <formula>AL1612&lt;AK1612</formula>
    </cfRule>
  </conditionalFormatting>
  <conditionalFormatting sqref="AL1613">
    <cfRule type="expression" dxfId="1659" priority="1680" stopIfTrue="1">
      <formula>AL1613&lt;AK1613</formula>
    </cfRule>
  </conditionalFormatting>
  <conditionalFormatting sqref="AL1614">
    <cfRule type="expression" dxfId="1658" priority="1679" stopIfTrue="1">
      <formula>AL1614&lt;AK1614</formula>
    </cfRule>
  </conditionalFormatting>
  <conditionalFormatting sqref="AL1615">
    <cfRule type="expression" dxfId="1657" priority="1678" stopIfTrue="1">
      <formula>AL1615&lt;AK1615</formula>
    </cfRule>
  </conditionalFormatting>
  <conditionalFormatting sqref="AL1616">
    <cfRule type="expression" dxfId="1656" priority="1677" stopIfTrue="1">
      <formula>AL1616&lt;AK1616</formula>
    </cfRule>
  </conditionalFormatting>
  <conditionalFormatting sqref="AL1617">
    <cfRule type="expression" dxfId="1655" priority="1676" stopIfTrue="1">
      <formula>AL1617&lt;AK1617</formula>
    </cfRule>
  </conditionalFormatting>
  <conditionalFormatting sqref="AL1618">
    <cfRule type="expression" dxfId="1654" priority="1675" stopIfTrue="1">
      <formula>AL1618&lt;AK1618</formula>
    </cfRule>
  </conditionalFormatting>
  <conditionalFormatting sqref="AL1619">
    <cfRule type="expression" dxfId="1653" priority="1674" stopIfTrue="1">
      <formula>AL1619&lt;AK1619</formula>
    </cfRule>
  </conditionalFormatting>
  <conditionalFormatting sqref="AL1620">
    <cfRule type="expression" dxfId="1652" priority="1673" stopIfTrue="1">
      <formula>AL1620&lt;AK1620</formula>
    </cfRule>
  </conditionalFormatting>
  <conditionalFormatting sqref="AL1621">
    <cfRule type="expression" dxfId="1651" priority="1672" stopIfTrue="1">
      <formula>AL1621&lt;AK1621</formula>
    </cfRule>
  </conditionalFormatting>
  <conditionalFormatting sqref="AL1583:AL1591">
    <cfRule type="expression" dxfId="1650" priority="1671" stopIfTrue="1">
      <formula>AL1583&lt;AK1583</formula>
    </cfRule>
  </conditionalFormatting>
  <conditionalFormatting sqref="AL1568">
    <cfRule type="expression" dxfId="1649" priority="1670" stopIfTrue="1">
      <formula>AL1568&lt;AK1568</formula>
    </cfRule>
  </conditionalFormatting>
  <conditionalFormatting sqref="AL1569:AL1582">
    <cfRule type="expression" dxfId="1648" priority="1669" stopIfTrue="1">
      <formula>AL1569&lt;AK1569</formula>
    </cfRule>
  </conditionalFormatting>
  <conditionalFormatting sqref="AL1568">
    <cfRule type="expression" dxfId="1647" priority="1668" stopIfTrue="1">
      <formula>AL1568&lt;AK1568</formula>
    </cfRule>
  </conditionalFormatting>
  <conditionalFormatting sqref="AL1569">
    <cfRule type="expression" dxfId="1646" priority="1667" stopIfTrue="1">
      <formula>AL1569&lt;AK1569</formula>
    </cfRule>
  </conditionalFormatting>
  <conditionalFormatting sqref="AL1570">
    <cfRule type="expression" dxfId="1645" priority="1666" stopIfTrue="1">
      <formula>AL1570&lt;AK1570</formula>
    </cfRule>
  </conditionalFormatting>
  <conditionalFormatting sqref="AL1571">
    <cfRule type="expression" dxfId="1644" priority="1665" stopIfTrue="1">
      <formula>AL1571&lt;AK1571</formula>
    </cfRule>
  </conditionalFormatting>
  <conditionalFormatting sqref="AL1572">
    <cfRule type="expression" dxfId="1643" priority="1664" stopIfTrue="1">
      <formula>AL1572&lt;AK1572</formula>
    </cfRule>
  </conditionalFormatting>
  <conditionalFormatting sqref="AL1573">
    <cfRule type="expression" dxfId="1642" priority="1663" stopIfTrue="1">
      <formula>AL1573&lt;AK1573</formula>
    </cfRule>
  </conditionalFormatting>
  <conditionalFormatting sqref="AL1574">
    <cfRule type="expression" dxfId="1641" priority="1662" stopIfTrue="1">
      <formula>AL1574&lt;AK1574</formula>
    </cfRule>
  </conditionalFormatting>
  <conditionalFormatting sqref="AL1575">
    <cfRule type="expression" dxfId="1640" priority="1661" stopIfTrue="1">
      <formula>AL1575&lt;AK1575</formula>
    </cfRule>
  </conditionalFormatting>
  <conditionalFormatting sqref="AL1576">
    <cfRule type="expression" dxfId="1639" priority="1660" stopIfTrue="1">
      <formula>AL1576&lt;AK1576</formula>
    </cfRule>
  </conditionalFormatting>
  <conditionalFormatting sqref="AL1577">
    <cfRule type="expression" dxfId="1638" priority="1659" stopIfTrue="1">
      <formula>AL1577&lt;AK1577</formula>
    </cfRule>
  </conditionalFormatting>
  <conditionalFormatting sqref="AL1578">
    <cfRule type="expression" dxfId="1637" priority="1658" stopIfTrue="1">
      <formula>AL1578&lt;AK1578</formula>
    </cfRule>
  </conditionalFormatting>
  <conditionalFormatting sqref="AL1579">
    <cfRule type="expression" dxfId="1636" priority="1657" stopIfTrue="1">
      <formula>AL1579&lt;AK1579</formula>
    </cfRule>
  </conditionalFormatting>
  <conditionalFormatting sqref="AL1580">
    <cfRule type="expression" dxfId="1635" priority="1656" stopIfTrue="1">
      <formula>AL1580&lt;AK1580</formula>
    </cfRule>
  </conditionalFormatting>
  <conditionalFormatting sqref="AL1581">
    <cfRule type="expression" dxfId="1634" priority="1655" stopIfTrue="1">
      <formula>AL1581&lt;AK1581</formula>
    </cfRule>
  </conditionalFormatting>
  <conditionalFormatting sqref="AL1582">
    <cfRule type="expression" dxfId="1633" priority="1654" stopIfTrue="1">
      <formula>AL1582&lt;AK1582</formula>
    </cfRule>
  </conditionalFormatting>
  <conditionalFormatting sqref="AL1583">
    <cfRule type="expression" dxfId="1632" priority="1653" stopIfTrue="1">
      <formula>AL1583&lt;AK1583</formula>
    </cfRule>
  </conditionalFormatting>
  <conditionalFormatting sqref="AL1584">
    <cfRule type="expression" dxfId="1631" priority="1652" stopIfTrue="1">
      <formula>AL1584&lt;AK1584</formula>
    </cfRule>
  </conditionalFormatting>
  <conditionalFormatting sqref="AL1585">
    <cfRule type="expression" dxfId="1630" priority="1651" stopIfTrue="1">
      <formula>AL1585&lt;AK1585</formula>
    </cfRule>
  </conditionalFormatting>
  <conditionalFormatting sqref="AL1586">
    <cfRule type="expression" dxfId="1629" priority="1650" stopIfTrue="1">
      <formula>AL1586&lt;AK1586</formula>
    </cfRule>
  </conditionalFormatting>
  <conditionalFormatting sqref="AL1587">
    <cfRule type="expression" dxfId="1628" priority="1649" stopIfTrue="1">
      <formula>AL1587&lt;AK1587</formula>
    </cfRule>
  </conditionalFormatting>
  <conditionalFormatting sqref="AL1588">
    <cfRule type="expression" dxfId="1627" priority="1648" stopIfTrue="1">
      <formula>AL1588&lt;AK1588</formula>
    </cfRule>
  </conditionalFormatting>
  <conditionalFormatting sqref="AL1589">
    <cfRule type="expression" dxfId="1626" priority="1647" stopIfTrue="1">
      <formula>AL1589&lt;AK1589</formula>
    </cfRule>
  </conditionalFormatting>
  <conditionalFormatting sqref="AL1590">
    <cfRule type="expression" dxfId="1625" priority="1646" stopIfTrue="1">
      <formula>AL1590&lt;AK1590</formula>
    </cfRule>
  </conditionalFormatting>
  <conditionalFormatting sqref="AL1591">
    <cfRule type="expression" dxfId="1624" priority="1645" stopIfTrue="1">
      <formula>AL1591&lt;AK1591</formula>
    </cfRule>
  </conditionalFormatting>
  <conditionalFormatting sqref="AS1623 AU1623:AV1623 AS1593 AU1593:BC1593 AX1623:BC1623">
    <cfRule type="expression" dxfId="1623" priority="1644" stopIfTrue="1">
      <formula>AS1593&lt;&gt;AS1592</formula>
    </cfRule>
  </conditionalFormatting>
  <conditionalFormatting sqref="AR1593">
    <cfRule type="expression" dxfId="1622" priority="1643" stopIfTrue="1">
      <formula>AR1593&lt;&gt;AR1592</formula>
    </cfRule>
  </conditionalFormatting>
  <conditionalFormatting sqref="AS1593">
    <cfRule type="expression" dxfId="1621" priority="1642" stopIfTrue="1">
      <formula>AS1593&lt;&gt;AS1592</formula>
    </cfRule>
  </conditionalFormatting>
  <conditionalFormatting sqref="AR1623">
    <cfRule type="expression" dxfId="1620" priority="1641" stopIfTrue="1">
      <formula>AR1623&lt;&gt;AR1622</formula>
    </cfRule>
  </conditionalFormatting>
  <conditionalFormatting sqref="AS1623">
    <cfRule type="expression" dxfId="1619" priority="1640" stopIfTrue="1">
      <formula>AS1623&lt;&gt;AS1622</formula>
    </cfRule>
  </conditionalFormatting>
  <conditionalFormatting sqref="AE1643">
    <cfRule type="expression" dxfId="1618" priority="1639" stopIfTrue="1">
      <formula>AE1643&lt;&gt;AE1642</formula>
    </cfRule>
  </conditionalFormatting>
  <conditionalFormatting sqref="AF1643">
    <cfRule type="expression" dxfId="1617" priority="1638" stopIfTrue="1">
      <formula>AF1643&lt;&gt;AF1642</formula>
    </cfRule>
  </conditionalFormatting>
  <conditionalFormatting sqref="AE1613">
    <cfRule type="expression" dxfId="1616" priority="1636" stopIfTrue="1">
      <formula>AE1613&lt;&gt;AE1612</formula>
    </cfRule>
  </conditionalFormatting>
  <conditionalFormatting sqref="AF1613">
    <cfRule type="expression" dxfId="1615" priority="1635" stopIfTrue="1">
      <formula>AF1613&lt;&gt;AF1612</formula>
    </cfRule>
  </conditionalFormatting>
  <conditionalFormatting sqref="AR1593">
    <cfRule type="expression" dxfId="1614" priority="1634" stopIfTrue="1">
      <formula>AR1593&lt;&gt;AR1592</formula>
    </cfRule>
  </conditionalFormatting>
  <conditionalFormatting sqref="AS1593">
    <cfRule type="expression" dxfId="1613" priority="1633" stopIfTrue="1">
      <formula>AS1593&lt;&gt;AS1592</formula>
    </cfRule>
  </conditionalFormatting>
  <conditionalFormatting sqref="AR1623">
    <cfRule type="expression" dxfId="1612" priority="1632" stopIfTrue="1">
      <formula>AR1623&lt;&gt;AR1622</formula>
    </cfRule>
  </conditionalFormatting>
  <conditionalFormatting sqref="AS1623">
    <cfRule type="expression" dxfId="1611" priority="1631" stopIfTrue="1">
      <formula>AS1623&lt;&gt;AS1622</formula>
    </cfRule>
  </conditionalFormatting>
  <conditionalFormatting sqref="AE1643">
    <cfRule type="expression" dxfId="1610" priority="1630" stopIfTrue="1">
      <formula>AE1643&lt;&gt;AE1642</formula>
    </cfRule>
  </conditionalFormatting>
  <conditionalFormatting sqref="AF1643">
    <cfRule type="expression" dxfId="1609" priority="1629" stopIfTrue="1">
      <formula>AF1643&lt;&gt;AF1642</formula>
    </cfRule>
  </conditionalFormatting>
  <conditionalFormatting sqref="AE1613">
    <cfRule type="expression" dxfId="1608" priority="1627" stopIfTrue="1">
      <formula>AE1613&lt;&gt;AE1612</formula>
    </cfRule>
  </conditionalFormatting>
  <conditionalFormatting sqref="AF1613">
    <cfRule type="expression" dxfId="1607" priority="1626" stopIfTrue="1">
      <formula>AF1613&lt;&gt;AF1612</formula>
    </cfRule>
  </conditionalFormatting>
  <conditionalFormatting sqref="AR1593">
    <cfRule type="expression" dxfId="1606" priority="1625" stopIfTrue="1">
      <formula>AR1593&lt;&gt;AR1592</formula>
    </cfRule>
  </conditionalFormatting>
  <conditionalFormatting sqref="AS1593">
    <cfRule type="expression" dxfId="1605" priority="1624" stopIfTrue="1">
      <formula>AS1593&lt;&gt;AS1592</formula>
    </cfRule>
  </conditionalFormatting>
  <conditionalFormatting sqref="AR1623">
    <cfRule type="expression" dxfId="1604" priority="1623" stopIfTrue="1">
      <formula>AR1623&lt;&gt;AR1622</formula>
    </cfRule>
  </conditionalFormatting>
  <conditionalFormatting sqref="AS1623">
    <cfRule type="expression" dxfId="1603" priority="1622" stopIfTrue="1">
      <formula>AS1623&lt;&gt;AS1622</formula>
    </cfRule>
  </conditionalFormatting>
  <conditionalFormatting sqref="AE1643">
    <cfRule type="expression" dxfId="1602" priority="1621" stopIfTrue="1">
      <formula>AE1643&lt;&gt;AE1642</formula>
    </cfRule>
  </conditionalFormatting>
  <conditionalFormatting sqref="AF1643">
    <cfRule type="expression" dxfId="1601" priority="1620" stopIfTrue="1">
      <formula>AF1643&lt;&gt;AF1642</formula>
    </cfRule>
  </conditionalFormatting>
  <conditionalFormatting sqref="AE1613">
    <cfRule type="expression" dxfId="1600" priority="1618" stopIfTrue="1">
      <formula>AE1613&lt;&gt;AE1612</formula>
    </cfRule>
  </conditionalFormatting>
  <conditionalFormatting sqref="AF1613">
    <cfRule type="expression" dxfId="1599" priority="1617" stopIfTrue="1">
      <formula>AF1613&lt;&gt;AF1612</formula>
    </cfRule>
  </conditionalFormatting>
  <conditionalFormatting sqref="AR1593">
    <cfRule type="expression" dxfId="1598" priority="1616" stopIfTrue="1">
      <formula>AR1593&lt;&gt;AR1592</formula>
    </cfRule>
  </conditionalFormatting>
  <conditionalFormatting sqref="AS1593">
    <cfRule type="expression" dxfId="1597" priority="1615" stopIfTrue="1">
      <formula>AS1593&lt;&gt;AS1592</formula>
    </cfRule>
  </conditionalFormatting>
  <conditionalFormatting sqref="AR1623">
    <cfRule type="expression" dxfId="1596" priority="1614" stopIfTrue="1">
      <formula>AR1623&lt;&gt;AR1622</formula>
    </cfRule>
  </conditionalFormatting>
  <conditionalFormatting sqref="AS1623">
    <cfRule type="expression" dxfId="1595" priority="1613" stopIfTrue="1">
      <formula>AS1623&lt;&gt;AS1622</formula>
    </cfRule>
  </conditionalFormatting>
  <conditionalFormatting sqref="AE1643">
    <cfRule type="expression" dxfId="1594" priority="1612" stopIfTrue="1">
      <formula>AE1643&lt;&gt;AE1642</formula>
    </cfRule>
  </conditionalFormatting>
  <conditionalFormatting sqref="AF1643">
    <cfRule type="expression" dxfId="1593" priority="1611" stopIfTrue="1">
      <formula>AF1643&lt;&gt;AF1642</formula>
    </cfRule>
  </conditionalFormatting>
  <conditionalFormatting sqref="AE1613">
    <cfRule type="expression" dxfId="1592" priority="1609" stopIfTrue="1">
      <formula>AE1613&lt;&gt;AE1612</formula>
    </cfRule>
  </conditionalFormatting>
  <conditionalFormatting sqref="AF1613">
    <cfRule type="expression" dxfId="1591" priority="1608" stopIfTrue="1">
      <formula>AF1613&lt;&gt;AF1612</formula>
    </cfRule>
  </conditionalFormatting>
  <conditionalFormatting sqref="AW1623">
    <cfRule type="expression" dxfId="1590" priority="1607" stopIfTrue="1">
      <formula>AW1623&lt;&gt;AW1622</formula>
    </cfRule>
  </conditionalFormatting>
  <conditionalFormatting sqref="AU1593">
    <cfRule type="expression" dxfId="1589" priority="1606" stopIfTrue="1">
      <formula>AU1593&lt;&gt;AU1592</formula>
    </cfRule>
  </conditionalFormatting>
  <conditionalFormatting sqref="AU1593">
    <cfRule type="expression" dxfId="1588" priority="1605" stopIfTrue="1">
      <formula>AU1593&lt;&gt;AU1592</formula>
    </cfRule>
  </conditionalFormatting>
  <conditionalFormatting sqref="AU1593">
    <cfRule type="expression" dxfId="1587" priority="1604" stopIfTrue="1">
      <formula>AU1593&lt;&gt;AU1592</formula>
    </cfRule>
  </conditionalFormatting>
  <conditionalFormatting sqref="AU1593">
    <cfRule type="expression" dxfId="1586" priority="1603" stopIfTrue="1">
      <formula>AU1593&lt;&gt;AU1592</formula>
    </cfRule>
  </conditionalFormatting>
  <conditionalFormatting sqref="AV1593">
    <cfRule type="expression" dxfId="1585" priority="1602" stopIfTrue="1">
      <formula>AV1593&lt;&gt;AV1592</formula>
    </cfRule>
  </conditionalFormatting>
  <conditionalFormatting sqref="AV1593">
    <cfRule type="expression" dxfId="1584" priority="1601" stopIfTrue="1">
      <formula>AV1593&lt;&gt;AV1592</formula>
    </cfRule>
  </conditionalFormatting>
  <conditionalFormatting sqref="AV1593">
    <cfRule type="expression" dxfId="1583" priority="1600" stopIfTrue="1">
      <formula>AV1593&lt;&gt;AV1592</formula>
    </cfRule>
  </conditionalFormatting>
  <conditionalFormatting sqref="AV1593">
    <cfRule type="expression" dxfId="1582" priority="1599" stopIfTrue="1">
      <formula>AV1593&lt;&gt;AV1592</formula>
    </cfRule>
  </conditionalFormatting>
  <conditionalFormatting sqref="B300">
    <cfRule type="expression" dxfId="1581" priority="1598" stopIfTrue="1">
      <formula>B300&lt;&gt;B299</formula>
    </cfRule>
  </conditionalFormatting>
  <conditionalFormatting sqref="B300">
    <cfRule type="expression" dxfId="1580" priority="1597" stopIfTrue="1">
      <formula>B300&lt;&gt;B299</formula>
    </cfRule>
  </conditionalFormatting>
  <conditionalFormatting sqref="B300">
    <cfRule type="expression" dxfId="1579" priority="1596" stopIfTrue="1">
      <formula>B300&lt;&gt;B299</formula>
    </cfRule>
  </conditionalFormatting>
  <conditionalFormatting sqref="B300">
    <cfRule type="expression" dxfId="1578" priority="1595" stopIfTrue="1">
      <formula>B300&lt;&gt;B299</formula>
    </cfRule>
  </conditionalFormatting>
  <conditionalFormatting sqref="B300">
    <cfRule type="expression" dxfId="1577" priority="1594" stopIfTrue="1">
      <formula>B300&lt;&gt;B299</formula>
    </cfRule>
  </conditionalFormatting>
  <conditionalFormatting sqref="B300">
    <cfRule type="expression" dxfId="1576" priority="1593" stopIfTrue="1">
      <formula>B300&lt;&gt;B299</formula>
    </cfRule>
  </conditionalFormatting>
  <conditionalFormatting sqref="B420">
    <cfRule type="expression" dxfId="1575" priority="1592" stopIfTrue="1">
      <formula>B420&lt;&gt;B419</formula>
    </cfRule>
  </conditionalFormatting>
  <conditionalFormatting sqref="B390">
    <cfRule type="expression" dxfId="1574" priority="1591" stopIfTrue="1">
      <formula>B390&lt;&gt;B389</formula>
    </cfRule>
  </conditionalFormatting>
  <conditionalFormatting sqref="B360">
    <cfRule type="expression" dxfId="1573" priority="1590" stopIfTrue="1">
      <formula>B360&lt;&gt;B359</formula>
    </cfRule>
  </conditionalFormatting>
  <conditionalFormatting sqref="B330">
    <cfRule type="expression" dxfId="1572" priority="1589" stopIfTrue="1">
      <formula>B330&lt;&gt;B329</formula>
    </cfRule>
  </conditionalFormatting>
  <conditionalFormatting sqref="B420">
    <cfRule type="expression" dxfId="1571" priority="1588" stopIfTrue="1">
      <formula>B420&lt;&gt;B419</formula>
    </cfRule>
  </conditionalFormatting>
  <conditionalFormatting sqref="B390">
    <cfRule type="expression" dxfId="1570" priority="1587" stopIfTrue="1">
      <formula>B390&lt;&gt;B389</formula>
    </cfRule>
  </conditionalFormatting>
  <conditionalFormatting sqref="B360">
    <cfRule type="expression" dxfId="1569" priority="1586" stopIfTrue="1">
      <formula>B360&lt;&gt;B359</formula>
    </cfRule>
  </conditionalFormatting>
  <conditionalFormatting sqref="B330">
    <cfRule type="expression" dxfId="1568" priority="1585" stopIfTrue="1">
      <formula>B330&lt;&gt;B329</formula>
    </cfRule>
  </conditionalFormatting>
  <conditionalFormatting sqref="B420">
    <cfRule type="expression" dxfId="1567" priority="1584" stopIfTrue="1">
      <formula>B420&lt;&gt;B419</formula>
    </cfRule>
  </conditionalFormatting>
  <conditionalFormatting sqref="B390">
    <cfRule type="expression" dxfId="1566" priority="1583" stopIfTrue="1">
      <formula>B390&lt;&gt;B389</formula>
    </cfRule>
  </conditionalFormatting>
  <conditionalFormatting sqref="B360">
    <cfRule type="expression" dxfId="1565" priority="1582" stopIfTrue="1">
      <formula>B360&lt;&gt;B359</formula>
    </cfRule>
  </conditionalFormatting>
  <conditionalFormatting sqref="B330">
    <cfRule type="expression" dxfId="1564" priority="1581" stopIfTrue="1">
      <formula>B330&lt;&gt;B329</formula>
    </cfRule>
  </conditionalFormatting>
  <conditionalFormatting sqref="B420">
    <cfRule type="expression" dxfId="1563" priority="1580" stopIfTrue="1">
      <formula>B420&lt;&gt;B419</formula>
    </cfRule>
  </conditionalFormatting>
  <conditionalFormatting sqref="B390">
    <cfRule type="expression" dxfId="1562" priority="1579" stopIfTrue="1">
      <formula>B390&lt;&gt;B389</formula>
    </cfRule>
  </conditionalFormatting>
  <conditionalFormatting sqref="B360">
    <cfRule type="expression" dxfId="1561" priority="1578" stopIfTrue="1">
      <formula>B360&lt;&gt;B359</formula>
    </cfRule>
  </conditionalFormatting>
  <conditionalFormatting sqref="B330">
    <cfRule type="expression" dxfId="1560" priority="1577" stopIfTrue="1">
      <formula>B330&lt;&gt;B329</formula>
    </cfRule>
  </conditionalFormatting>
  <conditionalFormatting sqref="B420">
    <cfRule type="expression" dxfId="1559" priority="1576" stopIfTrue="1">
      <formula>B420&lt;&gt;B419</formula>
    </cfRule>
  </conditionalFormatting>
  <conditionalFormatting sqref="B390">
    <cfRule type="expression" dxfId="1558" priority="1575" stopIfTrue="1">
      <formula>B390&lt;&gt;B389</formula>
    </cfRule>
  </conditionalFormatting>
  <conditionalFormatting sqref="B360">
    <cfRule type="expression" dxfId="1557" priority="1574" stopIfTrue="1">
      <formula>B360&lt;&gt;B359</formula>
    </cfRule>
  </conditionalFormatting>
  <conditionalFormatting sqref="B330">
    <cfRule type="expression" dxfId="1556" priority="1573" stopIfTrue="1">
      <formula>B330&lt;&gt;B329</formula>
    </cfRule>
  </conditionalFormatting>
  <conditionalFormatting sqref="B420">
    <cfRule type="expression" dxfId="1555" priority="1572" stopIfTrue="1">
      <formula>B420&lt;&gt;B419</formula>
    </cfRule>
  </conditionalFormatting>
  <conditionalFormatting sqref="B390">
    <cfRule type="expression" dxfId="1554" priority="1571" stopIfTrue="1">
      <formula>B390&lt;&gt;B389</formula>
    </cfRule>
  </conditionalFormatting>
  <conditionalFormatting sqref="B360">
    <cfRule type="expression" dxfId="1553" priority="1570" stopIfTrue="1">
      <formula>B360&lt;&gt;B359</formula>
    </cfRule>
  </conditionalFormatting>
  <conditionalFormatting sqref="B330">
    <cfRule type="expression" dxfId="1552" priority="1569" stopIfTrue="1">
      <formula>B330&lt;&gt;B329</formula>
    </cfRule>
  </conditionalFormatting>
  <conditionalFormatting sqref="B420">
    <cfRule type="expression" dxfId="1551" priority="1568" stopIfTrue="1">
      <formula>B420&lt;&gt;B419</formula>
    </cfRule>
  </conditionalFormatting>
  <conditionalFormatting sqref="B390">
    <cfRule type="expression" dxfId="1550" priority="1567" stopIfTrue="1">
      <formula>B390&lt;&gt;B389</formula>
    </cfRule>
  </conditionalFormatting>
  <conditionalFormatting sqref="B360">
    <cfRule type="expression" dxfId="1549" priority="1566" stopIfTrue="1">
      <formula>B360&lt;&gt;B359</formula>
    </cfRule>
  </conditionalFormatting>
  <conditionalFormatting sqref="B330">
    <cfRule type="expression" dxfId="1548" priority="1565" stopIfTrue="1">
      <formula>B330&lt;&gt;B329</formula>
    </cfRule>
  </conditionalFormatting>
  <conditionalFormatting sqref="B420">
    <cfRule type="expression" dxfId="1547" priority="1564" stopIfTrue="1">
      <formula>B420&lt;&gt;B419</formula>
    </cfRule>
  </conditionalFormatting>
  <conditionalFormatting sqref="B390">
    <cfRule type="expression" dxfId="1546" priority="1563" stopIfTrue="1">
      <formula>B390&lt;&gt;B389</formula>
    </cfRule>
  </conditionalFormatting>
  <conditionalFormatting sqref="B360">
    <cfRule type="expression" dxfId="1545" priority="1562" stopIfTrue="1">
      <formula>B360&lt;&gt;B359</formula>
    </cfRule>
  </conditionalFormatting>
  <conditionalFormatting sqref="B330">
    <cfRule type="expression" dxfId="1544" priority="1561" stopIfTrue="1">
      <formula>B330&lt;&gt;B329</formula>
    </cfRule>
  </conditionalFormatting>
  <conditionalFormatting sqref="B540">
    <cfRule type="expression" dxfId="1543" priority="1560" stopIfTrue="1">
      <formula>B540&lt;&gt;B539</formula>
    </cfRule>
  </conditionalFormatting>
  <conditionalFormatting sqref="B510">
    <cfRule type="expression" dxfId="1542" priority="1559" stopIfTrue="1">
      <formula>B510&lt;&gt;B509</formula>
    </cfRule>
  </conditionalFormatting>
  <conditionalFormatting sqref="B540">
    <cfRule type="expression" dxfId="1541" priority="1558" stopIfTrue="1">
      <formula>B540&lt;&gt;B539</formula>
    </cfRule>
  </conditionalFormatting>
  <conditionalFormatting sqref="B510">
    <cfRule type="expression" dxfId="1540" priority="1557" stopIfTrue="1">
      <formula>B510&lt;&gt;B509</formula>
    </cfRule>
  </conditionalFormatting>
  <conditionalFormatting sqref="B540">
    <cfRule type="expression" dxfId="1539" priority="1556" stopIfTrue="1">
      <formula>B540&lt;&gt;B539</formula>
    </cfRule>
  </conditionalFormatting>
  <conditionalFormatting sqref="B510">
    <cfRule type="expression" dxfId="1538" priority="1555" stopIfTrue="1">
      <formula>B510&lt;&gt;B509</formula>
    </cfRule>
  </conditionalFormatting>
  <conditionalFormatting sqref="B540">
    <cfRule type="expression" dxfId="1537" priority="1554" stopIfTrue="1">
      <formula>B540&lt;&gt;B539</formula>
    </cfRule>
  </conditionalFormatting>
  <conditionalFormatting sqref="B510">
    <cfRule type="expression" dxfId="1536" priority="1553" stopIfTrue="1">
      <formula>B510&lt;&gt;B509</formula>
    </cfRule>
  </conditionalFormatting>
  <conditionalFormatting sqref="B540">
    <cfRule type="expression" dxfId="1535" priority="1552" stopIfTrue="1">
      <formula>B540&lt;&gt;B539</formula>
    </cfRule>
  </conditionalFormatting>
  <conditionalFormatting sqref="B510">
    <cfRule type="expression" dxfId="1534" priority="1551" stopIfTrue="1">
      <formula>B510&lt;&gt;B509</formula>
    </cfRule>
  </conditionalFormatting>
  <conditionalFormatting sqref="B540">
    <cfRule type="expression" dxfId="1533" priority="1550" stopIfTrue="1">
      <formula>B540&lt;&gt;B539</formula>
    </cfRule>
  </conditionalFormatting>
  <conditionalFormatting sqref="B510">
    <cfRule type="expression" dxfId="1532" priority="1549" stopIfTrue="1">
      <formula>B510&lt;&gt;B509</formula>
    </cfRule>
  </conditionalFormatting>
  <conditionalFormatting sqref="B540">
    <cfRule type="expression" dxfId="1531" priority="1548" stopIfTrue="1">
      <formula>B540&lt;&gt;B539</formula>
    </cfRule>
  </conditionalFormatting>
  <conditionalFormatting sqref="B510">
    <cfRule type="expression" dxfId="1530" priority="1547" stopIfTrue="1">
      <formula>B510&lt;&gt;B509</formula>
    </cfRule>
  </conditionalFormatting>
  <conditionalFormatting sqref="B540">
    <cfRule type="expression" dxfId="1529" priority="1546" stopIfTrue="1">
      <formula>B540&lt;&gt;B539</formula>
    </cfRule>
  </conditionalFormatting>
  <conditionalFormatting sqref="B510">
    <cfRule type="expression" dxfId="1528" priority="1545" stopIfTrue="1">
      <formula>B510&lt;&gt;B509</formula>
    </cfRule>
  </conditionalFormatting>
  <conditionalFormatting sqref="B720">
    <cfRule type="expression" dxfId="1527" priority="1544" stopIfTrue="1">
      <formula>B720&lt;&gt;B719</formula>
    </cfRule>
  </conditionalFormatting>
  <conditionalFormatting sqref="B690">
    <cfRule type="expression" dxfId="1526" priority="1543" stopIfTrue="1">
      <formula>B690&lt;&gt;B689</formula>
    </cfRule>
  </conditionalFormatting>
  <conditionalFormatting sqref="B660">
    <cfRule type="expression" dxfId="1525" priority="1542" stopIfTrue="1">
      <formula>B660&lt;&gt;B659</formula>
    </cfRule>
  </conditionalFormatting>
  <conditionalFormatting sqref="B630">
    <cfRule type="expression" dxfId="1524" priority="1541" stopIfTrue="1">
      <formula>B630&lt;&gt;B629</formula>
    </cfRule>
  </conditionalFormatting>
  <conditionalFormatting sqref="B720">
    <cfRule type="expression" dxfId="1523" priority="1540" stopIfTrue="1">
      <formula>B720&lt;&gt;B719</formula>
    </cfRule>
  </conditionalFormatting>
  <conditionalFormatting sqref="B690">
    <cfRule type="expression" dxfId="1522" priority="1539" stopIfTrue="1">
      <formula>B690&lt;&gt;B689</formula>
    </cfRule>
  </conditionalFormatting>
  <conditionalFormatting sqref="B660">
    <cfRule type="expression" dxfId="1521" priority="1538" stopIfTrue="1">
      <formula>B660&lt;&gt;B659</formula>
    </cfRule>
  </conditionalFormatting>
  <conditionalFormatting sqref="B630">
    <cfRule type="expression" dxfId="1520" priority="1537" stopIfTrue="1">
      <formula>B630&lt;&gt;B629</formula>
    </cfRule>
  </conditionalFormatting>
  <conditionalFormatting sqref="B720">
    <cfRule type="expression" dxfId="1519" priority="1536" stopIfTrue="1">
      <formula>B720&lt;&gt;B719</formula>
    </cfRule>
  </conditionalFormatting>
  <conditionalFormatting sqref="B690">
    <cfRule type="expression" dxfId="1518" priority="1535" stopIfTrue="1">
      <formula>B690&lt;&gt;B689</formula>
    </cfRule>
  </conditionalFormatting>
  <conditionalFormatting sqref="B660">
    <cfRule type="expression" dxfId="1517" priority="1534" stopIfTrue="1">
      <formula>B660&lt;&gt;B659</formula>
    </cfRule>
  </conditionalFormatting>
  <conditionalFormatting sqref="B630">
    <cfRule type="expression" dxfId="1516" priority="1533" stopIfTrue="1">
      <formula>B630&lt;&gt;B629</formula>
    </cfRule>
  </conditionalFormatting>
  <conditionalFormatting sqref="B720">
    <cfRule type="expression" dxfId="1515" priority="1532" stopIfTrue="1">
      <formula>B720&lt;&gt;B719</formula>
    </cfRule>
  </conditionalFormatting>
  <conditionalFormatting sqref="B690">
    <cfRule type="expression" dxfId="1514" priority="1531" stopIfTrue="1">
      <formula>B690&lt;&gt;B689</formula>
    </cfRule>
  </conditionalFormatting>
  <conditionalFormatting sqref="B660">
    <cfRule type="expression" dxfId="1513" priority="1530" stopIfTrue="1">
      <formula>B660&lt;&gt;B659</formula>
    </cfRule>
  </conditionalFormatting>
  <conditionalFormatting sqref="B630">
    <cfRule type="expression" dxfId="1512" priority="1529" stopIfTrue="1">
      <formula>B630&lt;&gt;B629</formula>
    </cfRule>
  </conditionalFormatting>
  <conditionalFormatting sqref="B720">
    <cfRule type="expression" dxfId="1511" priority="1528" stopIfTrue="1">
      <formula>B720&lt;&gt;B719</formula>
    </cfRule>
  </conditionalFormatting>
  <conditionalFormatting sqref="B690">
    <cfRule type="expression" dxfId="1510" priority="1527" stopIfTrue="1">
      <formula>B690&lt;&gt;B689</formula>
    </cfRule>
  </conditionalFormatting>
  <conditionalFormatting sqref="B660">
    <cfRule type="expression" dxfId="1509" priority="1526" stopIfTrue="1">
      <formula>B660&lt;&gt;B659</formula>
    </cfRule>
  </conditionalFormatting>
  <conditionalFormatting sqref="B630">
    <cfRule type="expression" dxfId="1508" priority="1525" stopIfTrue="1">
      <formula>B630&lt;&gt;B629</formula>
    </cfRule>
  </conditionalFormatting>
  <conditionalFormatting sqref="B720">
    <cfRule type="expression" dxfId="1507" priority="1524" stopIfTrue="1">
      <formula>B720&lt;&gt;B719</formula>
    </cfRule>
  </conditionalFormatting>
  <conditionalFormatting sqref="B690">
    <cfRule type="expression" dxfId="1506" priority="1523" stopIfTrue="1">
      <formula>B690&lt;&gt;B689</formula>
    </cfRule>
  </conditionalFormatting>
  <conditionalFormatting sqref="B660">
    <cfRule type="expression" dxfId="1505" priority="1522" stopIfTrue="1">
      <formula>B660&lt;&gt;B659</formula>
    </cfRule>
  </conditionalFormatting>
  <conditionalFormatting sqref="B630">
    <cfRule type="expression" dxfId="1504" priority="1521" stopIfTrue="1">
      <formula>B630&lt;&gt;B629</formula>
    </cfRule>
  </conditionalFormatting>
  <conditionalFormatting sqref="B720">
    <cfRule type="expression" dxfId="1503" priority="1520" stopIfTrue="1">
      <formula>B720&lt;&gt;B719</formula>
    </cfRule>
  </conditionalFormatting>
  <conditionalFormatting sqref="B690">
    <cfRule type="expression" dxfId="1502" priority="1519" stopIfTrue="1">
      <formula>B690&lt;&gt;B689</formula>
    </cfRule>
  </conditionalFormatting>
  <conditionalFormatting sqref="B660">
    <cfRule type="expression" dxfId="1501" priority="1518" stopIfTrue="1">
      <formula>B660&lt;&gt;B659</formula>
    </cfRule>
  </conditionalFormatting>
  <conditionalFormatting sqref="B630">
    <cfRule type="expression" dxfId="1500" priority="1517" stopIfTrue="1">
      <formula>B630&lt;&gt;B629</formula>
    </cfRule>
  </conditionalFormatting>
  <conditionalFormatting sqref="B720">
    <cfRule type="expression" dxfId="1499" priority="1516" stopIfTrue="1">
      <formula>B720&lt;&gt;B719</formula>
    </cfRule>
  </conditionalFormatting>
  <conditionalFormatting sqref="B690">
    <cfRule type="expression" dxfId="1498" priority="1515" stopIfTrue="1">
      <formula>B690&lt;&gt;B689</formula>
    </cfRule>
  </conditionalFormatting>
  <conditionalFormatting sqref="B660">
    <cfRule type="expression" dxfId="1497" priority="1514" stopIfTrue="1">
      <formula>B660&lt;&gt;B659</formula>
    </cfRule>
  </conditionalFormatting>
  <conditionalFormatting sqref="B630">
    <cfRule type="expression" dxfId="1496" priority="1513" stopIfTrue="1">
      <formula>B630&lt;&gt;B629</formula>
    </cfRule>
  </conditionalFormatting>
  <conditionalFormatting sqref="B870">
    <cfRule type="expression" dxfId="1495" priority="1511" stopIfTrue="1">
      <formula>B870&lt;&gt;B869</formula>
    </cfRule>
  </conditionalFormatting>
  <conditionalFormatting sqref="B840">
    <cfRule type="expression" dxfId="1494" priority="1510" stopIfTrue="1">
      <formula>B840&lt;&gt;B839</formula>
    </cfRule>
  </conditionalFormatting>
  <conditionalFormatting sqref="B810">
    <cfRule type="expression" dxfId="1493" priority="1509" stopIfTrue="1">
      <formula>B810&lt;&gt;B809</formula>
    </cfRule>
  </conditionalFormatting>
  <conditionalFormatting sqref="B780">
    <cfRule type="expression" dxfId="1492" priority="1508" stopIfTrue="1">
      <formula>B780&lt;&gt;B779</formula>
    </cfRule>
  </conditionalFormatting>
  <conditionalFormatting sqref="B780">
    <cfRule type="expression" dxfId="1491" priority="1507" stopIfTrue="1">
      <formula>B780&lt;&gt;B779</formula>
    </cfRule>
  </conditionalFormatting>
  <conditionalFormatting sqref="B870">
    <cfRule type="expression" dxfId="1490" priority="1505" stopIfTrue="1">
      <formula>B870&lt;&gt;B869</formula>
    </cfRule>
  </conditionalFormatting>
  <conditionalFormatting sqref="B840">
    <cfRule type="expression" dxfId="1489" priority="1504" stopIfTrue="1">
      <formula>B840&lt;&gt;B839</formula>
    </cfRule>
  </conditionalFormatting>
  <conditionalFormatting sqref="B810">
    <cfRule type="expression" dxfId="1488" priority="1503" stopIfTrue="1">
      <formula>B810&lt;&gt;B809</formula>
    </cfRule>
  </conditionalFormatting>
  <conditionalFormatting sqref="B780">
    <cfRule type="expression" dxfId="1487" priority="1502" stopIfTrue="1">
      <formula>B780&lt;&gt;B779</formula>
    </cfRule>
  </conditionalFormatting>
  <conditionalFormatting sqref="B780">
    <cfRule type="expression" dxfId="1486" priority="1501" stopIfTrue="1">
      <formula>B780&lt;&gt;B779</formula>
    </cfRule>
  </conditionalFormatting>
  <conditionalFormatting sqref="B870">
    <cfRule type="expression" dxfId="1485" priority="1499" stopIfTrue="1">
      <formula>B870&lt;&gt;B869</formula>
    </cfRule>
  </conditionalFormatting>
  <conditionalFormatting sqref="B840">
    <cfRule type="expression" dxfId="1484" priority="1498" stopIfTrue="1">
      <formula>B840&lt;&gt;B839</formula>
    </cfRule>
  </conditionalFormatting>
  <conditionalFormatting sqref="B810">
    <cfRule type="expression" dxfId="1483" priority="1497" stopIfTrue="1">
      <formula>B810&lt;&gt;B809</formula>
    </cfRule>
  </conditionalFormatting>
  <conditionalFormatting sqref="B780">
    <cfRule type="expression" dxfId="1482" priority="1496" stopIfTrue="1">
      <formula>B780&lt;&gt;B779</formula>
    </cfRule>
  </conditionalFormatting>
  <conditionalFormatting sqref="B780">
    <cfRule type="expression" dxfId="1481" priority="1495" stopIfTrue="1">
      <formula>B780&lt;&gt;B779</formula>
    </cfRule>
  </conditionalFormatting>
  <conditionalFormatting sqref="B870">
    <cfRule type="expression" dxfId="1480" priority="1493" stopIfTrue="1">
      <formula>B870&lt;&gt;B869</formula>
    </cfRule>
  </conditionalFormatting>
  <conditionalFormatting sqref="B840">
    <cfRule type="expression" dxfId="1479" priority="1492" stopIfTrue="1">
      <formula>B840&lt;&gt;B839</formula>
    </cfRule>
  </conditionalFormatting>
  <conditionalFormatting sqref="B810">
    <cfRule type="expression" dxfId="1478" priority="1491" stopIfTrue="1">
      <formula>B810&lt;&gt;B809</formula>
    </cfRule>
  </conditionalFormatting>
  <conditionalFormatting sqref="B780">
    <cfRule type="expression" dxfId="1477" priority="1490" stopIfTrue="1">
      <formula>B780&lt;&gt;B779</formula>
    </cfRule>
  </conditionalFormatting>
  <conditionalFormatting sqref="B780">
    <cfRule type="expression" dxfId="1476" priority="1489" stopIfTrue="1">
      <formula>B780&lt;&gt;B779</formula>
    </cfRule>
  </conditionalFormatting>
  <conditionalFormatting sqref="B870">
    <cfRule type="expression" dxfId="1475" priority="1487" stopIfTrue="1">
      <formula>B870&lt;&gt;B869</formula>
    </cfRule>
  </conditionalFormatting>
  <conditionalFormatting sqref="B840">
    <cfRule type="expression" dxfId="1474" priority="1486" stopIfTrue="1">
      <formula>B840&lt;&gt;B839</formula>
    </cfRule>
  </conditionalFormatting>
  <conditionalFormatting sqref="B810">
    <cfRule type="expression" dxfId="1473" priority="1485" stopIfTrue="1">
      <formula>B810&lt;&gt;B809</formula>
    </cfRule>
  </conditionalFormatting>
  <conditionalFormatting sqref="B780">
    <cfRule type="expression" dxfId="1472" priority="1484" stopIfTrue="1">
      <formula>B780&lt;&gt;B779</formula>
    </cfRule>
  </conditionalFormatting>
  <conditionalFormatting sqref="B780">
    <cfRule type="expression" dxfId="1471" priority="1483" stopIfTrue="1">
      <formula>B780&lt;&gt;B779</formula>
    </cfRule>
  </conditionalFormatting>
  <conditionalFormatting sqref="B870">
    <cfRule type="expression" dxfId="1470" priority="1481" stopIfTrue="1">
      <formula>B870&lt;&gt;B869</formula>
    </cfRule>
  </conditionalFormatting>
  <conditionalFormatting sqref="B840">
    <cfRule type="expression" dxfId="1469" priority="1480" stopIfTrue="1">
      <formula>B840&lt;&gt;B839</formula>
    </cfRule>
  </conditionalFormatting>
  <conditionalFormatting sqref="B810">
    <cfRule type="expression" dxfId="1468" priority="1479" stopIfTrue="1">
      <formula>B810&lt;&gt;B809</formula>
    </cfRule>
  </conditionalFormatting>
  <conditionalFormatting sqref="B780">
    <cfRule type="expression" dxfId="1467" priority="1478" stopIfTrue="1">
      <formula>B780&lt;&gt;B779</formula>
    </cfRule>
  </conditionalFormatting>
  <conditionalFormatting sqref="B780">
    <cfRule type="expression" dxfId="1466" priority="1477" stopIfTrue="1">
      <formula>B780&lt;&gt;B779</formula>
    </cfRule>
  </conditionalFormatting>
  <conditionalFormatting sqref="B870">
    <cfRule type="expression" dxfId="1465" priority="1475" stopIfTrue="1">
      <formula>B870&lt;&gt;B869</formula>
    </cfRule>
  </conditionalFormatting>
  <conditionalFormatting sqref="B840">
    <cfRule type="expression" dxfId="1464" priority="1474" stopIfTrue="1">
      <formula>B840&lt;&gt;B839</formula>
    </cfRule>
  </conditionalFormatting>
  <conditionalFormatting sqref="B810">
    <cfRule type="expression" dxfId="1463" priority="1473" stopIfTrue="1">
      <formula>B810&lt;&gt;B809</formula>
    </cfRule>
  </conditionalFormatting>
  <conditionalFormatting sqref="B780">
    <cfRule type="expression" dxfId="1462" priority="1472" stopIfTrue="1">
      <formula>B780&lt;&gt;B779</formula>
    </cfRule>
  </conditionalFormatting>
  <conditionalFormatting sqref="B780">
    <cfRule type="expression" dxfId="1461" priority="1471" stopIfTrue="1">
      <formula>B780&lt;&gt;B779</formula>
    </cfRule>
  </conditionalFormatting>
  <conditionalFormatting sqref="B870">
    <cfRule type="expression" dxfId="1460" priority="1469" stopIfTrue="1">
      <formula>B870&lt;&gt;B869</formula>
    </cfRule>
  </conditionalFormatting>
  <conditionalFormatting sqref="B840">
    <cfRule type="expression" dxfId="1459" priority="1468" stopIfTrue="1">
      <formula>B840&lt;&gt;B839</formula>
    </cfRule>
  </conditionalFormatting>
  <conditionalFormatting sqref="B810">
    <cfRule type="expression" dxfId="1458" priority="1467" stopIfTrue="1">
      <formula>B810&lt;&gt;B809</formula>
    </cfRule>
  </conditionalFormatting>
  <conditionalFormatting sqref="B780">
    <cfRule type="expression" dxfId="1457" priority="1466" stopIfTrue="1">
      <formula>B780&lt;&gt;B779</formula>
    </cfRule>
  </conditionalFormatting>
  <conditionalFormatting sqref="B780">
    <cfRule type="expression" dxfId="1456" priority="1465" stopIfTrue="1">
      <formula>B780&lt;&gt;B779</formula>
    </cfRule>
  </conditionalFormatting>
  <conditionalFormatting sqref="B1020">
    <cfRule type="expression" dxfId="1455" priority="1464" stopIfTrue="1">
      <formula>B1020&lt;&gt;B1019</formula>
    </cfRule>
  </conditionalFormatting>
  <conditionalFormatting sqref="B990">
    <cfRule type="expression" dxfId="1454" priority="1463" stopIfTrue="1">
      <formula>B990&lt;&gt;B989</formula>
    </cfRule>
  </conditionalFormatting>
  <conditionalFormatting sqref="B990">
    <cfRule type="expression" dxfId="1453" priority="1462" stopIfTrue="1">
      <formula>B990&lt;&gt;B989</formula>
    </cfRule>
  </conditionalFormatting>
  <conditionalFormatting sqref="B960">
    <cfRule type="expression" dxfId="1452" priority="1461" stopIfTrue="1">
      <formula>B960&lt;&gt;B959</formula>
    </cfRule>
  </conditionalFormatting>
  <conditionalFormatting sqref="B930">
    <cfRule type="expression" dxfId="1451" priority="1460" stopIfTrue="1">
      <formula>B930&lt;&gt;B929</formula>
    </cfRule>
  </conditionalFormatting>
  <conditionalFormatting sqref="B1020">
    <cfRule type="expression" dxfId="1450" priority="1459" stopIfTrue="1">
      <formula>B1020&lt;&gt;B1019</formula>
    </cfRule>
  </conditionalFormatting>
  <conditionalFormatting sqref="B990">
    <cfRule type="expression" dxfId="1449" priority="1458" stopIfTrue="1">
      <formula>B990&lt;&gt;B989</formula>
    </cfRule>
  </conditionalFormatting>
  <conditionalFormatting sqref="B990">
    <cfRule type="expression" dxfId="1448" priority="1457" stopIfTrue="1">
      <formula>B990&lt;&gt;B989</formula>
    </cfRule>
  </conditionalFormatting>
  <conditionalFormatting sqref="B960">
    <cfRule type="expression" dxfId="1447" priority="1456" stopIfTrue="1">
      <formula>B960&lt;&gt;B959</formula>
    </cfRule>
  </conditionalFormatting>
  <conditionalFormatting sqref="B930">
    <cfRule type="expression" dxfId="1446" priority="1455" stopIfTrue="1">
      <formula>B930&lt;&gt;B929</formula>
    </cfRule>
  </conditionalFormatting>
  <conditionalFormatting sqref="B1020">
    <cfRule type="expression" dxfId="1445" priority="1454" stopIfTrue="1">
      <formula>B1020&lt;&gt;B1019</formula>
    </cfRule>
  </conditionalFormatting>
  <conditionalFormatting sqref="B990">
    <cfRule type="expression" dxfId="1444" priority="1453" stopIfTrue="1">
      <formula>B990&lt;&gt;B989</formula>
    </cfRule>
  </conditionalFormatting>
  <conditionalFormatting sqref="B990">
    <cfRule type="expression" dxfId="1443" priority="1452" stopIfTrue="1">
      <formula>B990&lt;&gt;B989</formula>
    </cfRule>
  </conditionalFormatting>
  <conditionalFormatting sqref="B960">
    <cfRule type="expression" dxfId="1442" priority="1451" stopIfTrue="1">
      <formula>B960&lt;&gt;B959</formula>
    </cfRule>
  </conditionalFormatting>
  <conditionalFormatting sqref="B930">
    <cfRule type="expression" dxfId="1441" priority="1450" stopIfTrue="1">
      <formula>B930&lt;&gt;B929</formula>
    </cfRule>
  </conditionalFormatting>
  <conditionalFormatting sqref="B1020">
    <cfRule type="expression" dxfId="1440" priority="1449" stopIfTrue="1">
      <formula>B1020&lt;&gt;B1019</formula>
    </cfRule>
  </conditionalFormatting>
  <conditionalFormatting sqref="B990">
    <cfRule type="expression" dxfId="1439" priority="1448" stopIfTrue="1">
      <formula>B990&lt;&gt;B989</formula>
    </cfRule>
  </conditionalFormatting>
  <conditionalFormatting sqref="B990">
    <cfRule type="expression" dxfId="1438" priority="1447" stopIfTrue="1">
      <formula>B990&lt;&gt;B989</formula>
    </cfRule>
  </conditionalFormatting>
  <conditionalFormatting sqref="B960">
    <cfRule type="expression" dxfId="1437" priority="1446" stopIfTrue="1">
      <formula>B960&lt;&gt;B959</formula>
    </cfRule>
  </conditionalFormatting>
  <conditionalFormatting sqref="B930">
    <cfRule type="expression" dxfId="1436" priority="1445" stopIfTrue="1">
      <formula>B930&lt;&gt;B929</formula>
    </cfRule>
  </conditionalFormatting>
  <conditionalFormatting sqref="B1020">
    <cfRule type="expression" dxfId="1435" priority="1444" stopIfTrue="1">
      <formula>B1020&lt;&gt;B1019</formula>
    </cfRule>
  </conditionalFormatting>
  <conditionalFormatting sqref="B990">
    <cfRule type="expression" dxfId="1434" priority="1443" stopIfTrue="1">
      <formula>B990&lt;&gt;B989</formula>
    </cfRule>
  </conditionalFormatting>
  <conditionalFormatting sqref="B990">
    <cfRule type="expression" dxfId="1433" priority="1442" stopIfTrue="1">
      <formula>B990&lt;&gt;B989</formula>
    </cfRule>
  </conditionalFormatting>
  <conditionalFormatting sqref="B960">
    <cfRule type="expression" dxfId="1432" priority="1441" stopIfTrue="1">
      <formula>B960&lt;&gt;B959</formula>
    </cfRule>
  </conditionalFormatting>
  <conditionalFormatting sqref="B930">
    <cfRule type="expression" dxfId="1431" priority="1440" stopIfTrue="1">
      <formula>B930&lt;&gt;B929</formula>
    </cfRule>
  </conditionalFormatting>
  <conditionalFormatting sqref="B1020">
    <cfRule type="expression" dxfId="1430" priority="1439" stopIfTrue="1">
      <formula>B1020&lt;&gt;B1019</formula>
    </cfRule>
  </conditionalFormatting>
  <conditionalFormatting sqref="B990">
    <cfRule type="expression" dxfId="1429" priority="1438" stopIfTrue="1">
      <formula>B990&lt;&gt;B989</formula>
    </cfRule>
  </conditionalFormatting>
  <conditionalFormatting sqref="B990">
    <cfRule type="expression" dxfId="1428" priority="1437" stopIfTrue="1">
      <formula>B990&lt;&gt;B989</formula>
    </cfRule>
  </conditionalFormatting>
  <conditionalFormatting sqref="B960">
    <cfRule type="expression" dxfId="1427" priority="1436" stopIfTrue="1">
      <formula>B960&lt;&gt;B959</formula>
    </cfRule>
  </conditionalFormatting>
  <conditionalFormatting sqref="B930">
    <cfRule type="expression" dxfId="1426" priority="1435" stopIfTrue="1">
      <formula>B930&lt;&gt;B929</formula>
    </cfRule>
  </conditionalFormatting>
  <conditionalFormatting sqref="B1020">
    <cfRule type="expression" dxfId="1425" priority="1434" stopIfTrue="1">
      <formula>B1020&lt;&gt;B1019</formula>
    </cfRule>
  </conditionalFormatting>
  <conditionalFormatting sqref="B990">
    <cfRule type="expression" dxfId="1424" priority="1433" stopIfTrue="1">
      <formula>B990&lt;&gt;B989</formula>
    </cfRule>
  </conditionalFormatting>
  <conditionalFormatting sqref="B990">
    <cfRule type="expression" dxfId="1423" priority="1432" stopIfTrue="1">
      <formula>B990&lt;&gt;B989</formula>
    </cfRule>
  </conditionalFormatting>
  <conditionalFormatting sqref="B960">
    <cfRule type="expression" dxfId="1422" priority="1431" stopIfTrue="1">
      <formula>B960&lt;&gt;B959</formula>
    </cfRule>
  </conditionalFormatting>
  <conditionalFormatting sqref="B930">
    <cfRule type="expression" dxfId="1421" priority="1430" stopIfTrue="1">
      <formula>B930&lt;&gt;B929</formula>
    </cfRule>
  </conditionalFormatting>
  <conditionalFormatting sqref="B1020">
    <cfRule type="expression" dxfId="1420" priority="1429" stopIfTrue="1">
      <formula>B1020&lt;&gt;B1019</formula>
    </cfRule>
  </conditionalFormatting>
  <conditionalFormatting sqref="B990">
    <cfRule type="expression" dxfId="1419" priority="1428" stopIfTrue="1">
      <formula>B990&lt;&gt;B989</formula>
    </cfRule>
  </conditionalFormatting>
  <conditionalFormatting sqref="B990">
    <cfRule type="expression" dxfId="1418" priority="1427" stopIfTrue="1">
      <formula>B990&lt;&gt;B989</formula>
    </cfRule>
  </conditionalFormatting>
  <conditionalFormatting sqref="B960">
    <cfRule type="expression" dxfId="1417" priority="1426" stopIfTrue="1">
      <formula>B960&lt;&gt;B959</formula>
    </cfRule>
  </conditionalFormatting>
  <conditionalFormatting sqref="B930">
    <cfRule type="expression" dxfId="1416" priority="1425" stopIfTrue="1">
      <formula>B930&lt;&gt;B929</formula>
    </cfRule>
  </conditionalFormatting>
  <conditionalFormatting sqref="B300">
    <cfRule type="expression" dxfId="1415" priority="1424" stopIfTrue="1">
      <formula>B300&lt;&gt;B299</formula>
    </cfRule>
  </conditionalFormatting>
  <conditionalFormatting sqref="B300">
    <cfRule type="expression" dxfId="1414" priority="1423" stopIfTrue="1">
      <formula>B300&lt;&gt;B299</formula>
    </cfRule>
  </conditionalFormatting>
  <conditionalFormatting sqref="B300">
    <cfRule type="expression" dxfId="1413" priority="1422" stopIfTrue="1">
      <formula>B300&lt;&gt;B299</formula>
    </cfRule>
  </conditionalFormatting>
  <conditionalFormatting sqref="B300">
    <cfRule type="expression" dxfId="1412" priority="1421" stopIfTrue="1">
      <formula>B300&lt;&gt;B299</formula>
    </cfRule>
  </conditionalFormatting>
  <conditionalFormatting sqref="B300">
    <cfRule type="expression" dxfId="1411" priority="1420" stopIfTrue="1">
      <formula>B300&lt;&gt;B299</formula>
    </cfRule>
  </conditionalFormatting>
  <conditionalFormatting sqref="B300">
    <cfRule type="expression" dxfId="1410" priority="1419" stopIfTrue="1">
      <formula>B300&lt;&gt;B299</formula>
    </cfRule>
  </conditionalFormatting>
  <conditionalFormatting sqref="B360">
    <cfRule type="expression" dxfId="1409" priority="1418" stopIfTrue="1">
      <formula>B360&lt;&gt;B359</formula>
    </cfRule>
  </conditionalFormatting>
  <conditionalFormatting sqref="B330">
    <cfRule type="expression" dxfId="1408" priority="1417" stopIfTrue="1">
      <formula>B330&lt;&gt;B329</formula>
    </cfRule>
  </conditionalFormatting>
  <conditionalFormatting sqref="B360">
    <cfRule type="expression" dxfId="1407" priority="1416" stopIfTrue="1">
      <formula>B360&lt;&gt;B359</formula>
    </cfRule>
  </conditionalFormatting>
  <conditionalFormatting sqref="B330">
    <cfRule type="expression" dxfId="1406" priority="1415" stopIfTrue="1">
      <formula>B330&lt;&gt;B329</formula>
    </cfRule>
  </conditionalFormatting>
  <conditionalFormatting sqref="B360">
    <cfRule type="expression" dxfId="1405" priority="1414" stopIfTrue="1">
      <formula>B360&lt;&gt;B359</formula>
    </cfRule>
  </conditionalFormatting>
  <conditionalFormatting sqref="B330">
    <cfRule type="expression" dxfId="1404" priority="1413" stopIfTrue="1">
      <formula>B330&lt;&gt;B329</formula>
    </cfRule>
  </conditionalFormatting>
  <conditionalFormatting sqref="B360">
    <cfRule type="expression" dxfId="1403" priority="1412" stopIfTrue="1">
      <formula>B360&lt;&gt;B359</formula>
    </cfRule>
  </conditionalFormatting>
  <conditionalFormatting sqref="B330">
    <cfRule type="expression" dxfId="1402" priority="1411" stopIfTrue="1">
      <formula>B330&lt;&gt;B329</formula>
    </cfRule>
  </conditionalFormatting>
  <conditionalFormatting sqref="B360">
    <cfRule type="expression" dxfId="1401" priority="1410" stopIfTrue="1">
      <formula>B360&lt;&gt;B359</formula>
    </cfRule>
  </conditionalFormatting>
  <conditionalFormatting sqref="B330">
    <cfRule type="expression" dxfId="1400" priority="1409" stopIfTrue="1">
      <formula>B330&lt;&gt;B329</formula>
    </cfRule>
  </conditionalFormatting>
  <conditionalFormatting sqref="B360">
    <cfRule type="expression" dxfId="1399" priority="1408" stopIfTrue="1">
      <formula>B360&lt;&gt;B359</formula>
    </cfRule>
  </conditionalFormatting>
  <conditionalFormatting sqref="B330">
    <cfRule type="expression" dxfId="1398" priority="1407" stopIfTrue="1">
      <formula>B330&lt;&gt;B329</formula>
    </cfRule>
  </conditionalFormatting>
  <conditionalFormatting sqref="B360">
    <cfRule type="expression" dxfId="1397" priority="1406" stopIfTrue="1">
      <formula>B360&lt;&gt;B359</formula>
    </cfRule>
  </conditionalFormatting>
  <conditionalFormatting sqref="B330">
    <cfRule type="expression" dxfId="1396" priority="1405" stopIfTrue="1">
      <formula>B330&lt;&gt;B329</formula>
    </cfRule>
  </conditionalFormatting>
  <conditionalFormatting sqref="B360">
    <cfRule type="expression" dxfId="1395" priority="1404" stopIfTrue="1">
      <formula>B360&lt;&gt;B359</formula>
    </cfRule>
  </conditionalFormatting>
  <conditionalFormatting sqref="B330">
    <cfRule type="expression" dxfId="1394" priority="1403" stopIfTrue="1">
      <formula>B330&lt;&gt;B329</formula>
    </cfRule>
  </conditionalFormatting>
  <conditionalFormatting sqref="B420">
    <cfRule type="expression" dxfId="1393" priority="1402" stopIfTrue="1">
      <formula>B420&lt;&gt;B419</formula>
    </cfRule>
  </conditionalFormatting>
  <conditionalFormatting sqref="B390">
    <cfRule type="expression" dxfId="1392" priority="1401" stopIfTrue="1">
      <formula>B390&lt;&gt;B389</formula>
    </cfRule>
  </conditionalFormatting>
  <conditionalFormatting sqref="B420">
    <cfRule type="expression" dxfId="1391" priority="1400" stopIfTrue="1">
      <formula>B420&lt;&gt;B419</formula>
    </cfRule>
  </conditionalFormatting>
  <conditionalFormatting sqref="B390">
    <cfRule type="expression" dxfId="1390" priority="1399" stopIfTrue="1">
      <formula>B390&lt;&gt;B389</formula>
    </cfRule>
  </conditionalFormatting>
  <conditionalFormatting sqref="B420">
    <cfRule type="expression" dxfId="1389" priority="1398" stopIfTrue="1">
      <formula>B420&lt;&gt;B419</formula>
    </cfRule>
  </conditionalFormatting>
  <conditionalFormatting sqref="B390">
    <cfRule type="expression" dxfId="1388" priority="1397" stopIfTrue="1">
      <formula>B390&lt;&gt;B389</formula>
    </cfRule>
  </conditionalFormatting>
  <conditionalFormatting sqref="B420">
    <cfRule type="expression" dxfId="1387" priority="1396" stopIfTrue="1">
      <formula>B420&lt;&gt;B419</formula>
    </cfRule>
  </conditionalFormatting>
  <conditionalFormatting sqref="B390">
    <cfRule type="expression" dxfId="1386" priority="1395" stopIfTrue="1">
      <formula>B390&lt;&gt;B389</formula>
    </cfRule>
  </conditionalFormatting>
  <conditionalFormatting sqref="B420">
    <cfRule type="expression" dxfId="1385" priority="1394" stopIfTrue="1">
      <formula>B420&lt;&gt;B419</formula>
    </cfRule>
  </conditionalFormatting>
  <conditionalFormatting sqref="B390">
    <cfRule type="expression" dxfId="1384" priority="1393" stopIfTrue="1">
      <formula>B390&lt;&gt;B389</formula>
    </cfRule>
  </conditionalFormatting>
  <conditionalFormatting sqref="B420">
    <cfRule type="expression" dxfId="1383" priority="1392" stopIfTrue="1">
      <formula>B420&lt;&gt;B419</formula>
    </cfRule>
  </conditionalFormatting>
  <conditionalFormatting sqref="B390">
    <cfRule type="expression" dxfId="1382" priority="1391" stopIfTrue="1">
      <formula>B390&lt;&gt;B389</formula>
    </cfRule>
  </conditionalFormatting>
  <conditionalFormatting sqref="B420">
    <cfRule type="expression" dxfId="1381" priority="1390" stopIfTrue="1">
      <formula>B420&lt;&gt;B419</formula>
    </cfRule>
  </conditionalFormatting>
  <conditionalFormatting sqref="B390">
    <cfRule type="expression" dxfId="1380" priority="1389" stopIfTrue="1">
      <formula>B390&lt;&gt;B389</formula>
    </cfRule>
  </conditionalFormatting>
  <conditionalFormatting sqref="B420">
    <cfRule type="expression" dxfId="1379" priority="1388" stopIfTrue="1">
      <formula>B420&lt;&gt;B419</formula>
    </cfRule>
  </conditionalFormatting>
  <conditionalFormatting sqref="B390">
    <cfRule type="expression" dxfId="1378" priority="1387" stopIfTrue="1">
      <formula>B390&lt;&gt;B389</formula>
    </cfRule>
  </conditionalFormatting>
  <conditionalFormatting sqref="B540">
    <cfRule type="expression" dxfId="1377" priority="1386" stopIfTrue="1">
      <formula>B540&lt;&gt;B539</formula>
    </cfRule>
  </conditionalFormatting>
  <conditionalFormatting sqref="B510">
    <cfRule type="expression" dxfId="1376" priority="1385" stopIfTrue="1">
      <formula>B510&lt;&gt;B509</formula>
    </cfRule>
  </conditionalFormatting>
  <conditionalFormatting sqref="B540">
    <cfRule type="expression" dxfId="1375" priority="1384" stopIfTrue="1">
      <formula>B540&lt;&gt;B539</formula>
    </cfRule>
  </conditionalFormatting>
  <conditionalFormatting sqref="B510">
    <cfRule type="expression" dxfId="1374" priority="1383" stopIfTrue="1">
      <formula>B510&lt;&gt;B509</formula>
    </cfRule>
  </conditionalFormatting>
  <conditionalFormatting sqref="B540">
    <cfRule type="expression" dxfId="1373" priority="1382" stopIfTrue="1">
      <formula>B540&lt;&gt;B539</formula>
    </cfRule>
  </conditionalFormatting>
  <conditionalFormatting sqref="B510">
    <cfRule type="expression" dxfId="1372" priority="1381" stopIfTrue="1">
      <formula>B510&lt;&gt;B509</formula>
    </cfRule>
  </conditionalFormatting>
  <conditionalFormatting sqref="B540">
    <cfRule type="expression" dxfId="1371" priority="1380" stopIfTrue="1">
      <formula>B540&lt;&gt;B539</formula>
    </cfRule>
  </conditionalFormatting>
  <conditionalFormatting sqref="B510">
    <cfRule type="expression" dxfId="1370" priority="1379" stopIfTrue="1">
      <formula>B510&lt;&gt;B509</formula>
    </cfRule>
  </conditionalFormatting>
  <conditionalFormatting sqref="B540">
    <cfRule type="expression" dxfId="1369" priority="1378" stopIfTrue="1">
      <formula>B540&lt;&gt;B539</formula>
    </cfRule>
  </conditionalFormatting>
  <conditionalFormatting sqref="B510">
    <cfRule type="expression" dxfId="1368" priority="1377" stopIfTrue="1">
      <formula>B510&lt;&gt;B509</formula>
    </cfRule>
  </conditionalFormatting>
  <conditionalFormatting sqref="B540">
    <cfRule type="expression" dxfId="1367" priority="1376" stopIfTrue="1">
      <formula>B540&lt;&gt;B539</formula>
    </cfRule>
  </conditionalFormatting>
  <conditionalFormatting sqref="B510">
    <cfRule type="expression" dxfId="1366" priority="1375" stopIfTrue="1">
      <formula>B510&lt;&gt;B509</formula>
    </cfRule>
  </conditionalFormatting>
  <conditionalFormatting sqref="B540">
    <cfRule type="expression" dxfId="1365" priority="1374" stopIfTrue="1">
      <formula>B540&lt;&gt;B539</formula>
    </cfRule>
  </conditionalFormatting>
  <conditionalFormatting sqref="B510">
    <cfRule type="expression" dxfId="1364" priority="1373" stopIfTrue="1">
      <formula>B510&lt;&gt;B509</formula>
    </cfRule>
  </conditionalFormatting>
  <conditionalFormatting sqref="B540">
    <cfRule type="expression" dxfId="1363" priority="1372" stopIfTrue="1">
      <formula>B540&lt;&gt;B539</formula>
    </cfRule>
  </conditionalFormatting>
  <conditionalFormatting sqref="B510">
    <cfRule type="expression" dxfId="1362" priority="1371" stopIfTrue="1">
      <formula>B510&lt;&gt;B509</formula>
    </cfRule>
  </conditionalFormatting>
  <conditionalFormatting sqref="B660">
    <cfRule type="expression" dxfId="1361" priority="1370" stopIfTrue="1">
      <formula>B660&lt;&gt;B659</formula>
    </cfRule>
  </conditionalFormatting>
  <conditionalFormatting sqref="B630">
    <cfRule type="expression" dxfId="1360" priority="1369" stopIfTrue="1">
      <formula>B630&lt;&gt;B629</formula>
    </cfRule>
  </conditionalFormatting>
  <conditionalFormatting sqref="B300">
    <cfRule type="expression" dxfId="1359" priority="1368" stopIfTrue="1">
      <formula>B300&lt;&gt;B299</formula>
    </cfRule>
  </conditionalFormatting>
  <conditionalFormatting sqref="B300">
    <cfRule type="expression" dxfId="1358" priority="1367" stopIfTrue="1">
      <formula>B300&lt;&gt;B299</formula>
    </cfRule>
  </conditionalFormatting>
  <conditionalFormatting sqref="B300">
    <cfRule type="expression" dxfId="1357" priority="1366" stopIfTrue="1">
      <formula>B300&lt;&gt;B299</formula>
    </cfRule>
  </conditionalFormatting>
  <conditionalFormatting sqref="B300">
    <cfRule type="expression" dxfId="1356" priority="1365" stopIfTrue="1">
      <formula>B300&lt;&gt;B299</formula>
    </cfRule>
  </conditionalFormatting>
  <conditionalFormatting sqref="B300">
    <cfRule type="expression" dxfId="1355" priority="1364" stopIfTrue="1">
      <formula>B300&lt;&gt;B299</formula>
    </cfRule>
  </conditionalFormatting>
  <conditionalFormatting sqref="B300">
    <cfRule type="expression" dxfId="1354" priority="1363" stopIfTrue="1">
      <formula>B300&lt;&gt;B299</formula>
    </cfRule>
  </conditionalFormatting>
  <conditionalFormatting sqref="B420">
    <cfRule type="expression" dxfId="1353" priority="1362" stopIfTrue="1">
      <formula>B420&lt;&gt;B419</formula>
    </cfRule>
  </conditionalFormatting>
  <conditionalFormatting sqref="B390">
    <cfRule type="expression" dxfId="1352" priority="1361" stopIfTrue="1">
      <formula>B390&lt;&gt;B389</formula>
    </cfRule>
  </conditionalFormatting>
  <conditionalFormatting sqref="B360">
    <cfRule type="expression" dxfId="1351" priority="1360" stopIfTrue="1">
      <formula>B360&lt;&gt;B359</formula>
    </cfRule>
  </conditionalFormatting>
  <conditionalFormatting sqref="B330">
    <cfRule type="expression" dxfId="1350" priority="1359" stopIfTrue="1">
      <formula>B330&lt;&gt;B329</formula>
    </cfRule>
  </conditionalFormatting>
  <conditionalFormatting sqref="B420">
    <cfRule type="expression" dxfId="1349" priority="1358" stopIfTrue="1">
      <formula>B420&lt;&gt;B419</formula>
    </cfRule>
  </conditionalFormatting>
  <conditionalFormatting sqref="B390">
    <cfRule type="expression" dxfId="1348" priority="1357" stopIfTrue="1">
      <formula>B390&lt;&gt;B389</formula>
    </cfRule>
  </conditionalFormatting>
  <conditionalFormatting sqref="B360">
    <cfRule type="expression" dxfId="1347" priority="1356" stopIfTrue="1">
      <formula>B360&lt;&gt;B359</formula>
    </cfRule>
  </conditionalFormatting>
  <conditionalFormatting sqref="B330">
    <cfRule type="expression" dxfId="1346" priority="1355" stopIfTrue="1">
      <formula>B330&lt;&gt;B329</formula>
    </cfRule>
  </conditionalFormatting>
  <conditionalFormatting sqref="B420">
    <cfRule type="expression" dxfId="1345" priority="1354" stopIfTrue="1">
      <formula>B420&lt;&gt;B419</formula>
    </cfRule>
  </conditionalFormatting>
  <conditionalFormatting sqref="B390">
    <cfRule type="expression" dxfId="1344" priority="1353" stopIfTrue="1">
      <formula>B390&lt;&gt;B389</formula>
    </cfRule>
  </conditionalFormatting>
  <conditionalFormatting sqref="B360">
    <cfRule type="expression" dxfId="1343" priority="1352" stopIfTrue="1">
      <formula>B360&lt;&gt;B359</formula>
    </cfRule>
  </conditionalFormatting>
  <conditionalFormatting sqref="B330">
    <cfRule type="expression" dxfId="1342" priority="1351" stopIfTrue="1">
      <formula>B330&lt;&gt;B329</formula>
    </cfRule>
  </conditionalFormatting>
  <conditionalFormatting sqref="B420">
    <cfRule type="expression" dxfId="1341" priority="1350" stopIfTrue="1">
      <formula>B420&lt;&gt;B419</formula>
    </cfRule>
  </conditionalFormatting>
  <conditionalFormatting sqref="B390">
    <cfRule type="expression" dxfId="1340" priority="1349" stopIfTrue="1">
      <formula>B390&lt;&gt;B389</formula>
    </cfRule>
  </conditionalFormatting>
  <conditionalFormatting sqref="B360">
    <cfRule type="expression" dxfId="1339" priority="1348" stopIfTrue="1">
      <formula>B360&lt;&gt;B359</formula>
    </cfRule>
  </conditionalFormatting>
  <conditionalFormatting sqref="B330">
    <cfRule type="expression" dxfId="1338" priority="1347" stopIfTrue="1">
      <formula>B330&lt;&gt;B329</formula>
    </cfRule>
  </conditionalFormatting>
  <conditionalFormatting sqref="B420">
    <cfRule type="expression" dxfId="1337" priority="1346" stopIfTrue="1">
      <formula>B420&lt;&gt;B419</formula>
    </cfRule>
  </conditionalFormatting>
  <conditionalFormatting sqref="B390">
    <cfRule type="expression" dxfId="1336" priority="1345" stopIfTrue="1">
      <formula>B390&lt;&gt;B389</formula>
    </cfRule>
  </conditionalFormatting>
  <conditionalFormatting sqref="B360">
    <cfRule type="expression" dxfId="1335" priority="1344" stopIfTrue="1">
      <formula>B360&lt;&gt;B359</formula>
    </cfRule>
  </conditionalFormatting>
  <conditionalFormatting sqref="B330">
    <cfRule type="expression" dxfId="1334" priority="1343" stopIfTrue="1">
      <formula>B330&lt;&gt;B329</formula>
    </cfRule>
  </conditionalFormatting>
  <conditionalFormatting sqref="B420">
    <cfRule type="expression" dxfId="1333" priority="1342" stopIfTrue="1">
      <formula>B420&lt;&gt;B419</formula>
    </cfRule>
  </conditionalFormatting>
  <conditionalFormatting sqref="B390">
    <cfRule type="expression" dxfId="1332" priority="1341" stopIfTrue="1">
      <formula>B390&lt;&gt;B389</formula>
    </cfRule>
  </conditionalFormatting>
  <conditionalFormatting sqref="B360">
    <cfRule type="expression" dxfId="1331" priority="1340" stopIfTrue="1">
      <formula>B360&lt;&gt;B359</formula>
    </cfRule>
  </conditionalFormatting>
  <conditionalFormatting sqref="B330">
    <cfRule type="expression" dxfId="1330" priority="1339" stopIfTrue="1">
      <formula>B330&lt;&gt;B329</formula>
    </cfRule>
  </conditionalFormatting>
  <conditionalFormatting sqref="B420">
    <cfRule type="expression" dxfId="1329" priority="1338" stopIfTrue="1">
      <formula>B420&lt;&gt;B419</formula>
    </cfRule>
  </conditionalFormatting>
  <conditionalFormatting sqref="B390">
    <cfRule type="expression" dxfId="1328" priority="1337" stopIfTrue="1">
      <formula>B390&lt;&gt;B389</formula>
    </cfRule>
  </conditionalFormatting>
  <conditionalFormatting sqref="B360">
    <cfRule type="expression" dxfId="1327" priority="1336" stopIfTrue="1">
      <formula>B360&lt;&gt;B359</formula>
    </cfRule>
  </conditionalFormatting>
  <conditionalFormatting sqref="B330">
    <cfRule type="expression" dxfId="1326" priority="1335" stopIfTrue="1">
      <formula>B330&lt;&gt;B329</formula>
    </cfRule>
  </conditionalFormatting>
  <conditionalFormatting sqref="B420">
    <cfRule type="expression" dxfId="1325" priority="1334" stopIfTrue="1">
      <formula>B420&lt;&gt;B419</formula>
    </cfRule>
  </conditionalFormatting>
  <conditionalFormatting sqref="B390">
    <cfRule type="expression" dxfId="1324" priority="1333" stopIfTrue="1">
      <formula>B390&lt;&gt;B389</formula>
    </cfRule>
  </conditionalFormatting>
  <conditionalFormatting sqref="B360">
    <cfRule type="expression" dxfId="1323" priority="1332" stopIfTrue="1">
      <formula>B360&lt;&gt;B359</formula>
    </cfRule>
  </conditionalFormatting>
  <conditionalFormatting sqref="B330">
    <cfRule type="expression" dxfId="1322" priority="1331" stopIfTrue="1">
      <formula>B330&lt;&gt;B329</formula>
    </cfRule>
  </conditionalFormatting>
  <conditionalFormatting sqref="B540">
    <cfRule type="expression" dxfId="1321" priority="1330" stopIfTrue="1">
      <formula>B540&lt;&gt;B539</formula>
    </cfRule>
  </conditionalFormatting>
  <conditionalFormatting sqref="B510">
    <cfRule type="expression" dxfId="1320" priority="1329" stopIfTrue="1">
      <formula>B510&lt;&gt;B509</formula>
    </cfRule>
  </conditionalFormatting>
  <conditionalFormatting sqref="B540">
    <cfRule type="expression" dxfId="1319" priority="1328" stopIfTrue="1">
      <formula>B540&lt;&gt;B539</formula>
    </cfRule>
  </conditionalFormatting>
  <conditionalFormatting sqref="B510">
    <cfRule type="expression" dxfId="1318" priority="1327" stopIfTrue="1">
      <formula>B510&lt;&gt;B509</formula>
    </cfRule>
  </conditionalFormatting>
  <conditionalFormatting sqref="B540">
    <cfRule type="expression" dxfId="1317" priority="1326" stopIfTrue="1">
      <formula>B540&lt;&gt;B539</formula>
    </cfRule>
  </conditionalFormatting>
  <conditionalFormatting sqref="B510">
    <cfRule type="expression" dxfId="1316" priority="1325" stopIfTrue="1">
      <formula>B510&lt;&gt;B509</formula>
    </cfRule>
  </conditionalFormatting>
  <conditionalFormatting sqref="B540">
    <cfRule type="expression" dxfId="1315" priority="1324" stopIfTrue="1">
      <formula>B540&lt;&gt;B539</formula>
    </cfRule>
  </conditionalFormatting>
  <conditionalFormatting sqref="B510">
    <cfRule type="expression" dxfId="1314" priority="1323" stopIfTrue="1">
      <formula>B510&lt;&gt;B509</formula>
    </cfRule>
  </conditionalFormatting>
  <conditionalFormatting sqref="B540">
    <cfRule type="expression" dxfId="1313" priority="1322" stopIfTrue="1">
      <formula>B540&lt;&gt;B539</formula>
    </cfRule>
  </conditionalFormatting>
  <conditionalFormatting sqref="B510">
    <cfRule type="expression" dxfId="1312" priority="1321" stopIfTrue="1">
      <formula>B510&lt;&gt;B509</formula>
    </cfRule>
  </conditionalFormatting>
  <conditionalFormatting sqref="B540">
    <cfRule type="expression" dxfId="1311" priority="1320" stopIfTrue="1">
      <formula>B540&lt;&gt;B539</formula>
    </cfRule>
  </conditionalFormatting>
  <conditionalFormatting sqref="B510">
    <cfRule type="expression" dxfId="1310" priority="1319" stopIfTrue="1">
      <formula>B510&lt;&gt;B509</formula>
    </cfRule>
  </conditionalFormatting>
  <conditionalFormatting sqref="B540">
    <cfRule type="expression" dxfId="1309" priority="1318" stopIfTrue="1">
      <formula>B540&lt;&gt;B539</formula>
    </cfRule>
  </conditionalFormatting>
  <conditionalFormatting sqref="B510">
    <cfRule type="expression" dxfId="1308" priority="1317" stopIfTrue="1">
      <formula>B510&lt;&gt;B509</formula>
    </cfRule>
  </conditionalFormatting>
  <conditionalFormatting sqref="B540">
    <cfRule type="expression" dxfId="1307" priority="1316" stopIfTrue="1">
      <formula>B540&lt;&gt;B539</formula>
    </cfRule>
  </conditionalFormatting>
  <conditionalFormatting sqref="B510">
    <cfRule type="expression" dxfId="1306" priority="1315" stopIfTrue="1">
      <formula>B510&lt;&gt;B509</formula>
    </cfRule>
  </conditionalFormatting>
  <conditionalFormatting sqref="B720">
    <cfRule type="expression" dxfId="1305" priority="1314" stopIfTrue="1">
      <formula>B720&lt;&gt;B719</formula>
    </cfRule>
  </conditionalFormatting>
  <conditionalFormatting sqref="B690">
    <cfRule type="expression" dxfId="1304" priority="1313" stopIfTrue="1">
      <formula>B690&lt;&gt;B689</formula>
    </cfRule>
  </conditionalFormatting>
  <conditionalFormatting sqref="B660">
    <cfRule type="expression" dxfId="1303" priority="1312" stopIfTrue="1">
      <formula>B660&lt;&gt;B659</formula>
    </cfRule>
  </conditionalFormatting>
  <conditionalFormatting sqref="B630">
    <cfRule type="expression" dxfId="1302" priority="1311" stopIfTrue="1">
      <formula>B630&lt;&gt;B629</formula>
    </cfRule>
  </conditionalFormatting>
  <conditionalFormatting sqref="B720">
    <cfRule type="expression" dxfId="1301" priority="1310" stopIfTrue="1">
      <formula>B720&lt;&gt;B719</formula>
    </cfRule>
  </conditionalFormatting>
  <conditionalFormatting sqref="B690">
    <cfRule type="expression" dxfId="1300" priority="1309" stopIfTrue="1">
      <formula>B690&lt;&gt;B689</formula>
    </cfRule>
  </conditionalFormatting>
  <conditionalFormatting sqref="B660">
    <cfRule type="expression" dxfId="1299" priority="1308" stopIfTrue="1">
      <formula>B660&lt;&gt;B659</formula>
    </cfRule>
  </conditionalFormatting>
  <conditionalFormatting sqref="B630">
    <cfRule type="expression" dxfId="1298" priority="1307" stopIfTrue="1">
      <formula>B630&lt;&gt;B629</formula>
    </cfRule>
  </conditionalFormatting>
  <conditionalFormatting sqref="B720">
    <cfRule type="expression" dxfId="1297" priority="1306" stopIfTrue="1">
      <formula>B720&lt;&gt;B719</formula>
    </cfRule>
  </conditionalFormatting>
  <conditionalFormatting sqref="B690">
    <cfRule type="expression" dxfId="1296" priority="1305" stopIfTrue="1">
      <formula>B690&lt;&gt;B689</formula>
    </cfRule>
  </conditionalFormatting>
  <conditionalFormatting sqref="B660">
    <cfRule type="expression" dxfId="1295" priority="1304" stopIfTrue="1">
      <formula>B660&lt;&gt;B659</formula>
    </cfRule>
  </conditionalFormatting>
  <conditionalFormatting sqref="B630">
    <cfRule type="expression" dxfId="1294" priority="1303" stopIfTrue="1">
      <formula>B630&lt;&gt;B629</formula>
    </cfRule>
  </conditionalFormatting>
  <conditionalFormatting sqref="B720">
    <cfRule type="expression" dxfId="1293" priority="1302" stopIfTrue="1">
      <formula>B720&lt;&gt;B719</formula>
    </cfRule>
  </conditionalFormatting>
  <conditionalFormatting sqref="B690">
    <cfRule type="expression" dxfId="1292" priority="1301" stopIfTrue="1">
      <formula>B690&lt;&gt;B689</formula>
    </cfRule>
  </conditionalFormatting>
  <conditionalFormatting sqref="B660">
    <cfRule type="expression" dxfId="1291" priority="1300" stopIfTrue="1">
      <formula>B660&lt;&gt;B659</formula>
    </cfRule>
  </conditionalFormatting>
  <conditionalFormatting sqref="B630">
    <cfRule type="expression" dxfId="1290" priority="1299" stopIfTrue="1">
      <formula>B630&lt;&gt;B629</formula>
    </cfRule>
  </conditionalFormatting>
  <conditionalFormatting sqref="B720">
    <cfRule type="expression" dxfId="1289" priority="1298" stopIfTrue="1">
      <formula>B720&lt;&gt;B719</formula>
    </cfRule>
  </conditionalFormatting>
  <conditionalFormatting sqref="B690">
    <cfRule type="expression" dxfId="1288" priority="1297" stopIfTrue="1">
      <formula>B690&lt;&gt;B689</formula>
    </cfRule>
  </conditionalFormatting>
  <conditionalFormatting sqref="B660">
    <cfRule type="expression" dxfId="1287" priority="1296" stopIfTrue="1">
      <formula>B660&lt;&gt;B659</formula>
    </cfRule>
  </conditionalFormatting>
  <conditionalFormatting sqref="B630">
    <cfRule type="expression" dxfId="1286" priority="1295" stopIfTrue="1">
      <formula>B630&lt;&gt;B629</formula>
    </cfRule>
  </conditionalFormatting>
  <conditionalFormatting sqref="B720">
    <cfRule type="expression" dxfId="1285" priority="1294" stopIfTrue="1">
      <formula>B720&lt;&gt;B719</formula>
    </cfRule>
  </conditionalFormatting>
  <conditionalFormatting sqref="B690">
    <cfRule type="expression" dxfId="1284" priority="1293" stopIfTrue="1">
      <formula>B690&lt;&gt;B689</formula>
    </cfRule>
  </conditionalFormatting>
  <conditionalFormatting sqref="B660">
    <cfRule type="expression" dxfId="1283" priority="1292" stopIfTrue="1">
      <formula>B660&lt;&gt;B659</formula>
    </cfRule>
  </conditionalFormatting>
  <conditionalFormatting sqref="B630">
    <cfRule type="expression" dxfId="1282" priority="1291" stopIfTrue="1">
      <formula>B630&lt;&gt;B629</formula>
    </cfRule>
  </conditionalFormatting>
  <conditionalFormatting sqref="B720">
    <cfRule type="expression" dxfId="1281" priority="1290" stopIfTrue="1">
      <formula>B720&lt;&gt;B719</formula>
    </cfRule>
  </conditionalFormatting>
  <conditionalFormatting sqref="B690">
    <cfRule type="expression" dxfId="1280" priority="1289" stopIfTrue="1">
      <formula>B690&lt;&gt;B689</formula>
    </cfRule>
  </conditionalFormatting>
  <conditionalFormatting sqref="B660">
    <cfRule type="expression" dxfId="1279" priority="1288" stopIfTrue="1">
      <formula>B660&lt;&gt;B659</formula>
    </cfRule>
  </conditionalFormatting>
  <conditionalFormatting sqref="B630">
    <cfRule type="expression" dxfId="1278" priority="1287" stopIfTrue="1">
      <formula>B630&lt;&gt;B629</formula>
    </cfRule>
  </conditionalFormatting>
  <conditionalFormatting sqref="B720">
    <cfRule type="expression" dxfId="1277" priority="1286" stopIfTrue="1">
      <formula>B720&lt;&gt;B719</formula>
    </cfRule>
  </conditionalFormatting>
  <conditionalFormatting sqref="B690">
    <cfRule type="expression" dxfId="1276" priority="1285" stopIfTrue="1">
      <formula>B690&lt;&gt;B689</formula>
    </cfRule>
  </conditionalFormatting>
  <conditionalFormatting sqref="B660">
    <cfRule type="expression" dxfId="1275" priority="1284" stopIfTrue="1">
      <formula>B660&lt;&gt;B659</formula>
    </cfRule>
  </conditionalFormatting>
  <conditionalFormatting sqref="B630">
    <cfRule type="expression" dxfId="1274" priority="1283" stopIfTrue="1">
      <formula>B630&lt;&gt;B629</formula>
    </cfRule>
  </conditionalFormatting>
  <conditionalFormatting sqref="B870">
    <cfRule type="expression" dxfId="1273" priority="1281" stopIfTrue="1">
      <formula>B870&lt;&gt;B869</formula>
    </cfRule>
  </conditionalFormatting>
  <conditionalFormatting sqref="B840">
    <cfRule type="expression" dxfId="1272" priority="1280" stopIfTrue="1">
      <formula>B840&lt;&gt;B839</formula>
    </cfRule>
  </conditionalFormatting>
  <conditionalFormatting sqref="B810">
    <cfRule type="expression" dxfId="1271" priority="1279" stopIfTrue="1">
      <formula>B810&lt;&gt;B809</formula>
    </cfRule>
  </conditionalFormatting>
  <conditionalFormatting sqref="B780">
    <cfRule type="expression" dxfId="1270" priority="1278" stopIfTrue="1">
      <formula>B780&lt;&gt;B779</formula>
    </cfRule>
  </conditionalFormatting>
  <conditionalFormatting sqref="B780">
    <cfRule type="expression" dxfId="1269" priority="1277" stopIfTrue="1">
      <formula>B780&lt;&gt;B779</formula>
    </cfRule>
  </conditionalFormatting>
  <conditionalFormatting sqref="B870">
    <cfRule type="expression" dxfId="1268" priority="1275" stopIfTrue="1">
      <formula>B870&lt;&gt;B869</formula>
    </cfRule>
  </conditionalFormatting>
  <conditionalFormatting sqref="B840">
    <cfRule type="expression" dxfId="1267" priority="1274" stopIfTrue="1">
      <formula>B840&lt;&gt;B839</formula>
    </cfRule>
  </conditionalFormatting>
  <conditionalFormatting sqref="B810">
    <cfRule type="expression" dxfId="1266" priority="1273" stopIfTrue="1">
      <formula>B810&lt;&gt;B809</formula>
    </cfRule>
  </conditionalFormatting>
  <conditionalFormatting sqref="B780">
    <cfRule type="expression" dxfId="1265" priority="1272" stopIfTrue="1">
      <formula>B780&lt;&gt;B779</formula>
    </cfRule>
  </conditionalFormatting>
  <conditionalFormatting sqref="B780">
    <cfRule type="expression" dxfId="1264" priority="1271" stopIfTrue="1">
      <formula>B780&lt;&gt;B779</formula>
    </cfRule>
  </conditionalFormatting>
  <conditionalFormatting sqref="B870">
    <cfRule type="expression" dxfId="1263" priority="1269" stopIfTrue="1">
      <formula>B870&lt;&gt;B869</formula>
    </cfRule>
  </conditionalFormatting>
  <conditionalFormatting sqref="B840">
    <cfRule type="expression" dxfId="1262" priority="1268" stopIfTrue="1">
      <formula>B840&lt;&gt;B839</formula>
    </cfRule>
  </conditionalFormatting>
  <conditionalFormatting sqref="B810">
    <cfRule type="expression" dxfId="1261" priority="1267" stopIfTrue="1">
      <formula>B810&lt;&gt;B809</formula>
    </cfRule>
  </conditionalFormatting>
  <conditionalFormatting sqref="B780">
    <cfRule type="expression" dxfId="1260" priority="1266" stopIfTrue="1">
      <formula>B780&lt;&gt;B779</formula>
    </cfRule>
  </conditionalFormatting>
  <conditionalFormatting sqref="B780">
    <cfRule type="expression" dxfId="1259" priority="1265" stopIfTrue="1">
      <formula>B780&lt;&gt;B779</formula>
    </cfRule>
  </conditionalFormatting>
  <conditionalFormatting sqref="B870">
    <cfRule type="expression" dxfId="1258" priority="1263" stopIfTrue="1">
      <formula>B870&lt;&gt;B869</formula>
    </cfRule>
  </conditionalFormatting>
  <conditionalFormatting sqref="B840">
    <cfRule type="expression" dxfId="1257" priority="1262" stopIfTrue="1">
      <formula>B840&lt;&gt;B839</formula>
    </cfRule>
  </conditionalFormatting>
  <conditionalFormatting sqref="B810">
    <cfRule type="expression" dxfId="1256" priority="1261" stopIfTrue="1">
      <formula>B810&lt;&gt;B809</formula>
    </cfRule>
  </conditionalFormatting>
  <conditionalFormatting sqref="B780">
    <cfRule type="expression" dxfId="1255" priority="1260" stopIfTrue="1">
      <formula>B780&lt;&gt;B779</formula>
    </cfRule>
  </conditionalFormatting>
  <conditionalFormatting sqref="B780">
    <cfRule type="expression" dxfId="1254" priority="1259" stopIfTrue="1">
      <formula>B780&lt;&gt;B779</formula>
    </cfRule>
  </conditionalFormatting>
  <conditionalFormatting sqref="B870">
    <cfRule type="expression" dxfId="1253" priority="1257" stopIfTrue="1">
      <formula>B870&lt;&gt;B869</formula>
    </cfRule>
  </conditionalFormatting>
  <conditionalFormatting sqref="B840">
    <cfRule type="expression" dxfId="1252" priority="1256" stopIfTrue="1">
      <formula>B840&lt;&gt;B839</formula>
    </cfRule>
  </conditionalFormatting>
  <conditionalFormatting sqref="B810">
    <cfRule type="expression" dxfId="1251" priority="1255" stopIfTrue="1">
      <formula>B810&lt;&gt;B809</formula>
    </cfRule>
  </conditionalFormatting>
  <conditionalFormatting sqref="B780">
    <cfRule type="expression" dxfId="1250" priority="1254" stopIfTrue="1">
      <formula>B780&lt;&gt;B779</formula>
    </cfRule>
  </conditionalFormatting>
  <conditionalFormatting sqref="B780">
    <cfRule type="expression" dxfId="1249" priority="1253" stopIfTrue="1">
      <formula>B780&lt;&gt;B779</formula>
    </cfRule>
  </conditionalFormatting>
  <conditionalFormatting sqref="B870">
    <cfRule type="expression" dxfId="1248" priority="1251" stopIfTrue="1">
      <formula>B870&lt;&gt;B869</formula>
    </cfRule>
  </conditionalFormatting>
  <conditionalFormatting sqref="B840">
    <cfRule type="expression" dxfId="1247" priority="1250" stopIfTrue="1">
      <formula>B840&lt;&gt;B839</formula>
    </cfRule>
  </conditionalFormatting>
  <conditionalFormatting sqref="B810">
    <cfRule type="expression" dxfId="1246" priority="1249" stopIfTrue="1">
      <formula>B810&lt;&gt;B809</formula>
    </cfRule>
  </conditionalFormatting>
  <conditionalFormatting sqref="B780">
    <cfRule type="expression" dxfId="1245" priority="1248" stopIfTrue="1">
      <formula>B780&lt;&gt;B779</formula>
    </cfRule>
  </conditionalFormatting>
  <conditionalFormatting sqref="B780">
    <cfRule type="expression" dxfId="1244" priority="1247" stopIfTrue="1">
      <formula>B780&lt;&gt;B779</formula>
    </cfRule>
  </conditionalFormatting>
  <conditionalFormatting sqref="B870">
    <cfRule type="expression" dxfId="1243" priority="1245" stopIfTrue="1">
      <formula>B870&lt;&gt;B869</formula>
    </cfRule>
  </conditionalFormatting>
  <conditionalFormatting sqref="B840">
    <cfRule type="expression" dxfId="1242" priority="1244" stopIfTrue="1">
      <formula>B840&lt;&gt;B839</formula>
    </cfRule>
  </conditionalFormatting>
  <conditionalFormatting sqref="B810">
    <cfRule type="expression" dxfId="1241" priority="1243" stopIfTrue="1">
      <formula>B810&lt;&gt;B809</formula>
    </cfRule>
  </conditionalFormatting>
  <conditionalFormatting sqref="B780">
    <cfRule type="expression" dxfId="1240" priority="1242" stopIfTrue="1">
      <formula>B780&lt;&gt;B779</formula>
    </cfRule>
  </conditionalFormatting>
  <conditionalFormatting sqref="B780">
    <cfRule type="expression" dxfId="1239" priority="1241" stopIfTrue="1">
      <formula>B780&lt;&gt;B779</formula>
    </cfRule>
  </conditionalFormatting>
  <conditionalFormatting sqref="B870">
    <cfRule type="expression" dxfId="1238" priority="1239" stopIfTrue="1">
      <formula>B870&lt;&gt;B869</formula>
    </cfRule>
  </conditionalFormatting>
  <conditionalFormatting sqref="B840">
    <cfRule type="expression" dxfId="1237" priority="1238" stopIfTrue="1">
      <formula>B840&lt;&gt;B839</formula>
    </cfRule>
  </conditionalFormatting>
  <conditionalFormatting sqref="B810">
    <cfRule type="expression" dxfId="1236" priority="1237" stopIfTrue="1">
      <formula>B810&lt;&gt;B809</formula>
    </cfRule>
  </conditionalFormatting>
  <conditionalFormatting sqref="B780">
    <cfRule type="expression" dxfId="1235" priority="1236" stopIfTrue="1">
      <formula>B780&lt;&gt;B779</formula>
    </cfRule>
  </conditionalFormatting>
  <conditionalFormatting sqref="B780">
    <cfRule type="expression" dxfId="1234" priority="1235" stopIfTrue="1">
      <formula>B780&lt;&gt;B779</formula>
    </cfRule>
  </conditionalFormatting>
  <conditionalFormatting sqref="B1020">
    <cfRule type="expression" dxfId="1233" priority="1234" stopIfTrue="1">
      <formula>B1020&lt;&gt;B1019</formula>
    </cfRule>
  </conditionalFormatting>
  <conditionalFormatting sqref="B990">
    <cfRule type="expression" dxfId="1232" priority="1233" stopIfTrue="1">
      <formula>B990&lt;&gt;B989</formula>
    </cfRule>
  </conditionalFormatting>
  <conditionalFormatting sqref="B990">
    <cfRule type="expression" dxfId="1231" priority="1232" stopIfTrue="1">
      <formula>B990&lt;&gt;B989</formula>
    </cfRule>
  </conditionalFormatting>
  <conditionalFormatting sqref="B960">
    <cfRule type="expression" dxfId="1230" priority="1231" stopIfTrue="1">
      <formula>B960&lt;&gt;B959</formula>
    </cfRule>
  </conditionalFormatting>
  <conditionalFormatting sqref="B930">
    <cfRule type="expression" dxfId="1229" priority="1230" stopIfTrue="1">
      <formula>B930&lt;&gt;B929</formula>
    </cfRule>
  </conditionalFormatting>
  <conditionalFormatting sqref="B1020">
    <cfRule type="expression" dxfId="1228" priority="1229" stopIfTrue="1">
      <formula>B1020&lt;&gt;B1019</formula>
    </cfRule>
  </conditionalFormatting>
  <conditionalFormatting sqref="B990">
    <cfRule type="expression" dxfId="1227" priority="1228" stopIfTrue="1">
      <formula>B990&lt;&gt;B989</formula>
    </cfRule>
  </conditionalFormatting>
  <conditionalFormatting sqref="B990">
    <cfRule type="expression" dxfId="1226" priority="1227" stopIfTrue="1">
      <formula>B990&lt;&gt;B989</formula>
    </cfRule>
  </conditionalFormatting>
  <conditionalFormatting sqref="B960">
    <cfRule type="expression" dxfId="1225" priority="1226" stopIfTrue="1">
      <formula>B960&lt;&gt;B959</formula>
    </cfRule>
  </conditionalFormatting>
  <conditionalFormatting sqref="B930">
    <cfRule type="expression" dxfId="1224" priority="1225" stopIfTrue="1">
      <formula>B930&lt;&gt;B929</formula>
    </cfRule>
  </conditionalFormatting>
  <conditionalFormatting sqref="B1020">
    <cfRule type="expression" dxfId="1223" priority="1224" stopIfTrue="1">
      <formula>B1020&lt;&gt;B1019</formula>
    </cfRule>
  </conditionalFormatting>
  <conditionalFormatting sqref="B990">
    <cfRule type="expression" dxfId="1222" priority="1223" stopIfTrue="1">
      <formula>B990&lt;&gt;B989</formula>
    </cfRule>
  </conditionalFormatting>
  <conditionalFormatting sqref="B990">
    <cfRule type="expression" dxfId="1221" priority="1222" stopIfTrue="1">
      <formula>B990&lt;&gt;B989</formula>
    </cfRule>
  </conditionalFormatting>
  <conditionalFormatting sqref="B960">
    <cfRule type="expression" dxfId="1220" priority="1221" stopIfTrue="1">
      <formula>B960&lt;&gt;B959</formula>
    </cfRule>
  </conditionalFormatting>
  <conditionalFormatting sqref="B930">
    <cfRule type="expression" dxfId="1219" priority="1220" stopIfTrue="1">
      <formula>B930&lt;&gt;B929</formula>
    </cfRule>
  </conditionalFormatting>
  <conditionalFormatting sqref="B1020">
    <cfRule type="expression" dxfId="1218" priority="1219" stopIfTrue="1">
      <formula>B1020&lt;&gt;B1019</formula>
    </cfRule>
  </conditionalFormatting>
  <conditionalFormatting sqref="B990">
    <cfRule type="expression" dxfId="1217" priority="1218" stopIfTrue="1">
      <formula>B990&lt;&gt;B989</formula>
    </cfRule>
  </conditionalFormatting>
  <conditionalFormatting sqref="B990">
    <cfRule type="expression" dxfId="1216" priority="1217" stopIfTrue="1">
      <formula>B990&lt;&gt;B989</formula>
    </cfRule>
  </conditionalFormatting>
  <conditionalFormatting sqref="B960">
    <cfRule type="expression" dxfId="1215" priority="1216" stopIfTrue="1">
      <formula>B960&lt;&gt;B959</formula>
    </cfRule>
  </conditionalFormatting>
  <conditionalFormatting sqref="B930">
    <cfRule type="expression" dxfId="1214" priority="1215" stopIfTrue="1">
      <formula>B930&lt;&gt;B929</formula>
    </cfRule>
  </conditionalFormatting>
  <conditionalFormatting sqref="B1020">
    <cfRule type="expression" dxfId="1213" priority="1214" stopIfTrue="1">
      <formula>B1020&lt;&gt;B1019</formula>
    </cfRule>
  </conditionalFormatting>
  <conditionalFormatting sqref="B990">
    <cfRule type="expression" dxfId="1212" priority="1213" stopIfTrue="1">
      <formula>B990&lt;&gt;B989</formula>
    </cfRule>
  </conditionalFormatting>
  <conditionalFormatting sqref="B990">
    <cfRule type="expression" dxfId="1211" priority="1212" stopIfTrue="1">
      <formula>B990&lt;&gt;B989</formula>
    </cfRule>
  </conditionalFormatting>
  <conditionalFormatting sqref="B960">
    <cfRule type="expression" dxfId="1210" priority="1211" stopIfTrue="1">
      <formula>B960&lt;&gt;B959</formula>
    </cfRule>
  </conditionalFormatting>
  <conditionalFormatting sqref="B930">
    <cfRule type="expression" dxfId="1209" priority="1210" stopIfTrue="1">
      <formula>B930&lt;&gt;B929</formula>
    </cfRule>
  </conditionalFormatting>
  <conditionalFormatting sqref="B1020">
    <cfRule type="expression" dxfId="1208" priority="1209" stopIfTrue="1">
      <formula>B1020&lt;&gt;B1019</formula>
    </cfRule>
  </conditionalFormatting>
  <conditionalFormatting sqref="B990">
    <cfRule type="expression" dxfId="1207" priority="1208" stopIfTrue="1">
      <formula>B990&lt;&gt;B989</formula>
    </cfRule>
  </conditionalFormatting>
  <conditionalFormatting sqref="B990">
    <cfRule type="expression" dxfId="1206" priority="1207" stopIfTrue="1">
      <formula>B990&lt;&gt;B989</formula>
    </cfRule>
  </conditionalFormatting>
  <conditionalFormatting sqref="B960">
    <cfRule type="expression" dxfId="1205" priority="1206" stopIfTrue="1">
      <formula>B960&lt;&gt;B959</formula>
    </cfRule>
  </conditionalFormatting>
  <conditionalFormatting sqref="B930">
    <cfRule type="expression" dxfId="1204" priority="1205" stopIfTrue="1">
      <formula>B930&lt;&gt;B929</formula>
    </cfRule>
  </conditionalFormatting>
  <conditionalFormatting sqref="B1020">
    <cfRule type="expression" dxfId="1203" priority="1204" stopIfTrue="1">
      <formula>B1020&lt;&gt;B1019</formula>
    </cfRule>
  </conditionalFormatting>
  <conditionalFormatting sqref="B990">
    <cfRule type="expression" dxfId="1202" priority="1203" stopIfTrue="1">
      <formula>B990&lt;&gt;B989</formula>
    </cfRule>
  </conditionalFormatting>
  <conditionalFormatting sqref="B990">
    <cfRule type="expression" dxfId="1201" priority="1202" stopIfTrue="1">
      <formula>B990&lt;&gt;B989</formula>
    </cfRule>
  </conditionalFormatting>
  <conditionalFormatting sqref="B960">
    <cfRule type="expression" dxfId="1200" priority="1201" stopIfTrue="1">
      <formula>B960&lt;&gt;B959</formula>
    </cfRule>
  </conditionalFormatting>
  <conditionalFormatting sqref="B930">
    <cfRule type="expression" dxfId="1199" priority="1200" stopIfTrue="1">
      <formula>B930&lt;&gt;B929</formula>
    </cfRule>
  </conditionalFormatting>
  <conditionalFormatting sqref="B1020">
    <cfRule type="expression" dxfId="1198" priority="1199" stopIfTrue="1">
      <formula>B1020&lt;&gt;B1019</formula>
    </cfRule>
  </conditionalFormatting>
  <conditionalFormatting sqref="B990">
    <cfRule type="expression" dxfId="1197" priority="1198" stopIfTrue="1">
      <formula>B990&lt;&gt;B989</formula>
    </cfRule>
  </conditionalFormatting>
  <conditionalFormatting sqref="B990">
    <cfRule type="expression" dxfId="1196" priority="1197" stopIfTrue="1">
      <formula>B990&lt;&gt;B989</formula>
    </cfRule>
  </conditionalFormatting>
  <conditionalFormatting sqref="B960">
    <cfRule type="expression" dxfId="1195" priority="1196" stopIfTrue="1">
      <formula>B960&lt;&gt;B959</formula>
    </cfRule>
  </conditionalFormatting>
  <conditionalFormatting sqref="B930">
    <cfRule type="expression" dxfId="1194" priority="1195" stopIfTrue="1">
      <formula>B930&lt;&gt;B929</formula>
    </cfRule>
  </conditionalFormatting>
  <conditionalFormatting sqref="B300">
    <cfRule type="expression" dxfId="1193" priority="1194" stopIfTrue="1">
      <formula>B300&lt;&gt;B299</formula>
    </cfRule>
  </conditionalFormatting>
  <conditionalFormatting sqref="B300">
    <cfRule type="expression" dxfId="1192" priority="1193" stopIfTrue="1">
      <formula>B300&lt;&gt;B299</formula>
    </cfRule>
  </conditionalFormatting>
  <conditionalFormatting sqref="B300">
    <cfRule type="expression" dxfId="1191" priority="1192" stopIfTrue="1">
      <formula>B300&lt;&gt;B299</formula>
    </cfRule>
  </conditionalFormatting>
  <conditionalFormatting sqref="B300">
    <cfRule type="expression" dxfId="1190" priority="1191" stopIfTrue="1">
      <formula>B300&lt;&gt;B299</formula>
    </cfRule>
  </conditionalFormatting>
  <conditionalFormatting sqref="B300">
    <cfRule type="expression" dxfId="1189" priority="1190" stopIfTrue="1">
      <formula>B300&lt;&gt;B299</formula>
    </cfRule>
  </conditionalFormatting>
  <conditionalFormatting sqref="B300">
    <cfRule type="expression" dxfId="1188" priority="1189" stopIfTrue="1">
      <formula>B300&lt;&gt;B299</formula>
    </cfRule>
  </conditionalFormatting>
  <conditionalFormatting sqref="B360">
    <cfRule type="expression" dxfId="1187" priority="1188" stopIfTrue="1">
      <formula>B360&lt;&gt;B359</formula>
    </cfRule>
  </conditionalFormatting>
  <conditionalFormatting sqref="B330">
    <cfRule type="expression" dxfId="1186" priority="1187" stopIfTrue="1">
      <formula>B330&lt;&gt;B329</formula>
    </cfRule>
  </conditionalFormatting>
  <conditionalFormatting sqref="B360">
    <cfRule type="expression" dxfId="1185" priority="1186" stopIfTrue="1">
      <formula>B360&lt;&gt;B359</formula>
    </cfRule>
  </conditionalFormatting>
  <conditionalFormatting sqref="B330">
    <cfRule type="expression" dxfId="1184" priority="1185" stopIfTrue="1">
      <formula>B330&lt;&gt;B329</formula>
    </cfRule>
  </conditionalFormatting>
  <conditionalFormatting sqref="B360">
    <cfRule type="expression" dxfId="1183" priority="1184" stopIfTrue="1">
      <formula>B360&lt;&gt;B359</formula>
    </cfRule>
  </conditionalFormatting>
  <conditionalFormatting sqref="B330">
    <cfRule type="expression" dxfId="1182" priority="1183" stopIfTrue="1">
      <formula>B330&lt;&gt;B329</formula>
    </cfRule>
  </conditionalFormatting>
  <conditionalFormatting sqref="B360">
    <cfRule type="expression" dxfId="1181" priority="1182" stopIfTrue="1">
      <formula>B360&lt;&gt;B359</formula>
    </cfRule>
  </conditionalFormatting>
  <conditionalFormatting sqref="B330">
    <cfRule type="expression" dxfId="1180" priority="1181" stopIfTrue="1">
      <formula>B330&lt;&gt;B329</formula>
    </cfRule>
  </conditionalFormatting>
  <conditionalFormatting sqref="B360">
    <cfRule type="expression" dxfId="1179" priority="1180" stopIfTrue="1">
      <formula>B360&lt;&gt;B359</formula>
    </cfRule>
  </conditionalFormatting>
  <conditionalFormatting sqref="B330">
    <cfRule type="expression" dxfId="1178" priority="1179" stopIfTrue="1">
      <formula>B330&lt;&gt;B329</formula>
    </cfRule>
  </conditionalFormatting>
  <conditionalFormatting sqref="B360">
    <cfRule type="expression" dxfId="1177" priority="1178" stopIfTrue="1">
      <formula>B360&lt;&gt;B359</formula>
    </cfRule>
  </conditionalFormatting>
  <conditionalFormatting sqref="B330">
    <cfRule type="expression" dxfId="1176" priority="1177" stopIfTrue="1">
      <formula>B330&lt;&gt;B329</formula>
    </cfRule>
  </conditionalFormatting>
  <conditionalFormatting sqref="B360">
    <cfRule type="expression" dxfId="1175" priority="1176" stopIfTrue="1">
      <formula>B360&lt;&gt;B359</formula>
    </cfRule>
  </conditionalFormatting>
  <conditionalFormatting sqref="B330">
    <cfRule type="expression" dxfId="1174" priority="1175" stopIfTrue="1">
      <formula>B330&lt;&gt;B329</formula>
    </cfRule>
  </conditionalFormatting>
  <conditionalFormatting sqref="B360">
    <cfRule type="expression" dxfId="1173" priority="1174" stopIfTrue="1">
      <formula>B360&lt;&gt;B359</formula>
    </cfRule>
  </conditionalFormatting>
  <conditionalFormatting sqref="B330">
    <cfRule type="expression" dxfId="1172" priority="1173" stopIfTrue="1">
      <formula>B330&lt;&gt;B329</formula>
    </cfRule>
  </conditionalFormatting>
  <conditionalFormatting sqref="B420">
    <cfRule type="expression" dxfId="1171" priority="1172" stopIfTrue="1">
      <formula>B420&lt;&gt;B419</formula>
    </cfRule>
  </conditionalFormatting>
  <conditionalFormatting sqref="B390">
    <cfRule type="expression" dxfId="1170" priority="1171" stopIfTrue="1">
      <formula>B390&lt;&gt;B389</formula>
    </cfRule>
  </conditionalFormatting>
  <conditionalFormatting sqref="B420">
    <cfRule type="expression" dxfId="1169" priority="1170" stopIfTrue="1">
      <formula>B420&lt;&gt;B419</formula>
    </cfRule>
  </conditionalFormatting>
  <conditionalFormatting sqref="B390">
    <cfRule type="expression" dxfId="1168" priority="1169" stopIfTrue="1">
      <formula>B390&lt;&gt;B389</formula>
    </cfRule>
  </conditionalFormatting>
  <conditionalFormatting sqref="B420">
    <cfRule type="expression" dxfId="1167" priority="1168" stopIfTrue="1">
      <formula>B420&lt;&gt;B419</formula>
    </cfRule>
  </conditionalFormatting>
  <conditionalFormatting sqref="B390">
    <cfRule type="expression" dxfId="1166" priority="1167" stopIfTrue="1">
      <formula>B390&lt;&gt;B389</formula>
    </cfRule>
  </conditionalFormatting>
  <conditionalFormatting sqref="B420">
    <cfRule type="expression" dxfId="1165" priority="1166" stopIfTrue="1">
      <formula>B420&lt;&gt;B419</formula>
    </cfRule>
  </conditionalFormatting>
  <conditionalFormatting sqref="B390">
    <cfRule type="expression" dxfId="1164" priority="1165" stopIfTrue="1">
      <formula>B390&lt;&gt;B389</formula>
    </cfRule>
  </conditionalFormatting>
  <conditionalFormatting sqref="B420">
    <cfRule type="expression" dxfId="1163" priority="1164" stopIfTrue="1">
      <formula>B420&lt;&gt;B419</formula>
    </cfRule>
  </conditionalFormatting>
  <conditionalFormatting sqref="B390">
    <cfRule type="expression" dxfId="1162" priority="1163" stopIfTrue="1">
      <formula>B390&lt;&gt;B389</formula>
    </cfRule>
  </conditionalFormatting>
  <conditionalFormatting sqref="B420">
    <cfRule type="expression" dxfId="1161" priority="1162" stopIfTrue="1">
      <formula>B420&lt;&gt;B419</formula>
    </cfRule>
  </conditionalFormatting>
  <conditionalFormatting sqref="B390">
    <cfRule type="expression" dxfId="1160" priority="1161" stopIfTrue="1">
      <formula>B390&lt;&gt;B389</formula>
    </cfRule>
  </conditionalFormatting>
  <conditionalFormatting sqref="B420">
    <cfRule type="expression" dxfId="1159" priority="1160" stopIfTrue="1">
      <formula>B420&lt;&gt;B419</formula>
    </cfRule>
  </conditionalFormatting>
  <conditionalFormatting sqref="B390">
    <cfRule type="expression" dxfId="1158" priority="1159" stopIfTrue="1">
      <formula>B390&lt;&gt;B389</formula>
    </cfRule>
  </conditionalFormatting>
  <conditionalFormatting sqref="B420">
    <cfRule type="expression" dxfId="1157" priority="1158" stopIfTrue="1">
      <formula>B420&lt;&gt;B419</formula>
    </cfRule>
  </conditionalFormatting>
  <conditionalFormatting sqref="B390">
    <cfRule type="expression" dxfId="1156" priority="1157" stopIfTrue="1">
      <formula>B390&lt;&gt;B389</formula>
    </cfRule>
  </conditionalFormatting>
  <conditionalFormatting sqref="B540">
    <cfRule type="expression" dxfId="1155" priority="1156" stopIfTrue="1">
      <formula>B540&lt;&gt;B539</formula>
    </cfRule>
  </conditionalFormatting>
  <conditionalFormatting sqref="B510">
    <cfRule type="expression" dxfId="1154" priority="1155" stopIfTrue="1">
      <formula>B510&lt;&gt;B509</formula>
    </cfRule>
  </conditionalFormatting>
  <conditionalFormatting sqref="B540">
    <cfRule type="expression" dxfId="1153" priority="1154" stopIfTrue="1">
      <formula>B540&lt;&gt;B539</formula>
    </cfRule>
  </conditionalFormatting>
  <conditionalFormatting sqref="B510">
    <cfRule type="expression" dxfId="1152" priority="1153" stopIfTrue="1">
      <formula>B510&lt;&gt;B509</formula>
    </cfRule>
  </conditionalFormatting>
  <conditionalFormatting sqref="B540">
    <cfRule type="expression" dxfId="1151" priority="1152" stopIfTrue="1">
      <formula>B540&lt;&gt;B539</formula>
    </cfRule>
  </conditionalFormatting>
  <conditionalFormatting sqref="B510">
    <cfRule type="expression" dxfId="1150" priority="1151" stopIfTrue="1">
      <formula>B510&lt;&gt;B509</formula>
    </cfRule>
  </conditionalFormatting>
  <conditionalFormatting sqref="B540">
    <cfRule type="expression" dxfId="1149" priority="1150" stopIfTrue="1">
      <formula>B540&lt;&gt;B539</formula>
    </cfRule>
  </conditionalFormatting>
  <conditionalFormatting sqref="B510">
    <cfRule type="expression" dxfId="1148" priority="1149" stopIfTrue="1">
      <formula>B510&lt;&gt;B509</formula>
    </cfRule>
  </conditionalFormatting>
  <conditionalFormatting sqref="B540">
    <cfRule type="expression" dxfId="1147" priority="1148" stopIfTrue="1">
      <formula>B540&lt;&gt;B539</formula>
    </cfRule>
  </conditionalFormatting>
  <conditionalFormatting sqref="B510">
    <cfRule type="expression" dxfId="1146" priority="1147" stopIfTrue="1">
      <formula>B510&lt;&gt;B509</formula>
    </cfRule>
  </conditionalFormatting>
  <conditionalFormatting sqref="B540">
    <cfRule type="expression" dxfId="1145" priority="1146" stopIfTrue="1">
      <formula>B540&lt;&gt;B539</formula>
    </cfRule>
  </conditionalFormatting>
  <conditionalFormatting sqref="B510">
    <cfRule type="expression" dxfId="1144" priority="1145" stopIfTrue="1">
      <formula>B510&lt;&gt;B509</formula>
    </cfRule>
  </conditionalFormatting>
  <conditionalFormatting sqref="B540">
    <cfRule type="expression" dxfId="1143" priority="1144" stopIfTrue="1">
      <formula>B540&lt;&gt;B539</formula>
    </cfRule>
  </conditionalFormatting>
  <conditionalFormatting sqref="B510">
    <cfRule type="expression" dxfId="1142" priority="1143" stopIfTrue="1">
      <formula>B510&lt;&gt;B509</formula>
    </cfRule>
  </conditionalFormatting>
  <conditionalFormatting sqref="B540">
    <cfRule type="expression" dxfId="1141" priority="1142" stopIfTrue="1">
      <formula>B540&lt;&gt;B539</formula>
    </cfRule>
  </conditionalFormatting>
  <conditionalFormatting sqref="B510">
    <cfRule type="expression" dxfId="1140" priority="1141" stopIfTrue="1">
      <formula>B510&lt;&gt;B509</formula>
    </cfRule>
  </conditionalFormatting>
  <conditionalFormatting sqref="B660">
    <cfRule type="expression" dxfId="1139" priority="1140" stopIfTrue="1">
      <formula>B660&lt;&gt;B659</formula>
    </cfRule>
  </conditionalFormatting>
  <conditionalFormatting sqref="B630">
    <cfRule type="expression" dxfId="1138" priority="1139" stopIfTrue="1">
      <formula>B630&lt;&gt;B629</formula>
    </cfRule>
  </conditionalFormatting>
  <conditionalFormatting sqref="O330">
    <cfRule type="expression" dxfId="1137" priority="1138" stopIfTrue="1">
      <formula>O330&lt;&gt;O329</formula>
    </cfRule>
  </conditionalFormatting>
  <conditionalFormatting sqref="O330">
    <cfRule type="expression" dxfId="1136" priority="1137" stopIfTrue="1">
      <formula>O330&lt;&gt;O329</formula>
    </cfRule>
  </conditionalFormatting>
  <conditionalFormatting sqref="O330">
    <cfRule type="expression" dxfId="1135" priority="1136" stopIfTrue="1">
      <formula>O330&lt;&gt;O329</formula>
    </cfRule>
  </conditionalFormatting>
  <conditionalFormatting sqref="O330">
    <cfRule type="expression" dxfId="1134" priority="1135" stopIfTrue="1">
      <formula>O330&lt;&gt;O329</formula>
    </cfRule>
  </conditionalFormatting>
  <conditionalFormatting sqref="O330">
    <cfRule type="expression" dxfId="1133" priority="1134" stopIfTrue="1">
      <formula>O330&lt;&gt;O329</formula>
    </cfRule>
  </conditionalFormatting>
  <conditionalFormatting sqref="O330">
    <cfRule type="expression" dxfId="1132" priority="1133" stopIfTrue="1">
      <formula>O330&lt;&gt;O329</formula>
    </cfRule>
  </conditionalFormatting>
  <conditionalFormatting sqref="O330">
    <cfRule type="expression" dxfId="1131" priority="1132" stopIfTrue="1">
      <formula>O330&lt;&gt;O329</formula>
    </cfRule>
  </conditionalFormatting>
  <conditionalFormatting sqref="O330">
    <cfRule type="expression" dxfId="1130" priority="1131" stopIfTrue="1">
      <formula>O330&lt;&gt;O329</formula>
    </cfRule>
  </conditionalFormatting>
  <conditionalFormatting sqref="O330">
    <cfRule type="expression" dxfId="1129" priority="1130" stopIfTrue="1">
      <formula>O330&lt;&gt;O329</formula>
    </cfRule>
  </conditionalFormatting>
  <conditionalFormatting sqref="O330">
    <cfRule type="expression" dxfId="1128" priority="1129" stopIfTrue="1">
      <formula>O330&lt;&gt;O329</formula>
    </cfRule>
  </conditionalFormatting>
  <conditionalFormatting sqref="O330">
    <cfRule type="expression" dxfId="1127" priority="1128" stopIfTrue="1">
      <formula>O330&lt;&gt;O329</formula>
    </cfRule>
  </conditionalFormatting>
  <conditionalFormatting sqref="O330">
    <cfRule type="expression" dxfId="1126" priority="1127" stopIfTrue="1">
      <formula>O330&lt;&gt;O329</formula>
    </cfRule>
  </conditionalFormatting>
  <conditionalFormatting sqref="O330">
    <cfRule type="expression" dxfId="1125" priority="1126" stopIfTrue="1">
      <formula>O330&lt;&gt;O329</formula>
    </cfRule>
  </conditionalFormatting>
  <conditionalFormatting sqref="O330">
    <cfRule type="expression" dxfId="1124" priority="1125" stopIfTrue="1">
      <formula>O330&lt;&gt;O329</formula>
    </cfRule>
  </conditionalFormatting>
  <conditionalFormatting sqref="O330">
    <cfRule type="expression" dxfId="1123" priority="1124" stopIfTrue="1">
      <formula>O330&lt;&gt;O329</formula>
    </cfRule>
  </conditionalFormatting>
  <conditionalFormatting sqref="O330">
    <cfRule type="expression" dxfId="1122" priority="1123" stopIfTrue="1">
      <formula>O330&lt;&gt;O329</formula>
    </cfRule>
  </conditionalFormatting>
  <conditionalFormatting sqref="O390">
    <cfRule type="expression" dxfId="1121" priority="1122" stopIfTrue="1">
      <formula>O390&lt;&gt;O389</formula>
    </cfRule>
  </conditionalFormatting>
  <conditionalFormatting sqref="O390">
    <cfRule type="expression" dxfId="1120" priority="1121" stopIfTrue="1">
      <formula>O390&lt;&gt;O389</formula>
    </cfRule>
  </conditionalFormatting>
  <conditionalFormatting sqref="O390">
    <cfRule type="expression" dxfId="1119" priority="1120" stopIfTrue="1">
      <formula>O390&lt;&gt;O389</formula>
    </cfRule>
  </conditionalFormatting>
  <conditionalFormatting sqref="O390">
    <cfRule type="expression" dxfId="1118" priority="1119" stopIfTrue="1">
      <formula>O390&lt;&gt;O389</formula>
    </cfRule>
  </conditionalFormatting>
  <conditionalFormatting sqref="O390">
    <cfRule type="expression" dxfId="1117" priority="1118" stopIfTrue="1">
      <formula>O390&lt;&gt;O389</formula>
    </cfRule>
  </conditionalFormatting>
  <conditionalFormatting sqref="O390">
    <cfRule type="expression" dxfId="1116" priority="1117" stopIfTrue="1">
      <formula>O390&lt;&gt;O389</formula>
    </cfRule>
  </conditionalFormatting>
  <conditionalFormatting sqref="O390">
    <cfRule type="expression" dxfId="1115" priority="1116" stopIfTrue="1">
      <formula>O390&lt;&gt;O389</formula>
    </cfRule>
  </conditionalFormatting>
  <conditionalFormatting sqref="O390">
    <cfRule type="expression" dxfId="1114" priority="1115" stopIfTrue="1">
      <formula>O390&lt;&gt;O389</formula>
    </cfRule>
  </conditionalFormatting>
  <conditionalFormatting sqref="O390">
    <cfRule type="expression" dxfId="1113" priority="1114" stopIfTrue="1">
      <formula>O390&lt;&gt;O389</formula>
    </cfRule>
  </conditionalFormatting>
  <conditionalFormatting sqref="O390">
    <cfRule type="expression" dxfId="1112" priority="1113" stopIfTrue="1">
      <formula>O390&lt;&gt;O389</formula>
    </cfRule>
  </conditionalFormatting>
  <conditionalFormatting sqref="O390">
    <cfRule type="expression" dxfId="1111" priority="1112" stopIfTrue="1">
      <formula>O390&lt;&gt;O389</formula>
    </cfRule>
  </conditionalFormatting>
  <conditionalFormatting sqref="O390">
    <cfRule type="expression" dxfId="1110" priority="1111" stopIfTrue="1">
      <formula>O390&lt;&gt;O389</formula>
    </cfRule>
  </conditionalFormatting>
  <conditionalFormatting sqref="O390">
    <cfRule type="expression" dxfId="1109" priority="1110" stopIfTrue="1">
      <formula>O390&lt;&gt;O389</formula>
    </cfRule>
  </conditionalFormatting>
  <conditionalFormatting sqref="O390">
    <cfRule type="expression" dxfId="1108" priority="1109" stopIfTrue="1">
      <formula>O390&lt;&gt;O389</formula>
    </cfRule>
  </conditionalFormatting>
  <conditionalFormatting sqref="O390">
    <cfRule type="expression" dxfId="1107" priority="1108" stopIfTrue="1">
      <formula>O390&lt;&gt;O389</formula>
    </cfRule>
  </conditionalFormatting>
  <conditionalFormatting sqref="O390">
    <cfRule type="expression" dxfId="1106" priority="1107" stopIfTrue="1">
      <formula>O390&lt;&gt;O389</formula>
    </cfRule>
  </conditionalFormatting>
  <conditionalFormatting sqref="O510">
    <cfRule type="expression" dxfId="1105" priority="1106" stopIfTrue="1">
      <formula>O510&lt;&gt;O509</formula>
    </cfRule>
  </conditionalFormatting>
  <conditionalFormatting sqref="O510">
    <cfRule type="expression" dxfId="1104" priority="1105" stopIfTrue="1">
      <formula>O510&lt;&gt;O509</formula>
    </cfRule>
  </conditionalFormatting>
  <conditionalFormatting sqref="O510">
    <cfRule type="expression" dxfId="1103" priority="1104" stopIfTrue="1">
      <formula>O510&lt;&gt;O509</formula>
    </cfRule>
  </conditionalFormatting>
  <conditionalFormatting sqref="O510">
    <cfRule type="expression" dxfId="1102" priority="1103" stopIfTrue="1">
      <formula>O510&lt;&gt;O509</formula>
    </cfRule>
  </conditionalFormatting>
  <conditionalFormatting sqref="O510">
    <cfRule type="expression" dxfId="1101" priority="1102" stopIfTrue="1">
      <formula>O510&lt;&gt;O509</formula>
    </cfRule>
  </conditionalFormatting>
  <conditionalFormatting sqref="O510">
    <cfRule type="expression" dxfId="1100" priority="1101" stopIfTrue="1">
      <formula>O510&lt;&gt;O509</formula>
    </cfRule>
  </conditionalFormatting>
  <conditionalFormatting sqref="O510">
    <cfRule type="expression" dxfId="1099" priority="1100" stopIfTrue="1">
      <formula>O510&lt;&gt;O509</formula>
    </cfRule>
  </conditionalFormatting>
  <conditionalFormatting sqref="O510">
    <cfRule type="expression" dxfId="1098" priority="1099" stopIfTrue="1">
      <formula>O510&lt;&gt;O509</formula>
    </cfRule>
  </conditionalFormatting>
  <conditionalFormatting sqref="O510">
    <cfRule type="expression" dxfId="1097" priority="1098" stopIfTrue="1">
      <formula>O510&lt;&gt;O509</formula>
    </cfRule>
  </conditionalFormatting>
  <conditionalFormatting sqref="O510">
    <cfRule type="expression" dxfId="1096" priority="1097" stopIfTrue="1">
      <formula>O510&lt;&gt;O509</formula>
    </cfRule>
  </conditionalFormatting>
  <conditionalFormatting sqref="O510">
    <cfRule type="expression" dxfId="1095" priority="1096" stopIfTrue="1">
      <formula>O510&lt;&gt;O509</formula>
    </cfRule>
  </conditionalFormatting>
  <conditionalFormatting sqref="O510">
    <cfRule type="expression" dxfId="1094" priority="1095" stopIfTrue="1">
      <formula>O510&lt;&gt;O509</formula>
    </cfRule>
  </conditionalFormatting>
  <conditionalFormatting sqref="O510">
    <cfRule type="expression" dxfId="1093" priority="1094" stopIfTrue="1">
      <formula>O510&lt;&gt;O509</formula>
    </cfRule>
  </conditionalFormatting>
  <conditionalFormatting sqref="O510">
    <cfRule type="expression" dxfId="1092" priority="1093" stopIfTrue="1">
      <formula>O510&lt;&gt;O509</formula>
    </cfRule>
  </conditionalFormatting>
  <conditionalFormatting sqref="O510">
    <cfRule type="expression" dxfId="1091" priority="1092" stopIfTrue="1">
      <formula>O510&lt;&gt;O509</formula>
    </cfRule>
  </conditionalFormatting>
  <conditionalFormatting sqref="O510">
    <cfRule type="expression" dxfId="1090" priority="1091" stopIfTrue="1">
      <formula>O510&lt;&gt;O509</formula>
    </cfRule>
  </conditionalFormatting>
  <conditionalFormatting sqref="O630">
    <cfRule type="expression" dxfId="1089" priority="1090" stopIfTrue="1">
      <formula>O630&lt;&gt;O629</formula>
    </cfRule>
  </conditionalFormatting>
  <conditionalFormatting sqref="O630">
    <cfRule type="expression" dxfId="1088" priority="1089" stopIfTrue="1">
      <formula>O630&lt;&gt;O629</formula>
    </cfRule>
  </conditionalFormatting>
  <conditionalFormatting sqref="O630">
    <cfRule type="expression" dxfId="1087" priority="1088" stopIfTrue="1">
      <formula>O630&lt;&gt;O629</formula>
    </cfRule>
  </conditionalFormatting>
  <conditionalFormatting sqref="O630">
    <cfRule type="expression" dxfId="1086" priority="1087" stopIfTrue="1">
      <formula>O630&lt;&gt;O629</formula>
    </cfRule>
  </conditionalFormatting>
  <conditionalFormatting sqref="O630">
    <cfRule type="expression" dxfId="1085" priority="1086" stopIfTrue="1">
      <formula>O630&lt;&gt;O629</formula>
    </cfRule>
  </conditionalFormatting>
  <conditionalFormatting sqref="O630">
    <cfRule type="expression" dxfId="1084" priority="1085" stopIfTrue="1">
      <formula>O630&lt;&gt;O629</formula>
    </cfRule>
  </conditionalFormatting>
  <conditionalFormatting sqref="O630">
    <cfRule type="expression" dxfId="1083" priority="1084" stopIfTrue="1">
      <formula>O630&lt;&gt;O629</formula>
    </cfRule>
  </conditionalFormatting>
  <conditionalFormatting sqref="O630">
    <cfRule type="expression" dxfId="1082" priority="1083" stopIfTrue="1">
      <formula>O630&lt;&gt;O629</formula>
    </cfRule>
  </conditionalFormatting>
  <conditionalFormatting sqref="O630">
    <cfRule type="expression" dxfId="1081" priority="1082" stopIfTrue="1">
      <formula>O630&lt;&gt;O629</formula>
    </cfRule>
  </conditionalFormatting>
  <conditionalFormatting sqref="O690">
    <cfRule type="expression" dxfId="1080" priority="1081" stopIfTrue="1">
      <formula>O690&lt;&gt;O689</formula>
    </cfRule>
  </conditionalFormatting>
  <conditionalFormatting sqref="O690">
    <cfRule type="expression" dxfId="1079" priority="1080" stopIfTrue="1">
      <formula>O690&lt;&gt;O689</formula>
    </cfRule>
  </conditionalFormatting>
  <conditionalFormatting sqref="O690">
    <cfRule type="expression" dxfId="1078" priority="1079" stopIfTrue="1">
      <formula>O690&lt;&gt;O689</formula>
    </cfRule>
  </conditionalFormatting>
  <conditionalFormatting sqref="O690">
    <cfRule type="expression" dxfId="1077" priority="1078" stopIfTrue="1">
      <formula>O690&lt;&gt;O689</formula>
    </cfRule>
  </conditionalFormatting>
  <conditionalFormatting sqref="O690">
    <cfRule type="expression" dxfId="1076" priority="1077" stopIfTrue="1">
      <formula>O690&lt;&gt;O689</formula>
    </cfRule>
  </conditionalFormatting>
  <conditionalFormatting sqref="O690">
    <cfRule type="expression" dxfId="1075" priority="1076" stopIfTrue="1">
      <formula>O690&lt;&gt;O689</formula>
    </cfRule>
  </conditionalFormatting>
  <conditionalFormatting sqref="O690">
    <cfRule type="expression" dxfId="1074" priority="1075" stopIfTrue="1">
      <formula>O690&lt;&gt;O689</formula>
    </cfRule>
  </conditionalFormatting>
  <conditionalFormatting sqref="O690">
    <cfRule type="expression" dxfId="1073" priority="1074" stopIfTrue="1">
      <formula>O690&lt;&gt;O689</formula>
    </cfRule>
  </conditionalFormatting>
  <conditionalFormatting sqref="O810">
    <cfRule type="expression" dxfId="1072" priority="1073" stopIfTrue="1">
      <formula>O810&lt;&gt;O809</formula>
    </cfRule>
  </conditionalFormatting>
  <conditionalFormatting sqref="O810">
    <cfRule type="expression" dxfId="1071" priority="1072" stopIfTrue="1">
      <formula>O810&lt;&gt;O809</formula>
    </cfRule>
  </conditionalFormatting>
  <conditionalFormatting sqref="O810">
    <cfRule type="expression" dxfId="1070" priority="1071" stopIfTrue="1">
      <formula>O810&lt;&gt;O809</formula>
    </cfRule>
  </conditionalFormatting>
  <conditionalFormatting sqref="O810">
    <cfRule type="expression" dxfId="1069" priority="1070" stopIfTrue="1">
      <formula>O810&lt;&gt;O809</formula>
    </cfRule>
  </conditionalFormatting>
  <conditionalFormatting sqref="O810">
    <cfRule type="expression" dxfId="1068" priority="1069" stopIfTrue="1">
      <formula>O810&lt;&gt;O809</formula>
    </cfRule>
  </conditionalFormatting>
  <conditionalFormatting sqref="O810">
    <cfRule type="expression" dxfId="1067" priority="1068" stopIfTrue="1">
      <formula>O810&lt;&gt;O809</formula>
    </cfRule>
  </conditionalFormatting>
  <conditionalFormatting sqref="O810">
    <cfRule type="expression" dxfId="1066" priority="1067" stopIfTrue="1">
      <formula>O810&lt;&gt;O809</formula>
    </cfRule>
  </conditionalFormatting>
  <conditionalFormatting sqref="O810">
    <cfRule type="expression" dxfId="1065" priority="1066" stopIfTrue="1">
      <formula>O810&lt;&gt;O809</formula>
    </cfRule>
  </conditionalFormatting>
  <conditionalFormatting sqref="O870">
    <cfRule type="expression" dxfId="1064" priority="1065" stopIfTrue="1">
      <formula>O870&lt;&gt;O869</formula>
    </cfRule>
  </conditionalFormatting>
  <conditionalFormatting sqref="O870">
    <cfRule type="expression" dxfId="1063" priority="1064" stopIfTrue="1">
      <formula>O870&lt;&gt;O869</formula>
    </cfRule>
  </conditionalFormatting>
  <conditionalFormatting sqref="O870">
    <cfRule type="expression" dxfId="1062" priority="1063" stopIfTrue="1">
      <formula>O870&lt;&gt;O869</formula>
    </cfRule>
  </conditionalFormatting>
  <conditionalFormatting sqref="O870">
    <cfRule type="expression" dxfId="1061" priority="1062" stopIfTrue="1">
      <formula>O870&lt;&gt;O869</formula>
    </cfRule>
  </conditionalFormatting>
  <conditionalFormatting sqref="O870">
    <cfRule type="expression" dxfId="1060" priority="1061" stopIfTrue="1">
      <formula>O870&lt;&gt;O869</formula>
    </cfRule>
  </conditionalFormatting>
  <conditionalFormatting sqref="O870">
    <cfRule type="expression" dxfId="1059" priority="1060" stopIfTrue="1">
      <formula>O870&lt;&gt;O869</formula>
    </cfRule>
  </conditionalFormatting>
  <conditionalFormatting sqref="O870">
    <cfRule type="expression" dxfId="1058" priority="1059" stopIfTrue="1">
      <formula>O870&lt;&gt;O869</formula>
    </cfRule>
  </conditionalFormatting>
  <conditionalFormatting sqref="O870">
    <cfRule type="expression" dxfId="1057" priority="1058" stopIfTrue="1">
      <formula>O870&lt;&gt;O869</formula>
    </cfRule>
  </conditionalFormatting>
  <conditionalFormatting sqref="O930">
    <cfRule type="expression" dxfId="1056" priority="1057" stopIfTrue="1">
      <formula>O930&lt;&gt;O929</formula>
    </cfRule>
  </conditionalFormatting>
  <conditionalFormatting sqref="O930">
    <cfRule type="expression" dxfId="1055" priority="1056" stopIfTrue="1">
      <formula>O930&lt;&gt;O929</formula>
    </cfRule>
  </conditionalFormatting>
  <conditionalFormatting sqref="O930">
    <cfRule type="expression" dxfId="1054" priority="1055" stopIfTrue="1">
      <formula>O930&lt;&gt;O929</formula>
    </cfRule>
  </conditionalFormatting>
  <conditionalFormatting sqref="O930">
    <cfRule type="expression" dxfId="1053" priority="1054" stopIfTrue="1">
      <formula>O930&lt;&gt;O929</formula>
    </cfRule>
  </conditionalFormatting>
  <conditionalFormatting sqref="O930">
    <cfRule type="expression" dxfId="1052" priority="1053" stopIfTrue="1">
      <formula>O930&lt;&gt;O929</formula>
    </cfRule>
  </conditionalFormatting>
  <conditionalFormatting sqref="O930">
    <cfRule type="expression" dxfId="1051" priority="1052" stopIfTrue="1">
      <formula>O930&lt;&gt;O929</formula>
    </cfRule>
  </conditionalFormatting>
  <conditionalFormatting sqref="O930">
    <cfRule type="expression" dxfId="1050" priority="1051" stopIfTrue="1">
      <formula>O930&lt;&gt;O929</formula>
    </cfRule>
  </conditionalFormatting>
  <conditionalFormatting sqref="O930">
    <cfRule type="expression" dxfId="1049" priority="1050" stopIfTrue="1">
      <formula>O930&lt;&gt;O929</formula>
    </cfRule>
  </conditionalFormatting>
  <conditionalFormatting sqref="O990">
    <cfRule type="expression" dxfId="1048" priority="1049" stopIfTrue="1">
      <formula>O990&lt;&gt;O989</formula>
    </cfRule>
  </conditionalFormatting>
  <conditionalFormatting sqref="O990">
    <cfRule type="expression" dxfId="1047" priority="1048" stopIfTrue="1">
      <formula>O990&lt;&gt;O989</formula>
    </cfRule>
  </conditionalFormatting>
  <conditionalFormatting sqref="O990">
    <cfRule type="expression" dxfId="1046" priority="1047" stopIfTrue="1">
      <formula>O990&lt;&gt;O989</formula>
    </cfRule>
  </conditionalFormatting>
  <conditionalFormatting sqref="O990">
    <cfRule type="expression" dxfId="1045" priority="1046" stopIfTrue="1">
      <formula>O990&lt;&gt;O989</formula>
    </cfRule>
  </conditionalFormatting>
  <conditionalFormatting sqref="O990">
    <cfRule type="expression" dxfId="1044" priority="1045" stopIfTrue="1">
      <formula>O990&lt;&gt;O989</formula>
    </cfRule>
  </conditionalFormatting>
  <conditionalFormatting sqref="O990">
    <cfRule type="expression" dxfId="1043" priority="1044" stopIfTrue="1">
      <formula>O990&lt;&gt;O989</formula>
    </cfRule>
  </conditionalFormatting>
  <conditionalFormatting sqref="O990">
    <cfRule type="expression" dxfId="1042" priority="1043" stopIfTrue="1">
      <formula>O990&lt;&gt;O989</formula>
    </cfRule>
  </conditionalFormatting>
  <conditionalFormatting sqref="O990">
    <cfRule type="expression" dxfId="1041" priority="1042" stopIfTrue="1">
      <formula>O990&lt;&gt;O989</formula>
    </cfRule>
  </conditionalFormatting>
  <conditionalFormatting sqref="L1862:M1862 C1862:J1862">
    <cfRule type="expression" dxfId="1040" priority="1041" stopIfTrue="1">
      <formula>C1862&lt;&gt;C1861</formula>
    </cfRule>
  </conditionalFormatting>
  <conditionalFormatting sqref="B1862">
    <cfRule type="expression" dxfId="1039" priority="1040" stopIfTrue="1">
      <formula>B1862&lt;&gt;B1861</formula>
    </cfRule>
  </conditionalFormatting>
  <conditionalFormatting sqref="C1862:J1862 U1862:Z1862 P1862:S1862 L1862:M1862 X1863">
    <cfRule type="expression" dxfId="1038" priority="1039" stopIfTrue="1">
      <formula>C1862&lt;&gt;C1861</formula>
    </cfRule>
  </conditionalFormatting>
  <conditionalFormatting sqref="O1862">
    <cfRule type="expression" dxfId="1037" priority="1038" stopIfTrue="1">
      <formula>O1862&lt;&gt;O1861</formula>
    </cfRule>
  </conditionalFormatting>
  <conditionalFormatting sqref="P1862">
    <cfRule type="expression" dxfId="1036" priority="1037" stopIfTrue="1">
      <formula>P1862&lt;&gt;P1861</formula>
    </cfRule>
  </conditionalFormatting>
  <conditionalFormatting sqref="P1862:Z1862 X1863">
    <cfRule type="expression" dxfId="1035" priority="1036" stopIfTrue="1">
      <formula>P1862&lt;&gt;P1861</formula>
    </cfRule>
  </conditionalFormatting>
  <conditionalFormatting sqref="B1862">
    <cfRule type="expression" dxfId="1034" priority="1035" stopIfTrue="1">
      <formula>B1862&lt;&gt;B1861</formula>
    </cfRule>
  </conditionalFormatting>
  <conditionalFormatting sqref="C1862">
    <cfRule type="expression" dxfId="1033" priority="1034" stopIfTrue="1">
      <formula>C1862&lt;&gt;C1861</formula>
    </cfRule>
  </conditionalFormatting>
  <conditionalFormatting sqref="O1862">
    <cfRule type="expression" dxfId="1032" priority="1033" stopIfTrue="1">
      <formula>O1862&lt;&gt;O1861</formula>
    </cfRule>
  </conditionalFormatting>
  <conditionalFormatting sqref="P1862">
    <cfRule type="expression" dxfId="1031" priority="1032" stopIfTrue="1">
      <formula>P1862&lt;&gt;P1861</formula>
    </cfRule>
  </conditionalFormatting>
  <conditionalFormatting sqref="P1862:Z1862 X1863">
    <cfRule type="expression" dxfId="1030" priority="1031" stopIfTrue="1">
      <formula>P1862&lt;&gt;P1861</formula>
    </cfRule>
  </conditionalFormatting>
  <conditionalFormatting sqref="B1862">
    <cfRule type="expression" dxfId="1029" priority="1030" stopIfTrue="1">
      <formula>B1862&lt;&gt;B1861</formula>
    </cfRule>
  </conditionalFormatting>
  <conditionalFormatting sqref="C1862">
    <cfRule type="expression" dxfId="1028" priority="1029" stopIfTrue="1">
      <formula>C1862&lt;&gt;C1861</formula>
    </cfRule>
  </conditionalFormatting>
  <conditionalFormatting sqref="O1862">
    <cfRule type="expression" dxfId="1027" priority="1028" stopIfTrue="1">
      <formula>O1862&lt;&gt;O1861</formula>
    </cfRule>
  </conditionalFormatting>
  <conditionalFormatting sqref="P1862">
    <cfRule type="expression" dxfId="1026" priority="1027" stopIfTrue="1">
      <formula>P1862&lt;&gt;P1861</formula>
    </cfRule>
  </conditionalFormatting>
  <conditionalFormatting sqref="P1862:Z1862 X1863">
    <cfRule type="expression" dxfId="1025" priority="1026" stopIfTrue="1">
      <formula>P1862&lt;&gt;P1861</formula>
    </cfRule>
  </conditionalFormatting>
  <conditionalFormatting sqref="B1862">
    <cfRule type="expression" dxfId="1024" priority="1025" stopIfTrue="1">
      <formula>B1862&lt;&gt;B1861</formula>
    </cfRule>
  </conditionalFormatting>
  <conditionalFormatting sqref="C1862">
    <cfRule type="expression" dxfId="1023" priority="1024" stopIfTrue="1">
      <formula>C1862&lt;&gt;C1861</formula>
    </cfRule>
  </conditionalFormatting>
  <conditionalFormatting sqref="O1862">
    <cfRule type="expression" dxfId="1022" priority="1023" stopIfTrue="1">
      <formula>O1862&lt;&gt;O1861</formula>
    </cfRule>
  </conditionalFormatting>
  <conditionalFormatting sqref="P1862">
    <cfRule type="expression" dxfId="1021" priority="1022" stopIfTrue="1">
      <formula>P1862&lt;&gt;P1861</formula>
    </cfRule>
  </conditionalFormatting>
  <conditionalFormatting sqref="P1862:Z1862 X1863">
    <cfRule type="expression" dxfId="1020" priority="1021" stopIfTrue="1">
      <formula>P1862&lt;&gt;P1861</formula>
    </cfRule>
  </conditionalFormatting>
  <conditionalFormatting sqref="C1862">
    <cfRule type="expression" dxfId="1019" priority="1020" stopIfTrue="1">
      <formula>C1862&lt;&gt;C1861</formula>
    </cfRule>
  </conditionalFormatting>
  <conditionalFormatting sqref="O1862">
    <cfRule type="expression" dxfId="1018" priority="1019" stopIfTrue="1">
      <formula>O1862&lt;&gt;O1861</formula>
    </cfRule>
  </conditionalFormatting>
  <conditionalFormatting sqref="P1862">
    <cfRule type="expression" dxfId="1017" priority="1018" stopIfTrue="1">
      <formula>P1862&lt;&gt;P1861</formula>
    </cfRule>
  </conditionalFormatting>
  <conditionalFormatting sqref="P1862:Z1862 X1863">
    <cfRule type="expression" dxfId="1016" priority="1017" stopIfTrue="1">
      <formula>P1862&lt;&gt;P1861</formula>
    </cfRule>
  </conditionalFormatting>
  <conditionalFormatting sqref="B1862">
    <cfRule type="expression" dxfId="1015" priority="1016" stopIfTrue="1">
      <formula>B1862&lt;&gt;B1861</formula>
    </cfRule>
  </conditionalFormatting>
  <conditionalFormatting sqref="C1862">
    <cfRule type="expression" dxfId="1014" priority="1015" stopIfTrue="1">
      <formula>C1862&lt;&gt;C1861</formula>
    </cfRule>
  </conditionalFormatting>
  <conditionalFormatting sqref="O1862">
    <cfRule type="expression" dxfId="1013" priority="1014" stopIfTrue="1">
      <formula>O1862&lt;&gt;O1861</formula>
    </cfRule>
  </conditionalFormatting>
  <conditionalFormatting sqref="P1862">
    <cfRule type="expression" dxfId="1012" priority="1013" stopIfTrue="1">
      <formula>P1862&lt;&gt;P1861</formula>
    </cfRule>
  </conditionalFormatting>
  <conditionalFormatting sqref="P1862:Z1862 X1863">
    <cfRule type="expression" dxfId="1011" priority="1012" stopIfTrue="1">
      <formula>P1862&lt;&gt;P1861</formula>
    </cfRule>
  </conditionalFormatting>
  <conditionalFormatting sqref="B1862">
    <cfRule type="expression" dxfId="1010" priority="1011" stopIfTrue="1">
      <formula>B1862&lt;&gt;B1861</formula>
    </cfRule>
  </conditionalFormatting>
  <conditionalFormatting sqref="C1862">
    <cfRule type="expression" dxfId="1009" priority="1010" stopIfTrue="1">
      <formula>C1862&lt;&gt;C1861</formula>
    </cfRule>
  </conditionalFormatting>
  <conditionalFormatting sqref="O1862">
    <cfRule type="expression" dxfId="1008" priority="1009" stopIfTrue="1">
      <formula>O1862&lt;&gt;O1861</formula>
    </cfRule>
  </conditionalFormatting>
  <conditionalFormatting sqref="P1862">
    <cfRule type="expression" dxfId="1007" priority="1008" stopIfTrue="1">
      <formula>P1862&lt;&gt;P1861</formula>
    </cfRule>
  </conditionalFormatting>
  <conditionalFormatting sqref="P1862:Z1862 X1863">
    <cfRule type="expression" dxfId="1006" priority="1007" stopIfTrue="1">
      <formula>P1862&lt;&gt;P1861</formula>
    </cfRule>
  </conditionalFormatting>
  <conditionalFormatting sqref="B1862">
    <cfRule type="expression" dxfId="1005" priority="1006" stopIfTrue="1">
      <formula>B1862&lt;&gt;B1861</formula>
    </cfRule>
  </conditionalFormatting>
  <conditionalFormatting sqref="C1862">
    <cfRule type="expression" dxfId="1004" priority="1005" stopIfTrue="1">
      <formula>C1862&lt;&gt;C1861</formula>
    </cfRule>
  </conditionalFormatting>
  <conditionalFormatting sqref="O1862">
    <cfRule type="expression" dxfId="1003" priority="1004" stopIfTrue="1">
      <formula>O1862&lt;&gt;O1861</formula>
    </cfRule>
  </conditionalFormatting>
  <conditionalFormatting sqref="P1862">
    <cfRule type="expression" dxfId="1002" priority="1003" stopIfTrue="1">
      <formula>P1862&lt;&gt;P1861</formula>
    </cfRule>
  </conditionalFormatting>
  <conditionalFormatting sqref="P1862:Z1862 X1863">
    <cfRule type="expression" dxfId="1001" priority="1002" stopIfTrue="1">
      <formula>P1862&lt;&gt;P1861</formula>
    </cfRule>
  </conditionalFormatting>
  <conditionalFormatting sqref="B1862">
    <cfRule type="expression" dxfId="1000" priority="1001" stopIfTrue="1">
      <formula>B1862&lt;&gt;B1861</formula>
    </cfRule>
  </conditionalFormatting>
  <conditionalFormatting sqref="C1862">
    <cfRule type="expression" dxfId="999" priority="1000" stopIfTrue="1">
      <formula>C1862&lt;&gt;C1861</formula>
    </cfRule>
  </conditionalFormatting>
  <conditionalFormatting sqref="O1862">
    <cfRule type="expression" dxfId="998" priority="999" stopIfTrue="1">
      <formula>O1862&lt;&gt;O1861</formula>
    </cfRule>
  </conditionalFormatting>
  <conditionalFormatting sqref="O1862">
    <cfRule type="expression" dxfId="997" priority="998" stopIfTrue="1">
      <formula>O1862&lt;&gt;O1861</formula>
    </cfRule>
  </conditionalFormatting>
  <conditionalFormatting sqref="O1862">
    <cfRule type="expression" dxfId="996" priority="997" stopIfTrue="1">
      <formula>O1862&lt;&gt;O1861</formula>
    </cfRule>
  </conditionalFormatting>
  <conditionalFormatting sqref="O1862">
    <cfRule type="expression" dxfId="995" priority="996" stopIfTrue="1">
      <formula>O1862&lt;&gt;O1861</formula>
    </cfRule>
  </conditionalFormatting>
  <conditionalFormatting sqref="O1862">
    <cfRule type="expression" dxfId="994" priority="995" stopIfTrue="1">
      <formula>O1862&lt;&gt;O1861</formula>
    </cfRule>
  </conditionalFormatting>
  <conditionalFormatting sqref="O1862">
    <cfRule type="expression" dxfId="993" priority="994" stopIfTrue="1">
      <formula>O1862&lt;&gt;O1861</formula>
    </cfRule>
  </conditionalFormatting>
  <conditionalFormatting sqref="O1862">
    <cfRule type="expression" dxfId="992" priority="993" stopIfTrue="1">
      <formula>O1862&lt;&gt;O1861</formula>
    </cfRule>
  </conditionalFormatting>
  <conditionalFormatting sqref="O1862">
    <cfRule type="expression" dxfId="991" priority="992" stopIfTrue="1">
      <formula>O1862&lt;&gt;O1861</formula>
    </cfRule>
  </conditionalFormatting>
  <conditionalFormatting sqref="O1862">
    <cfRule type="expression" dxfId="990" priority="991" stopIfTrue="1">
      <formula>O1862&lt;&gt;O1861</formula>
    </cfRule>
  </conditionalFormatting>
  <conditionalFormatting sqref="O1862">
    <cfRule type="expression" dxfId="989" priority="990" stopIfTrue="1">
      <formula>O1862&lt;&gt;O1861</formula>
    </cfRule>
  </conditionalFormatting>
  <conditionalFormatting sqref="O1862">
    <cfRule type="expression" dxfId="988" priority="989" stopIfTrue="1">
      <formula>O1862&lt;&gt;O1861</formula>
    </cfRule>
  </conditionalFormatting>
  <conditionalFormatting sqref="O1862">
    <cfRule type="expression" dxfId="987" priority="988" stopIfTrue="1">
      <formula>O1862&lt;&gt;O1861</formula>
    </cfRule>
  </conditionalFormatting>
  <conditionalFormatting sqref="O1862">
    <cfRule type="expression" dxfId="986" priority="987" stopIfTrue="1">
      <formula>O1862&lt;&gt;O1861</formula>
    </cfRule>
  </conditionalFormatting>
  <conditionalFormatting sqref="O1862">
    <cfRule type="expression" dxfId="985" priority="986" stopIfTrue="1">
      <formula>O1862&lt;&gt;O1861</formula>
    </cfRule>
  </conditionalFormatting>
  <conditionalFormatting sqref="O1862">
    <cfRule type="expression" dxfId="984" priority="985" stopIfTrue="1">
      <formula>O1862&lt;&gt;O1861</formula>
    </cfRule>
  </conditionalFormatting>
  <conditionalFormatting sqref="O1862">
    <cfRule type="expression" dxfId="983" priority="984" stopIfTrue="1">
      <formula>O1862&lt;&gt;O1861</formula>
    </cfRule>
  </conditionalFormatting>
  <conditionalFormatting sqref="K1862">
    <cfRule type="expression" dxfId="982" priority="983" stopIfTrue="1">
      <formula>K1862&lt;&gt;K1831</formula>
    </cfRule>
  </conditionalFormatting>
  <conditionalFormatting sqref="O1862">
    <cfRule type="expression" dxfId="981" priority="982" stopIfTrue="1">
      <formula>O1862&lt;&gt;O1861</formula>
    </cfRule>
  </conditionalFormatting>
  <conditionalFormatting sqref="P1862">
    <cfRule type="expression" dxfId="980" priority="981" stopIfTrue="1">
      <formula>P1862&lt;&gt;P1861</formula>
    </cfRule>
  </conditionalFormatting>
  <conditionalFormatting sqref="B1862">
    <cfRule type="expression" dxfId="979" priority="980" stopIfTrue="1">
      <formula>B1862&lt;&gt;B1861</formula>
    </cfRule>
  </conditionalFormatting>
  <conditionalFormatting sqref="C1862">
    <cfRule type="expression" dxfId="978" priority="979" stopIfTrue="1">
      <formula>C1862&lt;&gt;C1861</formula>
    </cfRule>
  </conditionalFormatting>
  <conditionalFormatting sqref="C1862:M1862">
    <cfRule type="expression" dxfId="977" priority="978" stopIfTrue="1">
      <formula>C1862&lt;&gt;C1861</formula>
    </cfRule>
  </conditionalFormatting>
  <conditionalFormatting sqref="O1862">
    <cfRule type="expression" dxfId="976" priority="977" stopIfTrue="1">
      <formula>O1862&lt;&gt;O1861</formula>
    </cfRule>
  </conditionalFormatting>
  <conditionalFormatting sqref="P1862">
    <cfRule type="expression" dxfId="975" priority="976" stopIfTrue="1">
      <formula>P1862&lt;&gt;P1861</formula>
    </cfRule>
  </conditionalFormatting>
  <conditionalFormatting sqref="B1862">
    <cfRule type="expression" dxfId="974" priority="975" stopIfTrue="1">
      <formula>B1862&lt;&gt;B1861</formula>
    </cfRule>
  </conditionalFormatting>
  <conditionalFormatting sqref="C1862">
    <cfRule type="expression" dxfId="973" priority="974" stopIfTrue="1">
      <formula>C1862&lt;&gt;C1861</formula>
    </cfRule>
  </conditionalFormatting>
  <conditionalFormatting sqref="C1862:M1862">
    <cfRule type="expression" dxfId="972" priority="973" stopIfTrue="1">
      <formula>C1862&lt;&gt;C1861</formula>
    </cfRule>
  </conditionalFormatting>
  <conditionalFormatting sqref="O1862">
    <cfRule type="expression" dxfId="971" priority="972" stopIfTrue="1">
      <formula>O1862&lt;&gt;O1861</formula>
    </cfRule>
  </conditionalFormatting>
  <conditionalFormatting sqref="P1862">
    <cfRule type="expression" dxfId="970" priority="971" stopIfTrue="1">
      <formula>P1862&lt;&gt;P1861</formula>
    </cfRule>
  </conditionalFormatting>
  <conditionalFormatting sqref="B1862">
    <cfRule type="expression" dxfId="969" priority="970" stopIfTrue="1">
      <formula>B1862&lt;&gt;B1861</formula>
    </cfRule>
  </conditionalFormatting>
  <conditionalFormatting sqref="C1862">
    <cfRule type="expression" dxfId="968" priority="969" stopIfTrue="1">
      <formula>C1862&lt;&gt;C1861</formula>
    </cfRule>
  </conditionalFormatting>
  <conditionalFormatting sqref="C1862:M1862">
    <cfRule type="expression" dxfId="967" priority="968" stopIfTrue="1">
      <formula>C1862&lt;&gt;C1861</formula>
    </cfRule>
  </conditionalFormatting>
  <conditionalFormatting sqref="O1862">
    <cfRule type="expression" dxfId="966" priority="967" stopIfTrue="1">
      <formula>O1862&lt;&gt;O1861</formula>
    </cfRule>
  </conditionalFormatting>
  <conditionalFormatting sqref="P1862">
    <cfRule type="expression" dxfId="965" priority="966" stopIfTrue="1">
      <formula>P1862&lt;&gt;P1861</formula>
    </cfRule>
  </conditionalFormatting>
  <conditionalFormatting sqref="B1862">
    <cfRule type="expression" dxfId="964" priority="965" stopIfTrue="1">
      <formula>B1862&lt;&gt;B1861</formula>
    </cfRule>
  </conditionalFormatting>
  <conditionalFormatting sqref="C1862">
    <cfRule type="expression" dxfId="963" priority="964" stopIfTrue="1">
      <formula>C1862&lt;&gt;C1861</formula>
    </cfRule>
  </conditionalFormatting>
  <conditionalFormatting sqref="C1862:M1862">
    <cfRule type="expression" dxfId="962" priority="963" stopIfTrue="1">
      <formula>C1862&lt;&gt;C1861</formula>
    </cfRule>
  </conditionalFormatting>
  <conditionalFormatting sqref="T1862">
    <cfRule type="expression" dxfId="961" priority="962" stopIfTrue="1">
      <formula>T1862&lt;&gt;T1861</formula>
    </cfRule>
  </conditionalFormatting>
  <conditionalFormatting sqref="R1862:S1862 P1862 U1862:Z1862 X1863">
    <cfRule type="expression" dxfId="960" priority="961" stopIfTrue="1">
      <formula>P1862&lt;&gt;P1861</formula>
    </cfRule>
  </conditionalFormatting>
  <conditionalFormatting sqref="O1862">
    <cfRule type="expression" dxfId="959" priority="960" stopIfTrue="1">
      <formula>O1862&lt;&gt;O1861</formula>
    </cfRule>
  </conditionalFormatting>
  <conditionalFormatting sqref="P1862">
    <cfRule type="expression" dxfId="958" priority="959" stopIfTrue="1">
      <formula>P1862&lt;&gt;P1861</formula>
    </cfRule>
  </conditionalFormatting>
  <conditionalFormatting sqref="B1862">
    <cfRule type="expression" dxfId="957" priority="958" stopIfTrue="1">
      <formula>B1862&lt;&gt;B1861</formula>
    </cfRule>
  </conditionalFormatting>
  <conditionalFormatting sqref="C1862">
    <cfRule type="expression" dxfId="956" priority="957" stopIfTrue="1">
      <formula>C1862&lt;&gt;C1861</formula>
    </cfRule>
  </conditionalFormatting>
  <conditionalFormatting sqref="C1862:M1862">
    <cfRule type="expression" dxfId="955" priority="956" stopIfTrue="1">
      <formula>C1862&lt;&gt;C1861</formula>
    </cfRule>
  </conditionalFormatting>
  <conditionalFormatting sqref="O1862">
    <cfRule type="expression" dxfId="954" priority="955" stopIfTrue="1">
      <formula>O1862&lt;&gt;O1861</formula>
    </cfRule>
  </conditionalFormatting>
  <conditionalFormatting sqref="P1862">
    <cfRule type="expression" dxfId="953" priority="954" stopIfTrue="1">
      <formula>P1862&lt;&gt;P1861</formula>
    </cfRule>
  </conditionalFormatting>
  <conditionalFormatting sqref="B1862">
    <cfRule type="expression" dxfId="952" priority="953" stopIfTrue="1">
      <formula>B1862&lt;&gt;B1861</formula>
    </cfRule>
  </conditionalFormatting>
  <conditionalFormatting sqref="C1862">
    <cfRule type="expression" dxfId="951" priority="952" stopIfTrue="1">
      <formula>C1862&lt;&gt;C1861</formula>
    </cfRule>
  </conditionalFormatting>
  <conditionalFormatting sqref="C1862:M1862">
    <cfRule type="expression" dxfId="950" priority="951" stopIfTrue="1">
      <formula>C1862&lt;&gt;C1861</formula>
    </cfRule>
  </conditionalFormatting>
  <conditionalFormatting sqref="O1862">
    <cfRule type="expression" dxfId="949" priority="950" stopIfTrue="1">
      <formula>O1862&lt;&gt;O1861</formula>
    </cfRule>
  </conditionalFormatting>
  <conditionalFormatting sqref="P1862">
    <cfRule type="expression" dxfId="948" priority="949" stopIfTrue="1">
      <formula>P1862&lt;&gt;P1861</formula>
    </cfRule>
  </conditionalFormatting>
  <conditionalFormatting sqref="B1862">
    <cfRule type="expression" dxfId="947" priority="948" stopIfTrue="1">
      <formula>B1862&lt;&gt;B1861</formula>
    </cfRule>
  </conditionalFormatting>
  <conditionalFormatting sqref="C1862">
    <cfRule type="expression" dxfId="946" priority="947" stopIfTrue="1">
      <formula>C1862&lt;&gt;C1861</formula>
    </cfRule>
  </conditionalFormatting>
  <conditionalFormatting sqref="C1862:M1862">
    <cfRule type="expression" dxfId="945" priority="946" stopIfTrue="1">
      <formula>C1862&lt;&gt;C1861</formula>
    </cfRule>
  </conditionalFormatting>
  <conditionalFormatting sqref="O1862">
    <cfRule type="expression" dxfId="944" priority="945" stopIfTrue="1">
      <formula>O1862&lt;&gt;O1861</formula>
    </cfRule>
  </conditionalFormatting>
  <conditionalFormatting sqref="P1862">
    <cfRule type="expression" dxfId="943" priority="944" stopIfTrue="1">
      <formula>P1862&lt;&gt;P1861</formula>
    </cfRule>
  </conditionalFormatting>
  <conditionalFormatting sqref="B1862">
    <cfRule type="expression" dxfId="942" priority="943" stopIfTrue="1">
      <formula>B1862&lt;&gt;B1861</formula>
    </cfRule>
  </conditionalFormatting>
  <conditionalFormatting sqref="C1862">
    <cfRule type="expression" dxfId="941" priority="942" stopIfTrue="1">
      <formula>C1862&lt;&gt;C1861</formula>
    </cfRule>
  </conditionalFormatting>
  <conditionalFormatting sqref="C1862:M1862">
    <cfRule type="expression" dxfId="940" priority="941" stopIfTrue="1">
      <formula>C1862&lt;&gt;C1861</formula>
    </cfRule>
  </conditionalFormatting>
  <conditionalFormatting sqref="T1862">
    <cfRule type="expression" dxfId="939" priority="940" stopIfTrue="1">
      <formula>T1862&lt;&gt;T1861</formula>
    </cfRule>
  </conditionalFormatting>
  <conditionalFormatting sqref="P1862:S1862 U1862:Z1862 X1863">
    <cfRule type="expression" dxfId="938" priority="939" stopIfTrue="1">
      <formula>P1862&lt;&gt;P1861</formula>
    </cfRule>
  </conditionalFormatting>
  <conditionalFormatting sqref="O1862">
    <cfRule type="expression" dxfId="937" priority="938" stopIfTrue="1">
      <formula>O1862&lt;&gt;O1861</formula>
    </cfRule>
  </conditionalFormatting>
  <conditionalFormatting sqref="P1862">
    <cfRule type="expression" dxfId="936" priority="937" stopIfTrue="1">
      <formula>P1862&lt;&gt;P1861</formula>
    </cfRule>
  </conditionalFormatting>
  <conditionalFormatting sqref="B1862">
    <cfRule type="expression" dxfId="935" priority="936" stopIfTrue="1">
      <formula>B1862&lt;&gt;B1861</formula>
    </cfRule>
  </conditionalFormatting>
  <conditionalFormatting sqref="C1862">
    <cfRule type="expression" dxfId="934" priority="935" stopIfTrue="1">
      <formula>C1862&lt;&gt;C1861</formula>
    </cfRule>
  </conditionalFormatting>
  <conditionalFormatting sqref="C1862:M1862">
    <cfRule type="expression" dxfId="933" priority="934" stopIfTrue="1">
      <formula>C1862&lt;&gt;C1861</formula>
    </cfRule>
  </conditionalFormatting>
  <conditionalFormatting sqref="O1862">
    <cfRule type="expression" dxfId="932" priority="933" stopIfTrue="1">
      <formula>O1862&lt;&gt;O1861</formula>
    </cfRule>
  </conditionalFormatting>
  <conditionalFormatting sqref="P1862">
    <cfRule type="expression" dxfId="931" priority="932" stopIfTrue="1">
      <formula>P1862&lt;&gt;P1861</formula>
    </cfRule>
  </conditionalFormatting>
  <conditionalFormatting sqref="B1862">
    <cfRule type="expression" dxfId="930" priority="931" stopIfTrue="1">
      <formula>B1862&lt;&gt;B1861</formula>
    </cfRule>
  </conditionalFormatting>
  <conditionalFormatting sqref="C1862">
    <cfRule type="expression" dxfId="929" priority="930" stopIfTrue="1">
      <formula>C1862&lt;&gt;C1861</formula>
    </cfRule>
  </conditionalFormatting>
  <conditionalFormatting sqref="C1862:M1862">
    <cfRule type="expression" dxfId="928" priority="929" stopIfTrue="1">
      <formula>C1862&lt;&gt;C1861</formula>
    </cfRule>
  </conditionalFormatting>
  <conditionalFormatting sqref="O1862">
    <cfRule type="expression" dxfId="927" priority="928" stopIfTrue="1">
      <formula>O1862&lt;&gt;O1861</formula>
    </cfRule>
  </conditionalFormatting>
  <conditionalFormatting sqref="P1862">
    <cfRule type="expression" dxfId="926" priority="927" stopIfTrue="1">
      <formula>P1862&lt;&gt;P1861</formula>
    </cfRule>
  </conditionalFormatting>
  <conditionalFormatting sqref="B1862">
    <cfRule type="expression" dxfId="925" priority="926" stopIfTrue="1">
      <formula>B1862&lt;&gt;B1861</formula>
    </cfRule>
  </conditionalFormatting>
  <conditionalFormatting sqref="C1862">
    <cfRule type="expression" dxfId="924" priority="925" stopIfTrue="1">
      <formula>C1862&lt;&gt;C1861</formula>
    </cfRule>
  </conditionalFormatting>
  <conditionalFormatting sqref="C1862:M1862">
    <cfRule type="expression" dxfId="923" priority="924" stopIfTrue="1">
      <formula>C1862&lt;&gt;C1861</formula>
    </cfRule>
  </conditionalFormatting>
  <conditionalFormatting sqref="O1862">
    <cfRule type="expression" dxfId="922" priority="923" stopIfTrue="1">
      <formula>O1862&lt;&gt;O1861</formula>
    </cfRule>
  </conditionalFormatting>
  <conditionalFormatting sqref="P1862">
    <cfRule type="expression" dxfId="921" priority="922" stopIfTrue="1">
      <formula>P1862&lt;&gt;P1861</formula>
    </cfRule>
  </conditionalFormatting>
  <conditionalFormatting sqref="B1862">
    <cfRule type="expression" dxfId="920" priority="921" stopIfTrue="1">
      <formula>B1862&lt;&gt;B1861</formula>
    </cfRule>
  </conditionalFormatting>
  <conditionalFormatting sqref="C1862">
    <cfRule type="expression" dxfId="919" priority="920" stopIfTrue="1">
      <formula>C1862&lt;&gt;C1861</formula>
    </cfRule>
  </conditionalFormatting>
  <conditionalFormatting sqref="C1862:M1862">
    <cfRule type="expression" dxfId="918" priority="919" stopIfTrue="1">
      <formula>C1862&lt;&gt;C1861</formula>
    </cfRule>
  </conditionalFormatting>
  <conditionalFormatting sqref="T1862">
    <cfRule type="expression" dxfId="917" priority="918" stopIfTrue="1">
      <formula>T1862&lt;&gt;T1861</formula>
    </cfRule>
  </conditionalFormatting>
  <conditionalFormatting sqref="R1862:S1862 P1862 U1862:Z1862 X1863">
    <cfRule type="expression" dxfId="916" priority="917" stopIfTrue="1">
      <formula>P1862&lt;&gt;P1861</formula>
    </cfRule>
  </conditionalFormatting>
  <conditionalFormatting sqref="O1862">
    <cfRule type="expression" dxfId="915" priority="916" stopIfTrue="1">
      <formula>O1862&lt;&gt;O1861</formula>
    </cfRule>
  </conditionalFormatting>
  <conditionalFormatting sqref="P1862">
    <cfRule type="expression" dxfId="914" priority="915" stopIfTrue="1">
      <formula>P1862&lt;&gt;P1861</formula>
    </cfRule>
  </conditionalFormatting>
  <conditionalFormatting sqref="B1862">
    <cfRule type="expression" dxfId="913" priority="914" stopIfTrue="1">
      <formula>B1862&lt;&gt;B1861</formula>
    </cfRule>
  </conditionalFormatting>
  <conditionalFormatting sqref="C1862">
    <cfRule type="expression" dxfId="912" priority="913" stopIfTrue="1">
      <formula>C1862&lt;&gt;C1861</formula>
    </cfRule>
  </conditionalFormatting>
  <conditionalFormatting sqref="C1862:M1862">
    <cfRule type="expression" dxfId="911" priority="912" stopIfTrue="1">
      <formula>C1862&lt;&gt;C1861</formula>
    </cfRule>
  </conditionalFormatting>
  <conditionalFormatting sqref="O1862">
    <cfRule type="expression" dxfId="910" priority="911" stopIfTrue="1">
      <formula>O1862&lt;&gt;O1861</formula>
    </cfRule>
  </conditionalFormatting>
  <conditionalFormatting sqref="P1862">
    <cfRule type="expression" dxfId="909" priority="910" stopIfTrue="1">
      <formula>P1862&lt;&gt;P1861</formula>
    </cfRule>
  </conditionalFormatting>
  <conditionalFormatting sqref="B1862">
    <cfRule type="expression" dxfId="908" priority="909" stopIfTrue="1">
      <formula>B1862&lt;&gt;B1861</formula>
    </cfRule>
  </conditionalFormatting>
  <conditionalFormatting sqref="C1862">
    <cfRule type="expression" dxfId="907" priority="908" stopIfTrue="1">
      <formula>C1862&lt;&gt;C1861</formula>
    </cfRule>
  </conditionalFormatting>
  <conditionalFormatting sqref="C1862:M1862">
    <cfRule type="expression" dxfId="906" priority="907" stopIfTrue="1">
      <formula>C1862&lt;&gt;C1861</formula>
    </cfRule>
  </conditionalFormatting>
  <conditionalFormatting sqref="O1862">
    <cfRule type="expression" dxfId="905" priority="906" stopIfTrue="1">
      <formula>O1862&lt;&gt;O1861</formula>
    </cfRule>
  </conditionalFormatting>
  <conditionalFormatting sqref="P1862">
    <cfRule type="expression" dxfId="904" priority="905" stopIfTrue="1">
      <formula>P1862&lt;&gt;P1861</formula>
    </cfRule>
  </conditionalFormatting>
  <conditionalFormatting sqref="B1862">
    <cfRule type="expression" dxfId="903" priority="904" stopIfTrue="1">
      <formula>B1862&lt;&gt;B1861</formula>
    </cfRule>
  </conditionalFormatting>
  <conditionalFormatting sqref="C1862">
    <cfRule type="expression" dxfId="902" priority="903" stopIfTrue="1">
      <formula>C1862&lt;&gt;C1861</formula>
    </cfRule>
  </conditionalFormatting>
  <conditionalFormatting sqref="C1862:M1862">
    <cfRule type="expression" dxfId="901" priority="902" stopIfTrue="1">
      <formula>C1862&lt;&gt;C1861</formula>
    </cfRule>
  </conditionalFormatting>
  <conditionalFormatting sqref="O1862">
    <cfRule type="expression" dxfId="900" priority="901" stopIfTrue="1">
      <formula>O1862&lt;&gt;O1861</formula>
    </cfRule>
  </conditionalFormatting>
  <conditionalFormatting sqref="P1862">
    <cfRule type="expression" dxfId="899" priority="900" stopIfTrue="1">
      <formula>P1862&lt;&gt;P1861</formula>
    </cfRule>
  </conditionalFormatting>
  <conditionalFormatting sqref="B1862">
    <cfRule type="expression" dxfId="898" priority="899" stopIfTrue="1">
      <formula>B1862&lt;&gt;B1861</formula>
    </cfRule>
  </conditionalFormatting>
  <conditionalFormatting sqref="C1862">
    <cfRule type="expression" dxfId="897" priority="898" stopIfTrue="1">
      <formula>C1862&lt;&gt;C1861</formula>
    </cfRule>
  </conditionalFormatting>
  <conditionalFormatting sqref="C1862:M1862">
    <cfRule type="expression" dxfId="896" priority="897" stopIfTrue="1">
      <formula>C1862&lt;&gt;C1861</formula>
    </cfRule>
  </conditionalFormatting>
  <conditionalFormatting sqref="T1862">
    <cfRule type="expression" dxfId="895" priority="896" stopIfTrue="1">
      <formula>T1862&lt;&gt;T1861</formula>
    </cfRule>
  </conditionalFormatting>
  <conditionalFormatting sqref="C1862:J1862">
    <cfRule type="expression" dxfId="894" priority="895" stopIfTrue="1">
      <formula>C1862&lt;&gt;C1861</formula>
    </cfRule>
  </conditionalFormatting>
  <conditionalFormatting sqref="B1862">
    <cfRule type="expression" dxfId="893" priority="894" stopIfTrue="1">
      <formula>B1862&lt;&gt;B1861</formula>
    </cfRule>
  </conditionalFormatting>
  <conditionalFormatting sqref="C1862">
    <cfRule type="expression" dxfId="892" priority="893" stopIfTrue="1">
      <formula>C1862&lt;&gt;C1861</formula>
    </cfRule>
  </conditionalFormatting>
  <conditionalFormatting sqref="B1862">
    <cfRule type="expression" dxfId="891" priority="892" stopIfTrue="1">
      <formula>B1862&lt;&gt;B1861</formula>
    </cfRule>
  </conditionalFormatting>
  <conditionalFormatting sqref="C1862">
    <cfRule type="expression" dxfId="890" priority="891" stopIfTrue="1">
      <formula>C1862&lt;&gt;C1861</formula>
    </cfRule>
  </conditionalFormatting>
  <conditionalFormatting sqref="B1862">
    <cfRule type="expression" dxfId="889" priority="890" stopIfTrue="1">
      <formula>B1862&lt;&gt;B1861</formula>
    </cfRule>
  </conditionalFormatting>
  <conditionalFormatting sqref="C1862">
    <cfRule type="expression" dxfId="888" priority="889" stopIfTrue="1">
      <formula>C1862&lt;&gt;C1861</formula>
    </cfRule>
  </conditionalFormatting>
  <conditionalFormatting sqref="B1862">
    <cfRule type="expression" dxfId="887" priority="888" stopIfTrue="1">
      <formula>B1862&lt;&gt;B1861</formula>
    </cfRule>
  </conditionalFormatting>
  <conditionalFormatting sqref="C1862">
    <cfRule type="expression" dxfId="886" priority="887" stopIfTrue="1">
      <formula>C1862&lt;&gt;C1861</formula>
    </cfRule>
  </conditionalFormatting>
  <conditionalFormatting sqref="B1862">
    <cfRule type="expression" dxfId="885" priority="886" stopIfTrue="1">
      <formula>B1862&lt;&gt;B1861</formula>
    </cfRule>
  </conditionalFormatting>
  <conditionalFormatting sqref="C1862">
    <cfRule type="expression" dxfId="884" priority="885" stopIfTrue="1">
      <formula>C1862&lt;&gt;C1861</formula>
    </cfRule>
  </conditionalFormatting>
  <conditionalFormatting sqref="B1862">
    <cfRule type="expression" dxfId="883" priority="884" stopIfTrue="1">
      <formula>B1862&lt;&gt;B1861</formula>
    </cfRule>
  </conditionalFormatting>
  <conditionalFormatting sqref="C1862">
    <cfRule type="expression" dxfId="882" priority="883" stopIfTrue="1">
      <formula>C1862&lt;&gt;C1861</formula>
    </cfRule>
  </conditionalFormatting>
  <conditionalFormatting sqref="B1862">
    <cfRule type="expression" dxfId="881" priority="882" stopIfTrue="1">
      <formula>B1862&lt;&gt;B1861</formula>
    </cfRule>
  </conditionalFormatting>
  <conditionalFormatting sqref="C1862">
    <cfRule type="expression" dxfId="880" priority="881" stopIfTrue="1">
      <formula>C1862&lt;&gt;C1861</formula>
    </cfRule>
  </conditionalFormatting>
  <conditionalFormatting sqref="B1862">
    <cfRule type="expression" dxfId="879" priority="880" stopIfTrue="1">
      <formula>B1862&lt;&gt;B1861</formula>
    </cfRule>
  </conditionalFormatting>
  <conditionalFormatting sqref="C1862">
    <cfRule type="expression" dxfId="878" priority="879" stopIfTrue="1">
      <formula>C1862&lt;&gt;C1861</formula>
    </cfRule>
  </conditionalFormatting>
  <conditionalFormatting sqref="O1862">
    <cfRule type="expression" dxfId="877" priority="878" stopIfTrue="1">
      <formula>O1862&lt;&gt;O1861</formula>
    </cfRule>
  </conditionalFormatting>
  <conditionalFormatting sqref="P1862">
    <cfRule type="expression" dxfId="876" priority="877" stopIfTrue="1">
      <formula>P1862&lt;&gt;P1861</formula>
    </cfRule>
  </conditionalFormatting>
  <conditionalFormatting sqref="P1862:W1862">
    <cfRule type="expression" dxfId="875" priority="876" stopIfTrue="1">
      <formula>P1862&lt;&gt;P1861</formula>
    </cfRule>
  </conditionalFormatting>
  <conditionalFormatting sqref="O1862">
    <cfRule type="expression" dxfId="874" priority="875" stopIfTrue="1">
      <formula>O1862&lt;&gt;O1861</formula>
    </cfRule>
  </conditionalFormatting>
  <conditionalFormatting sqref="P1862">
    <cfRule type="expression" dxfId="873" priority="874" stopIfTrue="1">
      <formula>P1862&lt;&gt;P1861</formula>
    </cfRule>
  </conditionalFormatting>
  <conditionalFormatting sqref="P1862:W1862">
    <cfRule type="expression" dxfId="872" priority="873" stopIfTrue="1">
      <formula>P1862&lt;&gt;P1861</formula>
    </cfRule>
  </conditionalFormatting>
  <conditionalFormatting sqref="O1862">
    <cfRule type="expression" dxfId="871" priority="872" stopIfTrue="1">
      <formula>O1862&lt;&gt;O1861</formula>
    </cfRule>
  </conditionalFormatting>
  <conditionalFormatting sqref="P1862">
    <cfRule type="expression" dxfId="870" priority="871" stopIfTrue="1">
      <formula>P1862&lt;&gt;P1861</formula>
    </cfRule>
  </conditionalFormatting>
  <conditionalFormatting sqref="P1862:W1862">
    <cfRule type="expression" dxfId="869" priority="870" stopIfTrue="1">
      <formula>P1862&lt;&gt;P1861</formula>
    </cfRule>
  </conditionalFormatting>
  <conditionalFormatting sqref="O1862">
    <cfRule type="expression" dxfId="868" priority="869" stopIfTrue="1">
      <formula>O1862&lt;&gt;O1861</formula>
    </cfRule>
  </conditionalFormatting>
  <conditionalFormatting sqref="P1862">
    <cfRule type="expression" dxfId="867" priority="868" stopIfTrue="1">
      <formula>P1862&lt;&gt;P1861</formula>
    </cfRule>
  </conditionalFormatting>
  <conditionalFormatting sqref="P1862:W1862">
    <cfRule type="expression" dxfId="866" priority="867" stopIfTrue="1">
      <formula>P1862&lt;&gt;P1861</formula>
    </cfRule>
  </conditionalFormatting>
  <conditionalFormatting sqref="O1862">
    <cfRule type="expression" dxfId="865" priority="866" stopIfTrue="1">
      <formula>O1862&lt;&gt;O1861</formula>
    </cfRule>
  </conditionalFormatting>
  <conditionalFormatting sqref="P1862">
    <cfRule type="expression" dxfId="864" priority="865" stopIfTrue="1">
      <formula>P1862&lt;&gt;P1861</formula>
    </cfRule>
  </conditionalFormatting>
  <conditionalFormatting sqref="P1862:W1862">
    <cfRule type="expression" dxfId="863" priority="864" stopIfTrue="1">
      <formula>P1862&lt;&gt;P1861</formula>
    </cfRule>
  </conditionalFormatting>
  <conditionalFormatting sqref="O1862">
    <cfRule type="expression" dxfId="862" priority="863" stopIfTrue="1">
      <formula>O1862&lt;&gt;O1861</formula>
    </cfRule>
  </conditionalFormatting>
  <conditionalFormatting sqref="P1862">
    <cfRule type="expression" dxfId="861" priority="862" stopIfTrue="1">
      <formula>P1862&lt;&gt;P1861</formula>
    </cfRule>
  </conditionalFormatting>
  <conditionalFormatting sqref="P1862:W1862">
    <cfRule type="expression" dxfId="860" priority="861" stopIfTrue="1">
      <formula>P1862&lt;&gt;P1861</formula>
    </cfRule>
  </conditionalFormatting>
  <conditionalFormatting sqref="O1862">
    <cfRule type="expression" dxfId="859" priority="860" stopIfTrue="1">
      <formula>O1862&lt;&gt;O1861</formula>
    </cfRule>
  </conditionalFormatting>
  <conditionalFormatting sqref="P1862">
    <cfRule type="expression" dxfId="858" priority="859" stopIfTrue="1">
      <formula>P1862&lt;&gt;P1861</formula>
    </cfRule>
  </conditionalFormatting>
  <conditionalFormatting sqref="P1862:W1862">
    <cfRule type="expression" dxfId="857" priority="858" stopIfTrue="1">
      <formula>P1862&lt;&gt;P1861</formula>
    </cfRule>
  </conditionalFormatting>
  <conditionalFormatting sqref="O1862">
    <cfRule type="expression" dxfId="856" priority="857" stopIfTrue="1">
      <formula>O1862&lt;&gt;O1861</formula>
    </cfRule>
  </conditionalFormatting>
  <conditionalFormatting sqref="P1862">
    <cfRule type="expression" dxfId="855" priority="856" stopIfTrue="1">
      <formula>P1862&lt;&gt;P1861</formula>
    </cfRule>
  </conditionalFormatting>
  <conditionalFormatting sqref="P1862:W1862">
    <cfRule type="expression" dxfId="854" priority="855" stopIfTrue="1">
      <formula>P1862&lt;&gt;P1861</formula>
    </cfRule>
  </conditionalFormatting>
  <conditionalFormatting sqref="O1862">
    <cfRule type="expression" dxfId="853" priority="854" stopIfTrue="1">
      <formula>O1862&lt;&gt;O1861</formula>
    </cfRule>
  </conditionalFormatting>
  <conditionalFormatting sqref="O1862">
    <cfRule type="expression" dxfId="852" priority="853" stopIfTrue="1">
      <formula>O1862&lt;&gt;O1861</formula>
    </cfRule>
  </conditionalFormatting>
  <conditionalFormatting sqref="O1862">
    <cfRule type="expression" dxfId="851" priority="852" stopIfTrue="1">
      <formula>O1862&lt;&gt;O1861</formula>
    </cfRule>
  </conditionalFormatting>
  <conditionalFormatting sqref="O1862">
    <cfRule type="expression" dxfId="850" priority="851" stopIfTrue="1">
      <formula>O1862&lt;&gt;O1861</formula>
    </cfRule>
  </conditionalFormatting>
  <conditionalFormatting sqref="O1862">
    <cfRule type="expression" dxfId="849" priority="850" stopIfTrue="1">
      <formula>O1862&lt;&gt;O1861</formula>
    </cfRule>
  </conditionalFormatting>
  <conditionalFormatting sqref="O1862">
    <cfRule type="expression" dxfId="848" priority="849" stopIfTrue="1">
      <formula>O1862&lt;&gt;O1861</formula>
    </cfRule>
  </conditionalFormatting>
  <conditionalFormatting sqref="O1862">
    <cfRule type="expression" dxfId="847" priority="848" stopIfTrue="1">
      <formula>O1862&lt;&gt;O1861</formula>
    </cfRule>
  </conditionalFormatting>
  <conditionalFormatting sqref="O1862">
    <cfRule type="expression" dxfId="846" priority="847" stopIfTrue="1">
      <formula>O1862&lt;&gt;O1861</formula>
    </cfRule>
  </conditionalFormatting>
  <conditionalFormatting sqref="O1862">
    <cfRule type="expression" dxfId="845" priority="846" stopIfTrue="1">
      <formula>O1862&lt;&gt;O1861</formula>
    </cfRule>
  </conditionalFormatting>
  <conditionalFormatting sqref="O1862">
    <cfRule type="expression" dxfId="844" priority="845" stopIfTrue="1">
      <formula>O1862&lt;&gt;O1861</formula>
    </cfRule>
  </conditionalFormatting>
  <conditionalFormatting sqref="O1862">
    <cfRule type="expression" dxfId="843" priority="844" stopIfTrue="1">
      <formula>O1862&lt;&gt;O1861</formula>
    </cfRule>
  </conditionalFormatting>
  <conditionalFormatting sqref="O1862">
    <cfRule type="expression" dxfId="842" priority="843" stopIfTrue="1">
      <formula>O1862&lt;&gt;O1861</formula>
    </cfRule>
  </conditionalFormatting>
  <conditionalFormatting sqref="O1862">
    <cfRule type="expression" dxfId="841" priority="842" stopIfTrue="1">
      <formula>O1862&lt;&gt;O1861</formula>
    </cfRule>
  </conditionalFormatting>
  <conditionalFormatting sqref="O1862">
    <cfRule type="expression" dxfId="840" priority="841" stopIfTrue="1">
      <formula>O1862&lt;&gt;O1861</formula>
    </cfRule>
  </conditionalFormatting>
  <conditionalFormatting sqref="O1862">
    <cfRule type="expression" dxfId="839" priority="840" stopIfTrue="1">
      <formula>O1862&lt;&gt;O1861</formula>
    </cfRule>
  </conditionalFormatting>
  <conditionalFormatting sqref="O1862">
    <cfRule type="expression" dxfId="838" priority="839" stopIfTrue="1">
      <formula>O1862&lt;&gt;O1861</formula>
    </cfRule>
  </conditionalFormatting>
  <conditionalFormatting sqref="O1862">
    <cfRule type="expression" dxfId="837" priority="838" stopIfTrue="1">
      <formula>O1862&lt;&gt;O1861</formula>
    </cfRule>
  </conditionalFormatting>
  <conditionalFormatting sqref="P1862">
    <cfRule type="expression" dxfId="836" priority="837" stopIfTrue="1">
      <formula>P1862&lt;&gt;P1861</formula>
    </cfRule>
  </conditionalFormatting>
  <conditionalFormatting sqref="B1862">
    <cfRule type="expression" dxfId="835" priority="836" stopIfTrue="1">
      <formula>B1862&lt;&gt;B1861</formula>
    </cfRule>
  </conditionalFormatting>
  <conditionalFormatting sqref="C1862">
    <cfRule type="expression" dxfId="834" priority="835" stopIfTrue="1">
      <formula>C1862&lt;&gt;C1861</formula>
    </cfRule>
  </conditionalFormatting>
  <conditionalFormatting sqref="C1862:M1862">
    <cfRule type="expression" dxfId="833" priority="834" stopIfTrue="1">
      <formula>C1862&lt;&gt;C1861</formula>
    </cfRule>
  </conditionalFormatting>
  <conditionalFormatting sqref="O1862">
    <cfRule type="expression" dxfId="832" priority="833" stopIfTrue="1">
      <formula>O1862&lt;&gt;O1861</formula>
    </cfRule>
  </conditionalFormatting>
  <conditionalFormatting sqref="P1862">
    <cfRule type="expression" dxfId="831" priority="832" stopIfTrue="1">
      <formula>P1862&lt;&gt;P1861</formula>
    </cfRule>
  </conditionalFormatting>
  <conditionalFormatting sqref="B1862">
    <cfRule type="expression" dxfId="830" priority="831" stopIfTrue="1">
      <formula>B1862&lt;&gt;B1861</formula>
    </cfRule>
  </conditionalFormatting>
  <conditionalFormatting sqref="C1862">
    <cfRule type="expression" dxfId="829" priority="830" stopIfTrue="1">
      <formula>C1862&lt;&gt;C1861</formula>
    </cfRule>
  </conditionalFormatting>
  <conditionalFormatting sqref="C1862:M1862">
    <cfRule type="expression" dxfId="828" priority="829" stopIfTrue="1">
      <formula>C1862&lt;&gt;C1861</formula>
    </cfRule>
  </conditionalFormatting>
  <conditionalFormatting sqref="O1862">
    <cfRule type="expression" dxfId="827" priority="828" stopIfTrue="1">
      <formula>O1862&lt;&gt;O1861</formula>
    </cfRule>
  </conditionalFormatting>
  <conditionalFormatting sqref="P1862">
    <cfRule type="expression" dxfId="826" priority="827" stopIfTrue="1">
      <formula>P1862&lt;&gt;P1861</formula>
    </cfRule>
  </conditionalFormatting>
  <conditionalFormatting sqref="B1862">
    <cfRule type="expression" dxfId="825" priority="826" stopIfTrue="1">
      <formula>B1862&lt;&gt;B1861</formula>
    </cfRule>
  </conditionalFormatting>
  <conditionalFormatting sqref="C1862">
    <cfRule type="expression" dxfId="824" priority="825" stopIfTrue="1">
      <formula>C1862&lt;&gt;C1861</formula>
    </cfRule>
  </conditionalFormatting>
  <conditionalFormatting sqref="C1862:M1862">
    <cfRule type="expression" dxfId="823" priority="824" stopIfTrue="1">
      <formula>C1862&lt;&gt;C1861</formula>
    </cfRule>
  </conditionalFormatting>
  <conditionalFormatting sqref="O1862">
    <cfRule type="expression" dxfId="822" priority="823" stopIfTrue="1">
      <formula>O1862&lt;&gt;O1861</formula>
    </cfRule>
  </conditionalFormatting>
  <conditionalFormatting sqref="P1862">
    <cfRule type="expression" dxfId="821" priority="822" stopIfTrue="1">
      <formula>P1862&lt;&gt;P1861</formula>
    </cfRule>
  </conditionalFormatting>
  <conditionalFormatting sqref="B1862">
    <cfRule type="expression" dxfId="820" priority="821" stopIfTrue="1">
      <formula>B1862&lt;&gt;B1861</formula>
    </cfRule>
  </conditionalFormatting>
  <conditionalFormatting sqref="C1862">
    <cfRule type="expression" dxfId="819" priority="820" stopIfTrue="1">
      <formula>C1862&lt;&gt;C1861</formula>
    </cfRule>
  </conditionalFormatting>
  <conditionalFormatting sqref="C1862:M1862">
    <cfRule type="expression" dxfId="818" priority="819" stopIfTrue="1">
      <formula>C1862&lt;&gt;C1861</formula>
    </cfRule>
  </conditionalFormatting>
  <conditionalFormatting sqref="T1862">
    <cfRule type="expression" dxfId="817" priority="818" stopIfTrue="1">
      <formula>T1862&lt;&gt;T1861</formula>
    </cfRule>
  </conditionalFormatting>
  <conditionalFormatting sqref="R1862:S1862 P1862 U1862:Z1862 X1863">
    <cfRule type="expression" dxfId="816" priority="817" stopIfTrue="1">
      <formula>P1862&lt;&gt;P1861</formula>
    </cfRule>
  </conditionalFormatting>
  <conditionalFormatting sqref="O1862">
    <cfRule type="expression" dxfId="815" priority="816" stopIfTrue="1">
      <formula>O1862&lt;&gt;O1861</formula>
    </cfRule>
  </conditionalFormatting>
  <conditionalFormatting sqref="P1862">
    <cfRule type="expression" dxfId="814" priority="815" stopIfTrue="1">
      <formula>P1862&lt;&gt;P1861</formula>
    </cfRule>
  </conditionalFormatting>
  <conditionalFormatting sqref="B1862">
    <cfRule type="expression" dxfId="813" priority="814" stopIfTrue="1">
      <formula>B1862&lt;&gt;B1861</formula>
    </cfRule>
  </conditionalFormatting>
  <conditionalFormatting sqref="C1862">
    <cfRule type="expression" dxfId="812" priority="813" stopIfTrue="1">
      <formula>C1862&lt;&gt;C1861</formula>
    </cfRule>
  </conditionalFormatting>
  <conditionalFormatting sqref="C1862:M1862">
    <cfRule type="expression" dxfId="811" priority="812" stopIfTrue="1">
      <formula>C1862&lt;&gt;C1861</formula>
    </cfRule>
  </conditionalFormatting>
  <conditionalFormatting sqref="O1862">
    <cfRule type="expression" dxfId="810" priority="811" stopIfTrue="1">
      <formula>O1862&lt;&gt;O1861</formula>
    </cfRule>
  </conditionalFormatting>
  <conditionalFormatting sqref="P1862">
    <cfRule type="expression" dxfId="809" priority="810" stopIfTrue="1">
      <formula>P1862&lt;&gt;P1861</formula>
    </cfRule>
  </conditionalFormatting>
  <conditionalFormatting sqref="B1862">
    <cfRule type="expression" dxfId="808" priority="809" stopIfTrue="1">
      <formula>B1862&lt;&gt;B1861</formula>
    </cfRule>
  </conditionalFormatting>
  <conditionalFormatting sqref="C1862">
    <cfRule type="expression" dxfId="807" priority="808" stopIfTrue="1">
      <formula>C1862&lt;&gt;C1861</formula>
    </cfRule>
  </conditionalFormatting>
  <conditionalFormatting sqref="C1862:M1862">
    <cfRule type="expression" dxfId="806" priority="807" stopIfTrue="1">
      <formula>C1862&lt;&gt;C1861</formula>
    </cfRule>
  </conditionalFormatting>
  <conditionalFormatting sqref="O1862">
    <cfRule type="expression" dxfId="805" priority="806" stopIfTrue="1">
      <formula>O1862&lt;&gt;O1861</formula>
    </cfRule>
  </conditionalFormatting>
  <conditionalFormatting sqref="P1862">
    <cfRule type="expression" dxfId="804" priority="805" stopIfTrue="1">
      <formula>P1862&lt;&gt;P1861</formula>
    </cfRule>
  </conditionalFormatting>
  <conditionalFormatting sqref="B1862">
    <cfRule type="expression" dxfId="803" priority="804" stopIfTrue="1">
      <formula>B1862&lt;&gt;B1861</formula>
    </cfRule>
  </conditionalFormatting>
  <conditionalFormatting sqref="C1862">
    <cfRule type="expression" dxfId="802" priority="803" stopIfTrue="1">
      <formula>C1862&lt;&gt;C1861</formula>
    </cfRule>
  </conditionalFormatting>
  <conditionalFormatting sqref="C1862:M1862">
    <cfRule type="expression" dxfId="801" priority="802" stopIfTrue="1">
      <formula>C1862&lt;&gt;C1861</formula>
    </cfRule>
  </conditionalFormatting>
  <conditionalFormatting sqref="O1862">
    <cfRule type="expression" dxfId="800" priority="801" stopIfTrue="1">
      <formula>O1862&lt;&gt;O1861</formula>
    </cfRule>
  </conditionalFormatting>
  <conditionalFormatting sqref="P1862">
    <cfRule type="expression" dxfId="799" priority="800" stopIfTrue="1">
      <formula>P1862&lt;&gt;P1861</formula>
    </cfRule>
  </conditionalFormatting>
  <conditionalFormatting sqref="B1862">
    <cfRule type="expression" dxfId="798" priority="799" stopIfTrue="1">
      <formula>B1862&lt;&gt;B1861</formula>
    </cfRule>
  </conditionalFormatting>
  <conditionalFormatting sqref="C1862">
    <cfRule type="expression" dxfId="797" priority="798" stopIfTrue="1">
      <formula>C1862&lt;&gt;C1861</formula>
    </cfRule>
  </conditionalFormatting>
  <conditionalFormatting sqref="C1862:M1862">
    <cfRule type="expression" dxfId="796" priority="797" stopIfTrue="1">
      <formula>C1862&lt;&gt;C1861</formula>
    </cfRule>
  </conditionalFormatting>
  <conditionalFormatting sqref="T1862">
    <cfRule type="expression" dxfId="795" priority="796" stopIfTrue="1">
      <formula>T1862&lt;&gt;T1861</formula>
    </cfRule>
  </conditionalFormatting>
  <conditionalFormatting sqref="P1862:S1862 U1862:Z1862 X1863">
    <cfRule type="expression" dxfId="794" priority="795" stopIfTrue="1">
      <formula>P1862&lt;&gt;P1861</formula>
    </cfRule>
  </conditionalFormatting>
  <conditionalFormatting sqref="O1862">
    <cfRule type="expression" dxfId="793" priority="794" stopIfTrue="1">
      <formula>O1862&lt;&gt;O1861</formula>
    </cfRule>
  </conditionalFormatting>
  <conditionalFormatting sqref="P1862">
    <cfRule type="expression" dxfId="792" priority="793" stopIfTrue="1">
      <formula>P1862&lt;&gt;P1861</formula>
    </cfRule>
  </conditionalFormatting>
  <conditionalFormatting sqref="B1862">
    <cfRule type="expression" dxfId="791" priority="792" stopIfTrue="1">
      <formula>B1862&lt;&gt;B1861</formula>
    </cfRule>
  </conditionalFormatting>
  <conditionalFormatting sqref="C1862">
    <cfRule type="expression" dxfId="790" priority="791" stopIfTrue="1">
      <formula>C1862&lt;&gt;C1861</formula>
    </cfRule>
  </conditionalFormatting>
  <conditionalFormatting sqref="C1862:M1862">
    <cfRule type="expression" dxfId="789" priority="790" stopIfTrue="1">
      <formula>C1862&lt;&gt;C1861</formula>
    </cfRule>
  </conditionalFormatting>
  <conditionalFormatting sqref="O1862">
    <cfRule type="expression" dxfId="788" priority="789" stopIfTrue="1">
      <formula>O1862&lt;&gt;O1861</formula>
    </cfRule>
  </conditionalFormatting>
  <conditionalFormatting sqref="P1862">
    <cfRule type="expression" dxfId="787" priority="788" stopIfTrue="1">
      <formula>P1862&lt;&gt;P1861</formula>
    </cfRule>
  </conditionalFormatting>
  <conditionalFormatting sqref="B1862">
    <cfRule type="expression" dxfId="786" priority="787" stopIfTrue="1">
      <formula>B1862&lt;&gt;B1861</formula>
    </cfRule>
  </conditionalFormatting>
  <conditionalFormatting sqref="C1862">
    <cfRule type="expression" dxfId="785" priority="786" stopIfTrue="1">
      <formula>C1862&lt;&gt;C1861</formula>
    </cfRule>
  </conditionalFormatting>
  <conditionalFormatting sqref="C1862:M1862">
    <cfRule type="expression" dxfId="784" priority="785" stopIfTrue="1">
      <formula>C1862&lt;&gt;C1861</formula>
    </cfRule>
  </conditionalFormatting>
  <conditionalFormatting sqref="O1862">
    <cfRule type="expression" dxfId="783" priority="784" stopIfTrue="1">
      <formula>O1862&lt;&gt;O1861</formula>
    </cfRule>
  </conditionalFormatting>
  <conditionalFormatting sqref="P1862">
    <cfRule type="expression" dxfId="782" priority="783" stopIfTrue="1">
      <formula>P1862&lt;&gt;P1861</formula>
    </cfRule>
  </conditionalFormatting>
  <conditionalFormatting sqref="B1862">
    <cfRule type="expression" dxfId="781" priority="782" stopIfTrue="1">
      <formula>B1862&lt;&gt;B1861</formula>
    </cfRule>
  </conditionalFormatting>
  <conditionalFormatting sqref="C1862">
    <cfRule type="expression" dxfId="780" priority="781" stopIfTrue="1">
      <formula>C1862&lt;&gt;C1861</formula>
    </cfRule>
  </conditionalFormatting>
  <conditionalFormatting sqref="C1862:M1862">
    <cfRule type="expression" dxfId="779" priority="780" stopIfTrue="1">
      <formula>C1862&lt;&gt;C1861</formula>
    </cfRule>
  </conditionalFormatting>
  <conditionalFormatting sqref="O1862">
    <cfRule type="expression" dxfId="778" priority="779" stopIfTrue="1">
      <formula>O1862&lt;&gt;O1861</formula>
    </cfRule>
  </conditionalFormatting>
  <conditionalFormatting sqref="P1862">
    <cfRule type="expression" dxfId="777" priority="778" stopIfTrue="1">
      <formula>P1862&lt;&gt;P1861</formula>
    </cfRule>
  </conditionalFormatting>
  <conditionalFormatting sqref="B1862">
    <cfRule type="expression" dxfId="776" priority="777" stopIfTrue="1">
      <formula>B1862&lt;&gt;B1861</formula>
    </cfRule>
  </conditionalFormatting>
  <conditionalFormatting sqref="C1862">
    <cfRule type="expression" dxfId="775" priority="776" stopIfTrue="1">
      <formula>C1862&lt;&gt;C1861</formula>
    </cfRule>
  </conditionalFormatting>
  <conditionalFormatting sqref="C1862:M1862">
    <cfRule type="expression" dxfId="774" priority="775" stopIfTrue="1">
      <formula>C1862&lt;&gt;C1861</formula>
    </cfRule>
  </conditionalFormatting>
  <conditionalFormatting sqref="T1862">
    <cfRule type="expression" dxfId="773" priority="774" stopIfTrue="1">
      <formula>T1862&lt;&gt;T1861</formula>
    </cfRule>
  </conditionalFormatting>
  <conditionalFormatting sqref="R1862:S1862 P1862 U1862:Z1862 X1863">
    <cfRule type="expression" dxfId="772" priority="773" stopIfTrue="1">
      <formula>P1862&lt;&gt;P1861</formula>
    </cfRule>
  </conditionalFormatting>
  <conditionalFormatting sqref="O1862">
    <cfRule type="expression" dxfId="771" priority="772" stopIfTrue="1">
      <formula>O1862&lt;&gt;O1861</formula>
    </cfRule>
  </conditionalFormatting>
  <conditionalFormatting sqref="P1862">
    <cfRule type="expression" dxfId="770" priority="771" stopIfTrue="1">
      <formula>P1862&lt;&gt;P1861</formula>
    </cfRule>
  </conditionalFormatting>
  <conditionalFormatting sqref="B1862">
    <cfRule type="expression" dxfId="769" priority="770" stopIfTrue="1">
      <formula>B1862&lt;&gt;B1861</formula>
    </cfRule>
  </conditionalFormatting>
  <conditionalFormatting sqref="C1862">
    <cfRule type="expression" dxfId="768" priority="769" stopIfTrue="1">
      <formula>C1862&lt;&gt;C1861</formula>
    </cfRule>
  </conditionalFormatting>
  <conditionalFormatting sqref="C1862:M1862">
    <cfRule type="expression" dxfId="767" priority="768" stopIfTrue="1">
      <formula>C1862&lt;&gt;C1861</formula>
    </cfRule>
  </conditionalFormatting>
  <conditionalFormatting sqref="O1862">
    <cfRule type="expression" dxfId="766" priority="767" stopIfTrue="1">
      <formula>O1862&lt;&gt;O1861</formula>
    </cfRule>
  </conditionalFormatting>
  <conditionalFormatting sqref="P1862">
    <cfRule type="expression" dxfId="765" priority="766" stopIfTrue="1">
      <formula>P1862&lt;&gt;P1861</formula>
    </cfRule>
  </conditionalFormatting>
  <conditionalFormatting sqref="B1862">
    <cfRule type="expression" dxfId="764" priority="765" stopIfTrue="1">
      <formula>B1862&lt;&gt;B1861</formula>
    </cfRule>
  </conditionalFormatting>
  <conditionalFormatting sqref="C1862">
    <cfRule type="expression" dxfId="763" priority="764" stopIfTrue="1">
      <formula>C1862&lt;&gt;C1861</formula>
    </cfRule>
  </conditionalFormatting>
  <conditionalFormatting sqref="C1862:M1862">
    <cfRule type="expression" dxfId="762" priority="763" stopIfTrue="1">
      <formula>C1862&lt;&gt;C1861</formula>
    </cfRule>
  </conditionalFormatting>
  <conditionalFormatting sqref="O1862">
    <cfRule type="expression" dxfId="761" priority="762" stopIfTrue="1">
      <formula>O1862&lt;&gt;O1861</formula>
    </cfRule>
  </conditionalFormatting>
  <conditionalFormatting sqref="P1862">
    <cfRule type="expression" dxfId="760" priority="761" stopIfTrue="1">
      <formula>P1862&lt;&gt;P1861</formula>
    </cfRule>
  </conditionalFormatting>
  <conditionalFormatting sqref="B1862">
    <cfRule type="expression" dxfId="759" priority="760" stopIfTrue="1">
      <formula>B1862&lt;&gt;B1861</formula>
    </cfRule>
  </conditionalFormatting>
  <conditionalFormatting sqref="C1862">
    <cfRule type="expression" dxfId="758" priority="759" stopIfTrue="1">
      <formula>C1862&lt;&gt;C1861</formula>
    </cfRule>
  </conditionalFormatting>
  <conditionalFormatting sqref="C1862:M1862">
    <cfRule type="expression" dxfId="757" priority="758" stopIfTrue="1">
      <formula>C1862&lt;&gt;C1861</formula>
    </cfRule>
  </conditionalFormatting>
  <conditionalFormatting sqref="O1862">
    <cfRule type="expression" dxfId="756" priority="757" stopIfTrue="1">
      <formula>O1862&lt;&gt;O1861</formula>
    </cfRule>
  </conditionalFormatting>
  <conditionalFormatting sqref="P1862">
    <cfRule type="expression" dxfId="755" priority="756" stopIfTrue="1">
      <formula>P1862&lt;&gt;P1861</formula>
    </cfRule>
  </conditionalFormatting>
  <conditionalFormatting sqref="B1862">
    <cfRule type="expression" dxfId="754" priority="755" stopIfTrue="1">
      <formula>B1862&lt;&gt;B1861</formula>
    </cfRule>
  </conditionalFormatting>
  <conditionalFormatting sqref="C1862">
    <cfRule type="expression" dxfId="753" priority="754" stopIfTrue="1">
      <formula>C1862&lt;&gt;C1861</formula>
    </cfRule>
  </conditionalFormatting>
  <conditionalFormatting sqref="C1862:M1862">
    <cfRule type="expression" dxfId="752" priority="753" stopIfTrue="1">
      <formula>C1862&lt;&gt;C1861</formula>
    </cfRule>
  </conditionalFormatting>
  <conditionalFormatting sqref="T1862">
    <cfRule type="expression" dxfId="751" priority="752" stopIfTrue="1">
      <formula>T1862&lt;&gt;T1861</formula>
    </cfRule>
  </conditionalFormatting>
  <conditionalFormatting sqref="C1862:J1862">
    <cfRule type="expression" dxfId="750" priority="751" stopIfTrue="1">
      <formula>C1862&lt;&gt;C1861</formula>
    </cfRule>
  </conditionalFormatting>
  <conditionalFormatting sqref="B1862">
    <cfRule type="expression" dxfId="749" priority="750" stopIfTrue="1">
      <formula>B1862&lt;&gt;B1861</formula>
    </cfRule>
  </conditionalFormatting>
  <conditionalFormatting sqref="C1862">
    <cfRule type="expression" dxfId="748" priority="749" stopIfTrue="1">
      <formula>C1862&lt;&gt;C1861</formula>
    </cfRule>
  </conditionalFormatting>
  <conditionalFormatting sqref="B1862">
    <cfRule type="expression" dxfId="747" priority="748" stopIfTrue="1">
      <formula>B1862&lt;&gt;B1861</formula>
    </cfRule>
  </conditionalFormatting>
  <conditionalFormatting sqref="C1862">
    <cfRule type="expression" dxfId="746" priority="747" stopIfTrue="1">
      <formula>C1862&lt;&gt;C1861</formula>
    </cfRule>
  </conditionalFormatting>
  <conditionalFormatting sqref="B1862">
    <cfRule type="expression" dxfId="745" priority="746" stopIfTrue="1">
      <formula>B1862&lt;&gt;B1861</formula>
    </cfRule>
  </conditionalFormatting>
  <conditionalFormatting sqref="C1862">
    <cfRule type="expression" dxfId="744" priority="745" stopIfTrue="1">
      <formula>C1862&lt;&gt;C1861</formula>
    </cfRule>
  </conditionalFormatting>
  <conditionalFormatting sqref="B1862">
    <cfRule type="expression" dxfId="743" priority="744" stopIfTrue="1">
      <formula>B1862&lt;&gt;B1861</formula>
    </cfRule>
  </conditionalFormatting>
  <conditionalFormatting sqref="C1862">
    <cfRule type="expression" dxfId="742" priority="743" stopIfTrue="1">
      <formula>C1862&lt;&gt;C1861</formula>
    </cfRule>
  </conditionalFormatting>
  <conditionalFormatting sqref="B1862">
    <cfRule type="expression" dxfId="741" priority="742" stopIfTrue="1">
      <formula>B1862&lt;&gt;B1861</formula>
    </cfRule>
  </conditionalFormatting>
  <conditionalFormatting sqref="C1862">
    <cfRule type="expression" dxfId="740" priority="741" stopIfTrue="1">
      <formula>C1862&lt;&gt;C1861</formula>
    </cfRule>
  </conditionalFormatting>
  <conditionalFormatting sqref="B1862">
    <cfRule type="expression" dxfId="739" priority="740" stopIfTrue="1">
      <formula>B1862&lt;&gt;B1861</formula>
    </cfRule>
  </conditionalFormatting>
  <conditionalFormatting sqref="C1862">
    <cfRule type="expression" dxfId="738" priority="739" stopIfTrue="1">
      <formula>C1862&lt;&gt;C1861</formula>
    </cfRule>
  </conditionalFormatting>
  <conditionalFormatting sqref="B1862">
    <cfRule type="expression" dxfId="737" priority="738" stopIfTrue="1">
      <formula>B1862&lt;&gt;B1861</formula>
    </cfRule>
  </conditionalFormatting>
  <conditionalFormatting sqref="C1862">
    <cfRule type="expression" dxfId="736" priority="737" stopIfTrue="1">
      <formula>C1862&lt;&gt;C1861</formula>
    </cfRule>
  </conditionalFormatting>
  <conditionalFormatting sqref="B1862">
    <cfRule type="expression" dxfId="735" priority="736" stopIfTrue="1">
      <formula>B1862&lt;&gt;B1861</formula>
    </cfRule>
  </conditionalFormatting>
  <conditionalFormatting sqref="C1862">
    <cfRule type="expression" dxfId="734" priority="735" stopIfTrue="1">
      <formula>C1862&lt;&gt;C1861</formula>
    </cfRule>
  </conditionalFormatting>
  <conditionalFormatting sqref="O1862">
    <cfRule type="expression" dxfId="733" priority="734" stopIfTrue="1">
      <formula>O1862&lt;&gt;O1861</formula>
    </cfRule>
  </conditionalFormatting>
  <conditionalFormatting sqref="P1862">
    <cfRule type="expression" dxfId="732" priority="733" stopIfTrue="1">
      <formula>P1862&lt;&gt;P1861</formula>
    </cfRule>
  </conditionalFormatting>
  <conditionalFormatting sqref="P1862:W1862">
    <cfRule type="expression" dxfId="731" priority="732" stopIfTrue="1">
      <formula>P1862&lt;&gt;P1861</formula>
    </cfRule>
  </conditionalFormatting>
  <conditionalFormatting sqref="O1862">
    <cfRule type="expression" dxfId="730" priority="731" stopIfTrue="1">
      <formula>O1862&lt;&gt;O1861</formula>
    </cfRule>
  </conditionalFormatting>
  <conditionalFormatting sqref="P1862">
    <cfRule type="expression" dxfId="729" priority="730" stopIfTrue="1">
      <formula>P1862&lt;&gt;P1861</formula>
    </cfRule>
  </conditionalFormatting>
  <conditionalFormatting sqref="P1862:W1862">
    <cfRule type="expression" dxfId="728" priority="729" stopIfTrue="1">
      <formula>P1862&lt;&gt;P1861</formula>
    </cfRule>
  </conditionalFormatting>
  <conditionalFormatting sqref="O1862">
    <cfRule type="expression" dxfId="727" priority="728" stopIfTrue="1">
      <formula>O1862&lt;&gt;O1861</formula>
    </cfRule>
  </conditionalFormatting>
  <conditionalFormatting sqref="P1862">
    <cfRule type="expression" dxfId="726" priority="727" stopIfTrue="1">
      <formula>P1862&lt;&gt;P1861</formula>
    </cfRule>
  </conditionalFormatting>
  <conditionalFormatting sqref="P1862:W1862">
    <cfRule type="expression" dxfId="725" priority="726" stopIfTrue="1">
      <formula>P1862&lt;&gt;P1861</formula>
    </cfRule>
  </conditionalFormatting>
  <conditionalFormatting sqref="O1862">
    <cfRule type="expression" dxfId="724" priority="725" stopIfTrue="1">
      <formula>O1862&lt;&gt;O1861</formula>
    </cfRule>
  </conditionalFormatting>
  <conditionalFormatting sqref="P1862">
    <cfRule type="expression" dxfId="723" priority="724" stopIfTrue="1">
      <formula>P1862&lt;&gt;P1861</formula>
    </cfRule>
  </conditionalFormatting>
  <conditionalFormatting sqref="P1862:W1862">
    <cfRule type="expression" dxfId="722" priority="723" stopIfTrue="1">
      <formula>P1862&lt;&gt;P1861</formula>
    </cfRule>
  </conditionalFormatting>
  <conditionalFormatting sqref="O1862">
    <cfRule type="expression" dxfId="721" priority="722" stopIfTrue="1">
      <formula>O1862&lt;&gt;O1861</formula>
    </cfRule>
  </conditionalFormatting>
  <conditionalFormatting sqref="P1862">
    <cfRule type="expression" dxfId="720" priority="721" stopIfTrue="1">
      <formula>P1862&lt;&gt;P1861</formula>
    </cfRule>
  </conditionalFormatting>
  <conditionalFormatting sqref="P1862:W1862">
    <cfRule type="expression" dxfId="719" priority="720" stopIfTrue="1">
      <formula>P1862&lt;&gt;P1861</formula>
    </cfRule>
  </conditionalFormatting>
  <conditionalFormatting sqref="O1862">
    <cfRule type="expression" dxfId="718" priority="719" stopIfTrue="1">
      <formula>O1862&lt;&gt;O1861</formula>
    </cfRule>
  </conditionalFormatting>
  <conditionalFormatting sqref="P1862">
    <cfRule type="expression" dxfId="717" priority="718" stopIfTrue="1">
      <formula>P1862&lt;&gt;P1861</formula>
    </cfRule>
  </conditionalFormatting>
  <conditionalFormatting sqref="P1862:W1862">
    <cfRule type="expression" dxfId="716" priority="717" stopIfTrue="1">
      <formula>P1862&lt;&gt;P1861</formula>
    </cfRule>
  </conditionalFormatting>
  <conditionalFormatting sqref="O1862">
    <cfRule type="expression" dxfId="715" priority="716" stopIfTrue="1">
      <formula>O1862&lt;&gt;O1861</formula>
    </cfRule>
  </conditionalFormatting>
  <conditionalFormatting sqref="P1862">
    <cfRule type="expression" dxfId="714" priority="715" stopIfTrue="1">
      <formula>P1862&lt;&gt;P1861</formula>
    </cfRule>
  </conditionalFormatting>
  <conditionalFormatting sqref="P1862:W1862">
    <cfRule type="expression" dxfId="713" priority="714" stopIfTrue="1">
      <formula>P1862&lt;&gt;P1861</formula>
    </cfRule>
  </conditionalFormatting>
  <conditionalFormatting sqref="O1862">
    <cfRule type="expression" dxfId="712" priority="713" stopIfTrue="1">
      <formula>O1862&lt;&gt;O1861</formula>
    </cfRule>
  </conditionalFormatting>
  <conditionalFormatting sqref="P1862">
    <cfRule type="expression" dxfId="711" priority="712" stopIfTrue="1">
      <formula>P1862&lt;&gt;P1861</formula>
    </cfRule>
  </conditionalFormatting>
  <conditionalFormatting sqref="P1862:W1862">
    <cfRule type="expression" dxfId="710" priority="711" stopIfTrue="1">
      <formula>P1862&lt;&gt;P1861</formula>
    </cfRule>
  </conditionalFormatting>
  <conditionalFormatting sqref="O1862">
    <cfRule type="expression" dxfId="709" priority="710" stopIfTrue="1">
      <formula>O1862&lt;&gt;O1861</formula>
    </cfRule>
  </conditionalFormatting>
  <conditionalFormatting sqref="O1862">
    <cfRule type="expression" dxfId="708" priority="709" stopIfTrue="1">
      <formula>O1862&lt;&gt;O1861</formula>
    </cfRule>
  </conditionalFormatting>
  <conditionalFormatting sqref="O1862">
    <cfRule type="expression" dxfId="707" priority="708" stopIfTrue="1">
      <formula>O1862&lt;&gt;O1861</formula>
    </cfRule>
  </conditionalFormatting>
  <conditionalFormatting sqref="O1862">
    <cfRule type="expression" dxfId="706" priority="707" stopIfTrue="1">
      <formula>O1862&lt;&gt;O1861</formula>
    </cfRule>
  </conditionalFormatting>
  <conditionalFormatting sqref="O1862">
    <cfRule type="expression" dxfId="705" priority="706" stopIfTrue="1">
      <formula>O1862&lt;&gt;O1861</formula>
    </cfRule>
  </conditionalFormatting>
  <conditionalFormatting sqref="O1862">
    <cfRule type="expression" dxfId="704" priority="705" stopIfTrue="1">
      <formula>O1862&lt;&gt;O1861</formula>
    </cfRule>
  </conditionalFormatting>
  <conditionalFormatting sqref="O1862">
    <cfRule type="expression" dxfId="703" priority="704" stopIfTrue="1">
      <formula>O1862&lt;&gt;O1861</formula>
    </cfRule>
  </conditionalFormatting>
  <conditionalFormatting sqref="O1862">
    <cfRule type="expression" dxfId="702" priority="703" stopIfTrue="1">
      <formula>O1862&lt;&gt;O1861</formula>
    </cfRule>
  </conditionalFormatting>
  <conditionalFormatting sqref="O1862">
    <cfRule type="expression" dxfId="701" priority="702" stopIfTrue="1">
      <formula>O1862&lt;&gt;O1861</formula>
    </cfRule>
  </conditionalFormatting>
  <conditionalFormatting sqref="O1862">
    <cfRule type="expression" dxfId="700" priority="701" stopIfTrue="1">
      <formula>O1862&lt;&gt;O1861</formula>
    </cfRule>
  </conditionalFormatting>
  <conditionalFormatting sqref="O1862">
    <cfRule type="expression" dxfId="699" priority="700" stopIfTrue="1">
      <formula>O1862&lt;&gt;O1861</formula>
    </cfRule>
  </conditionalFormatting>
  <conditionalFormatting sqref="O1862">
    <cfRule type="expression" dxfId="698" priority="699" stopIfTrue="1">
      <formula>O1862&lt;&gt;O1861</formula>
    </cfRule>
  </conditionalFormatting>
  <conditionalFormatting sqref="O1862">
    <cfRule type="expression" dxfId="697" priority="698" stopIfTrue="1">
      <formula>O1862&lt;&gt;O1861</formula>
    </cfRule>
  </conditionalFormatting>
  <conditionalFormatting sqref="O1862">
    <cfRule type="expression" dxfId="696" priority="697" stopIfTrue="1">
      <formula>O1862&lt;&gt;O1861</formula>
    </cfRule>
  </conditionalFormatting>
  <conditionalFormatting sqref="O1862">
    <cfRule type="expression" dxfId="695" priority="696" stopIfTrue="1">
      <formula>O1862&lt;&gt;O1861</formula>
    </cfRule>
  </conditionalFormatting>
  <conditionalFormatting sqref="O1862">
    <cfRule type="expression" dxfId="694" priority="695" stopIfTrue="1">
      <formula>O1862&lt;&gt;O1861</formula>
    </cfRule>
  </conditionalFormatting>
  <conditionalFormatting sqref="O1862">
    <cfRule type="expression" dxfId="693" priority="694" stopIfTrue="1">
      <formula>O1862&lt;&gt;O1861</formula>
    </cfRule>
  </conditionalFormatting>
  <conditionalFormatting sqref="P1862">
    <cfRule type="expression" dxfId="692" priority="693" stopIfTrue="1">
      <formula>P1862&lt;&gt;P1861</formula>
    </cfRule>
  </conditionalFormatting>
  <conditionalFormatting sqref="P1862:Z1862 X1863">
    <cfRule type="expression" dxfId="691" priority="692" stopIfTrue="1">
      <formula>P1862&lt;&gt;P1861</formula>
    </cfRule>
  </conditionalFormatting>
  <conditionalFormatting sqref="B1862">
    <cfRule type="expression" dxfId="690" priority="691" stopIfTrue="1">
      <formula>B1862&lt;&gt;B1861</formula>
    </cfRule>
  </conditionalFormatting>
  <conditionalFormatting sqref="C1862">
    <cfRule type="expression" dxfId="689" priority="690" stopIfTrue="1">
      <formula>C1862&lt;&gt;C1861</formula>
    </cfRule>
  </conditionalFormatting>
  <conditionalFormatting sqref="O1862">
    <cfRule type="expression" dxfId="688" priority="689" stopIfTrue="1">
      <formula>O1862&lt;&gt;O1861</formula>
    </cfRule>
  </conditionalFormatting>
  <conditionalFormatting sqref="P1862">
    <cfRule type="expression" dxfId="687" priority="688" stopIfTrue="1">
      <formula>P1862&lt;&gt;P1861</formula>
    </cfRule>
  </conditionalFormatting>
  <conditionalFormatting sqref="P1862:Z1862 X1863">
    <cfRule type="expression" dxfId="686" priority="687" stopIfTrue="1">
      <formula>P1862&lt;&gt;P1861</formula>
    </cfRule>
  </conditionalFormatting>
  <conditionalFormatting sqref="B1862">
    <cfRule type="expression" dxfId="685" priority="686" stopIfTrue="1">
      <formula>B1862&lt;&gt;B1861</formula>
    </cfRule>
  </conditionalFormatting>
  <conditionalFormatting sqref="C1862">
    <cfRule type="expression" dxfId="684" priority="685" stopIfTrue="1">
      <formula>C1862&lt;&gt;C1861</formula>
    </cfRule>
  </conditionalFormatting>
  <conditionalFormatting sqref="O1862">
    <cfRule type="expression" dxfId="683" priority="684" stopIfTrue="1">
      <formula>O1862&lt;&gt;O1861</formula>
    </cfRule>
  </conditionalFormatting>
  <conditionalFormatting sqref="P1862">
    <cfRule type="expression" dxfId="682" priority="683" stopIfTrue="1">
      <formula>P1862&lt;&gt;P1861</formula>
    </cfRule>
  </conditionalFormatting>
  <conditionalFormatting sqref="P1862:Z1862 X1863">
    <cfRule type="expression" dxfId="681" priority="682" stopIfTrue="1">
      <formula>P1862&lt;&gt;P1861</formula>
    </cfRule>
  </conditionalFormatting>
  <conditionalFormatting sqref="B1862">
    <cfRule type="expression" dxfId="680" priority="681" stopIfTrue="1">
      <formula>B1862&lt;&gt;B1861</formula>
    </cfRule>
  </conditionalFormatting>
  <conditionalFormatting sqref="C1862">
    <cfRule type="expression" dxfId="679" priority="680" stopIfTrue="1">
      <formula>C1862&lt;&gt;C1861</formula>
    </cfRule>
  </conditionalFormatting>
  <conditionalFormatting sqref="O1862">
    <cfRule type="expression" dxfId="678" priority="679" stopIfTrue="1">
      <formula>O1862&lt;&gt;O1861</formula>
    </cfRule>
  </conditionalFormatting>
  <conditionalFormatting sqref="P1862">
    <cfRule type="expression" dxfId="677" priority="678" stopIfTrue="1">
      <formula>P1862&lt;&gt;P1861</formula>
    </cfRule>
  </conditionalFormatting>
  <conditionalFormatting sqref="P1862:Z1862 X1863">
    <cfRule type="expression" dxfId="676" priority="677" stopIfTrue="1">
      <formula>P1862&lt;&gt;P1861</formula>
    </cfRule>
  </conditionalFormatting>
  <conditionalFormatting sqref="B1862">
    <cfRule type="expression" dxfId="675" priority="676" stopIfTrue="1">
      <formula>B1862&lt;&gt;B1861</formula>
    </cfRule>
  </conditionalFormatting>
  <conditionalFormatting sqref="C1862">
    <cfRule type="expression" dxfId="674" priority="675" stopIfTrue="1">
      <formula>C1862&lt;&gt;C1861</formula>
    </cfRule>
  </conditionalFormatting>
  <conditionalFormatting sqref="O1862">
    <cfRule type="expression" dxfId="673" priority="674" stopIfTrue="1">
      <formula>O1862&lt;&gt;O1861</formula>
    </cfRule>
  </conditionalFormatting>
  <conditionalFormatting sqref="P1862">
    <cfRule type="expression" dxfId="672" priority="673" stopIfTrue="1">
      <formula>P1862&lt;&gt;P1861</formula>
    </cfRule>
  </conditionalFormatting>
  <conditionalFormatting sqref="P1862:Z1862 X1863">
    <cfRule type="expression" dxfId="671" priority="672" stopIfTrue="1">
      <formula>P1862&lt;&gt;P1861</formula>
    </cfRule>
  </conditionalFormatting>
  <conditionalFormatting sqref="B1862">
    <cfRule type="expression" dxfId="670" priority="671" stopIfTrue="1">
      <formula>B1862&lt;&gt;B1861</formula>
    </cfRule>
  </conditionalFormatting>
  <conditionalFormatting sqref="C1862">
    <cfRule type="expression" dxfId="669" priority="670" stopIfTrue="1">
      <formula>C1862&lt;&gt;C1861</formula>
    </cfRule>
  </conditionalFormatting>
  <conditionalFormatting sqref="O1862">
    <cfRule type="expression" dxfId="668" priority="669" stopIfTrue="1">
      <formula>O1862&lt;&gt;O1861</formula>
    </cfRule>
  </conditionalFormatting>
  <conditionalFormatting sqref="P1862">
    <cfRule type="expression" dxfId="667" priority="668" stopIfTrue="1">
      <formula>P1862&lt;&gt;P1861</formula>
    </cfRule>
  </conditionalFormatting>
  <conditionalFormatting sqref="P1862:Z1862 X1863">
    <cfRule type="expression" dxfId="666" priority="667" stopIfTrue="1">
      <formula>P1862&lt;&gt;P1861</formula>
    </cfRule>
  </conditionalFormatting>
  <conditionalFormatting sqref="B1862">
    <cfRule type="expression" dxfId="665" priority="666" stopIfTrue="1">
      <formula>B1862&lt;&gt;B1861</formula>
    </cfRule>
  </conditionalFormatting>
  <conditionalFormatting sqref="C1862">
    <cfRule type="expression" dxfId="664" priority="665" stopIfTrue="1">
      <formula>C1862&lt;&gt;C1861</formula>
    </cfRule>
  </conditionalFormatting>
  <conditionalFormatting sqref="O1862">
    <cfRule type="expression" dxfId="663" priority="664" stopIfTrue="1">
      <formula>O1862&lt;&gt;O1861</formula>
    </cfRule>
  </conditionalFormatting>
  <conditionalFormatting sqref="P1862">
    <cfRule type="expression" dxfId="662" priority="663" stopIfTrue="1">
      <formula>P1862&lt;&gt;P1861</formula>
    </cfRule>
  </conditionalFormatting>
  <conditionalFormatting sqref="P1862:Z1862 X1863">
    <cfRule type="expression" dxfId="661" priority="662" stopIfTrue="1">
      <formula>P1862&lt;&gt;P1861</formula>
    </cfRule>
  </conditionalFormatting>
  <conditionalFormatting sqref="B1862">
    <cfRule type="expression" dxfId="660" priority="661" stopIfTrue="1">
      <formula>B1862&lt;&gt;B1861</formula>
    </cfRule>
  </conditionalFormatting>
  <conditionalFormatting sqref="C1862">
    <cfRule type="expression" dxfId="659" priority="660" stopIfTrue="1">
      <formula>C1862&lt;&gt;C1861</formula>
    </cfRule>
  </conditionalFormatting>
  <conditionalFormatting sqref="O1862">
    <cfRule type="expression" dxfId="658" priority="659" stopIfTrue="1">
      <formula>O1862&lt;&gt;O1861</formula>
    </cfRule>
  </conditionalFormatting>
  <conditionalFormatting sqref="P1862">
    <cfRule type="expression" dxfId="657" priority="658" stopIfTrue="1">
      <formula>P1862&lt;&gt;P1861</formula>
    </cfRule>
  </conditionalFormatting>
  <conditionalFormatting sqref="P1862:Z1862 X1863">
    <cfRule type="expression" dxfId="656" priority="657" stopIfTrue="1">
      <formula>P1862&lt;&gt;P1861</formula>
    </cfRule>
  </conditionalFormatting>
  <conditionalFormatting sqref="B1862">
    <cfRule type="expression" dxfId="655" priority="656" stopIfTrue="1">
      <formula>B1862&lt;&gt;B1861</formula>
    </cfRule>
  </conditionalFormatting>
  <conditionalFormatting sqref="C1862">
    <cfRule type="expression" dxfId="654" priority="655" stopIfTrue="1">
      <formula>C1862&lt;&gt;C1861</formula>
    </cfRule>
  </conditionalFormatting>
  <conditionalFormatting sqref="O1862">
    <cfRule type="expression" dxfId="653" priority="654" stopIfTrue="1">
      <formula>O1862&lt;&gt;O1861</formula>
    </cfRule>
  </conditionalFormatting>
  <conditionalFormatting sqref="O1862">
    <cfRule type="expression" dxfId="652" priority="653" stopIfTrue="1">
      <formula>O1862&lt;&gt;O1861</formula>
    </cfRule>
  </conditionalFormatting>
  <conditionalFormatting sqref="O1862">
    <cfRule type="expression" dxfId="651" priority="652" stopIfTrue="1">
      <formula>O1862&lt;&gt;O1861</formula>
    </cfRule>
  </conditionalFormatting>
  <conditionalFormatting sqref="O1862">
    <cfRule type="expression" dxfId="650" priority="651" stopIfTrue="1">
      <formula>O1862&lt;&gt;O1861</formula>
    </cfRule>
  </conditionalFormatting>
  <conditionalFormatting sqref="O1862">
    <cfRule type="expression" dxfId="649" priority="650" stopIfTrue="1">
      <formula>O1862&lt;&gt;O1861</formula>
    </cfRule>
  </conditionalFormatting>
  <conditionalFormatting sqref="O1862">
    <cfRule type="expression" dxfId="648" priority="649" stopIfTrue="1">
      <formula>O1862&lt;&gt;O1861</formula>
    </cfRule>
  </conditionalFormatting>
  <conditionalFormatting sqref="O1862">
    <cfRule type="expression" dxfId="647" priority="648" stopIfTrue="1">
      <formula>O1862&lt;&gt;O1861</formula>
    </cfRule>
  </conditionalFormatting>
  <conditionalFormatting sqref="O1862">
    <cfRule type="expression" dxfId="646" priority="647" stopIfTrue="1">
      <formula>O1862&lt;&gt;O1861</formula>
    </cfRule>
  </conditionalFormatting>
  <conditionalFormatting sqref="O1862">
    <cfRule type="expression" dxfId="645" priority="646" stopIfTrue="1">
      <formula>O1862&lt;&gt;O1861</formula>
    </cfRule>
  </conditionalFormatting>
  <conditionalFormatting sqref="O1862">
    <cfRule type="expression" dxfId="644" priority="645" stopIfTrue="1">
      <formula>O1862&lt;&gt;O1861</formula>
    </cfRule>
  </conditionalFormatting>
  <conditionalFormatting sqref="O1862">
    <cfRule type="expression" dxfId="643" priority="644" stopIfTrue="1">
      <formula>O1862&lt;&gt;O1861</formula>
    </cfRule>
  </conditionalFormatting>
  <conditionalFormatting sqref="O1862">
    <cfRule type="expression" dxfId="642" priority="643" stopIfTrue="1">
      <formula>O1862&lt;&gt;O1861</formula>
    </cfRule>
  </conditionalFormatting>
  <conditionalFormatting sqref="O1862">
    <cfRule type="expression" dxfId="641" priority="642" stopIfTrue="1">
      <formula>O1862&lt;&gt;O1861</formula>
    </cfRule>
  </conditionalFormatting>
  <conditionalFormatting sqref="O1862">
    <cfRule type="expression" dxfId="640" priority="641" stopIfTrue="1">
      <formula>O1862&lt;&gt;O1861</formula>
    </cfRule>
  </conditionalFormatting>
  <conditionalFormatting sqref="O1862">
    <cfRule type="expression" dxfId="639" priority="640" stopIfTrue="1">
      <formula>O1862&lt;&gt;O1861</formula>
    </cfRule>
  </conditionalFormatting>
  <conditionalFormatting sqref="O1862">
    <cfRule type="expression" dxfId="638" priority="639" stopIfTrue="1">
      <formula>O1862&lt;&gt;O1861</formula>
    </cfRule>
  </conditionalFormatting>
  <conditionalFormatting sqref="K1862">
    <cfRule type="expression" dxfId="637" priority="638" stopIfTrue="1">
      <formula>K1862&lt;&gt;K1831</formula>
    </cfRule>
  </conditionalFormatting>
  <conditionalFormatting sqref="C1680">
    <cfRule type="expression" dxfId="636" priority="637" stopIfTrue="1">
      <formula>C1680&lt;&gt;C1679</formula>
    </cfRule>
  </conditionalFormatting>
  <conditionalFormatting sqref="C1680">
    <cfRule type="expression" dxfId="635" priority="636" stopIfTrue="1">
      <formula>C1680&lt;&gt;C1679</formula>
    </cfRule>
  </conditionalFormatting>
  <conditionalFormatting sqref="C1680">
    <cfRule type="expression" dxfId="634" priority="635" stopIfTrue="1">
      <formula>C1680&lt;&gt;C1679</formula>
    </cfRule>
  </conditionalFormatting>
  <conditionalFormatting sqref="C1680">
    <cfRule type="expression" dxfId="633" priority="634" stopIfTrue="1">
      <formula>C1680&lt;&gt;C1679</formula>
    </cfRule>
  </conditionalFormatting>
  <conditionalFormatting sqref="C1680">
    <cfRule type="expression" dxfId="632" priority="633" stopIfTrue="1">
      <formula>C1680&lt;&gt;C1679</formula>
    </cfRule>
  </conditionalFormatting>
  <conditionalFormatting sqref="C1680">
    <cfRule type="expression" dxfId="631" priority="632" stopIfTrue="1">
      <formula>C1680&lt;&gt;C1679</formula>
    </cfRule>
  </conditionalFormatting>
  <conditionalFormatting sqref="C1680">
    <cfRule type="expression" dxfId="630" priority="631" stopIfTrue="1">
      <formula>C1680&lt;&gt;C1679</formula>
    </cfRule>
  </conditionalFormatting>
  <conditionalFormatting sqref="C1680">
    <cfRule type="expression" dxfId="629" priority="630" stopIfTrue="1">
      <formula>C1680&lt;&gt;C1679</formula>
    </cfRule>
  </conditionalFormatting>
  <conditionalFormatting sqref="C1680">
    <cfRule type="expression" dxfId="628" priority="629" stopIfTrue="1">
      <formula>C1680&lt;&gt;C1679</formula>
    </cfRule>
  </conditionalFormatting>
  <conditionalFormatting sqref="C1680">
    <cfRule type="expression" dxfId="627" priority="628" stopIfTrue="1">
      <formula>C1680&lt;&gt;C1679</formula>
    </cfRule>
  </conditionalFormatting>
  <conditionalFormatting sqref="C1680">
    <cfRule type="expression" dxfId="626" priority="627" stopIfTrue="1">
      <formula>C1680&lt;&gt;C1679</formula>
    </cfRule>
  </conditionalFormatting>
  <conditionalFormatting sqref="C1680">
    <cfRule type="expression" dxfId="625" priority="626" stopIfTrue="1">
      <formula>C1680&lt;&gt;C1679</formula>
    </cfRule>
  </conditionalFormatting>
  <conditionalFormatting sqref="C1680">
    <cfRule type="expression" dxfId="624" priority="625" stopIfTrue="1">
      <formula>C1680&lt;&gt;C1679</formula>
    </cfRule>
  </conditionalFormatting>
  <conditionalFormatting sqref="C1680">
    <cfRule type="expression" dxfId="623" priority="624" stopIfTrue="1">
      <formula>C1680&lt;&gt;C1679</formula>
    </cfRule>
  </conditionalFormatting>
  <conditionalFormatting sqref="C1680">
    <cfRule type="expression" dxfId="622" priority="623" stopIfTrue="1">
      <formula>C1680&lt;&gt;C1679</formula>
    </cfRule>
  </conditionalFormatting>
  <conditionalFormatting sqref="C1680">
    <cfRule type="expression" dxfId="621" priority="622" stopIfTrue="1">
      <formula>C1680&lt;&gt;C1679</formula>
    </cfRule>
  </conditionalFormatting>
  <conditionalFormatting sqref="C1680">
    <cfRule type="expression" dxfId="620" priority="621" stopIfTrue="1">
      <formula>C1680&lt;&gt;C1679</formula>
    </cfRule>
  </conditionalFormatting>
  <conditionalFormatting sqref="C1680">
    <cfRule type="expression" dxfId="619" priority="620" stopIfTrue="1">
      <formula>C1680&lt;&gt;C1679</formula>
    </cfRule>
  </conditionalFormatting>
  <conditionalFormatting sqref="C1680">
    <cfRule type="expression" dxfId="618" priority="619" stopIfTrue="1">
      <formula>C1680&lt;&gt;C1679</formula>
    </cfRule>
  </conditionalFormatting>
  <conditionalFormatting sqref="C1680">
    <cfRule type="expression" dxfId="617" priority="618" stopIfTrue="1">
      <formula>C1680&lt;&gt;C1679</formula>
    </cfRule>
  </conditionalFormatting>
  <conditionalFormatting sqref="C1680">
    <cfRule type="expression" dxfId="616" priority="617" stopIfTrue="1">
      <formula>C1680&lt;&gt;C1679</formula>
    </cfRule>
  </conditionalFormatting>
  <conditionalFormatting sqref="C1680">
    <cfRule type="expression" dxfId="615" priority="616" stopIfTrue="1">
      <formula>C1680&lt;&gt;C1679</formula>
    </cfRule>
  </conditionalFormatting>
  <conditionalFormatting sqref="C1680">
    <cfRule type="expression" dxfId="614" priority="615" stopIfTrue="1">
      <formula>C1680&lt;&gt;C1679</formula>
    </cfRule>
  </conditionalFormatting>
  <conditionalFormatting sqref="C1680">
    <cfRule type="expression" dxfId="613" priority="614" stopIfTrue="1">
      <formula>C1680&lt;&gt;C1679</formula>
    </cfRule>
  </conditionalFormatting>
  <conditionalFormatting sqref="C1680">
    <cfRule type="expression" dxfId="612" priority="613" stopIfTrue="1">
      <formula>C1680&lt;&gt;C1679</formula>
    </cfRule>
  </conditionalFormatting>
  <conditionalFormatting sqref="C1680">
    <cfRule type="expression" dxfId="611" priority="612" stopIfTrue="1">
      <formula>C1680&lt;&gt;C1679</formula>
    </cfRule>
  </conditionalFormatting>
  <conditionalFormatting sqref="C1680">
    <cfRule type="expression" dxfId="610" priority="611" stopIfTrue="1">
      <formula>C1680&lt;&gt;C1679</formula>
    </cfRule>
  </conditionalFormatting>
  <conditionalFormatting sqref="C1680">
    <cfRule type="expression" dxfId="609" priority="610" stopIfTrue="1">
      <formula>C1680&lt;&gt;C1679</formula>
    </cfRule>
  </conditionalFormatting>
  <conditionalFormatting sqref="C1680">
    <cfRule type="expression" dxfId="608" priority="609" stopIfTrue="1">
      <formula>C1680&lt;&gt;C1679</formula>
    </cfRule>
  </conditionalFormatting>
  <conditionalFormatting sqref="C1680">
    <cfRule type="expression" dxfId="607" priority="608" stopIfTrue="1">
      <formula>C1680&lt;&gt;C1679</formula>
    </cfRule>
  </conditionalFormatting>
  <conditionalFormatting sqref="C1680">
    <cfRule type="expression" dxfId="606" priority="607" stopIfTrue="1">
      <formula>C1680&lt;&gt;C1679</formula>
    </cfRule>
  </conditionalFormatting>
  <conditionalFormatting sqref="C1680">
    <cfRule type="expression" dxfId="605" priority="606" stopIfTrue="1">
      <formula>C1680&lt;&gt;C1679</formula>
    </cfRule>
  </conditionalFormatting>
  <conditionalFormatting sqref="C1680">
    <cfRule type="expression" dxfId="604" priority="605" stopIfTrue="1">
      <formula>C1680&lt;&gt;C1679</formula>
    </cfRule>
  </conditionalFormatting>
  <conditionalFormatting sqref="C1680">
    <cfRule type="expression" dxfId="603" priority="604" stopIfTrue="1">
      <formula>C1680&lt;&gt;C1679</formula>
    </cfRule>
  </conditionalFormatting>
  <conditionalFormatting sqref="C1680">
    <cfRule type="expression" dxfId="602" priority="603" stopIfTrue="1">
      <formula>C1680&lt;&gt;C1679</formula>
    </cfRule>
  </conditionalFormatting>
  <conditionalFormatting sqref="C1680">
    <cfRule type="expression" dxfId="601" priority="602" stopIfTrue="1">
      <formula>C1680&lt;&gt;C1679</formula>
    </cfRule>
  </conditionalFormatting>
  <conditionalFormatting sqref="C1680">
    <cfRule type="expression" dxfId="600" priority="601" stopIfTrue="1">
      <formula>C1680&lt;&gt;C1679</formula>
    </cfRule>
  </conditionalFormatting>
  <conditionalFormatting sqref="C1680">
    <cfRule type="expression" dxfId="599" priority="600" stopIfTrue="1">
      <formula>C1680&lt;&gt;C1679</formula>
    </cfRule>
  </conditionalFormatting>
  <conditionalFormatting sqref="C1680">
    <cfRule type="expression" dxfId="598" priority="599" stopIfTrue="1">
      <formula>C1680&lt;&gt;C1679</formula>
    </cfRule>
  </conditionalFormatting>
  <conditionalFormatting sqref="C1680">
    <cfRule type="expression" dxfId="597" priority="598" stopIfTrue="1">
      <formula>C1680&lt;&gt;C1679</formula>
    </cfRule>
  </conditionalFormatting>
  <conditionalFormatting sqref="C1680">
    <cfRule type="expression" dxfId="596" priority="597" stopIfTrue="1">
      <formula>C1680&lt;&gt;C1679</formula>
    </cfRule>
  </conditionalFormatting>
  <conditionalFormatting sqref="C1680">
    <cfRule type="expression" dxfId="595" priority="596" stopIfTrue="1">
      <formula>C1680&lt;&gt;C1679</formula>
    </cfRule>
  </conditionalFormatting>
  <conditionalFormatting sqref="C1680">
    <cfRule type="expression" dxfId="594" priority="595" stopIfTrue="1">
      <formula>C1680&lt;&gt;C1679</formula>
    </cfRule>
  </conditionalFormatting>
  <conditionalFormatting sqref="C1680">
    <cfRule type="expression" dxfId="593" priority="594" stopIfTrue="1">
      <formula>C1680&lt;&gt;C1679</formula>
    </cfRule>
  </conditionalFormatting>
  <conditionalFormatting sqref="C1680">
    <cfRule type="expression" dxfId="592" priority="593" stopIfTrue="1">
      <formula>C1680&lt;&gt;C1679</formula>
    </cfRule>
  </conditionalFormatting>
  <conditionalFormatting sqref="C1680">
    <cfRule type="expression" dxfId="591" priority="592" stopIfTrue="1">
      <formula>C1680&lt;&gt;C1679</formula>
    </cfRule>
  </conditionalFormatting>
  <conditionalFormatting sqref="C1680">
    <cfRule type="expression" dxfId="590" priority="591" stopIfTrue="1">
      <formula>C1680&lt;&gt;C1679</formula>
    </cfRule>
  </conditionalFormatting>
  <conditionalFormatting sqref="C1680">
    <cfRule type="expression" dxfId="589" priority="590" stopIfTrue="1">
      <formula>C1680&lt;&gt;C1679</formula>
    </cfRule>
  </conditionalFormatting>
  <conditionalFormatting sqref="C1680">
    <cfRule type="expression" dxfId="588" priority="589" stopIfTrue="1">
      <formula>C1680&lt;&gt;C1679</formula>
    </cfRule>
  </conditionalFormatting>
  <conditionalFormatting sqref="C1680">
    <cfRule type="expression" dxfId="587" priority="588" stopIfTrue="1">
      <formula>C1680&lt;&gt;C1679</formula>
    </cfRule>
  </conditionalFormatting>
  <conditionalFormatting sqref="C1680">
    <cfRule type="expression" dxfId="586" priority="587" stopIfTrue="1">
      <formula>C1680&lt;&gt;C1679</formula>
    </cfRule>
  </conditionalFormatting>
  <conditionalFormatting sqref="C1680">
    <cfRule type="expression" dxfId="585" priority="586" stopIfTrue="1">
      <formula>C1680&lt;&gt;C1679</formula>
    </cfRule>
  </conditionalFormatting>
  <conditionalFormatting sqref="C1680">
    <cfRule type="expression" dxfId="584" priority="585" stopIfTrue="1">
      <formula>C1680&lt;&gt;C1679</formula>
    </cfRule>
  </conditionalFormatting>
  <conditionalFormatting sqref="C1680">
    <cfRule type="expression" dxfId="583" priority="584" stopIfTrue="1">
      <formula>C1680&lt;&gt;C1679</formula>
    </cfRule>
  </conditionalFormatting>
  <conditionalFormatting sqref="C1680">
    <cfRule type="expression" dxfId="582" priority="583" stopIfTrue="1">
      <formula>C1680&lt;&gt;C1679</formula>
    </cfRule>
  </conditionalFormatting>
  <conditionalFormatting sqref="C1680">
    <cfRule type="expression" dxfId="581" priority="582" stopIfTrue="1">
      <formula>C1680&lt;&gt;C1679</formula>
    </cfRule>
  </conditionalFormatting>
  <conditionalFormatting sqref="C1680">
    <cfRule type="expression" dxfId="580" priority="581" stopIfTrue="1">
      <formula>C1680&lt;&gt;C1679</formula>
    </cfRule>
  </conditionalFormatting>
  <conditionalFormatting sqref="C1680">
    <cfRule type="expression" dxfId="579" priority="580" stopIfTrue="1">
      <formula>C1680&lt;&gt;C1679</formula>
    </cfRule>
  </conditionalFormatting>
  <conditionalFormatting sqref="C1680">
    <cfRule type="expression" dxfId="578" priority="579" stopIfTrue="1">
      <formula>C1680&lt;&gt;C1679</formula>
    </cfRule>
  </conditionalFormatting>
  <conditionalFormatting sqref="C1680">
    <cfRule type="expression" dxfId="577" priority="578" stopIfTrue="1">
      <formula>C1680&lt;&gt;C1679</formula>
    </cfRule>
  </conditionalFormatting>
  <conditionalFormatting sqref="C1680">
    <cfRule type="expression" dxfId="576" priority="577" stopIfTrue="1">
      <formula>C1680&lt;&gt;C1679</formula>
    </cfRule>
  </conditionalFormatting>
  <conditionalFormatting sqref="C1680">
    <cfRule type="expression" dxfId="575" priority="576" stopIfTrue="1">
      <formula>C1680&lt;&gt;C1679</formula>
    </cfRule>
  </conditionalFormatting>
  <conditionalFormatting sqref="C1680">
    <cfRule type="expression" dxfId="574" priority="575" stopIfTrue="1">
      <formula>C1680&lt;&gt;C1679</formula>
    </cfRule>
  </conditionalFormatting>
  <conditionalFormatting sqref="C1680">
    <cfRule type="expression" dxfId="573" priority="574" stopIfTrue="1">
      <formula>C1680&lt;&gt;C1679</formula>
    </cfRule>
  </conditionalFormatting>
  <conditionalFormatting sqref="C1680">
    <cfRule type="expression" dxfId="572" priority="573" stopIfTrue="1">
      <formula>C1680&lt;&gt;C1679</formula>
    </cfRule>
  </conditionalFormatting>
  <conditionalFormatting sqref="C1680">
    <cfRule type="expression" dxfId="571" priority="572" stopIfTrue="1">
      <formula>C1680&lt;&gt;C1679</formula>
    </cfRule>
  </conditionalFormatting>
  <conditionalFormatting sqref="C1680">
    <cfRule type="expression" dxfId="570" priority="571" stopIfTrue="1">
      <formula>C1680&lt;&gt;C1679</formula>
    </cfRule>
  </conditionalFormatting>
  <conditionalFormatting sqref="C1680">
    <cfRule type="expression" dxfId="569" priority="570" stopIfTrue="1">
      <formula>C1680&lt;&gt;C1679</formula>
    </cfRule>
  </conditionalFormatting>
  <conditionalFormatting sqref="C1680">
    <cfRule type="expression" dxfId="568" priority="569" stopIfTrue="1">
      <formula>C1680&lt;&gt;C1679</formula>
    </cfRule>
  </conditionalFormatting>
  <conditionalFormatting sqref="C1680">
    <cfRule type="expression" dxfId="567" priority="568" stopIfTrue="1">
      <formula>C1680&lt;&gt;C1679</formula>
    </cfRule>
  </conditionalFormatting>
  <conditionalFormatting sqref="C1680">
    <cfRule type="expression" dxfId="566" priority="567" stopIfTrue="1">
      <formula>C1680&lt;&gt;C1679</formula>
    </cfRule>
  </conditionalFormatting>
  <conditionalFormatting sqref="C1680">
    <cfRule type="expression" dxfId="565" priority="566" stopIfTrue="1">
      <formula>C1680&lt;&gt;C1679</formula>
    </cfRule>
  </conditionalFormatting>
  <conditionalFormatting sqref="C1680">
    <cfRule type="expression" dxfId="564" priority="565" stopIfTrue="1">
      <formula>C1680&lt;&gt;C1679</formula>
    </cfRule>
  </conditionalFormatting>
  <conditionalFormatting sqref="C1862">
    <cfRule type="expression" dxfId="563" priority="564" stopIfTrue="1">
      <formula>C1862&lt;&gt;C1861</formula>
    </cfRule>
  </conditionalFormatting>
  <conditionalFormatting sqref="C1862">
    <cfRule type="expression" dxfId="562" priority="563" stopIfTrue="1">
      <formula>C1862&lt;&gt;C1861</formula>
    </cfRule>
  </conditionalFormatting>
  <conditionalFormatting sqref="C1862">
    <cfRule type="expression" dxfId="561" priority="562" stopIfTrue="1">
      <formula>C1862&lt;&gt;C1861</formula>
    </cfRule>
  </conditionalFormatting>
  <conditionalFormatting sqref="C1862">
    <cfRule type="expression" dxfId="560" priority="561" stopIfTrue="1">
      <formula>C1862&lt;&gt;C1861</formula>
    </cfRule>
  </conditionalFormatting>
  <conditionalFormatting sqref="C1862">
    <cfRule type="expression" dxfId="559" priority="560" stopIfTrue="1">
      <formula>C1862&lt;&gt;C1861</formula>
    </cfRule>
  </conditionalFormatting>
  <conditionalFormatting sqref="C1862">
    <cfRule type="expression" dxfId="558" priority="559" stopIfTrue="1">
      <formula>C1862&lt;&gt;C1861</formula>
    </cfRule>
  </conditionalFormatting>
  <conditionalFormatting sqref="C1862">
    <cfRule type="expression" dxfId="557" priority="558" stopIfTrue="1">
      <formula>C1862&lt;&gt;C1861</formula>
    </cfRule>
  </conditionalFormatting>
  <conditionalFormatting sqref="C1862">
    <cfRule type="expression" dxfId="556" priority="557" stopIfTrue="1">
      <formula>C1862&lt;&gt;C1861</formula>
    </cfRule>
  </conditionalFormatting>
  <conditionalFormatting sqref="C1862">
    <cfRule type="expression" dxfId="555" priority="556" stopIfTrue="1">
      <formula>C1862&lt;&gt;C1861</formula>
    </cfRule>
  </conditionalFormatting>
  <conditionalFormatting sqref="C1862">
    <cfRule type="expression" dxfId="554" priority="555" stopIfTrue="1">
      <formula>C1862&lt;&gt;C1861</formula>
    </cfRule>
  </conditionalFormatting>
  <conditionalFormatting sqref="C1862">
    <cfRule type="expression" dxfId="553" priority="554" stopIfTrue="1">
      <formula>C1862&lt;&gt;C1861</formula>
    </cfRule>
  </conditionalFormatting>
  <conditionalFormatting sqref="C1862">
    <cfRule type="expression" dxfId="552" priority="553" stopIfTrue="1">
      <formula>C1862&lt;&gt;C1861</formula>
    </cfRule>
  </conditionalFormatting>
  <conditionalFormatting sqref="C1862">
    <cfRule type="expression" dxfId="551" priority="552" stopIfTrue="1">
      <formula>C1862&lt;&gt;C1861</formula>
    </cfRule>
  </conditionalFormatting>
  <conditionalFormatting sqref="C1862">
    <cfRule type="expression" dxfId="550" priority="551" stopIfTrue="1">
      <formula>C1862&lt;&gt;C1861</formula>
    </cfRule>
  </conditionalFormatting>
  <conditionalFormatting sqref="C1862">
    <cfRule type="expression" dxfId="549" priority="550" stopIfTrue="1">
      <formula>C1862&lt;&gt;C1861</formula>
    </cfRule>
  </conditionalFormatting>
  <conditionalFormatting sqref="C1862">
    <cfRule type="expression" dxfId="548" priority="549" stopIfTrue="1">
      <formula>C1862&lt;&gt;C1861</formula>
    </cfRule>
  </conditionalFormatting>
  <conditionalFormatting sqref="C1862">
    <cfRule type="expression" dxfId="547" priority="548" stopIfTrue="1">
      <formula>C1862&lt;&gt;C1861</formula>
    </cfRule>
  </conditionalFormatting>
  <conditionalFormatting sqref="C1862">
    <cfRule type="expression" dxfId="546" priority="547" stopIfTrue="1">
      <formula>C1862&lt;&gt;C1861</formula>
    </cfRule>
  </conditionalFormatting>
  <conditionalFormatting sqref="C1862">
    <cfRule type="expression" dxfId="545" priority="546" stopIfTrue="1">
      <formula>C1862&lt;&gt;C1861</formula>
    </cfRule>
  </conditionalFormatting>
  <conditionalFormatting sqref="C1862">
    <cfRule type="expression" dxfId="544" priority="545" stopIfTrue="1">
      <formula>C1862&lt;&gt;C1861</formula>
    </cfRule>
  </conditionalFormatting>
  <conditionalFormatting sqref="C1862">
    <cfRule type="expression" dxfId="543" priority="544" stopIfTrue="1">
      <formula>C1862&lt;&gt;C1861</formula>
    </cfRule>
  </conditionalFormatting>
  <conditionalFormatting sqref="C1862">
    <cfRule type="expression" dxfId="542" priority="543" stopIfTrue="1">
      <formula>C1862&lt;&gt;C1861</formula>
    </cfRule>
  </conditionalFormatting>
  <conditionalFormatting sqref="C1862">
    <cfRule type="expression" dxfId="541" priority="542" stopIfTrue="1">
      <formula>C1862&lt;&gt;C1861</formula>
    </cfRule>
  </conditionalFormatting>
  <conditionalFormatting sqref="C1862">
    <cfRule type="expression" dxfId="540" priority="541" stopIfTrue="1">
      <formula>C1862&lt;&gt;C1861</formula>
    </cfRule>
  </conditionalFormatting>
  <conditionalFormatting sqref="C1862">
    <cfRule type="expression" dxfId="539" priority="540" stopIfTrue="1">
      <formula>C1862&lt;&gt;C1861</formula>
    </cfRule>
  </conditionalFormatting>
  <conditionalFormatting sqref="C1862">
    <cfRule type="expression" dxfId="538" priority="539" stopIfTrue="1">
      <formula>C1862&lt;&gt;C1861</formula>
    </cfRule>
  </conditionalFormatting>
  <conditionalFormatting sqref="C1862">
    <cfRule type="expression" dxfId="537" priority="538" stopIfTrue="1">
      <formula>C1862&lt;&gt;C1861</formula>
    </cfRule>
  </conditionalFormatting>
  <conditionalFormatting sqref="C1862">
    <cfRule type="expression" dxfId="536" priority="537" stopIfTrue="1">
      <formula>C1862&lt;&gt;C1861</formula>
    </cfRule>
  </conditionalFormatting>
  <conditionalFormatting sqref="C1862">
    <cfRule type="expression" dxfId="535" priority="536" stopIfTrue="1">
      <formula>C1862&lt;&gt;C1861</formula>
    </cfRule>
  </conditionalFormatting>
  <conditionalFormatting sqref="C1862">
    <cfRule type="expression" dxfId="534" priority="535" stopIfTrue="1">
      <formula>C1862&lt;&gt;C1861</formula>
    </cfRule>
  </conditionalFormatting>
  <conditionalFormatting sqref="C1862">
    <cfRule type="expression" dxfId="533" priority="534" stopIfTrue="1">
      <formula>C1862&lt;&gt;C1861</formula>
    </cfRule>
  </conditionalFormatting>
  <conditionalFormatting sqref="C1862">
    <cfRule type="expression" dxfId="532" priority="533" stopIfTrue="1">
      <formula>C1862&lt;&gt;C1861</formula>
    </cfRule>
  </conditionalFormatting>
  <conditionalFormatting sqref="C1862">
    <cfRule type="expression" dxfId="531" priority="532" stopIfTrue="1">
      <formula>C1862&lt;&gt;C1861</formula>
    </cfRule>
  </conditionalFormatting>
  <conditionalFormatting sqref="C1862">
    <cfRule type="expression" dxfId="530" priority="531" stopIfTrue="1">
      <formula>C1862&lt;&gt;C1861</formula>
    </cfRule>
  </conditionalFormatting>
  <conditionalFormatting sqref="C1862">
    <cfRule type="expression" dxfId="529" priority="530" stopIfTrue="1">
      <formula>C1862&lt;&gt;C1861</formula>
    </cfRule>
  </conditionalFormatting>
  <conditionalFormatting sqref="C1862">
    <cfRule type="expression" dxfId="528" priority="529" stopIfTrue="1">
      <formula>C1862&lt;&gt;C1861</formula>
    </cfRule>
  </conditionalFormatting>
  <conditionalFormatting sqref="C1862">
    <cfRule type="expression" dxfId="527" priority="528" stopIfTrue="1">
      <formula>C1862&lt;&gt;C1861</formula>
    </cfRule>
  </conditionalFormatting>
  <conditionalFormatting sqref="C1862">
    <cfRule type="expression" dxfId="526" priority="527" stopIfTrue="1">
      <formula>C1862&lt;&gt;C1861</formula>
    </cfRule>
  </conditionalFormatting>
  <conditionalFormatting sqref="C1862">
    <cfRule type="expression" dxfId="525" priority="526" stopIfTrue="1">
      <formula>C1862&lt;&gt;C1861</formula>
    </cfRule>
  </conditionalFormatting>
  <conditionalFormatting sqref="C1862">
    <cfRule type="expression" dxfId="524" priority="525" stopIfTrue="1">
      <formula>C1862&lt;&gt;C1861</formula>
    </cfRule>
  </conditionalFormatting>
  <conditionalFormatting sqref="C1862">
    <cfRule type="expression" dxfId="523" priority="524" stopIfTrue="1">
      <formula>C1862&lt;&gt;C1861</formula>
    </cfRule>
  </conditionalFormatting>
  <conditionalFormatting sqref="C1862">
    <cfRule type="expression" dxfId="522" priority="523" stopIfTrue="1">
      <formula>C1862&lt;&gt;C1861</formula>
    </cfRule>
  </conditionalFormatting>
  <conditionalFormatting sqref="C1862">
    <cfRule type="expression" dxfId="521" priority="522" stopIfTrue="1">
      <formula>C1862&lt;&gt;C1861</formula>
    </cfRule>
  </conditionalFormatting>
  <conditionalFormatting sqref="C1862">
    <cfRule type="expression" dxfId="520" priority="521" stopIfTrue="1">
      <formula>C1862&lt;&gt;C1861</formula>
    </cfRule>
  </conditionalFormatting>
  <conditionalFormatting sqref="C1862">
    <cfRule type="expression" dxfId="519" priority="520" stopIfTrue="1">
      <formula>C1862&lt;&gt;C1861</formula>
    </cfRule>
  </conditionalFormatting>
  <conditionalFormatting sqref="C1862">
    <cfRule type="expression" dxfId="518" priority="519" stopIfTrue="1">
      <formula>C1862&lt;&gt;C1861</formula>
    </cfRule>
  </conditionalFormatting>
  <conditionalFormatting sqref="C1862">
    <cfRule type="expression" dxfId="517" priority="518" stopIfTrue="1">
      <formula>C1862&lt;&gt;C1861</formula>
    </cfRule>
  </conditionalFormatting>
  <conditionalFormatting sqref="C1862">
    <cfRule type="expression" dxfId="516" priority="517" stopIfTrue="1">
      <formula>C1862&lt;&gt;C1861</formula>
    </cfRule>
  </conditionalFormatting>
  <conditionalFormatting sqref="C1862">
    <cfRule type="expression" dxfId="515" priority="516" stopIfTrue="1">
      <formula>C1862&lt;&gt;C1861</formula>
    </cfRule>
  </conditionalFormatting>
  <conditionalFormatting sqref="C1862">
    <cfRule type="expression" dxfId="514" priority="515" stopIfTrue="1">
      <formula>C1862&lt;&gt;C1861</formula>
    </cfRule>
  </conditionalFormatting>
  <conditionalFormatting sqref="C1862">
    <cfRule type="expression" dxfId="513" priority="514" stopIfTrue="1">
      <formula>C1862&lt;&gt;C1861</formula>
    </cfRule>
  </conditionalFormatting>
  <conditionalFormatting sqref="C1862">
    <cfRule type="expression" dxfId="512" priority="513" stopIfTrue="1">
      <formula>C1862&lt;&gt;C1861</formula>
    </cfRule>
  </conditionalFormatting>
  <conditionalFormatting sqref="C1862">
    <cfRule type="expression" dxfId="511" priority="512" stopIfTrue="1">
      <formula>C1862&lt;&gt;C1861</formula>
    </cfRule>
  </conditionalFormatting>
  <conditionalFormatting sqref="C1862">
    <cfRule type="expression" dxfId="510" priority="511" stopIfTrue="1">
      <formula>C1862&lt;&gt;C1861</formula>
    </cfRule>
  </conditionalFormatting>
  <conditionalFormatting sqref="C1862">
    <cfRule type="expression" dxfId="509" priority="510" stopIfTrue="1">
      <formula>C1862&lt;&gt;C1861</formula>
    </cfRule>
  </conditionalFormatting>
  <conditionalFormatting sqref="C1862">
    <cfRule type="expression" dxfId="508" priority="509" stopIfTrue="1">
      <formula>C1862&lt;&gt;C1861</formula>
    </cfRule>
  </conditionalFormatting>
  <conditionalFormatting sqref="C1862">
    <cfRule type="expression" dxfId="507" priority="508" stopIfTrue="1">
      <formula>C1862&lt;&gt;C1861</formula>
    </cfRule>
  </conditionalFormatting>
  <conditionalFormatting sqref="C1862">
    <cfRule type="expression" dxfId="506" priority="507" stopIfTrue="1">
      <formula>C1862&lt;&gt;C1861</formula>
    </cfRule>
  </conditionalFormatting>
  <conditionalFormatting sqref="C1862">
    <cfRule type="expression" dxfId="505" priority="506" stopIfTrue="1">
      <formula>C1862&lt;&gt;C1861</formula>
    </cfRule>
  </conditionalFormatting>
  <conditionalFormatting sqref="C1862">
    <cfRule type="expression" dxfId="504" priority="505" stopIfTrue="1">
      <formula>C1862&lt;&gt;C1861</formula>
    </cfRule>
  </conditionalFormatting>
  <conditionalFormatting sqref="C1862">
    <cfRule type="expression" dxfId="503" priority="504" stopIfTrue="1">
      <formula>C1862&lt;&gt;C1861</formula>
    </cfRule>
  </conditionalFormatting>
  <conditionalFormatting sqref="C1862">
    <cfRule type="expression" dxfId="502" priority="503" stopIfTrue="1">
      <formula>C1862&lt;&gt;C1861</formula>
    </cfRule>
  </conditionalFormatting>
  <conditionalFormatting sqref="C1862">
    <cfRule type="expression" dxfId="501" priority="502" stopIfTrue="1">
      <formula>C1862&lt;&gt;C1861</formula>
    </cfRule>
  </conditionalFormatting>
  <conditionalFormatting sqref="C1862">
    <cfRule type="expression" dxfId="500" priority="501" stopIfTrue="1">
      <formula>C1862&lt;&gt;C1861</formula>
    </cfRule>
  </conditionalFormatting>
  <conditionalFormatting sqref="C1862">
    <cfRule type="expression" dxfId="499" priority="500" stopIfTrue="1">
      <formula>C1862&lt;&gt;C1861</formula>
    </cfRule>
  </conditionalFormatting>
  <conditionalFormatting sqref="C1862">
    <cfRule type="expression" dxfId="498" priority="499" stopIfTrue="1">
      <formula>C1862&lt;&gt;C1861</formula>
    </cfRule>
  </conditionalFormatting>
  <conditionalFormatting sqref="C1862">
    <cfRule type="expression" dxfId="497" priority="498" stopIfTrue="1">
      <formula>C1862&lt;&gt;C1861</formula>
    </cfRule>
  </conditionalFormatting>
  <conditionalFormatting sqref="C1862">
    <cfRule type="expression" dxfId="496" priority="497" stopIfTrue="1">
      <formula>C1862&lt;&gt;C1861</formula>
    </cfRule>
  </conditionalFormatting>
  <conditionalFormatting sqref="C1862">
    <cfRule type="expression" dxfId="495" priority="496" stopIfTrue="1">
      <formula>C1862&lt;&gt;C1861</formula>
    </cfRule>
  </conditionalFormatting>
  <conditionalFormatting sqref="C1862">
    <cfRule type="expression" dxfId="494" priority="495" stopIfTrue="1">
      <formula>C1862&lt;&gt;C1861</formula>
    </cfRule>
  </conditionalFormatting>
  <conditionalFormatting sqref="C1862">
    <cfRule type="expression" dxfId="493" priority="494" stopIfTrue="1">
      <formula>C1862&lt;&gt;C1861</formula>
    </cfRule>
  </conditionalFormatting>
  <conditionalFormatting sqref="C1862">
    <cfRule type="expression" dxfId="492" priority="493" stopIfTrue="1">
      <formula>C1862&lt;&gt;C1861</formula>
    </cfRule>
  </conditionalFormatting>
  <conditionalFormatting sqref="C1862">
    <cfRule type="expression" dxfId="491" priority="492" stopIfTrue="1">
      <formula>C1862&lt;&gt;C1861</formula>
    </cfRule>
  </conditionalFormatting>
  <conditionalFormatting sqref="C1862">
    <cfRule type="expression" dxfId="490" priority="491" stopIfTrue="1">
      <formula>C1862&lt;&gt;C1861</formula>
    </cfRule>
  </conditionalFormatting>
  <conditionalFormatting sqref="C1862">
    <cfRule type="expression" dxfId="489" priority="490" stopIfTrue="1">
      <formula>C1862&lt;&gt;C1861</formula>
    </cfRule>
  </conditionalFormatting>
  <conditionalFormatting sqref="C1862">
    <cfRule type="expression" dxfId="488" priority="489" stopIfTrue="1">
      <formula>C1862&lt;&gt;C1861</formula>
    </cfRule>
  </conditionalFormatting>
  <conditionalFormatting sqref="C1862">
    <cfRule type="expression" dxfId="487" priority="488" stopIfTrue="1">
      <formula>C1862&lt;&gt;C1861</formula>
    </cfRule>
  </conditionalFormatting>
  <conditionalFormatting sqref="C1862">
    <cfRule type="expression" dxfId="486" priority="487" stopIfTrue="1">
      <formula>C1862&lt;&gt;C1861</formula>
    </cfRule>
  </conditionalFormatting>
  <conditionalFormatting sqref="C1862">
    <cfRule type="expression" dxfId="485" priority="486" stopIfTrue="1">
      <formula>C1862&lt;&gt;C1861</formula>
    </cfRule>
  </conditionalFormatting>
  <conditionalFormatting sqref="C1862">
    <cfRule type="expression" dxfId="484" priority="485" stopIfTrue="1">
      <formula>C1862&lt;&gt;C1861</formula>
    </cfRule>
  </conditionalFormatting>
  <conditionalFormatting sqref="C1862">
    <cfRule type="expression" dxfId="483" priority="484" stopIfTrue="1">
      <formula>C1862&lt;&gt;C1861</formula>
    </cfRule>
  </conditionalFormatting>
  <conditionalFormatting sqref="C1862">
    <cfRule type="expression" dxfId="482" priority="483" stopIfTrue="1">
      <formula>C1862&lt;&gt;C1861</formula>
    </cfRule>
  </conditionalFormatting>
  <conditionalFormatting sqref="C1862">
    <cfRule type="expression" dxfId="481" priority="482" stopIfTrue="1">
      <formula>C1862&lt;&gt;C1861</formula>
    </cfRule>
  </conditionalFormatting>
  <conditionalFormatting sqref="C1862">
    <cfRule type="expression" dxfId="480" priority="481" stopIfTrue="1">
      <formula>C1862&lt;&gt;C1861</formula>
    </cfRule>
  </conditionalFormatting>
  <conditionalFormatting sqref="C1862">
    <cfRule type="expression" dxfId="479" priority="480" stopIfTrue="1">
      <formula>C1862&lt;&gt;C1861</formula>
    </cfRule>
  </conditionalFormatting>
  <conditionalFormatting sqref="C1862">
    <cfRule type="expression" dxfId="478" priority="479" stopIfTrue="1">
      <formula>C1862&lt;&gt;C1861</formula>
    </cfRule>
  </conditionalFormatting>
  <conditionalFormatting sqref="C1862">
    <cfRule type="expression" dxfId="477" priority="478" stopIfTrue="1">
      <formula>C1862&lt;&gt;C1861</formula>
    </cfRule>
  </conditionalFormatting>
  <conditionalFormatting sqref="C1862">
    <cfRule type="expression" dxfId="476" priority="477" stopIfTrue="1">
      <formula>C1862&lt;&gt;C1861</formula>
    </cfRule>
  </conditionalFormatting>
  <conditionalFormatting sqref="C1862">
    <cfRule type="expression" dxfId="475" priority="476" stopIfTrue="1">
      <formula>C1862&lt;&gt;C1861</formula>
    </cfRule>
  </conditionalFormatting>
  <conditionalFormatting sqref="C1862">
    <cfRule type="expression" dxfId="474" priority="475" stopIfTrue="1">
      <formula>C1862&lt;&gt;C1861</formula>
    </cfRule>
  </conditionalFormatting>
  <conditionalFormatting sqref="C1862">
    <cfRule type="expression" dxfId="473" priority="474" stopIfTrue="1">
      <formula>C1862&lt;&gt;C1861</formula>
    </cfRule>
  </conditionalFormatting>
  <conditionalFormatting sqref="C1862">
    <cfRule type="expression" dxfId="472" priority="473" stopIfTrue="1">
      <formula>C1862&lt;&gt;C1861</formula>
    </cfRule>
  </conditionalFormatting>
  <conditionalFormatting sqref="C1862">
    <cfRule type="expression" dxfId="471" priority="472" stopIfTrue="1">
      <formula>C1862&lt;&gt;C1861</formula>
    </cfRule>
  </conditionalFormatting>
  <conditionalFormatting sqref="C1862">
    <cfRule type="expression" dxfId="470" priority="471" stopIfTrue="1">
      <formula>C1862&lt;&gt;C1861</formula>
    </cfRule>
  </conditionalFormatting>
  <conditionalFormatting sqref="C1862">
    <cfRule type="expression" dxfId="469" priority="470" stopIfTrue="1">
      <formula>C1862&lt;&gt;C1861</formula>
    </cfRule>
  </conditionalFormatting>
  <conditionalFormatting sqref="C1862">
    <cfRule type="expression" dxfId="468" priority="469" stopIfTrue="1">
      <formula>C1862&lt;&gt;C1861</formula>
    </cfRule>
  </conditionalFormatting>
  <conditionalFormatting sqref="C1862">
    <cfRule type="expression" dxfId="467" priority="468" stopIfTrue="1">
      <formula>C1862&lt;&gt;C1861</formula>
    </cfRule>
  </conditionalFormatting>
  <conditionalFormatting sqref="C1862">
    <cfRule type="expression" dxfId="466" priority="467" stopIfTrue="1">
      <formula>C1862&lt;&gt;C1861</formula>
    </cfRule>
  </conditionalFormatting>
  <conditionalFormatting sqref="C1862">
    <cfRule type="expression" dxfId="465" priority="466" stopIfTrue="1">
      <formula>C1862&lt;&gt;C1861</formula>
    </cfRule>
  </conditionalFormatting>
  <conditionalFormatting sqref="C1862">
    <cfRule type="expression" dxfId="464" priority="465" stopIfTrue="1">
      <formula>C1862&lt;&gt;C1861</formula>
    </cfRule>
  </conditionalFormatting>
  <conditionalFormatting sqref="P1862">
    <cfRule type="expression" dxfId="463" priority="464" stopIfTrue="1">
      <formula>P1862&lt;&gt;P1861</formula>
    </cfRule>
  </conditionalFormatting>
  <conditionalFormatting sqref="P1862">
    <cfRule type="expression" dxfId="462" priority="463" stopIfTrue="1">
      <formula>P1862&lt;&gt;P1861</formula>
    </cfRule>
  </conditionalFormatting>
  <conditionalFormatting sqref="P1862">
    <cfRule type="expression" dxfId="461" priority="462" stopIfTrue="1">
      <formula>P1862&lt;&gt;P1861</formula>
    </cfRule>
  </conditionalFormatting>
  <conditionalFormatting sqref="P1862">
    <cfRule type="expression" dxfId="460" priority="461" stopIfTrue="1">
      <formula>P1862&lt;&gt;P1861</formula>
    </cfRule>
  </conditionalFormatting>
  <conditionalFormatting sqref="P1862">
    <cfRule type="expression" dxfId="459" priority="460" stopIfTrue="1">
      <formula>P1862&lt;&gt;P1861</formula>
    </cfRule>
  </conditionalFormatting>
  <conditionalFormatting sqref="P1862">
    <cfRule type="expression" dxfId="458" priority="459" stopIfTrue="1">
      <formula>P1862&lt;&gt;P1861</formula>
    </cfRule>
  </conditionalFormatting>
  <conditionalFormatting sqref="P1862">
    <cfRule type="expression" dxfId="457" priority="458" stopIfTrue="1">
      <formula>P1862&lt;&gt;P1861</formula>
    </cfRule>
  </conditionalFormatting>
  <conditionalFormatting sqref="P1862">
    <cfRule type="expression" dxfId="456" priority="457" stopIfTrue="1">
      <formula>P1862&lt;&gt;P1861</formula>
    </cfRule>
  </conditionalFormatting>
  <conditionalFormatting sqref="P1862">
    <cfRule type="expression" dxfId="455" priority="456" stopIfTrue="1">
      <formula>P1862&lt;&gt;P1861</formula>
    </cfRule>
  </conditionalFormatting>
  <conditionalFormatting sqref="P1862">
    <cfRule type="expression" dxfId="454" priority="455" stopIfTrue="1">
      <formula>P1862&lt;&gt;P1861</formula>
    </cfRule>
  </conditionalFormatting>
  <conditionalFormatting sqref="P1862">
    <cfRule type="expression" dxfId="453" priority="454" stopIfTrue="1">
      <formula>P1862&lt;&gt;P1861</formula>
    </cfRule>
  </conditionalFormatting>
  <conditionalFormatting sqref="P1862">
    <cfRule type="expression" dxfId="452" priority="453" stopIfTrue="1">
      <formula>P1862&lt;&gt;P1861</formula>
    </cfRule>
  </conditionalFormatting>
  <conditionalFormatting sqref="P1862">
    <cfRule type="expression" dxfId="451" priority="452" stopIfTrue="1">
      <formula>P1862&lt;&gt;P1861</formula>
    </cfRule>
  </conditionalFormatting>
  <conditionalFormatting sqref="P1862">
    <cfRule type="expression" dxfId="450" priority="451" stopIfTrue="1">
      <formula>P1862&lt;&gt;P1861</formula>
    </cfRule>
  </conditionalFormatting>
  <conditionalFormatting sqref="P1862">
    <cfRule type="expression" dxfId="449" priority="450" stopIfTrue="1">
      <formula>P1862&lt;&gt;P1861</formula>
    </cfRule>
  </conditionalFormatting>
  <conditionalFormatting sqref="P1862">
    <cfRule type="expression" dxfId="448" priority="449" stopIfTrue="1">
      <formula>P1862&lt;&gt;P1861</formula>
    </cfRule>
  </conditionalFormatting>
  <conditionalFormatting sqref="P1862">
    <cfRule type="expression" dxfId="447" priority="448" stopIfTrue="1">
      <formula>P1862&lt;&gt;P1861</formula>
    </cfRule>
  </conditionalFormatting>
  <conditionalFormatting sqref="P1862">
    <cfRule type="expression" dxfId="446" priority="447" stopIfTrue="1">
      <formula>P1862&lt;&gt;P1861</formula>
    </cfRule>
  </conditionalFormatting>
  <conditionalFormatting sqref="P1862">
    <cfRule type="expression" dxfId="445" priority="446" stopIfTrue="1">
      <formula>P1862&lt;&gt;P1861</formula>
    </cfRule>
  </conditionalFormatting>
  <conditionalFormatting sqref="P1862">
    <cfRule type="expression" dxfId="444" priority="445" stopIfTrue="1">
      <formula>P1862&lt;&gt;P1861</formula>
    </cfRule>
  </conditionalFormatting>
  <conditionalFormatting sqref="P1862">
    <cfRule type="expression" dxfId="443" priority="444" stopIfTrue="1">
      <formula>P1862&lt;&gt;P1861</formula>
    </cfRule>
  </conditionalFormatting>
  <conditionalFormatting sqref="P1862">
    <cfRule type="expression" dxfId="442" priority="443" stopIfTrue="1">
      <formula>P1862&lt;&gt;P1861</formula>
    </cfRule>
  </conditionalFormatting>
  <conditionalFormatting sqref="P1862">
    <cfRule type="expression" dxfId="441" priority="442" stopIfTrue="1">
      <formula>P1862&lt;&gt;P1861</formula>
    </cfRule>
  </conditionalFormatting>
  <conditionalFormatting sqref="P1862">
    <cfRule type="expression" dxfId="440" priority="441" stopIfTrue="1">
      <formula>P1862&lt;&gt;P1861</formula>
    </cfRule>
  </conditionalFormatting>
  <conditionalFormatting sqref="P1862">
    <cfRule type="expression" dxfId="439" priority="440" stopIfTrue="1">
      <formula>P1862&lt;&gt;P1861</formula>
    </cfRule>
  </conditionalFormatting>
  <conditionalFormatting sqref="P1862">
    <cfRule type="expression" dxfId="438" priority="439" stopIfTrue="1">
      <formula>P1862&lt;&gt;P1861</formula>
    </cfRule>
  </conditionalFormatting>
  <conditionalFormatting sqref="P1862">
    <cfRule type="expression" dxfId="437" priority="438" stopIfTrue="1">
      <formula>P1862&lt;&gt;P1861</formula>
    </cfRule>
  </conditionalFormatting>
  <conditionalFormatting sqref="P1862">
    <cfRule type="expression" dxfId="436" priority="437" stopIfTrue="1">
      <formula>P1862&lt;&gt;P1861</formula>
    </cfRule>
  </conditionalFormatting>
  <conditionalFormatting sqref="P1862">
    <cfRule type="expression" dxfId="435" priority="436" stopIfTrue="1">
      <formula>P1862&lt;&gt;P1861</formula>
    </cfRule>
  </conditionalFormatting>
  <conditionalFormatting sqref="P1862">
    <cfRule type="expression" dxfId="434" priority="435" stopIfTrue="1">
      <formula>P1862&lt;&gt;P1861</formula>
    </cfRule>
  </conditionalFormatting>
  <conditionalFormatting sqref="P1862">
    <cfRule type="expression" dxfId="433" priority="434" stopIfTrue="1">
      <formula>P1862&lt;&gt;P1861</formula>
    </cfRule>
  </conditionalFormatting>
  <conditionalFormatting sqref="P1862">
    <cfRule type="expression" dxfId="432" priority="433" stopIfTrue="1">
      <formula>P1862&lt;&gt;P1861</formula>
    </cfRule>
  </conditionalFormatting>
  <conditionalFormatting sqref="P1862">
    <cfRule type="expression" dxfId="431" priority="432" stopIfTrue="1">
      <formula>P1862&lt;&gt;P1861</formula>
    </cfRule>
  </conditionalFormatting>
  <conditionalFormatting sqref="P1862">
    <cfRule type="expression" dxfId="430" priority="431" stopIfTrue="1">
      <formula>P1862&lt;&gt;P1861</formula>
    </cfRule>
  </conditionalFormatting>
  <conditionalFormatting sqref="P1862">
    <cfRule type="expression" dxfId="429" priority="430" stopIfTrue="1">
      <formula>P1862&lt;&gt;P1861</formula>
    </cfRule>
  </conditionalFormatting>
  <conditionalFormatting sqref="P1862">
    <cfRule type="expression" dxfId="428" priority="429" stopIfTrue="1">
      <formula>P1862&lt;&gt;P1861</formula>
    </cfRule>
  </conditionalFormatting>
  <conditionalFormatting sqref="P1862">
    <cfRule type="expression" dxfId="427" priority="428" stopIfTrue="1">
      <formula>P1862&lt;&gt;P1861</formula>
    </cfRule>
  </conditionalFormatting>
  <conditionalFormatting sqref="P1862">
    <cfRule type="expression" dxfId="426" priority="427" stopIfTrue="1">
      <formula>P1862&lt;&gt;P1861</formula>
    </cfRule>
  </conditionalFormatting>
  <conditionalFormatting sqref="P1862">
    <cfRule type="expression" dxfId="425" priority="426" stopIfTrue="1">
      <formula>P1862&lt;&gt;P1861</formula>
    </cfRule>
  </conditionalFormatting>
  <conditionalFormatting sqref="P1862">
    <cfRule type="expression" dxfId="424" priority="425" stopIfTrue="1">
      <formula>P1862&lt;&gt;P1861</formula>
    </cfRule>
  </conditionalFormatting>
  <conditionalFormatting sqref="P1862">
    <cfRule type="expression" dxfId="423" priority="424" stopIfTrue="1">
      <formula>P1862&lt;&gt;P1861</formula>
    </cfRule>
  </conditionalFormatting>
  <conditionalFormatting sqref="P1862">
    <cfRule type="expression" dxfId="422" priority="423" stopIfTrue="1">
      <formula>P1862&lt;&gt;P1861</formula>
    </cfRule>
  </conditionalFormatting>
  <conditionalFormatting sqref="P1862">
    <cfRule type="expression" dxfId="421" priority="422" stopIfTrue="1">
      <formula>P1862&lt;&gt;P1861</formula>
    </cfRule>
  </conditionalFormatting>
  <conditionalFormatting sqref="P1862">
    <cfRule type="expression" dxfId="420" priority="421" stopIfTrue="1">
      <formula>P1862&lt;&gt;P1861</formula>
    </cfRule>
  </conditionalFormatting>
  <conditionalFormatting sqref="P1862">
    <cfRule type="expression" dxfId="419" priority="420" stopIfTrue="1">
      <formula>P1862&lt;&gt;P1861</formula>
    </cfRule>
  </conditionalFormatting>
  <conditionalFormatting sqref="P1862">
    <cfRule type="expression" dxfId="418" priority="419" stopIfTrue="1">
      <formula>P1862&lt;&gt;P1861</formula>
    </cfRule>
  </conditionalFormatting>
  <conditionalFormatting sqref="P1862">
    <cfRule type="expression" dxfId="417" priority="418" stopIfTrue="1">
      <formula>P1862&lt;&gt;P1861</formula>
    </cfRule>
  </conditionalFormatting>
  <conditionalFormatting sqref="P1862">
    <cfRule type="expression" dxfId="416" priority="417" stopIfTrue="1">
      <formula>P1862&lt;&gt;P1861</formula>
    </cfRule>
  </conditionalFormatting>
  <conditionalFormatting sqref="P1862">
    <cfRule type="expression" dxfId="415" priority="416" stopIfTrue="1">
      <formula>P1862&lt;&gt;P1861</formula>
    </cfRule>
  </conditionalFormatting>
  <conditionalFormatting sqref="P1862">
    <cfRule type="expression" dxfId="414" priority="415" stopIfTrue="1">
      <formula>P1862&lt;&gt;P1861</formula>
    </cfRule>
  </conditionalFormatting>
  <conditionalFormatting sqref="P1862">
    <cfRule type="expression" dxfId="413" priority="414" stopIfTrue="1">
      <formula>P1862&lt;&gt;P1861</formula>
    </cfRule>
  </conditionalFormatting>
  <conditionalFormatting sqref="P1862">
    <cfRule type="expression" dxfId="412" priority="413" stopIfTrue="1">
      <formula>P1862&lt;&gt;P1861</formula>
    </cfRule>
  </conditionalFormatting>
  <conditionalFormatting sqref="P1862">
    <cfRule type="expression" dxfId="411" priority="412" stopIfTrue="1">
      <formula>P1862&lt;&gt;P1861</formula>
    </cfRule>
  </conditionalFormatting>
  <conditionalFormatting sqref="P1862">
    <cfRule type="expression" dxfId="410" priority="411" stopIfTrue="1">
      <formula>P1862&lt;&gt;P1861</formula>
    </cfRule>
  </conditionalFormatting>
  <conditionalFormatting sqref="P1862">
    <cfRule type="expression" dxfId="409" priority="410" stopIfTrue="1">
      <formula>P1862&lt;&gt;P1861</formula>
    </cfRule>
  </conditionalFormatting>
  <conditionalFormatting sqref="P1862">
    <cfRule type="expression" dxfId="408" priority="409" stopIfTrue="1">
      <formula>P1862&lt;&gt;P1861</formula>
    </cfRule>
  </conditionalFormatting>
  <conditionalFormatting sqref="P1862">
    <cfRule type="expression" dxfId="407" priority="408" stopIfTrue="1">
      <formula>P1862&lt;&gt;P1861</formula>
    </cfRule>
  </conditionalFormatting>
  <conditionalFormatting sqref="P1862">
    <cfRule type="expression" dxfId="406" priority="407" stopIfTrue="1">
      <formula>P1862&lt;&gt;P1861</formula>
    </cfRule>
  </conditionalFormatting>
  <conditionalFormatting sqref="P1862">
    <cfRule type="expression" dxfId="405" priority="406" stopIfTrue="1">
      <formula>P1862&lt;&gt;P1861</formula>
    </cfRule>
  </conditionalFormatting>
  <conditionalFormatting sqref="P1862">
    <cfRule type="expression" dxfId="404" priority="405" stopIfTrue="1">
      <formula>P1862&lt;&gt;P1861</formula>
    </cfRule>
  </conditionalFormatting>
  <conditionalFormatting sqref="P1862">
    <cfRule type="expression" dxfId="403" priority="404" stopIfTrue="1">
      <formula>P1862&lt;&gt;P1861</formula>
    </cfRule>
  </conditionalFormatting>
  <conditionalFormatting sqref="P1862">
    <cfRule type="expression" dxfId="402" priority="403" stopIfTrue="1">
      <formula>P1862&lt;&gt;P1861</formula>
    </cfRule>
  </conditionalFormatting>
  <conditionalFormatting sqref="P1862">
    <cfRule type="expression" dxfId="401" priority="402" stopIfTrue="1">
      <formula>P1862&lt;&gt;P1861</formula>
    </cfRule>
  </conditionalFormatting>
  <conditionalFormatting sqref="P1862">
    <cfRule type="expression" dxfId="400" priority="401" stopIfTrue="1">
      <formula>P1862&lt;&gt;P1861</formula>
    </cfRule>
  </conditionalFormatting>
  <conditionalFormatting sqref="P1862">
    <cfRule type="expression" dxfId="399" priority="400" stopIfTrue="1">
      <formula>P1862&lt;&gt;P1861</formula>
    </cfRule>
  </conditionalFormatting>
  <conditionalFormatting sqref="P1862">
    <cfRule type="expression" dxfId="398" priority="399" stopIfTrue="1">
      <formula>P1862&lt;&gt;P1861</formula>
    </cfRule>
  </conditionalFormatting>
  <conditionalFormatting sqref="P1862">
    <cfRule type="expression" dxfId="397" priority="398" stopIfTrue="1">
      <formula>P1862&lt;&gt;P1861</formula>
    </cfRule>
  </conditionalFormatting>
  <conditionalFormatting sqref="P1862">
    <cfRule type="expression" dxfId="396" priority="397" stopIfTrue="1">
      <formula>P1862&lt;&gt;P1861</formula>
    </cfRule>
  </conditionalFormatting>
  <conditionalFormatting sqref="P1862">
    <cfRule type="expression" dxfId="395" priority="396" stopIfTrue="1">
      <formula>P1862&lt;&gt;P1861</formula>
    </cfRule>
  </conditionalFormatting>
  <conditionalFormatting sqref="P1862">
    <cfRule type="expression" dxfId="394" priority="395" stopIfTrue="1">
      <formula>P1862&lt;&gt;P1861</formula>
    </cfRule>
  </conditionalFormatting>
  <conditionalFormatting sqref="P1862">
    <cfRule type="expression" dxfId="393" priority="394" stopIfTrue="1">
      <formula>P1862&lt;&gt;P1861</formula>
    </cfRule>
  </conditionalFormatting>
  <conditionalFormatting sqref="P1862">
    <cfRule type="expression" dxfId="392" priority="393" stopIfTrue="1">
      <formula>P1862&lt;&gt;P1861</formula>
    </cfRule>
  </conditionalFormatting>
  <conditionalFormatting sqref="P1862">
    <cfRule type="expression" dxfId="391" priority="392" stopIfTrue="1">
      <formula>P1862&lt;&gt;P1861</formula>
    </cfRule>
  </conditionalFormatting>
  <conditionalFormatting sqref="P1862">
    <cfRule type="expression" dxfId="390" priority="391" stopIfTrue="1">
      <formula>P1862&lt;&gt;P1861</formula>
    </cfRule>
  </conditionalFormatting>
  <conditionalFormatting sqref="P1862">
    <cfRule type="expression" dxfId="389" priority="390" stopIfTrue="1">
      <formula>P1862&lt;&gt;P1861</formula>
    </cfRule>
  </conditionalFormatting>
  <conditionalFormatting sqref="P1862">
    <cfRule type="expression" dxfId="388" priority="389" stopIfTrue="1">
      <formula>P1862&lt;&gt;P1861</formula>
    </cfRule>
  </conditionalFormatting>
  <conditionalFormatting sqref="P1862">
    <cfRule type="expression" dxfId="387" priority="388" stopIfTrue="1">
      <formula>P1862&lt;&gt;P1861</formula>
    </cfRule>
  </conditionalFormatting>
  <conditionalFormatting sqref="P1862">
    <cfRule type="expression" dxfId="386" priority="387" stopIfTrue="1">
      <formula>P1862&lt;&gt;P1861</formula>
    </cfRule>
  </conditionalFormatting>
  <conditionalFormatting sqref="P1862">
    <cfRule type="expression" dxfId="385" priority="386" stopIfTrue="1">
      <formula>P1862&lt;&gt;P1861</formula>
    </cfRule>
  </conditionalFormatting>
  <conditionalFormatting sqref="P1862">
    <cfRule type="expression" dxfId="384" priority="385" stopIfTrue="1">
      <formula>P1862&lt;&gt;P1861</formula>
    </cfRule>
  </conditionalFormatting>
  <conditionalFormatting sqref="P1862">
    <cfRule type="expression" dxfId="383" priority="384" stopIfTrue="1">
      <formula>P1862&lt;&gt;P1861</formula>
    </cfRule>
  </conditionalFormatting>
  <conditionalFormatting sqref="P1862">
    <cfRule type="expression" dxfId="382" priority="383" stopIfTrue="1">
      <formula>P1862&lt;&gt;P1861</formula>
    </cfRule>
  </conditionalFormatting>
  <conditionalFormatting sqref="P1862">
    <cfRule type="expression" dxfId="381" priority="382" stopIfTrue="1">
      <formula>P1862&lt;&gt;P1861</formula>
    </cfRule>
  </conditionalFormatting>
  <conditionalFormatting sqref="P1862">
    <cfRule type="expression" dxfId="380" priority="381" stopIfTrue="1">
      <formula>P1862&lt;&gt;P1861</formula>
    </cfRule>
  </conditionalFormatting>
  <conditionalFormatting sqref="P1862">
    <cfRule type="expression" dxfId="379" priority="380" stopIfTrue="1">
      <formula>P1862&lt;&gt;P1861</formula>
    </cfRule>
  </conditionalFormatting>
  <conditionalFormatting sqref="P1862">
    <cfRule type="expression" dxfId="378" priority="379" stopIfTrue="1">
      <formula>P1862&lt;&gt;P1861</formula>
    </cfRule>
  </conditionalFormatting>
  <conditionalFormatting sqref="P1862">
    <cfRule type="expression" dxfId="377" priority="378" stopIfTrue="1">
      <formula>P1862&lt;&gt;P1861</formula>
    </cfRule>
  </conditionalFormatting>
  <conditionalFormatting sqref="P1862">
    <cfRule type="expression" dxfId="376" priority="377" stopIfTrue="1">
      <formula>P1862&lt;&gt;P1861</formula>
    </cfRule>
  </conditionalFormatting>
  <conditionalFormatting sqref="P1862">
    <cfRule type="expression" dxfId="375" priority="376" stopIfTrue="1">
      <formula>P1862&lt;&gt;P1861</formula>
    </cfRule>
  </conditionalFormatting>
  <conditionalFormatting sqref="P1862">
    <cfRule type="expression" dxfId="374" priority="375" stopIfTrue="1">
      <formula>P1862&lt;&gt;P1861</formula>
    </cfRule>
  </conditionalFormatting>
  <conditionalFormatting sqref="P1862">
    <cfRule type="expression" dxfId="373" priority="374" stopIfTrue="1">
      <formula>P1862&lt;&gt;P1861</formula>
    </cfRule>
  </conditionalFormatting>
  <conditionalFormatting sqref="P1862">
    <cfRule type="expression" dxfId="372" priority="373" stopIfTrue="1">
      <formula>P1862&lt;&gt;P1861</formula>
    </cfRule>
  </conditionalFormatting>
  <conditionalFormatting sqref="P1862">
    <cfRule type="expression" dxfId="371" priority="372" stopIfTrue="1">
      <formula>P1862&lt;&gt;P1861</formula>
    </cfRule>
  </conditionalFormatting>
  <conditionalFormatting sqref="P1862">
    <cfRule type="expression" dxfId="370" priority="371" stopIfTrue="1">
      <formula>P1862&lt;&gt;P1861</formula>
    </cfRule>
  </conditionalFormatting>
  <conditionalFormatting sqref="P1862">
    <cfRule type="expression" dxfId="369" priority="370" stopIfTrue="1">
      <formula>P1862&lt;&gt;P1861</formula>
    </cfRule>
  </conditionalFormatting>
  <conditionalFormatting sqref="P1862">
    <cfRule type="expression" dxfId="368" priority="369" stopIfTrue="1">
      <formula>P1862&lt;&gt;P1861</formula>
    </cfRule>
  </conditionalFormatting>
  <conditionalFormatting sqref="P1862">
    <cfRule type="expression" dxfId="367" priority="368" stopIfTrue="1">
      <formula>P1862&lt;&gt;P1861</formula>
    </cfRule>
  </conditionalFormatting>
  <conditionalFormatting sqref="P1862">
    <cfRule type="expression" dxfId="366" priority="367" stopIfTrue="1">
      <formula>P1862&lt;&gt;P1861</formula>
    </cfRule>
  </conditionalFormatting>
  <conditionalFormatting sqref="P1862">
    <cfRule type="expression" dxfId="365" priority="366" stopIfTrue="1">
      <formula>P1862&lt;&gt;P1861</formula>
    </cfRule>
  </conditionalFormatting>
  <conditionalFormatting sqref="P1862">
    <cfRule type="expression" dxfId="364" priority="365" stopIfTrue="1">
      <formula>P1862&lt;&gt;P1861</formula>
    </cfRule>
  </conditionalFormatting>
  <conditionalFormatting sqref="P1862">
    <cfRule type="expression" dxfId="363" priority="364" stopIfTrue="1">
      <formula>P1862&lt;&gt;P1861</formula>
    </cfRule>
  </conditionalFormatting>
  <conditionalFormatting sqref="P1862">
    <cfRule type="expression" dxfId="362" priority="363" stopIfTrue="1">
      <formula>P1862&lt;&gt;P1861</formula>
    </cfRule>
  </conditionalFormatting>
  <conditionalFormatting sqref="P1862">
    <cfRule type="expression" dxfId="361" priority="362" stopIfTrue="1">
      <formula>P1862&lt;&gt;P1861</formula>
    </cfRule>
  </conditionalFormatting>
  <conditionalFormatting sqref="H1657">
    <cfRule type="expression" dxfId="360" priority="361" stopIfTrue="1">
      <formula>H1657&lt;G1657</formula>
    </cfRule>
  </conditionalFormatting>
  <conditionalFormatting sqref="I1657">
    <cfRule type="expression" dxfId="359" priority="360" stopIfTrue="1">
      <formula>I1657&lt;H1657</formula>
    </cfRule>
  </conditionalFormatting>
  <conditionalFormatting sqref="H1657">
    <cfRule type="expression" dxfId="358" priority="359" stopIfTrue="1">
      <formula>H1657&lt;G1657</formula>
    </cfRule>
  </conditionalFormatting>
  <conditionalFormatting sqref="I1657">
    <cfRule type="expression" dxfId="357" priority="358" stopIfTrue="1">
      <formula>I1657&lt;H1657</formula>
    </cfRule>
  </conditionalFormatting>
  <conditionalFormatting sqref="H1657">
    <cfRule type="expression" dxfId="356" priority="357" stopIfTrue="1">
      <formula>H1657&lt;G1657</formula>
    </cfRule>
  </conditionalFormatting>
  <conditionalFormatting sqref="I1657">
    <cfRule type="expression" dxfId="355" priority="356" stopIfTrue="1">
      <formula>I1657&lt;H1657</formula>
    </cfRule>
  </conditionalFormatting>
  <conditionalFormatting sqref="H1657">
    <cfRule type="expression" dxfId="354" priority="355" stopIfTrue="1">
      <formula>H1657&lt;G1657</formula>
    </cfRule>
  </conditionalFormatting>
  <conditionalFormatting sqref="I1657">
    <cfRule type="expression" dxfId="353" priority="354" stopIfTrue="1">
      <formula>I1657&lt;H1657</formula>
    </cfRule>
  </conditionalFormatting>
  <conditionalFormatting sqref="S1657">
    <cfRule type="expression" dxfId="352" priority="353" stopIfTrue="1">
      <formula>S1657&lt;R1657</formula>
    </cfRule>
  </conditionalFormatting>
  <conditionalFormatting sqref="S1657">
    <cfRule type="expression" dxfId="351" priority="352" stopIfTrue="1">
      <formula>S1657&lt;R1657</formula>
    </cfRule>
  </conditionalFormatting>
  <conditionalFormatting sqref="S1657">
    <cfRule type="expression" dxfId="350" priority="351" stopIfTrue="1">
      <formula>S1657&lt;R1657</formula>
    </cfRule>
  </conditionalFormatting>
  <conditionalFormatting sqref="T1657">
    <cfRule type="expression" dxfId="349" priority="350" stopIfTrue="1">
      <formula>T1657&lt;S1657</formula>
    </cfRule>
  </conditionalFormatting>
  <conditionalFormatting sqref="U1657">
    <cfRule type="expression" dxfId="348" priority="349" stopIfTrue="1">
      <formula>U1657&lt;T1657</formula>
    </cfRule>
  </conditionalFormatting>
  <conditionalFormatting sqref="U1657">
    <cfRule type="expression" dxfId="347" priority="348" stopIfTrue="1">
      <formula>U1657&lt;T1657</formula>
    </cfRule>
  </conditionalFormatting>
  <conditionalFormatting sqref="V1657">
    <cfRule type="expression" dxfId="346" priority="347" stopIfTrue="1">
      <formula>V1657&lt;U1657</formula>
    </cfRule>
  </conditionalFormatting>
  <conditionalFormatting sqref="V1657">
    <cfRule type="expression" dxfId="345" priority="346" stopIfTrue="1">
      <formula>V1657&lt;U1657</formula>
    </cfRule>
  </conditionalFormatting>
  <conditionalFormatting sqref="S1657">
    <cfRule type="expression" dxfId="344" priority="345" stopIfTrue="1">
      <formula>S1657&lt;R1657</formula>
    </cfRule>
  </conditionalFormatting>
  <conditionalFormatting sqref="S1657">
    <cfRule type="expression" dxfId="343" priority="344" stopIfTrue="1">
      <formula>S1657&lt;R1657</formula>
    </cfRule>
  </conditionalFormatting>
  <conditionalFormatting sqref="S1657">
    <cfRule type="expression" dxfId="342" priority="343" stopIfTrue="1">
      <formula>S1657&lt;R1657</formula>
    </cfRule>
  </conditionalFormatting>
  <conditionalFormatting sqref="T1657">
    <cfRule type="expression" dxfId="341" priority="342" stopIfTrue="1">
      <formula>T1657&lt;S1657</formula>
    </cfRule>
  </conditionalFormatting>
  <conditionalFormatting sqref="U1657">
    <cfRule type="expression" dxfId="340" priority="341" stopIfTrue="1">
      <formula>U1657&lt;T1657</formula>
    </cfRule>
  </conditionalFormatting>
  <conditionalFormatting sqref="U1657">
    <cfRule type="expression" dxfId="339" priority="340" stopIfTrue="1">
      <formula>U1657&lt;T1657</formula>
    </cfRule>
  </conditionalFormatting>
  <conditionalFormatting sqref="V1657">
    <cfRule type="expression" dxfId="338" priority="339" stopIfTrue="1">
      <formula>V1657&lt;U1657</formula>
    </cfRule>
  </conditionalFormatting>
  <conditionalFormatting sqref="V1657">
    <cfRule type="expression" dxfId="337" priority="338" stopIfTrue="1">
      <formula>V1657&lt;U1657</formula>
    </cfRule>
  </conditionalFormatting>
  <conditionalFormatting sqref="S1657">
    <cfRule type="expression" dxfId="336" priority="337" stopIfTrue="1">
      <formula>S1657&lt;R1657</formula>
    </cfRule>
  </conditionalFormatting>
  <conditionalFormatting sqref="S1657">
    <cfRule type="expression" dxfId="335" priority="336" stopIfTrue="1">
      <formula>S1657&lt;R1657</formula>
    </cfRule>
  </conditionalFormatting>
  <conditionalFormatting sqref="S1657">
    <cfRule type="expression" dxfId="334" priority="335" stopIfTrue="1">
      <formula>S1657&lt;R1657</formula>
    </cfRule>
  </conditionalFormatting>
  <conditionalFormatting sqref="T1657">
    <cfRule type="expression" dxfId="333" priority="334" stopIfTrue="1">
      <formula>T1657&lt;S1657</formula>
    </cfRule>
  </conditionalFormatting>
  <conditionalFormatting sqref="U1657">
    <cfRule type="expression" dxfId="332" priority="333" stopIfTrue="1">
      <formula>U1657&lt;T1657</formula>
    </cfRule>
  </conditionalFormatting>
  <conditionalFormatting sqref="U1657">
    <cfRule type="expression" dxfId="331" priority="332" stopIfTrue="1">
      <formula>U1657&lt;T1657</formula>
    </cfRule>
  </conditionalFormatting>
  <conditionalFormatting sqref="V1657">
    <cfRule type="expression" dxfId="330" priority="331" stopIfTrue="1">
      <formula>V1657&lt;U1657</formula>
    </cfRule>
  </conditionalFormatting>
  <conditionalFormatting sqref="V1657">
    <cfRule type="expression" dxfId="329" priority="330" stopIfTrue="1">
      <formula>V1657&lt;U1657</formula>
    </cfRule>
  </conditionalFormatting>
  <conditionalFormatting sqref="S1657">
    <cfRule type="expression" dxfId="328" priority="329" stopIfTrue="1">
      <formula>S1657&lt;R1657</formula>
    </cfRule>
  </conditionalFormatting>
  <conditionalFormatting sqref="S1657">
    <cfRule type="expression" dxfId="327" priority="328" stopIfTrue="1">
      <formula>S1657&lt;R1657</formula>
    </cfRule>
  </conditionalFormatting>
  <conditionalFormatting sqref="S1657">
    <cfRule type="expression" dxfId="326" priority="327" stopIfTrue="1">
      <formula>S1657&lt;R1657</formula>
    </cfRule>
  </conditionalFormatting>
  <conditionalFormatting sqref="T1657">
    <cfRule type="expression" dxfId="325" priority="326" stopIfTrue="1">
      <formula>T1657&lt;S1657</formula>
    </cfRule>
  </conditionalFormatting>
  <conditionalFormatting sqref="U1657">
    <cfRule type="expression" dxfId="324" priority="325" stopIfTrue="1">
      <formula>U1657&lt;T1657</formula>
    </cfRule>
  </conditionalFormatting>
  <conditionalFormatting sqref="U1657">
    <cfRule type="expression" dxfId="323" priority="324" stopIfTrue="1">
      <formula>U1657&lt;T1657</formula>
    </cfRule>
  </conditionalFormatting>
  <conditionalFormatting sqref="V1657">
    <cfRule type="expression" dxfId="322" priority="323" stopIfTrue="1">
      <formula>V1657&lt;U1657</formula>
    </cfRule>
  </conditionalFormatting>
  <conditionalFormatting sqref="V1657">
    <cfRule type="expression" dxfId="321" priority="322" stopIfTrue="1">
      <formula>V1657&lt;U1657</formula>
    </cfRule>
  </conditionalFormatting>
  <conditionalFormatting sqref="U1657">
    <cfRule type="expression" dxfId="320" priority="321" stopIfTrue="1">
      <formula>U1657&lt;T1657</formula>
    </cfRule>
  </conditionalFormatting>
  <conditionalFormatting sqref="V1657">
    <cfRule type="expression" dxfId="319" priority="320" stopIfTrue="1">
      <formula>V1657&lt;U1657</formula>
    </cfRule>
  </conditionalFormatting>
  <conditionalFormatting sqref="U1657">
    <cfRule type="expression" dxfId="318" priority="319" stopIfTrue="1">
      <formula>U1657&lt;T1657</formula>
    </cfRule>
  </conditionalFormatting>
  <conditionalFormatting sqref="V1657">
    <cfRule type="expression" dxfId="317" priority="318" stopIfTrue="1">
      <formula>V1657&lt;U1657</formula>
    </cfRule>
  </conditionalFormatting>
  <conditionalFormatting sqref="U1657">
    <cfRule type="expression" dxfId="316" priority="317" stopIfTrue="1">
      <formula>U1657&lt;T1657</formula>
    </cfRule>
  </conditionalFormatting>
  <conditionalFormatting sqref="V1657">
    <cfRule type="expression" dxfId="315" priority="316" stopIfTrue="1">
      <formula>V1657&lt;U1657</formula>
    </cfRule>
  </conditionalFormatting>
  <conditionalFormatting sqref="U1657">
    <cfRule type="expression" dxfId="314" priority="315" stopIfTrue="1">
      <formula>U1657&lt;T1657</formula>
    </cfRule>
  </conditionalFormatting>
  <conditionalFormatting sqref="V1657">
    <cfRule type="expression" dxfId="313" priority="314" stopIfTrue="1">
      <formula>V1657&lt;U1657</formula>
    </cfRule>
  </conditionalFormatting>
  <conditionalFormatting sqref="X1862">
    <cfRule type="expression" dxfId="312" priority="313" stopIfTrue="1">
      <formula>X1862&lt;&gt;X1861</formula>
    </cfRule>
  </conditionalFormatting>
  <conditionalFormatting sqref="X1862">
    <cfRule type="expression" dxfId="311" priority="312" stopIfTrue="1">
      <formula>X1862&lt;&gt;X1861</formula>
    </cfRule>
  </conditionalFormatting>
  <conditionalFormatting sqref="X1862">
    <cfRule type="expression" dxfId="310" priority="311" stopIfTrue="1">
      <formula>X1862&lt;&gt;X1861</formula>
    </cfRule>
  </conditionalFormatting>
  <conditionalFormatting sqref="X1862">
    <cfRule type="expression" dxfId="309" priority="310" stopIfTrue="1">
      <formula>X1862&lt;&gt;X1861</formula>
    </cfRule>
  </conditionalFormatting>
  <conditionalFormatting sqref="X1862">
    <cfRule type="expression" dxfId="308" priority="309" stopIfTrue="1">
      <formula>X1862&lt;&gt;X1861</formula>
    </cfRule>
  </conditionalFormatting>
  <conditionalFormatting sqref="X1862">
    <cfRule type="expression" dxfId="307" priority="308" stopIfTrue="1">
      <formula>X1862&lt;&gt;X1861</formula>
    </cfRule>
  </conditionalFormatting>
  <conditionalFormatting sqref="X1862">
    <cfRule type="expression" dxfId="306" priority="307" stopIfTrue="1">
      <formula>X1862&lt;&gt;X1861</formula>
    </cfRule>
  </conditionalFormatting>
  <conditionalFormatting sqref="X1862">
    <cfRule type="expression" dxfId="305" priority="306" stopIfTrue="1">
      <formula>X1862&lt;&gt;X1861</formula>
    </cfRule>
  </conditionalFormatting>
  <conditionalFormatting sqref="X1862">
    <cfRule type="expression" dxfId="304" priority="305" stopIfTrue="1">
      <formula>X1862&lt;&gt;X1861</formula>
    </cfRule>
  </conditionalFormatting>
  <conditionalFormatting sqref="X1862">
    <cfRule type="expression" dxfId="303" priority="304" stopIfTrue="1">
      <formula>X1862&lt;&gt;X1861</formula>
    </cfRule>
  </conditionalFormatting>
  <conditionalFormatting sqref="X1862">
    <cfRule type="expression" dxfId="302" priority="303" stopIfTrue="1">
      <formula>X1862&lt;&gt;X1861</formula>
    </cfRule>
  </conditionalFormatting>
  <conditionalFormatting sqref="X1862">
    <cfRule type="expression" dxfId="301" priority="302" stopIfTrue="1">
      <formula>X1862&lt;&gt;X1861</formula>
    </cfRule>
  </conditionalFormatting>
  <conditionalFormatting sqref="X1862">
    <cfRule type="expression" dxfId="300" priority="301" stopIfTrue="1">
      <formula>X1862&lt;&gt;X1861</formula>
    </cfRule>
  </conditionalFormatting>
  <conditionalFormatting sqref="X1862">
    <cfRule type="expression" dxfId="299" priority="300" stopIfTrue="1">
      <formula>X1862&lt;&gt;X1861</formula>
    </cfRule>
  </conditionalFormatting>
  <conditionalFormatting sqref="X1862">
    <cfRule type="expression" dxfId="298" priority="299" stopIfTrue="1">
      <formula>X1862&lt;&gt;X1861</formula>
    </cfRule>
  </conditionalFormatting>
  <conditionalFormatting sqref="X1862">
    <cfRule type="expression" dxfId="297" priority="298" stopIfTrue="1">
      <formula>X1862&lt;&gt;X1861</formula>
    </cfRule>
  </conditionalFormatting>
  <conditionalFormatting sqref="B750">
    <cfRule type="expression" dxfId="296" priority="297" stopIfTrue="1">
      <formula>B750&lt;&gt;B749</formula>
    </cfRule>
  </conditionalFormatting>
  <conditionalFormatting sqref="B750">
    <cfRule type="expression" dxfId="295" priority="296" stopIfTrue="1">
      <formula>B750&lt;&gt;B749</formula>
    </cfRule>
  </conditionalFormatting>
  <conditionalFormatting sqref="B750">
    <cfRule type="expression" dxfId="294" priority="295" stopIfTrue="1">
      <formula>B750&lt;&gt;B749</formula>
    </cfRule>
  </conditionalFormatting>
  <conditionalFormatting sqref="B750">
    <cfRule type="expression" dxfId="293" priority="294" stopIfTrue="1">
      <formula>B750&lt;&gt;B749</formula>
    </cfRule>
  </conditionalFormatting>
  <conditionalFormatting sqref="B750">
    <cfRule type="expression" dxfId="292" priority="293" stopIfTrue="1">
      <formula>B750&lt;&gt;B749</formula>
    </cfRule>
  </conditionalFormatting>
  <conditionalFormatting sqref="B750">
    <cfRule type="expression" dxfId="291" priority="292" stopIfTrue="1">
      <formula>B750&lt;&gt;B749</formula>
    </cfRule>
  </conditionalFormatting>
  <conditionalFormatting sqref="B750">
    <cfRule type="expression" dxfId="290" priority="291" stopIfTrue="1">
      <formula>B750&lt;&gt;B749</formula>
    </cfRule>
  </conditionalFormatting>
  <conditionalFormatting sqref="B750">
    <cfRule type="expression" dxfId="289" priority="290" stopIfTrue="1">
      <formula>B750&lt;&gt;B749</formula>
    </cfRule>
  </conditionalFormatting>
  <conditionalFormatting sqref="B750">
    <cfRule type="expression" dxfId="288" priority="289" stopIfTrue="1">
      <formula>B750&lt;&gt;B749</formula>
    </cfRule>
  </conditionalFormatting>
  <conditionalFormatting sqref="B750">
    <cfRule type="expression" dxfId="287" priority="288" stopIfTrue="1">
      <formula>B750&lt;&gt;B749</formula>
    </cfRule>
  </conditionalFormatting>
  <conditionalFormatting sqref="B750">
    <cfRule type="expression" dxfId="286" priority="287" stopIfTrue="1">
      <formula>B750&lt;&gt;B749</formula>
    </cfRule>
  </conditionalFormatting>
  <conditionalFormatting sqref="B750">
    <cfRule type="expression" dxfId="285" priority="286" stopIfTrue="1">
      <formula>B750&lt;&gt;B749</formula>
    </cfRule>
  </conditionalFormatting>
  <conditionalFormatting sqref="B750">
    <cfRule type="expression" dxfId="284" priority="285" stopIfTrue="1">
      <formula>B750&lt;&gt;B749</formula>
    </cfRule>
  </conditionalFormatting>
  <conditionalFormatting sqref="B750">
    <cfRule type="expression" dxfId="283" priority="284" stopIfTrue="1">
      <formula>B750&lt;&gt;B749</formula>
    </cfRule>
  </conditionalFormatting>
  <conditionalFormatting sqref="B750">
    <cfRule type="expression" dxfId="282" priority="283" stopIfTrue="1">
      <formula>B750&lt;&gt;B749</formula>
    </cfRule>
  </conditionalFormatting>
  <conditionalFormatting sqref="B750">
    <cfRule type="expression" dxfId="281" priority="282" stopIfTrue="1">
      <formula>B750&lt;&gt;B749</formula>
    </cfRule>
  </conditionalFormatting>
  <conditionalFormatting sqref="V1738">
    <cfRule type="expression" dxfId="280" priority="281" stopIfTrue="1">
      <formula>V1738&lt;U1738</formula>
    </cfRule>
  </conditionalFormatting>
  <conditionalFormatting sqref="V1738">
    <cfRule type="expression" dxfId="279" priority="280" stopIfTrue="1">
      <formula>V1738&lt;U1738</formula>
    </cfRule>
  </conditionalFormatting>
  <conditionalFormatting sqref="V1738">
    <cfRule type="expression" dxfId="278" priority="279" stopIfTrue="1">
      <formula>V1738&lt;U1738</formula>
    </cfRule>
  </conditionalFormatting>
  <conditionalFormatting sqref="V1738">
    <cfRule type="expression" dxfId="277" priority="278" stopIfTrue="1">
      <formula>V1738&lt;U1738</formula>
    </cfRule>
  </conditionalFormatting>
  <conditionalFormatting sqref="V1738">
    <cfRule type="expression" dxfId="276" priority="277" stopIfTrue="1">
      <formula>V1738&lt;U1738</formula>
    </cfRule>
  </conditionalFormatting>
  <conditionalFormatting sqref="V1738">
    <cfRule type="expression" dxfId="275" priority="276" stopIfTrue="1">
      <formula>V1738&lt;U1738</formula>
    </cfRule>
  </conditionalFormatting>
  <conditionalFormatting sqref="I1738">
    <cfRule type="expression" dxfId="274" priority="275" stopIfTrue="1">
      <formula>I1738&lt;H1738</formula>
    </cfRule>
  </conditionalFormatting>
  <conditionalFormatting sqref="I1738">
    <cfRule type="expression" dxfId="273" priority="274" stopIfTrue="1">
      <formula>I1738&lt;H1738</formula>
    </cfRule>
  </conditionalFormatting>
  <conditionalFormatting sqref="I1738">
    <cfRule type="expression" dxfId="272" priority="273" stopIfTrue="1">
      <formula>I1738&lt;H1738</formula>
    </cfRule>
  </conditionalFormatting>
  <conditionalFormatting sqref="I1738">
    <cfRule type="expression" dxfId="271" priority="272" stopIfTrue="1">
      <formula>I1738&lt;H1738</formula>
    </cfRule>
  </conditionalFormatting>
  <conditionalFormatting sqref="I1738">
    <cfRule type="expression" dxfId="270" priority="271" stopIfTrue="1">
      <formula>I1738&lt;H1738</formula>
    </cfRule>
  </conditionalFormatting>
  <conditionalFormatting sqref="I1738">
    <cfRule type="expression" dxfId="269" priority="270" stopIfTrue="1">
      <formula>I1738&lt;H1738</formula>
    </cfRule>
  </conditionalFormatting>
  <conditionalFormatting sqref="I1738">
    <cfRule type="expression" dxfId="268" priority="269" stopIfTrue="1">
      <formula>I1738&lt;H1738</formula>
    </cfRule>
  </conditionalFormatting>
  <conditionalFormatting sqref="I1738">
    <cfRule type="expression" dxfId="267" priority="268" stopIfTrue="1">
      <formula>I1738&lt;H1738</formula>
    </cfRule>
  </conditionalFormatting>
  <conditionalFormatting sqref="I1738">
    <cfRule type="expression" dxfId="266" priority="267" stopIfTrue="1">
      <formula>I1738&lt;H1738</formula>
    </cfRule>
  </conditionalFormatting>
  <conditionalFormatting sqref="I1738">
    <cfRule type="expression" dxfId="265" priority="266" stopIfTrue="1">
      <formula>I1738&lt;H1738</formula>
    </cfRule>
  </conditionalFormatting>
  <conditionalFormatting sqref="I1738">
    <cfRule type="expression" dxfId="264" priority="265" stopIfTrue="1">
      <formula>I1738&lt;H1738</formula>
    </cfRule>
  </conditionalFormatting>
  <conditionalFormatting sqref="I1738">
    <cfRule type="expression" dxfId="263" priority="264" stopIfTrue="1">
      <formula>I1738&lt;H1738</formula>
    </cfRule>
  </conditionalFormatting>
  <conditionalFormatting sqref="I1738">
    <cfRule type="expression" dxfId="262" priority="263" stopIfTrue="1">
      <formula>I1738&lt;H1738</formula>
    </cfRule>
  </conditionalFormatting>
  <conditionalFormatting sqref="I1738">
    <cfRule type="expression" dxfId="261" priority="262" stopIfTrue="1">
      <formula>I1738&lt;H1738</formula>
    </cfRule>
  </conditionalFormatting>
  <conditionalFormatting sqref="I1738">
    <cfRule type="expression" dxfId="260" priority="261" stopIfTrue="1">
      <formula>I1738&lt;H1738</formula>
    </cfRule>
  </conditionalFormatting>
  <conditionalFormatting sqref="I1738">
    <cfRule type="expression" dxfId="259" priority="260" stopIfTrue="1">
      <formula>I1738&lt;H1738</formula>
    </cfRule>
  </conditionalFormatting>
  <conditionalFormatting sqref="I1738">
    <cfRule type="expression" dxfId="258" priority="259" stopIfTrue="1">
      <formula>I1738&lt;H1738</formula>
    </cfRule>
  </conditionalFormatting>
  <conditionalFormatting sqref="I1738">
    <cfRule type="expression" dxfId="257" priority="258" stopIfTrue="1">
      <formula>I1738&lt;H1738</formula>
    </cfRule>
  </conditionalFormatting>
  <conditionalFormatting sqref="X990">
    <cfRule type="expression" dxfId="256" priority="250" stopIfTrue="1">
      <formula>X990&lt;&gt;X989</formula>
    </cfRule>
  </conditionalFormatting>
  <conditionalFormatting sqref="X990">
    <cfRule type="expression" dxfId="255" priority="251" stopIfTrue="1">
      <formula>X990&lt;&gt;X989</formula>
    </cfRule>
  </conditionalFormatting>
  <conditionalFormatting sqref="X990">
    <cfRule type="expression" dxfId="254" priority="252" stopIfTrue="1">
      <formula>X990&lt;&gt;X989</formula>
    </cfRule>
  </conditionalFormatting>
  <conditionalFormatting sqref="X990">
    <cfRule type="expression" dxfId="253" priority="253" stopIfTrue="1">
      <formula>X990&lt;&gt;X989</formula>
    </cfRule>
  </conditionalFormatting>
  <conditionalFormatting sqref="X990">
    <cfRule type="expression" dxfId="252" priority="254" stopIfTrue="1">
      <formula>X990&lt;&gt;X989</formula>
    </cfRule>
  </conditionalFormatting>
  <conditionalFormatting sqref="X990">
    <cfRule type="expression" dxfId="251" priority="255" stopIfTrue="1">
      <formula>X990&lt;&gt;X989</formula>
    </cfRule>
  </conditionalFormatting>
  <conditionalFormatting sqref="X990">
    <cfRule type="expression" dxfId="250" priority="256" stopIfTrue="1">
      <formula>X990&lt;&gt;X989</formula>
    </cfRule>
  </conditionalFormatting>
  <conditionalFormatting sqref="X990">
    <cfRule type="expression" dxfId="249" priority="257" stopIfTrue="1">
      <formula>X990&lt;&gt;X989</formula>
    </cfRule>
  </conditionalFormatting>
  <conditionalFormatting sqref="B1619">
    <cfRule type="expression" dxfId="248" priority="249" stopIfTrue="1">
      <formula>B1619&lt;&gt;#REF!</formula>
    </cfRule>
  </conditionalFormatting>
  <conditionalFormatting sqref="B1709:C1709">
    <cfRule type="expression" dxfId="247" priority="248" stopIfTrue="1">
      <formula>B1709&lt;&gt;#REF!</formula>
    </cfRule>
  </conditionalFormatting>
  <conditionalFormatting sqref="B1739:C1739">
    <cfRule type="expression" dxfId="246" priority="247" stopIfTrue="1">
      <formula>B1739&lt;&gt;#REF!</formula>
    </cfRule>
  </conditionalFormatting>
  <conditionalFormatting sqref="B1769:C1769">
    <cfRule type="expression" dxfId="245" priority="246" stopIfTrue="1">
      <formula>B1769&lt;&gt;#REF!</formula>
    </cfRule>
  </conditionalFormatting>
  <conditionalFormatting sqref="B1799:C1799">
    <cfRule type="expression" dxfId="244" priority="245" stopIfTrue="1">
      <formula>B1799&lt;&gt;#REF!</formula>
    </cfRule>
  </conditionalFormatting>
  <conditionalFormatting sqref="B1829:C1829">
    <cfRule type="expression" dxfId="243" priority="244" stopIfTrue="1">
      <formula>B1829&lt;&gt;#REF!</formula>
    </cfRule>
  </conditionalFormatting>
  <conditionalFormatting sqref="B1859:C1859">
    <cfRule type="expression" dxfId="242" priority="243" stopIfTrue="1">
      <formula>B1859&lt;&gt;#REF!</formula>
    </cfRule>
  </conditionalFormatting>
  <conditionalFormatting sqref="Q1763">
    <cfRule type="expression" dxfId="241" priority="203" stopIfTrue="1">
      <formula>Q1763&lt;&gt;Q1762</formula>
    </cfRule>
  </conditionalFormatting>
  <conditionalFormatting sqref="Q1763">
    <cfRule type="expression" dxfId="240" priority="204" stopIfTrue="1">
      <formula>Q1763&lt;&gt;Q1762</formula>
    </cfRule>
  </conditionalFormatting>
  <conditionalFormatting sqref="Q1763">
    <cfRule type="expression" dxfId="239" priority="205" stopIfTrue="1">
      <formula>Q1763&lt;&gt;Q1762</formula>
    </cfRule>
  </conditionalFormatting>
  <conditionalFormatting sqref="Q1763">
    <cfRule type="expression" dxfId="238" priority="206" stopIfTrue="1">
      <formula>Q1763&lt;&gt;Q1762</formula>
    </cfRule>
  </conditionalFormatting>
  <conditionalFormatting sqref="Q1763">
    <cfRule type="expression" dxfId="237" priority="207" stopIfTrue="1">
      <formula>Q1763&lt;&gt;Q1762</formula>
    </cfRule>
  </conditionalFormatting>
  <conditionalFormatting sqref="Q1763">
    <cfRule type="expression" dxfId="236" priority="208" stopIfTrue="1">
      <formula>Q1763&lt;&gt;Q1762</formula>
    </cfRule>
  </conditionalFormatting>
  <conditionalFormatting sqref="Q1763">
    <cfRule type="expression" dxfId="235" priority="209" stopIfTrue="1">
      <formula>Q1763&lt;&gt;Q1762</formula>
    </cfRule>
  </conditionalFormatting>
  <conditionalFormatting sqref="Q1763">
    <cfRule type="expression" dxfId="234" priority="210" stopIfTrue="1">
      <formula>Q1763&lt;&gt;Q1762</formula>
    </cfRule>
  </conditionalFormatting>
  <conditionalFormatting sqref="Q1763">
    <cfRule type="expression" dxfId="233" priority="211" stopIfTrue="1">
      <formula>Q1763&lt;&gt;Q1762</formula>
    </cfRule>
  </conditionalFormatting>
  <conditionalFormatting sqref="Q1763">
    <cfRule type="expression" dxfId="232" priority="212" stopIfTrue="1">
      <formula>Q1763&lt;&gt;Q1762</formula>
    </cfRule>
  </conditionalFormatting>
  <conditionalFormatting sqref="Q1763">
    <cfRule type="expression" dxfId="231" priority="213" stopIfTrue="1">
      <formula>Q1763&lt;&gt;Q1762</formula>
    </cfRule>
  </conditionalFormatting>
  <conditionalFormatting sqref="Q1763">
    <cfRule type="expression" dxfId="230" priority="214" stopIfTrue="1">
      <formula>Q1763&lt;&gt;Q1762</formula>
    </cfRule>
  </conditionalFormatting>
  <conditionalFormatting sqref="Q1763">
    <cfRule type="expression" dxfId="229" priority="215" stopIfTrue="1">
      <formula>Q1763&lt;&gt;Q1762</formula>
    </cfRule>
  </conditionalFormatting>
  <conditionalFormatting sqref="Q1763">
    <cfRule type="expression" dxfId="228" priority="216" stopIfTrue="1">
      <formula>Q1763&lt;&gt;Q1762</formula>
    </cfRule>
  </conditionalFormatting>
  <conditionalFormatting sqref="Q1763">
    <cfRule type="expression" dxfId="227" priority="217" stopIfTrue="1">
      <formula>Q1763&lt;&gt;Q1762</formula>
    </cfRule>
  </conditionalFormatting>
  <conditionalFormatting sqref="Q1763">
    <cfRule type="expression" dxfId="226" priority="218" stopIfTrue="1">
      <formula>Q1763&lt;&gt;Q1762</formula>
    </cfRule>
  </conditionalFormatting>
  <conditionalFormatting sqref="Q1763">
    <cfRule type="expression" dxfId="225" priority="219" stopIfTrue="1">
      <formula>Q1763&lt;&gt;Q1762</formula>
    </cfRule>
  </conditionalFormatting>
  <conditionalFormatting sqref="Q1763">
    <cfRule type="expression" dxfId="224" priority="220" stopIfTrue="1">
      <formula>Q1763&lt;&gt;Q1762</formula>
    </cfRule>
  </conditionalFormatting>
  <conditionalFormatting sqref="Q1763">
    <cfRule type="expression" dxfId="223" priority="221" stopIfTrue="1">
      <formula>Q1763&lt;&gt;Q1762</formula>
    </cfRule>
  </conditionalFormatting>
  <conditionalFormatting sqref="Q1763">
    <cfRule type="expression" dxfId="222" priority="222" stopIfTrue="1">
      <formula>Q1763&lt;&gt;Q1762</formula>
    </cfRule>
  </conditionalFormatting>
  <conditionalFormatting sqref="Q1763">
    <cfRule type="expression" dxfId="221" priority="223" stopIfTrue="1">
      <formula>Q1763&lt;&gt;Q1762</formula>
    </cfRule>
  </conditionalFormatting>
  <conditionalFormatting sqref="Q1763">
    <cfRule type="expression" dxfId="220" priority="224" stopIfTrue="1">
      <formula>Q1763&lt;&gt;Q1762</formula>
    </cfRule>
  </conditionalFormatting>
  <conditionalFormatting sqref="Q1763">
    <cfRule type="expression" dxfId="219" priority="225" stopIfTrue="1">
      <formula>Q1763&lt;&gt;Q1762</formula>
    </cfRule>
  </conditionalFormatting>
  <conditionalFormatting sqref="Q1763">
    <cfRule type="expression" dxfId="218" priority="226" stopIfTrue="1">
      <formula>Q1763&lt;&gt;Q1762</formula>
    </cfRule>
  </conditionalFormatting>
  <conditionalFormatting sqref="Q1763">
    <cfRule type="expression" dxfId="217" priority="227" stopIfTrue="1">
      <formula>Q1763&lt;&gt;Q1762</formula>
    </cfRule>
  </conditionalFormatting>
  <conditionalFormatting sqref="Q1763">
    <cfRule type="expression" dxfId="216" priority="228" stopIfTrue="1">
      <formula>Q1763&lt;&gt;Q1762</formula>
    </cfRule>
  </conditionalFormatting>
  <conditionalFormatting sqref="Q1763">
    <cfRule type="expression" dxfId="215" priority="229" stopIfTrue="1">
      <formula>Q1763&lt;&gt;Q1762</formula>
    </cfRule>
  </conditionalFormatting>
  <conditionalFormatting sqref="Q1763">
    <cfRule type="expression" dxfId="214" priority="230" stopIfTrue="1">
      <formula>Q1763&lt;&gt;Q1762</formula>
    </cfRule>
  </conditionalFormatting>
  <conditionalFormatting sqref="Q1763">
    <cfRule type="expression" dxfId="213" priority="231" stopIfTrue="1">
      <formula>Q1763&lt;&gt;Q1762</formula>
    </cfRule>
  </conditionalFormatting>
  <conditionalFormatting sqref="Q1763">
    <cfRule type="expression" dxfId="212" priority="232" stopIfTrue="1">
      <formula>Q1763&lt;&gt;Q1762</formula>
    </cfRule>
  </conditionalFormatting>
  <conditionalFormatting sqref="Q1763">
    <cfRule type="expression" dxfId="211" priority="233" stopIfTrue="1">
      <formula>Q1763&lt;&gt;Q1762</formula>
    </cfRule>
  </conditionalFormatting>
  <conditionalFormatting sqref="Q1763">
    <cfRule type="expression" dxfId="210" priority="234" stopIfTrue="1">
      <formula>Q1763&lt;&gt;Q1762</formula>
    </cfRule>
  </conditionalFormatting>
  <conditionalFormatting sqref="Q1763">
    <cfRule type="expression" dxfId="209" priority="235" stopIfTrue="1">
      <formula>Q1763&lt;&gt;Q1762</formula>
    </cfRule>
  </conditionalFormatting>
  <conditionalFormatting sqref="Q1763">
    <cfRule type="expression" dxfId="208" priority="236" stopIfTrue="1">
      <formula>Q1763&lt;&gt;Q1762</formula>
    </cfRule>
  </conditionalFormatting>
  <conditionalFormatting sqref="Q1763">
    <cfRule type="expression" dxfId="207" priority="237" stopIfTrue="1">
      <formula>Q1763&lt;&gt;Q1762</formula>
    </cfRule>
  </conditionalFormatting>
  <conditionalFormatting sqref="Q1763">
    <cfRule type="expression" dxfId="206" priority="238" stopIfTrue="1">
      <formula>Q1763&lt;&gt;Q1762</formula>
    </cfRule>
  </conditionalFormatting>
  <conditionalFormatting sqref="Q1763">
    <cfRule type="expression" dxfId="205" priority="239" stopIfTrue="1">
      <formula>Q1763&lt;&gt;Q1762</formula>
    </cfRule>
  </conditionalFormatting>
  <conditionalFormatting sqref="Q1763">
    <cfRule type="expression" dxfId="204" priority="240" stopIfTrue="1">
      <formula>Q1763&lt;&gt;Q1762</formula>
    </cfRule>
  </conditionalFormatting>
  <conditionalFormatting sqref="Q1763">
    <cfRule type="expression" dxfId="203" priority="241" stopIfTrue="1">
      <formula>Q1763&lt;&gt;Q1762</formula>
    </cfRule>
  </conditionalFormatting>
  <conditionalFormatting sqref="Q1763">
    <cfRule type="expression" dxfId="202" priority="242" stopIfTrue="1">
      <formula>Q1763&lt;&gt;Q1762</formula>
    </cfRule>
  </conditionalFormatting>
  <conditionalFormatting sqref="Q1763">
    <cfRule type="expression" dxfId="201" priority="202" stopIfTrue="1">
      <formula>Q1763&lt;&gt;Q1762</formula>
    </cfRule>
  </conditionalFormatting>
  <conditionalFormatting sqref="Q1763">
    <cfRule type="expression" dxfId="200" priority="201" stopIfTrue="1">
      <formula>Q1763&lt;&gt;Q1762</formula>
    </cfRule>
  </conditionalFormatting>
  <conditionalFormatting sqref="Q1763">
    <cfRule type="expression" dxfId="199" priority="200" stopIfTrue="1">
      <formula>Q1763&lt;&gt;Q1762</formula>
    </cfRule>
  </conditionalFormatting>
  <conditionalFormatting sqref="Q1763">
    <cfRule type="expression" dxfId="198" priority="199" stopIfTrue="1">
      <formula>Q1763&lt;&gt;Q1762</formula>
    </cfRule>
  </conditionalFormatting>
  <conditionalFormatting sqref="Q1763">
    <cfRule type="expression" dxfId="197" priority="198" stopIfTrue="1">
      <formula>Q1763&lt;&gt;Q1762</formula>
    </cfRule>
  </conditionalFormatting>
  <conditionalFormatting sqref="Q1763">
    <cfRule type="expression" dxfId="196" priority="197" stopIfTrue="1">
      <formula>Q1763&lt;&gt;Q1762</formula>
    </cfRule>
  </conditionalFormatting>
  <conditionalFormatting sqref="Q1763">
    <cfRule type="expression" dxfId="195" priority="196" stopIfTrue="1">
      <formula>Q1763&lt;&gt;Q1762</formula>
    </cfRule>
  </conditionalFormatting>
  <conditionalFormatting sqref="Q1763">
    <cfRule type="expression" dxfId="194" priority="195" stopIfTrue="1">
      <formula>Q1763&lt;&gt;Q1762</formula>
    </cfRule>
  </conditionalFormatting>
  <conditionalFormatting sqref="Q1763">
    <cfRule type="expression" dxfId="193" priority="194" stopIfTrue="1">
      <formula>Q1763&lt;&gt;Q1762</formula>
    </cfRule>
  </conditionalFormatting>
  <conditionalFormatting sqref="Q1763">
    <cfRule type="expression" dxfId="192" priority="193" stopIfTrue="1">
      <formula>Q1763&lt;&gt;Q1762</formula>
    </cfRule>
  </conditionalFormatting>
  <conditionalFormatting sqref="Q1763">
    <cfRule type="expression" dxfId="191" priority="192" stopIfTrue="1">
      <formula>Q1763&lt;&gt;Q1762</formula>
    </cfRule>
  </conditionalFormatting>
  <conditionalFormatting sqref="Q1763">
    <cfRule type="expression" dxfId="190" priority="191" stopIfTrue="1">
      <formula>Q1763&lt;&gt;Q1762</formula>
    </cfRule>
  </conditionalFormatting>
  <conditionalFormatting sqref="Q1763">
    <cfRule type="expression" dxfId="189" priority="190" stopIfTrue="1">
      <formula>Q1763&lt;&gt;Q1762</formula>
    </cfRule>
  </conditionalFormatting>
  <conditionalFormatting sqref="Q1763">
    <cfRule type="expression" dxfId="188" priority="189" stopIfTrue="1">
      <formula>Q1763&lt;&gt;Q1762</formula>
    </cfRule>
  </conditionalFormatting>
  <conditionalFormatting sqref="Q1763">
    <cfRule type="expression" dxfId="187" priority="188" stopIfTrue="1">
      <formula>Q1763&lt;&gt;Q1762</formula>
    </cfRule>
  </conditionalFormatting>
  <conditionalFormatting sqref="Q1763">
    <cfRule type="expression" dxfId="186" priority="187" stopIfTrue="1">
      <formula>Q1763&lt;&gt;Q1762</formula>
    </cfRule>
  </conditionalFormatting>
  <conditionalFormatting sqref="Q1763">
    <cfRule type="expression" dxfId="185" priority="186" stopIfTrue="1">
      <formula>Q1763&lt;&gt;Q1762</formula>
    </cfRule>
  </conditionalFormatting>
  <conditionalFormatting sqref="Q1763">
    <cfRule type="expression" dxfId="184" priority="185" stopIfTrue="1">
      <formula>Q1763&lt;&gt;Q1762</formula>
    </cfRule>
  </conditionalFormatting>
  <conditionalFormatting sqref="Q1763">
    <cfRule type="expression" dxfId="183" priority="184" stopIfTrue="1">
      <formula>Q1763&lt;&gt;Q1762</formula>
    </cfRule>
  </conditionalFormatting>
  <conditionalFormatting sqref="Q1763">
    <cfRule type="expression" dxfId="182" priority="183" stopIfTrue="1">
      <formula>Q1763&lt;&gt;Q1762</formula>
    </cfRule>
  </conditionalFormatting>
  <conditionalFormatting sqref="Q1763">
    <cfRule type="expression" dxfId="181" priority="182" stopIfTrue="1">
      <formula>Q1763&lt;&gt;Q1762</formula>
    </cfRule>
  </conditionalFormatting>
  <conditionalFormatting sqref="Q1763">
    <cfRule type="expression" dxfId="180" priority="181" stopIfTrue="1">
      <formula>Q1763&lt;&gt;Q1762</formula>
    </cfRule>
  </conditionalFormatting>
  <conditionalFormatting sqref="Q1763">
    <cfRule type="expression" dxfId="179" priority="180" stopIfTrue="1">
      <formula>Q1763&lt;&gt;Q1762</formula>
    </cfRule>
  </conditionalFormatting>
  <conditionalFormatting sqref="Q1763">
    <cfRule type="expression" dxfId="178" priority="179" stopIfTrue="1">
      <formula>Q1763&lt;&gt;Q1762</formula>
    </cfRule>
  </conditionalFormatting>
  <conditionalFormatting sqref="Q1763">
    <cfRule type="expression" dxfId="177" priority="178" stopIfTrue="1">
      <formula>Q1763&lt;&gt;Q1762</formula>
    </cfRule>
  </conditionalFormatting>
  <conditionalFormatting sqref="Q1763">
    <cfRule type="expression" dxfId="176" priority="177" stopIfTrue="1">
      <formula>Q1763&lt;&gt;Q1762</formula>
    </cfRule>
  </conditionalFormatting>
  <conditionalFormatting sqref="Q1763">
    <cfRule type="expression" dxfId="175" priority="176" stopIfTrue="1">
      <formula>Q1763&lt;&gt;Q1762</formula>
    </cfRule>
  </conditionalFormatting>
  <conditionalFormatting sqref="Q1763">
    <cfRule type="expression" dxfId="174" priority="175" stopIfTrue="1">
      <formula>Q1763&lt;&gt;Q1762</formula>
    </cfRule>
  </conditionalFormatting>
  <conditionalFormatting sqref="Q1763">
    <cfRule type="expression" dxfId="173" priority="174" stopIfTrue="1">
      <formula>Q1763&lt;&gt;Q1762</formula>
    </cfRule>
  </conditionalFormatting>
  <conditionalFormatting sqref="Q1763">
    <cfRule type="expression" dxfId="172" priority="173" stopIfTrue="1">
      <formula>Q1763&lt;&gt;Q1762</formula>
    </cfRule>
  </conditionalFormatting>
  <conditionalFormatting sqref="Q1763">
    <cfRule type="expression" dxfId="171" priority="172" stopIfTrue="1">
      <formula>Q1763&lt;&gt;Q1762</formula>
    </cfRule>
  </conditionalFormatting>
  <conditionalFormatting sqref="Q1763">
    <cfRule type="expression" dxfId="170" priority="171" stopIfTrue="1">
      <formula>Q1763&lt;&gt;Q1762</formula>
    </cfRule>
  </conditionalFormatting>
  <conditionalFormatting sqref="Q1763">
    <cfRule type="expression" dxfId="169" priority="170" stopIfTrue="1">
      <formula>Q1763&lt;&gt;Q1762</formula>
    </cfRule>
  </conditionalFormatting>
  <conditionalFormatting sqref="Q1763">
    <cfRule type="expression" dxfId="168" priority="169" stopIfTrue="1">
      <formula>Q1763&lt;&gt;Q1762</formula>
    </cfRule>
  </conditionalFormatting>
  <conditionalFormatting sqref="Q1763">
    <cfRule type="expression" dxfId="167" priority="168" stopIfTrue="1">
      <formula>Q1763&lt;&gt;Q1762</formula>
    </cfRule>
  </conditionalFormatting>
  <conditionalFormatting sqref="Q1763">
    <cfRule type="expression" dxfId="166" priority="167" stopIfTrue="1">
      <formula>Q1763&lt;&gt;Q1762</formula>
    </cfRule>
  </conditionalFormatting>
  <conditionalFormatting sqref="Q1763">
    <cfRule type="expression" dxfId="165" priority="166" stopIfTrue="1">
      <formula>Q1763&lt;&gt;Q1762</formula>
    </cfRule>
  </conditionalFormatting>
  <conditionalFormatting sqref="Q1763">
    <cfRule type="expression" dxfId="164" priority="165" stopIfTrue="1">
      <formula>Q1763&lt;&gt;Q1762</formula>
    </cfRule>
  </conditionalFormatting>
  <conditionalFormatting sqref="Q1763">
    <cfRule type="expression" dxfId="163" priority="164" stopIfTrue="1">
      <formula>Q1763&lt;&gt;Q1762</formula>
    </cfRule>
  </conditionalFormatting>
  <conditionalFormatting sqref="Q1763">
    <cfRule type="expression" dxfId="162" priority="163" stopIfTrue="1">
      <formula>Q1763&lt;&gt;Q1762</formula>
    </cfRule>
  </conditionalFormatting>
  <conditionalFormatting sqref="D1793">
    <cfRule type="expression" dxfId="161" priority="122" stopIfTrue="1">
      <formula>D1793&lt;&gt;D1792</formula>
    </cfRule>
  </conditionalFormatting>
  <conditionalFormatting sqref="D1793">
    <cfRule type="expression" dxfId="160" priority="123" stopIfTrue="1">
      <formula>D1793&lt;&gt;D1792</formula>
    </cfRule>
  </conditionalFormatting>
  <conditionalFormatting sqref="D1793">
    <cfRule type="expression" dxfId="159" priority="124" stopIfTrue="1">
      <formula>D1793&lt;&gt;D1792</formula>
    </cfRule>
  </conditionalFormatting>
  <conditionalFormatting sqref="D1793">
    <cfRule type="expression" dxfId="158" priority="125" stopIfTrue="1">
      <formula>D1793&lt;&gt;D1792</formula>
    </cfRule>
  </conditionalFormatting>
  <conditionalFormatting sqref="D1793">
    <cfRule type="expression" dxfId="157" priority="126" stopIfTrue="1">
      <formula>D1793&lt;&gt;D1792</formula>
    </cfRule>
  </conditionalFormatting>
  <conditionalFormatting sqref="D1793">
    <cfRule type="expression" dxfId="156" priority="127" stopIfTrue="1">
      <formula>D1793&lt;&gt;D1792</formula>
    </cfRule>
  </conditionalFormatting>
  <conditionalFormatting sqref="D1793">
    <cfRule type="expression" dxfId="155" priority="128" stopIfTrue="1">
      <formula>D1793&lt;&gt;D1792</formula>
    </cfRule>
  </conditionalFormatting>
  <conditionalFormatting sqref="D1793">
    <cfRule type="expression" dxfId="154" priority="129" stopIfTrue="1">
      <formula>D1793&lt;&gt;D1792</formula>
    </cfRule>
  </conditionalFormatting>
  <conditionalFormatting sqref="D1793">
    <cfRule type="expression" dxfId="153" priority="130" stopIfTrue="1">
      <formula>D1793&lt;&gt;D1792</formula>
    </cfRule>
  </conditionalFormatting>
  <conditionalFormatting sqref="D1793">
    <cfRule type="expression" dxfId="152" priority="131" stopIfTrue="1">
      <formula>D1793&lt;&gt;D1792</formula>
    </cfRule>
  </conditionalFormatting>
  <conditionalFormatting sqref="D1793">
    <cfRule type="expression" dxfId="151" priority="132" stopIfTrue="1">
      <formula>D1793&lt;&gt;D1792</formula>
    </cfRule>
  </conditionalFormatting>
  <conditionalFormatting sqref="D1793">
    <cfRule type="expression" dxfId="150" priority="133" stopIfTrue="1">
      <formula>D1793&lt;&gt;D1792</formula>
    </cfRule>
  </conditionalFormatting>
  <conditionalFormatting sqref="D1793">
    <cfRule type="expression" dxfId="149" priority="134" stopIfTrue="1">
      <formula>D1793&lt;&gt;D1792</formula>
    </cfRule>
  </conditionalFormatting>
  <conditionalFormatting sqref="D1793">
    <cfRule type="expression" dxfId="148" priority="135" stopIfTrue="1">
      <formula>D1793&lt;&gt;D1792</formula>
    </cfRule>
  </conditionalFormatting>
  <conditionalFormatting sqref="D1793">
    <cfRule type="expression" dxfId="147" priority="136" stopIfTrue="1">
      <formula>D1793&lt;&gt;D1792</formula>
    </cfRule>
  </conditionalFormatting>
  <conditionalFormatting sqref="D1793">
    <cfRule type="expression" dxfId="146" priority="137" stopIfTrue="1">
      <formula>D1793&lt;&gt;D1792</formula>
    </cfRule>
  </conditionalFormatting>
  <conditionalFormatting sqref="D1793">
    <cfRule type="expression" dxfId="145" priority="138" stopIfTrue="1">
      <formula>D1793&lt;&gt;D1792</formula>
    </cfRule>
  </conditionalFormatting>
  <conditionalFormatting sqref="D1793">
    <cfRule type="expression" dxfId="144" priority="139" stopIfTrue="1">
      <formula>D1793&lt;&gt;D1792</formula>
    </cfRule>
  </conditionalFormatting>
  <conditionalFormatting sqref="D1793">
    <cfRule type="expression" dxfId="143" priority="140" stopIfTrue="1">
      <formula>D1793&lt;&gt;D1792</formula>
    </cfRule>
  </conditionalFormatting>
  <conditionalFormatting sqref="D1793">
    <cfRule type="expression" dxfId="142" priority="141" stopIfTrue="1">
      <formula>D1793&lt;&gt;D1792</formula>
    </cfRule>
  </conditionalFormatting>
  <conditionalFormatting sqref="D1793">
    <cfRule type="expression" dxfId="141" priority="142" stopIfTrue="1">
      <formula>D1793&lt;&gt;D1792</formula>
    </cfRule>
  </conditionalFormatting>
  <conditionalFormatting sqref="D1793">
    <cfRule type="expression" dxfId="140" priority="143" stopIfTrue="1">
      <formula>D1793&lt;&gt;D1792</formula>
    </cfRule>
  </conditionalFormatting>
  <conditionalFormatting sqref="D1793">
    <cfRule type="expression" dxfId="139" priority="144" stopIfTrue="1">
      <formula>D1793&lt;&gt;D1792</formula>
    </cfRule>
  </conditionalFormatting>
  <conditionalFormatting sqref="D1793">
    <cfRule type="expression" dxfId="138" priority="145" stopIfTrue="1">
      <formula>D1793&lt;&gt;D1792</formula>
    </cfRule>
  </conditionalFormatting>
  <conditionalFormatting sqref="D1793">
    <cfRule type="expression" dxfId="137" priority="146" stopIfTrue="1">
      <formula>D1793&lt;&gt;D1792</formula>
    </cfRule>
  </conditionalFormatting>
  <conditionalFormatting sqref="D1793">
    <cfRule type="expression" dxfId="136" priority="147" stopIfTrue="1">
      <formula>D1793&lt;&gt;D1792</formula>
    </cfRule>
  </conditionalFormatting>
  <conditionalFormatting sqref="D1793">
    <cfRule type="expression" dxfId="135" priority="148" stopIfTrue="1">
      <formula>D1793&lt;&gt;D1792</formula>
    </cfRule>
  </conditionalFormatting>
  <conditionalFormatting sqref="D1793">
    <cfRule type="expression" dxfId="134" priority="149" stopIfTrue="1">
      <formula>D1793&lt;&gt;D1792</formula>
    </cfRule>
  </conditionalFormatting>
  <conditionalFormatting sqref="D1793">
    <cfRule type="expression" dxfId="133" priority="150" stopIfTrue="1">
      <formula>D1793&lt;&gt;D1792</formula>
    </cfRule>
  </conditionalFormatting>
  <conditionalFormatting sqref="D1793">
    <cfRule type="expression" dxfId="132" priority="151" stopIfTrue="1">
      <formula>D1793&lt;&gt;D1792</formula>
    </cfRule>
  </conditionalFormatting>
  <conditionalFormatting sqref="D1793">
    <cfRule type="expression" dxfId="131" priority="152" stopIfTrue="1">
      <formula>D1793&lt;&gt;D1792</formula>
    </cfRule>
  </conditionalFormatting>
  <conditionalFormatting sqref="D1793">
    <cfRule type="expression" dxfId="130" priority="153" stopIfTrue="1">
      <formula>D1793&lt;&gt;D1792</formula>
    </cfRule>
  </conditionalFormatting>
  <conditionalFormatting sqref="D1793">
    <cfRule type="expression" dxfId="129" priority="154" stopIfTrue="1">
      <formula>D1793&lt;&gt;D1792</formula>
    </cfRule>
  </conditionalFormatting>
  <conditionalFormatting sqref="D1793">
    <cfRule type="expression" dxfId="128" priority="155" stopIfTrue="1">
      <formula>D1793&lt;&gt;D1792</formula>
    </cfRule>
  </conditionalFormatting>
  <conditionalFormatting sqref="D1793">
    <cfRule type="expression" dxfId="127" priority="156" stopIfTrue="1">
      <formula>D1793&lt;&gt;D1792</formula>
    </cfRule>
  </conditionalFormatting>
  <conditionalFormatting sqref="D1793">
    <cfRule type="expression" dxfId="126" priority="157" stopIfTrue="1">
      <formula>D1793&lt;&gt;D1792</formula>
    </cfRule>
  </conditionalFormatting>
  <conditionalFormatting sqref="D1793">
    <cfRule type="expression" dxfId="125" priority="158" stopIfTrue="1">
      <formula>D1793&lt;&gt;D1792</formula>
    </cfRule>
  </conditionalFormatting>
  <conditionalFormatting sqref="D1793">
    <cfRule type="expression" dxfId="124" priority="159" stopIfTrue="1">
      <formula>D1793&lt;&gt;D1792</formula>
    </cfRule>
  </conditionalFormatting>
  <conditionalFormatting sqref="D1793">
    <cfRule type="expression" dxfId="123" priority="160" stopIfTrue="1">
      <formula>D1793&lt;&gt;D1792</formula>
    </cfRule>
  </conditionalFormatting>
  <conditionalFormatting sqref="D1793">
    <cfRule type="expression" dxfId="122" priority="161" stopIfTrue="1">
      <formula>D1793&lt;&gt;D1792</formula>
    </cfRule>
  </conditionalFormatting>
  <conditionalFormatting sqref="D1793">
    <cfRule type="expression" dxfId="121" priority="162" stopIfTrue="1">
      <formula>D1793&lt;&gt;D1792</formula>
    </cfRule>
  </conditionalFormatting>
  <conditionalFormatting sqref="D1793">
    <cfRule type="expression" dxfId="120" priority="121" stopIfTrue="1">
      <formula>D1793&lt;&gt;D1792</formula>
    </cfRule>
  </conditionalFormatting>
  <conditionalFormatting sqref="D1793">
    <cfRule type="expression" dxfId="119" priority="120" stopIfTrue="1">
      <formula>D1793&lt;&gt;D1792</formula>
    </cfRule>
  </conditionalFormatting>
  <conditionalFormatting sqref="D1793">
    <cfRule type="expression" dxfId="118" priority="119" stopIfTrue="1">
      <formula>D1793&lt;&gt;D1792</formula>
    </cfRule>
  </conditionalFormatting>
  <conditionalFormatting sqref="D1793">
    <cfRule type="expression" dxfId="117" priority="118" stopIfTrue="1">
      <formula>D1793&lt;&gt;D1792</formula>
    </cfRule>
  </conditionalFormatting>
  <conditionalFormatting sqref="D1793">
    <cfRule type="expression" dxfId="116" priority="117" stopIfTrue="1">
      <formula>D1793&lt;&gt;D1792</formula>
    </cfRule>
  </conditionalFormatting>
  <conditionalFormatting sqref="D1793">
    <cfRule type="expression" dxfId="115" priority="116" stopIfTrue="1">
      <formula>D1793&lt;&gt;D1792</formula>
    </cfRule>
  </conditionalFormatting>
  <conditionalFormatting sqref="D1793">
    <cfRule type="expression" dxfId="114" priority="115" stopIfTrue="1">
      <formula>D1793&lt;&gt;D1792</formula>
    </cfRule>
  </conditionalFormatting>
  <conditionalFormatting sqref="D1793">
    <cfRule type="expression" dxfId="113" priority="114" stopIfTrue="1">
      <formula>D1793&lt;&gt;D1792</formula>
    </cfRule>
  </conditionalFormatting>
  <conditionalFormatting sqref="D1793">
    <cfRule type="expression" dxfId="112" priority="113" stopIfTrue="1">
      <formula>D1793&lt;&gt;D1792</formula>
    </cfRule>
  </conditionalFormatting>
  <conditionalFormatting sqref="D1793">
    <cfRule type="expression" dxfId="111" priority="112" stopIfTrue="1">
      <formula>D1793&lt;&gt;D1792</formula>
    </cfRule>
  </conditionalFormatting>
  <conditionalFormatting sqref="D1793">
    <cfRule type="expression" dxfId="110" priority="111" stopIfTrue="1">
      <formula>D1793&lt;&gt;D1792</formula>
    </cfRule>
  </conditionalFormatting>
  <conditionalFormatting sqref="D1793">
    <cfRule type="expression" dxfId="109" priority="110" stopIfTrue="1">
      <formula>D1793&lt;&gt;D1792</formula>
    </cfRule>
  </conditionalFormatting>
  <conditionalFormatting sqref="D1793">
    <cfRule type="expression" dxfId="108" priority="109" stopIfTrue="1">
      <formula>D1793&lt;&gt;D1792</formula>
    </cfRule>
  </conditionalFormatting>
  <conditionalFormatting sqref="D1793">
    <cfRule type="expression" dxfId="107" priority="108" stopIfTrue="1">
      <formula>D1793&lt;&gt;D1792</formula>
    </cfRule>
  </conditionalFormatting>
  <conditionalFormatting sqref="D1793">
    <cfRule type="expression" dxfId="106" priority="107" stopIfTrue="1">
      <formula>D1793&lt;&gt;D1792</formula>
    </cfRule>
  </conditionalFormatting>
  <conditionalFormatting sqref="D1793">
    <cfRule type="expression" dxfId="105" priority="106" stopIfTrue="1">
      <formula>D1793&lt;&gt;D1792</formula>
    </cfRule>
  </conditionalFormatting>
  <conditionalFormatting sqref="D1793">
    <cfRule type="expression" dxfId="104" priority="105" stopIfTrue="1">
      <formula>D1793&lt;&gt;D1792</formula>
    </cfRule>
  </conditionalFormatting>
  <conditionalFormatting sqref="D1793">
    <cfRule type="expression" dxfId="103" priority="104" stopIfTrue="1">
      <formula>D1793&lt;&gt;D1792</formula>
    </cfRule>
  </conditionalFormatting>
  <conditionalFormatting sqref="D1793">
    <cfRule type="expression" dxfId="102" priority="103" stopIfTrue="1">
      <formula>D1793&lt;&gt;D1792</formula>
    </cfRule>
  </conditionalFormatting>
  <conditionalFormatting sqref="D1793">
    <cfRule type="expression" dxfId="101" priority="102" stopIfTrue="1">
      <formula>D1793&lt;&gt;D1792</formula>
    </cfRule>
  </conditionalFormatting>
  <conditionalFormatting sqref="D1793">
    <cfRule type="expression" dxfId="100" priority="101" stopIfTrue="1">
      <formula>D1793&lt;&gt;D1792</formula>
    </cfRule>
  </conditionalFormatting>
  <conditionalFormatting sqref="D1793">
    <cfRule type="expression" dxfId="99" priority="100" stopIfTrue="1">
      <formula>D1793&lt;&gt;D1792</formula>
    </cfRule>
  </conditionalFormatting>
  <conditionalFormatting sqref="D1793">
    <cfRule type="expression" dxfId="98" priority="99" stopIfTrue="1">
      <formula>D1793&lt;&gt;D1792</formula>
    </cfRule>
  </conditionalFormatting>
  <conditionalFormatting sqref="D1793">
    <cfRule type="expression" dxfId="97" priority="98" stopIfTrue="1">
      <formula>D1793&lt;&gt;D1792</formula>
    </cfRule>
  </conditionalFormatting>
  <conditionalFormatting sqref="D1793">
    <cfRule type="expression" dxfId="96" priority="97" stopIfTrue="1">
      <formula>D1793&lt;&gt;D1792</formula>
    </cfRule>
  </conditionalFormatting>
  <conditionalFormatting sqref="D1793">
    <cfRule type="expression" dxfId="95" priority="96" stopIfTrue="1">
      <formula>D1793&lt;&gt;D1792</formula>
    </cfRule>
  </conditionalFormatting>
  <conditionalFormatting sqref="D1793">
    <cfRule type="expression" dxfId="94" priority="95" stopIfTrue="1">
      <formula>D1793&lt;&gt;D1792</formula>
    </cfRule>
  </conditionalFormatting>
  <conditionalFormatting sqref="D1793">
    <cfRule type="expression" dxfId="93" priority="94" stopIfTrue="1">
      <formula>D1793&lt;&gt;D1792</formula>
    </cfRule>
  </conditionalFormatting>
  <conditionalFormatting sqref="D1793">
    <cfRule type="expression" dxfId="92" priority="93" stopIfTrue="1">
      <formula>D1793&lt;&gt;D1792</formula>
    </cfRule>
  </conditionalFormatting>
  <conditionalFormatting sqref="D1793">
    <cfRule type="expression" dxfId="91" priority="92" stopIfTrue="1">
      <formula>D1793&lt;&gt;D1792</formula>
    </cfRule>
  </conditionalFormatting>
  <conditionalFormatting sqref="D1793">
    <cfRule type="expression" dxfId="90" priority="91" stopIfTrue="1">
      <formula>D1793&lt;&gt;D1792</formula>
    </cfRule>
  </conditionalFormatting>
  <conditionalFormatting sqref="D1793">
    <cfRule type="expression" dxfId="89" priority="90" stopIfTrue="1">
      <formula>D1793&lt;&gt;D1792</formula>
    </cfRule>
  </conditionalFormatting>
  <conditionalFormatting sqref="D1793">
    <cfRule type="expression" dxfId="88" priority="89" stopIfTrue="1">
      <formula>D1793&lt;&gt;D1792</formula>
    </cfRule>
  </conditionalFormatting>
  <conditionalFormatting sqref="D1793">
    <cfRule type="expression" dxfId="87" priority="88" stopIfTrue="1">
      <formula>D1793&lt;&gt;D1792</formula>
    </cfRule>
  </conditionalFormatting>
  <conditionalFormatting sqref="D1793">
    <cfRule type="expression" dxfId="86" priority="87" stopIfTrue="1">
      <formula>D1793&lt;&gt;D1792</formula>
    </cfRule>
  </conditionalFormatting>
  <conditionalFormatting sqref="D1793">
    <cfRule type="expression" dxfId="85" priority="86" stopIfTrue="1">
      <formula>D1793&lt;&gt;D1792</formula>
    </cfRule>
  </conditionalFormatting>
  <conditionalFormatting sqref="D1793">
    <cfRule type="expression" dxfId="84" priority="85" stopIfTrue="1">
      <formula>D1793&lt;&gt;D1792</formula>
    </cfRule>
  </conditionalFormatting>
  <conditionalFormatting sqref="D1793">
    <cfRule type="expression" dxfId="83" priority="84" stopIfTrue="1">
      <formula>D1793&lt;&gt;D1792</formula>
    </cfRule>
  </conditionalFormatting>
  <conditionalFormatting sqref="D1793">
    <cfRule type="expression" dxfId="82" priority="83" stopIfTrue="1">
      <formula>D1793&lt;&gt;D1792</formula>
    </cfRule>
  </conditionalFormatting>
  <conditionalFormatting sqref="D1793">
    <cfRule type="expression" dxfId="81" priority="82" stopIfTrue="1">
      <formula>D1793&lt;&gt;D1792</formula>
    </cfRule>
  </conditionalFormatting>
  <conditionalFormatting sqref="Q1777">
    <cfRule type="expression" dxfId="80" priority="81" stopIfTrue="1">
      <formula>Q1777&lt;&gt;Q1776</formula>
    </cfRule>
  </conditionalFormatting>
  <conditionalFormatting sqref="R1703">
    <cfRule type="expression" dxfId="79" priority="41" stopIfTrue="1">
      <formula>R1703&lt;&gt;R1702</formula>
    </cfRule>
  </conditionalFormatting>
  <conditionalFormatting sqref="R1703">
    <cfRule type="expression" dxfId="78" priority="42" stopIfTrue="1">
      <formula>R1703&lt;&gt;R1702</formula>
    </cfRule>
  </conditionalFormatting>
  <conditionalFormatting sqref="R1703">
    <cfRule type="expression" dxfId="77" priority="43" stopIfTrue="1">
      <formula>R1703&lt;&gt;R1702</formula>
    </cfRule>
  </conditionalFormatting>
  <conditionalFormatting sqref="R1703">
    <cfRule type="expression" dxfId="76" priority="44" stopIfTrue="1">
      <formula>R1703&lt;&gt;R1702</formula>
    </cfRule>
  </conditionalFormatting>
  <conditionalFormatting sqref="R1703">
    <cfRule type="expression" dxfId="75" priority="45" stopIfTrue="1">
      <formula>R1703&lt;&gt;R1702</formula>
    </cfRule>
  </conditionalFormatting>
  <conditionalFormatting sqref="R1703">
    <cfRule type="expression" dxfId="74" priority="46" stopIfTrue="1">
      <formula>R1703&lt;&gt;R1702</formula>
    </cfRule>
  </conditionalFormatting>
  <conditionalFormatting sqref="R1703">
    <cfRule type="expression" dxfId="73" priority="47" stopIfTrue="1">
      <formula>R1703&lt;&gt;R1702</formula>
    </cfRule>
  </conditionalFormatting>
  <conditionalFormatting sqref="R1703">
    <cfRule type="expression" dxfId="72" priority="48" stopIfTrue="1">
      <formula>R1703&lt;&gt;R1702</formula>
    </cfRule>
  </conditionalFormatting>
  <conditionalFormatting sqref="R1703">
    <cfRule type="expression" dxfId="71" priority="49" stopIfTrue="1">
      <formula>R1703&lt;&gt;R1702</formula>
    </cfRule>
  </conditionalFormatting>
  <conditionalFormatting sqref="R1703">
    <cfRule type="expression" dxfId="70" priority="50" stopIfTrue="1">
      <formula>R1703&lt;&gt;R1702</formula>
    </cfRule>
  </conditionalFormatting>
  <conditionalFormatting sqref="R1703">
    <cfRule type="expression" dxfId="69" priority="51" stopIfTrue="1">
      <formula>R1703&lt;&gt;R1702</formula>
    </cfRule>
  </conditionalFormatting>
  <conditionalFormatting sqref="R1703">
    <cfRule type="expression" dxfId="68" priority="52" stopIfTrue="1">
      <formula>R1703&lt;&gt;R1702</formula>
    </cfRule>
  </conditionalFormatting>
  <conditionalFormatting sqref="R1703">
    <cfRule type="expression" dxfId="67" priority="53" stopIfTrue="1">
      <formula>R1703&lt;&gt;R1702</formula>
    </cfRule>
  </conditionalFormatting>
  <conditionalFormatting sqref="R1703">
    <cfRule type="expression" dxfId="66" priority="54" stopIfTrue="1">
      <formula>R1703&lt;&gt;R1702</formula>
    </cfRule>
  </conditionalFormatting>
  <conditionalFormatting sqref="R1703">
    <cfRule type="expression" dxfId="65" priority="55" stopIfTrue="1">
      <formula>R1703&lt;&gt;R1702</formula>
    </cfRule>
  </conditionalFormatting>
  <conditionalFormatting sqref="R1703">
    <cfRule type="expression" dxfId="64" priority="56" stopIfTrue="1">
      <formula>R1703&lt;&gt;R1702</formula>
    </cfRule>
  </conditionalFormatting>
  <conditionalFormatting sqref="R1703">
    <cfRule type="expression" dxfId="63" priority="57" stopIfTrue="1">
      <formula>R1703&lt;&gt;R1702</formula>
    </cfRule>
  </conditionalFormatting>
  <conditionalFormatting sqref="R1703">
    <cfRule type="expression" dxfId="62" priority="58" stopIfTrue="1">
      <formula>R1703&lt;&gt;R1702</formula>
    </cfRule>
  </conditionalFormatting>
  <conditionalFormatting sqref="R1703">
    <cfRule type="expression" dxfId="61" priority="59" stopIfTrue="1">
      <formula>R1703&lt;&gt;R1702</formula>
    </cfRule>
  </conditionalFormatting>
  <conditionalFormatting sqref="R1703">
    <cfRule type="expression" dxfId="60" priority="60" stopIfTrue="1">
      <formula>R1703&lt;&gt;R1702</formula>
    </cfRule>
  </conditionalFormatting>
  <conditionalFormatting sqref="R1703">
    <cfRule type="expression" dxfId="59" priority="61" stopIfTrue="1">
      <formula>R1703&lt;&gt;R1702</formula>
    </cfRule>
  </conditionalFormatting>
  <conditionalFormatting sqref="R1703">
    <cfRule type="expression" dxfId="58" priority="62" stopIfTrue="1">
      <formula>R1703&lt;&gt;R1702</formula>
    </cfRule>
  </conditionalFormatting>
  <conditionalFormatting sqref="R1703">
    <cfRule type="expression" dxfId="57" priority="63" stopIfTrue="1">
      <formula>R1703&lt;&gt;R1702</formula>
    </cfRule>
  </conditionalFormatting>
  <conditionalFormatting sqref="R1703">
    <cfRule type="expression" dxfId="56" priority="64" stopIfTrue="1">
      <formula>R1703&lt;&gt;R1702</formula>
    </cfRule>
  </conditionalFormatting>
  <conditionalFormatting sqref="R1703">
    <cfRule type="expression" dxfId="55" priority="65" stopIfTrue="1">
      <formula>R1703&lt;&gt;R1702</formula>
    </cfRule>
  </conditionalFormatting>
  <conditionalFormatting sqref="R1703">
    <cfRule type="expression" dxfId="54" priority="66" stopIfTrue="1">
      <formula>R1703&lt;&gt;R1702</formula>
    </cfRule>
  </conditionalFormatting>
  <conditionalFormatting sqref="R1703">
    <cfRule type="expression" dxfId="53" priority="67" stopIfTrue="1">
      <formula>R1703&lt;&gt;R1702</formula>
    </cfRule>
  </conditionalFormatting>
  <conditionalFormatting sqref="R1703">
    <cfRule type="expression" dxfId="52" priority="68" stopIfTrue="1">
      <formula>R1703&lt;&gt;R1702</formula>
    </cfRule>
  </conditionalFormatting>
  <conditionalFormatting sqref="R1703">
    <cfRule type="expression" dxfId="51" priority="69" stopIfTrue="1">
      <formula>R1703&lt;&gt;R1702</formula>
    </cfRule>
  </conditionalFormatting>
  <conditionalFormatting sqref="R1703">
    <cfRule type="expression" dxfId="50" priority="70" stopIfTrue="1">
      <formula>R1703&lt;&gt;R1702</formula>
    </cfRule>
  </conditionalFormatting>
  <conditionalFormatting sqref="R1703">
    <cfRule type="expression" dxfId="49" priority="71" stopIfTrue="1">
      <formula>R1703&lt;&gt;R1702</formula>
    </cfRule>
  </conditionalFormatting>
  <conditionalFormatting sqref="R1703">
    <cfRule type="expression" dxfId="48" priority="72" stopIfTrue="1">
      <formula>R1703&lt;&gt;R1702</formula>
    </cfRule>
  </conditionalFormatting>
  <conditionalFormatting sqref="R1703">
    <cfRule type="expression" dxfId="47" priority="73" stopIfTrue="1">
      <formula>R1703&lt;&gt;R1702</formula>
    </cfRule>
  </conditionalFormatting>
  <conditionalFormatting sqref="R1703">
    <cfRule type="expression" dxfId="46" priority="74" stopIfTrue="1">
      <formula>R1703&lt;&gt;R1702</formula>
    </cfRule>
  </conditionalFormatting>
  <conditionalFormatting sqref="R1703">
    <cfRule type="expression" dxfId="45" priority="75" stopIfTrue="1">
      <formula>R1703&lt;&gt;R1702</formula>
    </cfRule>
  </conditionalFormatting>
  <conditionalFormatting sqref="R1703">
    <cfRule type="expression" dxfId="44" priority="76" stopIfTrue="1">
      <formula>R1703&lt;&gt;R1702</formula>
    </cfRule>
  </conditionalFormatting>
  <conditionalFormatting sqref="R1703">
    <cfRule type="expression" dxfId="43" priority="77" stopIfTrue="1">
      <formula>R1703&lt;&gt;R1702</formula>
    </cfRule>
  </conditionalFormatting>
  <conditionalFormatting sqref="R1703">
    <cfRule type="expression" dxfId="42" priority="78" stopIfTrue="1">
      <formula>R1703&lt;&gt;R1702</formula>
    </cfRule>
  </conditionalFormatting>
  <conditionalFormatting sqref="R1703">
    <cfRule type="expression" dxfId="41" priority="79" stopIfTrue="1">
      <formula>R1703&lt;&gt;R1702</formula>
    </cfRule>
  </conditionalFormatting>
  <conditionalFormatting sqref="R1703">
    <cfRule type="expression" dxfId="40" priority="80" stopIfTrue="1">
      <formula>R1703&lt;&gt;R1702</formula>
    </cfRule>
  </conditionalFormatting>
  <conditionalFormatting sqref="R1703">
    <cfRule type="expression" dxfId="39" priority="40" stopIfTrue="1">
      <formula>R1703&lt;&gt;R1702</formula>
    </cfRule>
  </conditionalFormatting>
  <conditionalFormatting sqref="R1703">
    <cfRule type="expression" dxfId="38" priority="39" stopIfTrue="1">
      <formula>R1703&lt;&gt;R1702</formula>
    </cfRule>
  </conditionalFormatting>
  <conditionalFormatting sqref="R1703">
    <cfRule type="expression" dxfId="37" priority="38" stopIfTrue="1">
      <formula>R1703&lt;&gt;R1702</formula>
    </cfRule>
  </conditionalFormatting>
  <conditionalFormatting sqref="R1703">
    <cfRule type="expression" dxfId="36" priority="37" stopIfTrue="1">
      <formula>R1703&lt;&gt;R1702</formula>
    </cfRule>
  </conditionalFormatting>
  <conditionalFormatting sqref="R1703">
    <cfRule type="expression" dxfId="35" priority="36" stopIfTrue="1">
      <formula>R1703&lt;&gt;R1702</formula>
    </cfRule>
  </conditionalFormatting>
  <conditionalFormatting sqref="R1703">
    <cfRule type="expression" dxfId="34" priority="35" stopIfTrue="1">
      <formula>R1703&lt;&gt;R1702</formula>
    </cfRule>
  </conditionalFormatting>
  <conditionalFormatting sqref="R1703">
    <cfRule type="expression" dxfId="33" priority="34" stopIfTrue="1">
      <formula>R1703&lt;&gt;R1702</formula>
    </cfRule>
  </conditionalFormatting>
  <conditionalFormatting sqref="R1703">
    <cfRule type="expression" dxfId="32" priority="33" stopIfTrue="1">
      <formula>R1703&lt;&gt;R1702</formula>
    </cfRule>
  </conditionalFormatting>
  <conditionalFormatting sqref="R1703">
    <cfRule type="expression" dxfId="31" priority="32" stopIfTrue="1">
      <formula>R1703&lt;&gt;R1702</formula>
    </cfRule>
  </conditionalFormatting>
  <conditionalFormatting sqref="R1703">
    <cfRule type="expression" dxfId="30" priority="31" stopIfTrue="1">
      <formula>R1703&lt;&gt;R1702</formula>
    </cfRule>
  </conditionalFormatting>
  <conditionalFormatting sqref="R1703">
    <cfRule type="expression" dxfId="29" priority="30" stopIfTrue="1">
      <formula>R1703&lt;&gt;R1702</formula>
    </cfRule>
  </conditionalFormatting>
  <conditionalFormatting sqref="R1703">
    <cfRule type="expression" dxfId="28" priority="29" stopIfTrue="1">
      <formula>R1703&lt;&gt;R1702</formula>
    </cfRule>
  </conditionalFormatting>
  <conditionalFormatting sqref="R1703">
    <cfRule type="expression" dxfId="27" priority="28" stopIfTrue="1">
      <formula>R1703&lt;&gt;R1702</formula>
    </cfRule>
  </conditionalFormatting>
  <conditionalFormatting sqref="R1703">
    <cfRule type="expression" dxfId="26" priority="27" stopIfTrue="1">
      <formula>R1703&lt;&gt;R1702</formula>
    </cfRule>
  </conditionalFormatting>
  <conditionalFormatting sqref="R1703">
    <cfRule type="expression" dxfId="25" priority="26" stopIfTrue="1">
      <formula>R1703&lt;&gt;R1702</formula>
    </cfRule>
  </conditionalFormatting>
  <conditionalFormatting sqref="R1703">
    <cfRule type="expression" dxfId="24" priority="25" stopIfTrue="1">
      <formula>R1703&lt;&gt;R1702</formula>
    </cfRule>
  </conditionalFormatting>
  <conditionalFormatting sqref="R1703">
    <cfRule type="expression" dxfId="23" priority="24" stopIfTrue="1">
      <formula>R1703&lt;&gt;R1702</formula>
    </cfRule>
  </conditionalFormatting>
  <conditionalFormatting sqref="R1703">
    <cfRule type="expression" dxfId="22" priority="23" stopIfTrue="1">
      <formula>R1703&lt;&gt;R1702</formula>
    </cfRule>
  </conditionalFormatting>
  <conditionalFormatting sqref="R1703">
    <cfRule type="expression" dxfId="21" priority="22" stopIfTrue="1">
      <formula>R1703&lt;&gt;R1702</formula>
    </cfRule>
  </conditionalFormatting>
  <conditionalFormatting sqref="R1703">
    <cfRule type="expression" dxfId="20" priority="21" stopIfTrue="1">
      <formula>R1703&lt;&gt;R1702</formula>
    </cfRule>
  </conditionalFormatting>
  <conditionalFormatting sqref="R1703">
    <cfRule type="expression" dxfId="19" priority="20" stopIfTrue="1">
      <formula>R1703&lt;&gt;R1702</formula>
    </cfRule>
  </conditionalFormatting>
  <conditionalFormatting sqref="R1703">
    <cfRule type="expression" dxfId="18" priority="19" stopIfTrue="1">
      <formula>R1703&lt;&gt;R1702</formula>
    </cfRule>
  </conditionalFormatting>
  <conditionalFormatting sqref="R1703">
    <cfRule type="expression" dxfId="17" priority="18" stopIfTrue="1">
      <formula>R1703&lt;&gt;R1702</formula>
    </cfRule>
  </conditionalFormatting>
  <conditionalFormatting sqref="R1703">
    <cfRule type="expression" dxfId="16" priority="17" stopIfTrue="1">
      <formula>R1703&lt;&gt;R1702</formula>
    </cfRule>
  </conditionalFormatting>
  <conditionalFormatting sqref="R1703">
    <cfRule type="expression" dxfId="15" priority="16" stopIfTrue="1">
      <formula>R1703&lt;&gt;R1702</formula>
    </cfRule>
  </conditionalFormatting>
  <conditionalFormatting sqref="R1703">
    <cfRule type="expression" dxfId="14" priority="15" stopIfTrue="1">
      <formula>R1703&lt;&gt;R1702</formula>
    </cfRule>
  </conditionalFormatting>
  <conditionalFormatting sqref="R1703">
    <cfRule type="expression" dxfId="13" priority="14" stopIfTrue="1">
      <formula>R1703&lt;&gt;R1702</formula>
    </cfRule>
  </conditionalFormatting>
  <conditionalFormatting sqref="R1703">
    <cfRule type="expression" dxfId="12" priority="13" stopIfTrue="1">
      <formula>R1703&lt;&gt;R1702</formula>
    </cfRule>
  </conditionalFormatting>
  <conditionalFormatting sqref="R1703">
    <cfRule type="expression" dxfId="11" priority="12" stopIfTrue="1">
      <formula>R1703&lt;&gt;R1702</formula>
    </cfRule>
  </conditionalFormatting>
  <conditionalFormatting sqref="R1703">
    <cfRule type="expression" dxfId="10" priority="11" stopIfTrue="1">
      <formula>R1703&lt;&gt;R1702</formula>
    </cfRule>
  </conditionalFormatting>
  <conditionalFormatting sqref="R1703">
    <cfRule type="expression" dxfId="9" priority="10" stopIfTrue="1">
      <formula>R1703&lt;&gt;R1702</formula>
    </cfRule>
  </conditionalFormatting>
  <conditionalFormatting sqref="R1703">
    <cfRule type="expression" dxfId="8" priority="9" stopIfTrue="1">
      <formula>R1703&lt;&gt;R1702</formula>
    </cfRule>
  </conditionalFormatting>
  <conditionalFormatting sqref="R1703">
    <cfRule type="expression" dxfId="7" priority="8" stopIfTrue="1">
      <formula>R1703&lt;&gt;R1702</formula>
    </cfRule>
  </conditionalFormatting>
  <conditionalFormatting sqref="R1703">
    <cfRule type="expression" dxfId="6" priority="7" stopIfTrue="1">
      <formula>R1703&lt;&gt;R1702</formula>
    </cfRule>
  </conditionalFormatting>
  <conditionalFormatting sqref="R1703">
    <cfRule type="expression" dxfId="5" priority="6" stopIfTrue="1">
      <formula>R1703&lt;&gt;R1702</formula>
    </cfRule>
  </conditionalFormatting>
  <conditionalFormatting sqref="R1703">
    <cfRule type="expression" dxfId="4" priority="5" stopIfTrue="1">
      <formula>R1703&lt;&gt;R1702</formula>
    </cfRule>
  </conditionalFormatting>
  <conditionalFormatting sqref="R1703">
    <cfRule type="expression" dxfId="3" priority="4" stopIfTrue="1">
      <formula>R1703&lt;&gt;R1702</formula>
    </cfRule>
  </conditionalFormatting>
  <conditionalFormatting sqref="R1703">
    <cfRule type="expression" dxfId="2" priority="3" stopIfTrue="1">
      <formula>R1703&lt;&gt;R1702</formula>
    </cfRule>
  </conditionalFormatting>
  <conditionalFormatting sqref="R1703">
    <cfRule type="expression" dxfId="1" priority="2" stopIfTrue="1">
      <formula>R1703&lt;&gt;R1702</formula>
    </cfRule>
  </conditionalFormatting>
  <conditionalFormatting sqref="R1703">
    <cfRule type="expression" dxfId="0" priority="1" stopIfTrue="1">
      <formula>R1703&lt;&gt;R1702</formula>
    </cfRule>
  </conditionalFormatting>
  <pageMargins left="0.75" right="0.75" top="1" bottom="1" header="0.5" footer="0.5"/>
  <pageSetup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17</vt:i4>
      </vt:variant>
    </vt:vector>
  </HeadingPairs>
  <TitlesOfParts>
    <vt:vector size="26" baseType="lpstr">
      <vt:lpstr>CHART</vt:lpstr>
      <vt:lpstr>OVERVIEW</vt:lpstr>
      <vt:lpstr>DEFINITIONS</vt:lpstr>
      <vt:lpstr>MMR Crosswalk</vt:lpstr>
      <vt:lpstr>TITLES</vt:lpstr>
      <vt:lpstr>LOOK</vt:lpstr>
      <vt:lpstr>GOALS</vt:lpstr>
      <vt:lpstr>DATA CK</vt:lpstr>
      <vt:lpstr>DATA</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Gaines, Joseph</cp:lastModifiedBy>
  <cp:lastPrinted>2014-05-16T13:54:26Z</cp:lastPrinted>
  <dcterms:created xsi:type="dcterms:W3CDTF">2011-09-29T02:47:48Z</dcterms:created>
  <dcterms:modified xsi:type="dcterms:W3CDTF">2015-10-21T15:00:07Z</dcterms:modified>
</cp:coreProperties>
</file>