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300" windowWidth="15195" windowHeight="5085" tabRatio="610" activeTab="0"/>
  </bookViews>
  <sheets>
    <sheet name="Stats" sheetId="1" r:id="rId1"/>
    <sheet name="Report" sheetId="2" state="hidden" r:id="rId2"/>
    <sheet name="Check" sheetId="3" state="hidden" r:id="rId3"/>
    <sheet name="Data Entry Form" sheetId="4" state="hidden" r:id="rId4"/>
    <sheet name="Sample" sheetId="5" state="hidden" r:id="rId5"/>
    <sheet name="RWBXX" sheetId="6" state="hidden" r:id="rId6"/>
    <sheet name="Instructions" sheetId="7" state="hidden" r:id="rId7"/>
  </sheets>
  <definedNames>
    <definedName name="_xlnm.Print_Area" localSheetId="2">'Check'!$A$1:$AB$53</definedName>
    <definedName name="_xlnm.Print_Area" localSheetId="3">'Data Entry Form'!$B$2:$J$60</definedName>
    <definedName name="_xlnm.Print_Area" localSheetId="1">'Report'!$B$1:$G$133</definedName>
    <definedName name="_xlnm.Print_Area" localSheetId="0">'Stats'!$A$1:$J$64</definedName>
    <definedName name="_xlnm.Print_Titles" localSheetId="1">'Report'!$1:$2</definedName>
  </definedNames>
  <calcPr fullCalcOnLoad="1"/>
</workbook>
</file>

<file path=xl/sharedStrings.xml><?xml version="1.0" encoding="utf-8"?>
<sst xmlns="http://schemas.openxmlformats.org/spreadsheetml/2006/main" count="659" uniqueCount="300">
  <si>
    <t xml:space="preserve"> References</t>
  </si>
  <si>
    <t>Location of Data</t>
  </si>
  <si>
    <t>Participant last name</t>
  </si>
  <si>
    <t>Case at a Glance</t>
  </si>
  <si>
    <t>Participant first name</t>
  </si>
  <si>
    <t>SSN</t>
  </si>
  <si>
    <t>Case manager last name</t>
  </si>
  <si>
    <t>Reviewer Name</t>
  </si>
  <si>
    <t>REFERRAL TO FSET PROGRAM</t>
  </si>
  <si>
    <t>Skill development</t>
  </si>
  <si>
    <t xml:space="preserve">If yes, proceed with monitoring tool. </t>
  </si>
  <si>
    <t>State Plan; CFR 273.7 (f)</t>
  </si>
  <si>
    <t>Case notes</t>
  </si>
  <si>
    <t>If no, please explain.</t>
  </si>
  <si>
    <t>MONITORING OF PARTICIPATION</t>
  </si>
  <si>
    <t>JPRs</t>
  </si>
  <si>
    <t>CFR 273.7 (f)</t>
  </si>
  <si>
    <t>Alt Plan</t>
  </si>
  <si>
    <t>Case Notes (Notice print date), Alt Plan (penalty date)</t>
  </si>
  <si>
    <t>GOOD CAUSE</t>
  </si>
  <si>
    <t>Alt plan, Case notes</t>
  </si>
  <si>
    <t>FOOD STAMP REIMBURSEMENT (FSR)</t>
  </si>
  <si>
    <t>Benefit Info (Reimbursement request Summary)</t>
  </si>
  <si>
    <t>Case Notes</t>
  </si>
  <si>
    <t>Note: Case-To-Dos (Historical) or (if unable to determine) Case at A Glance - Edit Demographic Info (Date of New Referral)</t>
  </si>
  <si>
    <t>R/C/U</t>
  </si>
  <si>
    <t>Desk Review</t>
  </si>
  <si>
    <t>On-site Review</t>
  </si>
  <si>
    <t>X</t>
  </si>
  <si>
    <t xml:space="preserve">PROGRAM ACTIVITIES    </t>
  </si>
  <si>
    <t xml:space="preserve">Alt Plan, case notes                </t>
  </si>
  <si>
    <t xml:space="preserve">If no, list the dates of the weeks for which documentation was not available. </t>
  </si>
  <si>
    <t>Hard copy file or case notes.</t>
  </si>
  <si>
    <t>Calculate.</t>
  </si>
  <si>
    <t>Participant hard copy file or a central location</t>
  </si>
  <si>
    <t xml:space="preserve">Case-To-Dos (=td) or Case at A Glance (=cg) </t>
  </si>
  <si>
    <t>Participant hard copy file, central location and/or Case notes</t>
  </si>
  <si>
    <t>15a</t>
  </si>
  <si>
    <t>15b</t>
  </si>
  <si>
    <t>15c</t>
  </si>
  <si>
    <t>CFR 273.24 (a); 273.7(e)</t>
  </si>
  <si>
    <t>USDA Monitoring Review Tool</t>
  </si>
  <si>
    <t>Legend</t>
  </si>
  <si>
    <t>Finding = orange</t>
  </si>
  <si>
    <t>ORIENTATION/NOTIFICATION TO PARTICIPATE</t>
  </si>
  <si>
    <t>Case notes, JPRs</t>
  </si>
  <si>
    <t>Case notes or hard copy file</t>
  </si>
  <si>
    <t>Systemic Issue = gold</t>
  </si>
  <si>
    <t>Skill development - "Status" says complete and/or Case notes</t>
  </si>
  <si>
    <t>Skill development; calculate</t>
  </si>
  <si>
    <t xml:space="preserve">Skill development </t>
  </si>
  <si>
    <t xml:space="preserve">Skill development &amp; calculate (Benefit Info, including Access FLA FS benefit screen) NOTE: Monthly hours or weekly hours (divided by 4.3) will appear on the Skill development Screen. </t>
  </si>
  <si>
    <t>Were the hours completed greater than/equal to OR less than the scheduled hours for each month? (greater than/equal to, less than.) Note - if some hours not updated,  add comment.</t>
  </si>
  <si>
    <t>FOOD STAMP EMPLOYMENT AND TRAINING PROGRAM MONITORING TOOL</t>
  </si>
  <si>
    <t>Dates of on site review</t>
  </si>
  <si>
    <t>7b</t>
  </si>
  <si>
    <t>7a</t>
  </si>
  <si>
    <t>Date(s) of desk review</t>
  </si>
  <si>
    <t xml:space="preserve">Skill development, case notes </t>
  </si>
  <si>
    <t>Hard copy file, JPRs, Skill development, case notes</t>
  </si>
  <si>
    <t xml:space="preserve">Skill development, Alternative Plan, Case notes </t>
  </si>
  <si>
    <t>CFR 273.24 (a); 273.7(e); State Plan</t>
  </si>
  <si>
    <t>Calculate</t>
  </si>
  <si>
    <t xml:space="preserve">If a sanction was requested, identify the number of days between the end of conciliation period and the sanction request date. </t>
  </si>
  <si>
    <t>Skill development, case notes or hard copy file</t>
  </si>
  <si>
    <t xml:space="preserve">Alternative Plan, Case notes, hard copy file              </t>
  </si>
  <si>
    <t>Hard copy file</t>
  </si>
  <si>
    <t>Skill development, case notes, hard copy file</t>
  </si>
  <si>
    <t>10a</t>
  </si>
  <si>
    <t>10b</t>
  </si>
  <si>
    <t>10c</t>
  </si>
  <si>
    <t>10d</t>
  </si>
  <si>
    <t>10e</t>
  </si>
  <si>
    <t>10f</t>
  </si>
  <si>
    <t>11a</t>
  </si>
  <si>
    <t>11b</t>
  </si>
  <si>
    <t>11e</t>
  </si>
  <si>
    <t>14a</t>
  </si>
  <si>
    <t>14b</t>
  </si>
  <si>
    <t>14c</t>
  </si>
  <si>
    <t>16a</t>
  </si>
  <si>
    <t>16b</t>
  </si>
  <si>
    <t>24a</t>
  </si>
  <si>
    <t>24b</t>
  </si>
  <si>
    <t>25a</t>
  </si>
  <si>
    <t>25b</t>
  </si>
  <si>
    <t>31a</t>
  </si>
  <si>
    <t>31b</t>
  </si>
  <si>
    <t>Date orientation or appointment scheduled/letter sent.</t>
  </si>
  <si>
    <t>27a</t>
  </si>
  <si>
    <t>Alt Plan, case notes</t>
  </si>
  <si>
    <t>27b</t>
  </si>
  <si>
    <t>Current Region</t>
  </si>
  <si>
    <t>Was an orientation or appointment (scheduled) letter sent during the review period?  (Y/N)</t>
  </si>
  <si>
    <t>Did the participant attend orientation or the scheduled appointment?  (Y/N). If yes, proceed to #12.</t>
  </si>
  <si>
    <t>If the participant was engaged in Work Experience or Self-Initiated Work Experience, were a job description and a signed, work site agreement available? (Y/N, N/A = not engaged).</t>
  </si>
  <si>
    <t>If yes to #22, were conciliation procedures started? (Y/N)</t>
  </si>
  <si>
    <t>Is there documentation to support hours entered in JPR screens? (Y/N)</t>
  </si>
  <si>
    <t>If a sanction was warranted, was a sanction requested?         (Y/N)</t>
  </si>
  <si>
    <t>If the participant was placed in good cause, was there documentation to support it?  (Y/N)</t>
  </si>
  <si>
    <t>If no actions were taken on case during review period, (no open services, trainings, activities, jobs, conciliations/sanctions, or good cause), was there a valid reason for this? (Y/N). (If yes, comment).</t>
  </si>
  <si>
    <t>N/A</t>
  </si>
  <si>
    <t>Minimum</t>
  </si>
  <si>
    <t>Average</t>
  </si>
  <si>
    <t>Maximum</t>
  </si>
  <si>
    <t>Yes</t>
  </si>
  <si>
    <t>No</t>
  </si>
  <si>
    <t>Total</t>
  </si>
  <si>
    <t xml:space="preserve">Was there a good cause reason? </t>
  </si>
  <si>
    <t>Was an orientation or appointment (scheduled) letter sent during the review period?</t>
  </si>
  <si>
    <t xml:space="preserve">Number of days case was open during the entire review period </t>
  </si>
  <si>
    <t>Number of days between referral post date &amp; orientation/appointment letter</t>
  </si>
  <si>
    <t>Is there an Opportunities and Obligations form in the file signed by participant?</t>
  </si>
  <si>
    <t>Is there evidence of assessment (formal or informal) being conducted at any time during the review period?</t>
  </si>
  <si>
    <t>Was the participant engaged in Upfront Job Search/Work Experience-Self-Initiated Work Experience (UJS/WE-SIWE) during the review period?</t>
  </si>
  <si>
    <t>If yes, did the activity end on or before the 30th day after the referral was posted?</t>
  </si>
  <si>
    <t>Did the participant start any of the Work Experience, Self-Initiated Work Experience, or Education/Training activities by the 31st day after most recent referral?</t>
  </si>
  <si>
    <t>WE/SIWE</t>
  </si>
  <si>
    <t>If the participant was engaged in any of the Work Experience or Self-Initiated Work Experience activities, were the assigned hours for each month for which s/he was engaged in the activity equal to the household allotment of FS benefits divided by the minimum wage divided by the number of FSET participants in the household?</t>
  </si>
  <si>
    <t>Work Experience, Self-Initiated Work Experience, or Education/Training activities by the 31st day after most recent referral</t>
  </si>
  <si>
    <t>If the participant was engaged in Work Experience or Self-Initiated Work Experience, were a job description and a signed, work site agreement available?</t>
  </si>
  <si>
    <t>If the participant was engaged in job search/job search training activities (JS/JST) in conjunction with Work Experience or Self Initiated Work Experience, were the JS/JST scheduled hours less than half of the required hours based on the benefit calculation?</t>
  </si>
  <si>
    <t>If the participant was engaged in any of the Education and Training activities as the primary activity, were the assigned hours for each month for which s/he was engaged in the activity equal to at least 20 hours averaged weekly?</t>
  </si>
  <si>
    <t>If the participant was engaged in job search/job search training activities (JS/JST) in conjunction with Education and Training activities, were the JS/JST scheduled hours less than half of 20 hours per week?</t>
  </si>
  <si>
    <t xml:space="preserve">Were the hours completed greater than/equal to OR less than the scheduled hours for each month? </t>
  </si>
  <si>
    <t>If the answer to #21 is "less than", did circumstances warrant initiation of conciliation procedures?</t>
  </si>
  <si>
    <t>Is there documentation to support hours entered in JPR screens?</t>
  </si>
  <si>
    <t>Greater than</t>
  </si>
  <si>
    <t>Less than</t>
  </si>
  <si>
    <t>Was a Notice of Failure to Comply (form 4165) sent to the participant during the review period?</t>
  </si>
  <si>
    <t>Was the Notice of Failure in #25a mailed within 2 working days of learning of the failure to comply?</t>
  </si>
  <si>
    <t>Was a sanction warranted?</t>
  </si>
  <si>
    <t>If a sanction was warranted, was a sanction requested?</t>
  </si>
  <si>
    <t>Number of days between the end of conciliation period and the sanction request date</t>
  </si>
  <si>
    <t>Was the participant placed in good cause during the review period?</t>
  </si>
  <si>
    <t>If the participant was placed in good cause, was there documentation to support it?</t>
  </si>
  <si>
    <t>If no actions were taken on case during review period, (no open services, trainings, activities, jobs, conciliations/sanctions, or good cause), was there a valid reason for this?</t>
  </si>
  <si>
    <t>Percent</t>
  </si>
  <si>
    <t>Y</t>
  </si>
  <si>
    <t>N</t>
  </si>
  <si>
    <t>Ed/Tng</t>
  </si>
  <si>
    <t>Of the instances of FSR requests, do case notes indicate a need for each reimbursement?</t>
  </si>
  <si>
    <t>FSRs (instances)</t>
  </si>
  <si>
    <t>F</t>
  </si>
  <si>
    <t>ID</t>
  </si>
  <si>
    <t>LAST NAME, FIRST</t>
  </si>
  <si>
    <t xml:space="preserve">Cell intentionally skipped by reviewer = blue </t>
  </si>
  <si>
    <t>Participant's SSN</t>
  </si>
  <si>
    <t>Participant's Last Name</t>
  </si>
  <si>
    <t>Participant's First Name</t>
  </si>
  <si>
    <t>Current County</t>
  </si>
  <si>
    <t>Current Local Office</t>
  </si>
  <si>
    <t>Current Unit</t>
  </si>
  <si>
    <t>Current Case Manager's First Name</t>
  </si>
  <si>
    <t>Current Case Manager's Last Name</t>
  </si>
  <si>
    <r>
      <t>a.</t>
    </r>
    <r>
      <rPr>
        <sz val="10"/>
        <rFont val="Arial"/>
        <family val="2"/>
      </rPr>
      <t xml:space="preserve">  Work Experience or Self-Initiated Work Experience</t>
    </r>
  </si>
  <si>
    <r>
      <t xml:space="preserve">b.  </t>
    </r>
    <r>
      <rPr>
        <sz val="10"/>
        <rFont val="Arial"/>
        <family val="2"/>
      </rPr>
      <t>Education/Training</t>
    </r>
  </si>
  <si>
    <t>Days Open in period</t>
  </si>
  <si>
    <t>Latest Referral from FLORIDA</t>
  </si>
  <si>
    <t>If no, proceed to #15a.</t>
  </si>
  <si>
    <t>If yes, proceed with monitoring tool</t>
  </si>
  <si>
    <t>Days between 10e &amp; 10d</t>
  </si>
  <si>
    <t>Any WE, SIWE or Ed/Tng by the 31st day?</t>
  </si>
  <si>
    <t>Hours completed 1 - GT/EQ or 2 - LT scheduled hours?</t>
  </si>
  <si>
    <t>Documentation to support hours in JPR screens?</t>
  </si>
  <si>
    <t>Was Notice of Failure mailed within 2 working days?</t>
  </si>
  <si>
    <t>Number of FSRs requested during period</t>
  </si>
  <si>
    <t>Date of desk review</t>
  </si>
  <si>
    <t>A</t>
  </si>
  <si>
    <t>B</t>
  </si>
  <si>
    <t>CONCILIATION / SANCTIONS</t>
  </si>
  <si>
    <t xml:space="preserve">FSRs supported by Case Notes </t>
  </si>
  <si>
    <t>If no, please explain:</t>
  </si>
  <si>
    <t>Case   -</t>
  </si>
  <si>
    <t>?</t>
  </si>
  <si>
    <t>SSN:  R/C/U</t>
  </si>
  <si>
    <t>RWB</t>
  </si>
  <si>
    <t>To:</t>
  </si>
  <si>
    <t>Review Period</t>
  </si>
  <si>
    <t>From:</t>
  </si>
  <si>
    <t>Date Appointment scheduled / Letter sent</t>
  </si>
  <si>
    <t>Did participant attend Orientation. If yes, proceed to 12</t>
  </si>
  <si>
    <t>Were Conciliation procedures started?</t>
  </si>
  <si>
    <t>If no to 11b, was Conciliation appropriate?</t>
  </si>
  <si>
    <t>Did the Activity end on or before the 30th day?</t>
  </si>
  <si>
    <t>If WE or SIWE were Assigned Hours correct?</t>
  </si>
  <si>
    <t>If WE or SIWE, Job Description and signed Agreement?</t>
  </si>
  <si>
    <t>If less than, Concilliation warranted?</t>
  </si>
  <si>
    <t>If yes to #22, was Conciliation started?</t>
  </si>
  <si>
    <t>Number of weeks with Documentation</t>
  </si>
  <si>
    <t>Was a Notice of Failure to Comply sent during period?</t>
  </si>
  <si>
    <t xml:space="preserve">If yes, indicate the date of the most recent Notice. </t>
  </si>
  <si>
    <t>If warranted, was a Sanction requested?</t>
  </si>
  <si>
    <t>Was a Sanction warranted?</t>
  </si>
  <si>
    <t>If requested, days from Conciliation end to Request</t>
  </si>
  <si>
    <t>Was participant placed in Good Cause during period?</t>
  </si>
  <si>
    <t>If placed in Good Cause, was there Documentation?</t>
  </si>
  <si>
    <t>If no Actions in period, was there a valid Reason?</t>
  </si>
  <si>
    <t>A.  Work Experience or Self-Initiated Work Experience</t>
  </si>
  <si>
    <t>Was Orientation / Appointment letter sent?</t>
  </si>
  <si>
    <t>If no to 10a, was there Good Cause ?</t>
  </si>
  <si>
    <t>Most recent Referral Date prior to 10d</t>
  </si>
  <si>
    <t>Was Assessment (formal or informal) conducted?</t>
  </si>
  <si>
    <t>Was Opportunities &amp; Obligations form signed?</t>
  </si>
  <si>
    <t>UJS / WE-SIWE during the review period?</t>
  </si>
  <si>
    <t>If no to 15a, Comment:</t>
  </si>
  <si>
    <t>If yes to 15a, indicate the Activity:</t>
  </si>
  <si>
    <t>B.  Education / Training</t>
  </si>
  <si>
    <t>If JS / JST with WE or SIWE, were hours correct?</t>
  </si>
  <si>
    <t>If Ed / Tng, were hours at least 20 hours weekly?</t>
  </si>
  <si>
    <t>If JS / JST with Ed / Tng were JS / JST hours correct?</t>
  </si>
  <si>
    <t>Change this tab to the Region being monitored</t>
  </si>
  <si>
    <t>Enter the Region number in cell C2</t>
  </si>
  <si>
    <t>Enter the Review Period start date in cell C5</t>
  </si>
  <si>
    <t>Enter the Review Period end date in cell C6</t>
  </si>
  <si>
    <t>Copy K2 to K(last row) --&gt; B2 - Paste Special Values</t>
  </si>
  <si>
    <t>Go to Sample tab and follow instructions</t>
  </si>
  <si>
    <t>Update directions for RWB tab</t>
  </si>
  <si>
    <t>Update directions for Sample tab</t>
  </si>
  <si>
    <t>Copy New Sample B2 to J(last row) --&gt; B2</t>
  </si>
  <si>
    <t>Update directions for Stats tab</t>
  </si>
  <si>
    <t>Change the tab name to reflect the Region being monitored</t>
  </si>
  <si>
    <t>C8 is used to display the start date in TEXT format - don't change</t>
  </si>
  <si>
    <t>C9 is used to display the start date in TEXT format - don't change</t>
  </si>
  <si>
    <t>&lt;---</t>
  </si>
  <si>
    <t>Update directions for Check tab</t>
  </si>
  <si>
    <t>Highlight in Yellow the Cases in Column A that will not be reviewed</t>
  </si>
  <si>
    <t>Highlight in Yellow the Cases in Row 2 that will not be reviewed</t>
  </si>
  <si>
    <t>C</t>
  </si>
  <si>
    <t>D</t>
  </si>
  <si>
    <t xml:space="preserve">   This should match the Stats tab</t>
  </si>
  <si>
    <t>This will mask the SSNs on all tabs</t>
  </si>
  <si>
    <t>Go to the Stats tab</t>
  </si>
  <si>
    <t>Go to the Check tab and highlight the same cases</t>
  </si>
  <si>
    <t>Enter the Review Period Start date in cell C5</t>
  </si>
  <si>
    <t>Enter the Review Period End date in cell C6</t>
  </si>
  <si>
    <t>PARTICIPANTS NOT SERVED</t>
  </si>
  <si>
    <t xml:space="preserve">List the number of FSRs requested during the review period. </t>
  </si>
  <si>
    <t>26a</t>
  </si>
  <si>
    <t>26b</t>
  </si>
  <si>
    <t xml:space="preserve">Number of days between learning of failure and mailing of Notice of Failure. </t>
  </si>
  <si>
    <t>If the participant did not attend orientation or the scheduled appointment, were conciliation procedures APPROPRIATE?  (Y/N)</t>
  </si>
  <si>
    <t>If the participant did not attend orientation or the scheduled appointment, were conciliation procedures appropriate?</t>
  </si>
  <si>
    <t>If yes to 11b, was conciliation started? (Y/N)</t>
  </si>
  <si>
    <t xml:space="preserve">State Plan </t>
  </si>
  <si>
    <t>The number of participants who had FSRs requested during the review period.</t>
  </si>
  <si>
    <t>With FSRs</t>
  </si>
  <si>
    <t>No FSRs</t>
  </si>
  <si>
    <t>State Plan</t>
  </si>
  <si>
    <t xml:space="preserve">Time Limit Guidance Paper (AWI FG 05045) </t>
  </si>
  <si>
    <t>.</t>
  </si>
  <si>
    <r>
      <t xml:space="preserve">Indicate date of </t>
    </r>
    <r>
      <rPr>
        <b/>
        <u val="single"/>
        <sz val="10"/>
        <rFont val="Arial"/>
        <family val="2"/>
      </rPr>
      <t>most recent referral</t>
    </r>
    <r>
      <rPr>
        <sz val="10"/>
        <rFont val="Arial"/>
        <family val="2"/>
      </rPr>
      <t xml:space="preserve"> from FLORIDA during the review period (date).  N/A if no referral posted during review period. </t>
    </r>
  </si>
  <si>
    <r>
      <t xml:space="preserve">If the participant was engaged in any of the Work Experience or Self-Initiated Work Experience activities, were the </t>
    </r>
    <r>
      <rPr>
        <u val="single"/>
        <sz val="10"/>
        <rFont val="Arial"/>
        <family val="2"/>
      </rPr>
      <t>assigned</t>
    </r>
    <r>
      <rPr>
        <sz val="10"/>
        <rFont val="Arial"/>
        <family val="2"/>
      </rPr>
      <t xml:space="preserve"> hours for each month for which s/he was engaged in the activity equal to the household allotment of FS benefits divided by the minimum wage divided by the number of FSET participants in the household? (Y/N, N/A = not engaged).</t>
    </r>
  </si>
  <si>
    <r>
      <t xml:space="preserve">If the participant was engaged in any of the Education and Training activities as the primary activity, were the </t>
    </r>
    <r>
      <rPr>
        <u val="single"/>
        <sz val="10"/>
        <rFont val="Arial"/>
        <family val="2"/>
      </rPr>
      <t>assigned</t>
    </r>
    <r>
      <rPr>
        <sz val="10"/>
        <rFont val="Arial"/>
        <family val="2"/>
      </rPr>
      <t xml:space="preserve"> hours for each month for which s/he was engaged in the activity equal to at least 20 hours averaged weekly? (Y/N, N/A = not engaged).</t>
    </r>
  </si>
  <si>
    <r>
      <t xml:space="preserve">Is there evidence of assessment (formal or informal) being conducted at any time during the review period? (Y/N, </t>
    </r>
    <r>
      <rPr>
        <sz val="10"/>
        <color indexed="48"/>
        <rFont val="Arial"/>
        <family val="2"/>
      </rPr>
      <t>N/A = not engaged).</t>
    </r>
    <r>
      <rPr>
        <sz val="10"/>
        <rFont val="Arial"/>
        <family val="2"/>
      </rPr>
      <t xml:space="preserve"> </t>
    </r>
  </si>
  <si>
    <t xml:space="preserve">If the participant was engaged in job search/job search training activities (JS/JST) in conjunction with Education and Training activities, were the JS/JST scheduled hours less than half of 20 hours per week? (Y/N, N/A = not engaged). </t>
  </si>
  <si>
    <t>If the participant was engaged in job search/job search training activities (JS/JST) in conjunction with Work Experience or Self Initiated Work Experience, were the JS/JST scheduled hours less than half of the required hours based on the benefit calculation? (Y/N, N/A = not engaged).</t>
  </si>
  <si>
    <r>
      <t xml:space="preserve">Did the participant </t>
    </r>
    <r>
      <rPr>
        <b/>
        <u val="single"/>
        <sz val="10"/>
        <rFont val="Arial"/>
        <family val="2"/>
      </rPr>
      <t>start</t>
    </r>
    <r>
      <rPr>
        <sz val="10"/>
        <rFont val="Arial"/>
        <family val="2"/>
      </rPr>
      <t xml:space="preserve"> any of the Work Experience, Self-Initiated Work Experience, or Education/Training activities by the 31st day after most recent referral?  (Y/N, </t>
    </r>
    <r>
      <rPr>
        <sz val="10"/>
        <color indexed="48"/>
        <rFont val="Arial"/>
        <family val="2"/>
      </rPr>
      <t>N/A = not engaged)</t>
    </r>
    <r>
      <rPr>
        <sz val="10"/>
        <rFont val="Arial"/>
        <family val="2"/>
      </rPr>
      <t>.</t>
    </r>
  </si>
  <si>
    <t>MISSING FILES</t>
  </si>
  <si>
    <t>Was the participant file present/available for review? (Y/N)</t>
  </si>
  <si>
    <t>45 CFR 92-42 and 7 CFR 272.1(f)</t>
  </si>
  <si>
    <t>Revised version of tool/questions: 7/20/07</t>
  </si>
  <si>
    <t xml:space="preserve">Was the participant engaged in Upfront Job Search/Work Experience-Self-Initiated Work Experience (UJS/WE-SIWE) during the review period? (Y/N N/A = not engaged). </t>
  </si>
  <si>
    <t>9a</t>
  </si>
  <si>
    <t>9b</t>
  </si>
  <si>
    <t>9c</t>
  </si>
  <si>
    <t>9d</t>
  </si>
  <si>
    <t>9e</t>
  </si>
  <si>
    <t>9f</t>
  </si>
  <si>
    <t>13a</t>
  </si>
  <si>
    <t>13b</t>
  </si>
  <si>
    <t>13c</t>
  </si>
  <si>
    <t>If yes, did the activity end on or before the 30th day after the referral was posted? (Y/N N/A = not engaged)</t>
  </si>
  <si>
    <t>23a</t>
  </si>
  <si>
    <t>23b</t>
  </si>
  <si>
    <t>30a</t>
  </si>
  <si>
    <t>30b</t>
  </si>
  <si>
    <t>Indicate the most recent referral date posted prior to the date in #9d.</t>
  </si>
  <si>
    <r>
      <t xml:space="preserve">If no to 9a, was there a good cause reason?  (Y/N)  </t>
    </r>
    <r>
      <rPr>
        <b/>
        <sz val="10"/>
        <rFont val="Arial"/>
        <family val="2"/>
      </rPr>
      <t>Proceed to #11.</t>
    </r>
  </si>
  <si>
    <t>Calculate the number of days between referral post date (#9e) &amp; orientation/appointment letter sent (#9d).</t>
  </si>
  <si>
    <t>Did the participant attend orientation or the scheduled appointment?  (Y/N). If yes, proceed to #11.</t>
  </si>
  <si>
    <r>
      <t xml:space="preserve">If YES to </t>
    </r>
    <r>
      <rPr>
        <b/>
        <sz val="10"/>
        <rFont val="Arial"/>
        <family val="2"/>
      </rPr>
      <t>10b</t>
    </r>
    <r>
      <rPr>
        <sz val="10"/>
        <rFont val="Arial"/>
        <family val="2"/>
      </rPr>
      <t>, was conciliation STARTED? (Y/N)</t>
    </r>
  </si>
  <si>
    <r>
      <t xml:space="preserve">If no, proceed to </t>
    </r>
    <r>
      <rPr>
        <b/>
        <sz val="10"/>
        <rFont val="Arial"/>
        <family val="2"/>
      </rPr>
      <t>#14a</t>
    </r>
    <r>
      <rPr>
        <sz val="10"/>
        <rFont val="Arial"/>
        <family val="2"/>
      </rPr>
      <t>.</t>
    </r>
  </si>
  <si>
    <r>
      <t xml:space="preserve">If no to </t>
    </r>
    <r>
      <rPr>
        <b/>
        <sz val="10"/>
        <rFont val="Arial"/>
        <family val="2"/>
      </rPr>
      <t>#14a</t>
    </r>
    <r>
      <rPr>
        <sz val="10"/>
        <rFont val="Arial"/>
        <family val="2"/>
      </rPr>
      <t>, comment.</t>
    </r>
  </si>
  <si>
    <r>
      <t xml:space="preserve">If yes to </t>
    </r>
    <r>
      <rPr>
        <b/>
        <sz val="10"/>
        <rFont val="Arial"/>
        <family val="2"/>
      </rPr>
      <t>#14a</t>
    </r>
    <r>
      <rPr>
        <sz val="10"/>
        <rFont val="Arial"/>
        <family val="2"/>
      </rPr>
      <t>, indicate the activity:</t>
    </r>
  </si>
  <si>
    <r>
      <t xml:space="preserve">If the answer to #20 is "less than", did circumstances warrant initiation of conciliation procedures?  (Y/N) </t>
    </r>
    <r>
      <rPr>
        <b/>
        <sz val="10"/>
        <rFont val="Arial"/>
        <family val="2"/>
      </rPr>
      <t>If no, indicate the reason in a comment box.</t>
    </r>
  </si>
  <si>
    <t>If yes to #21, were conciliation procedures started? (Y/N)</t>
  </si>
  <si>
    <r>
      <t xml:space="preserve">Was a Notice of Failure to Comply (form 4165) sent to the participant during the review period?  (Y/N) </t>
    </r>
    <r>
      <rPr>
        <b/>
        <sz val="10"/>
        <rFont val="Arial"/>
        <family val="2"/>
      </rPr>
      <t>If no, proceed to #28</t>
    </r>
    <r>
      <rPr>
        <sz val="10"/>
        <rFont val="Arial"/>
        <family val="2"/>
      </rPr>
      <t>.</t>
    </r>
  </si>
  <si>
    <r>
      <t xml:space="preserve">Was the Notice of Failure in </t>
    </r>
    <r>
      <rPr>
        <b/>
        <sz val="10"/>
        <rFont val="Arial"/>
        <family val="2"/>
      </rPr>
      <t>#24a</t>
    </r>
    <r>
      <rPr>
        <sz val="10"/>
        <rFont val="Arial"/>
        <family val="2"/>
      </rPr>
      <t xml:space="preserve"> mailed within 2 working days of learning of the failure to comply? (Y/N) </t>
    </r>
  </si>
  <si>
    <t>If no to 25a, record the number of days.</t>
  </si>
  <si>
    <r>
      <t xml:space="preserve">Was a sanction warranted? (Y/N). </t>
    </r>
    <r>
      <rPr>
        <b/>
        <sz val="10"/>
        <rFont val="Arial"/>
        <family val="2"/>
      </rPr>
      <t>If no, proceed to # 28.</t>
    </r>
    <r>
      <rPr>
        <sz val="10"/>
        <rFont val="Arial"/>
        <family val="2"/>
      </rPr>
      <t xml:space="preserve"> </t>
    </r>
  </si>
  <si>
    <r>
      <t xml:space="preserve">Was the participant placed in good cause during the review period?  (Y/N). </t>
    </r>
    <r>
      <rPr>
        <b/>
        <sz val="10"/>
        <rFont val="Arial"/>
        <family val="2"/>
      </rPr>
      <t>If no, proceed to #30a</t>
    </r>
    <r>
      <rPr>
        <sz val="10"/>
        <rFont val="Arial"/>
        <family val="2"/>
      </rPr>
      <t>.</t>
    </r>
  </si>
  <si>
    <r>
      <t xml:space="preserve">If YES to </t>
    </r>
    <r>
      <rPr>
        <b/>
        <sz val="10"/>
        <rFont val="Arial"/>
        <family val="2"/>
      </rPr>
      <t>10b,</t>
    </r>
    <r>
      <rPr>
        <sz val="10"/>
        <rFont val="Arial"/>
        <family val="2"/>
      </rPr>
      <t xml:space="preserve"> proceed to Concialiation/Sanction section. </t>
    </r>
  </si>
  <si>
    <r>
      <t xml:space="preserve">If NO to </t>
    </r>
    <r>
      <rPr>
        <b/>
        <sz val="10"/>
        <rFont val="Arial"/>
        <family val="2"/>
      </rPr>
      <t>10b</t>
    </r>
    <r>
      <rPr>
        <sz val="10"/>
        <rFont val="Arial"/>
        <family val="2"/>
      </rPr>
      <t xml:space="preserve">, proceed to #11 and the remainder of the monitoring tool. </t>
    </r>
  </si>
  <si>
    <t xml:space="preserve">If yes to 24a, indicate the date of the most recent notice. </t>
  </si>
  <si>
    <t>24c</t>
  </si>
  <si>
    <r>
      <t xml:space="preserve">Is there an Opportunities and Obligations form in the file signed by the participant?  (Y/N, </t>
    </r>
    <r>
      <rPr>
        <sz val="10"/>
        <color indexed="48"/>
        <rFont val="Arial"/>
        <family val="2"/>
      </rPr>
      <t>N/A = not engaged)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If no, comment. </t>
    </r>
  </si>
  <si>
    <r>
      <t xml:space="preserve">If no to 24a, was a Notice of Failure to Comply/sanction appropriate?  (Y/N) </t>
    </r>
    <r>
      <rPr>
        <b/>
        <sz val="10"/>
        <rFont val="Arial"/>
        <family val="2"/>
      </rPr>
      <t>Note: If yes, comment.</t>
    </r>
  </si>
  <si>
    <r>
      <t xml:space="preserve">If one or more FSRs were requested, record the number of FSR requests for which documentation </t>
    </r>
    <r>
      <rPr>
        <u val="single"/>
        <sz val="10"/>
        <rFont val="Arial"/>
        <family val="2"/>
      </rPr>
      <t>was</t>
    </r>
    <r>
      <rPr>
        <sz val="10"/>
        <rFont val="Arial"/>
        <family val="2"/>
      </rPr>
      <t xml:space="preserve"> present to support the amount of reimbursement. (Add a comment for each FSR request date for which the reimbursement was </t>
    </r>
    <r>
      <rPr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documented.) </t>
    </r>
    <r>
      <rPr>
        <b/>
        <sz val="10"/>
        <rFont val="Arial"/>
        <family val="2"/>
      </rPr>
      <t xml:space="preserve"> </t>
    </r>
  </si>
  <si>
    <t xml:space="preserve">Review Period: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</si>
</sst>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"/>
    <numFmt numFmtId="171" formatCode="0.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mmmm\ d\,\ yyyy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165" fontId="4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3" fillId="0" borderId="1" xfId="21" applyNumberFormat="1" applyFont="1" applyBorder="1" applyAlignment="1">
      <alignment horizontal="center"/>
    </xf>
    <xf numFmtId="176" fontId="3" fillId="0" borderId="2" xfId="21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3" fillId="6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21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76" fontId="3" fillId="0" borderId="1" xfId="2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76" fontId="3" fillId="0" borderId="6" xfId="21" applyNumberFormat="1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176" fontId="3" fillId="0" borderId="8" xfId="21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1" xfId="0" applyFont="1" applyFill="1" applyBorder="1" applyAlignment="1" quotePrefix="1">
      <alignment horizont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8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top"/>
    </xf>
    <xf numFmtId="0" fontId="5" fillId="0" borderId="6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5" fillId="2" borderId="6" xfId="0" applyFont="1" applyFill="1" applyBorder="1" applyAlignment="1">
      <alignment/>
    </xf>
    <xf numFmtId="165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164" fontId="3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8" xfId="0" applyFont="1" applyBorder="1" applyAlignment="1" quotePrefix="1">
      <alignment horizontal="left" vertical="center" indent="1"/>
    </xf>
    <xf numFmtId="0" fontId="1" fillId="0" borderId="8" xfId="0" applyFont="1" applyBorder="1" applyAlignment="1" quotePrefix="1">
      <alignment horizontal="left" vertical="center"/>
    </xf>
    <xf numFmtId="0" fontId="3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4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wrapText="1"/>
    </xf>
    <xf numFmtId="176" fontId="3" fillId="0" borderId="0" xfId="21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 quotePrefix="1">
      <alignment horizontal="center"/>
    </xf>
    <xf numFmtId="0" fontId="10" fillId="0" borderId="1" xfId="0" applyFont="1" applyFill="1" applyBorder="1" applyAlignment="1" quotePrefix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/>
    </xf>
    <xf numFmtId="0" fontId="10" fillId="0" borderId="6" xfId="0" applyFont="1" applyFill="1" applyBorder="1" applyAlignment="1" quotePrefix="1">
      <alignment horizontal="center"/>
    </xf>
    <xf numFmtId="0" fontId="10" fillId="0" borderId="6" xfId="0" applyFont="1" applyBorder="1" applyAlignment="1">
      <alignment horizontal="center" wrapText="1"/>
    </xf>
    <xf numFmtId="14" fontId="10" fillId="0" borderId="6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4" fontId="10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4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164" fontId="1" fillId="0" borderId="0" xfId="0" applyNumberFormat="1" applyFont="1" applyBorder="1" applyAlignment="1" quotePrefix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1"/>
  <sheetViews>
    <sheetView tabSelected="1"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9" sqref="B9"/>
    </sheetView>
  </sheetViews>
  <sheetFormatPr defaultColWidth="9.140625" defaultRowHeight="12.75"/>
  <cols>
    <col min="1" max="1" width="4.8515625" style="60" bestFit="1" customWidth="1"/>
    <col min="2" max="2" width="44.8515625" style="60" customWidth="1"/>
    <col min="3" max="3" width="23.57421875" style="60" customWidth="1"/>
    <col min="4" max="4" width="26.140625" style="60" customWidth="1"/>
    <col min="5" max="5" width="9.140625" style="19" customWidth="1"/>
    <col min="6" max="6" width="11.140625" style="19" customWidth="1"/>
    <col min="7" max="7" width="3.421875" style="61" hidden="1" customWidth="1"/>
    <col min="8" max="8" width="33.57421875" style="204" customWidth="1"/>
    <col min="9" max="10" width="33.7109375" style="204" customWidth="1"/>
    <col min="11" max="16384" width="9.140625" style="62" customWidth="1"/>
  </cols>
  <sheetData>
    <row r="1" spans="1:82" s="115" customFormat="1" ht="138.75" customHeight="1">
      <c r="A1" s="233" t="s">
        <v>53</v>
      </c>
      <c r="B1" s="233"/>
      <c r="C1" s="29" t="s">
        <v>0</v>
      </c>
      <c r="D1" s="29" t="s">
        <v>1</v>
      </c>
      <c r="E1" s="30" t="s">
        <v>26</v>
      </c>
      <c r="F1" s="30" t="s">
        <v>27</v>
      </c>
      <c r="G1" s="129"/>
      <c r="H1" s="193"/>
      <c r="I1" s="193"/>
      <c r="J1" s="223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</row>
    <row r="2" spans="1:82" s="115" customFormat="1" ht="27" customHeight="1">
      <c r="A2" s="24"/>
      <c r="B2" s="46" t="s">
        <v>299</v>
      </c>
      <c r="C2" s="25"/>
      <c r="D2" s="25"/>
      <c r="E2" s="26"/>
      <c r="F2" s="26"/>
      <c r="G2" s="116"/>
      <c r="H2" s="189"/>
      <c r="I2" s="209"/>
      <c r="J2" s="189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</row>
    <row r="3" spans="1:82" s="115" customFormat="1" ht="12.75">
      <c r="A3" s="38">
        <v>1</v>
      </c>
      <c r="B3" s="46" t="s">
        <v>2</v>
      </c>
      <c r="C3" s="3"/>
      <c r="D3" s="3" t="s">
        <v>3</v>
      </c>
      <c r="E3" s="16"/>
      <c r="F3" s="16"/>
      <c r="G3" s="117"/>
      <c r="H3" s="190"/>
      <c r="I3" s="210"/>
      <c r="J3" s="190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</row>
    <row r="4" spans="1:82" s="115" customFormat="1" ht="12.75">
      <c r="A4" s="38">
        <v>2</v>
      </c>
      <c r="B4" s="46" t="s">
        <v>4</v>
      </c>
      <c r="C4" s="3"/>
      <c r="D4" s="3" t="s">
        <v>3</v>
      </c>
      <c r="E4" s="16"/>
      <c r="F4" s="16"/>
      <c r="G4" s="117"/>
      <c r="H4" s="190"/>
      <c r="I4" s="210"/>
      <c r="J4" s="190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</row>
    <row r="5" spans="1:82" s="115" customFormat="1" ht="12.75">
      <c r="A5" s="38">
        <v>3</v>
      </c>
      <c r="B5" s="118" t="s">
        <v>5</v>
      </c>
      <c r="C5" s="119"/>
      <c r="D5" s="119" t="s">
        <v>3</v>
      </c>
      <c r="E5" s="16"/>
      <c r="F5" s="16"/>
      <c r="G5" s="117"/>
      <c r="H5" s="190"/>
      <c r="I5" s="210"/>
      <c r="J5" s="190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</row>
    <row r="6" spans="1:82" s="115" customFormat="1" ht="12.75">
      <c r="A6" s="38">
        <v>4</v>
      </c>
      <c r="B6" s="120" t="s">
        <v>25</v>
      </c>
      <c r="C6" s="3"/>
      <c r="D6" s="121" t="s">
        <v>3</v>
      </c>
      <c r="E6" s="12"/>
      <c r="F6" s="12"/>
      <c r="G6" s="122"/>
      <c r="H6" s="191"/>
      <c r="I6" s="211"/>
      <c r="J6" s="19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</row>
    <row r="7" spans="1:82" s="115" customFormat="1" ht="12.75">
      <c r="A7" s="38">
        <v>5</v>
      </c>
      <c r="B7" s="120" t="s">
        <v>6</v>
      </c>
      <c r="C7" s="3"/>
      <c r="D7" s="121" t="s">
        <v>3</v>
      </c>
      <c r="E7" s="12"/>
      <c r="F7" s="12"/>
      <c r="G7" s="122"/>
      <c r="H7" s="190"/>
      <c r="I7" s="210"/>
      <c r="J7" s="190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</row>
    <row r="8" spans="1:82" s="125" customFormat="1" ht="12.75">
      <c r="A8" s="40">
        <v>6</v>
      </c>
      <c r="B8" s="123" t="s">
        <v>7</v>
      </c>
      <c r="C8" s="1"/>
      <c r="D8" s="1"/>
      <c r="E8" s="18"/>
      <c r="F8" s="18"/>
      <c r="G8" s="124"/>
      <c r="H8" s="192"/>
      <c r="I8" s="212"/>
      <c r="J8" s="192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</row>
    <row r="9" spans="1:82" s="115" customFormat="1" ht="12.75">
      <c r="A9" s="38" t="s">
        <v>56</v>
      </c>
      <c r="B9" s="120" t="s">
        <v>57</v>
      </c>
      <c r="C9" s="3"/>
      <c r="D9" s="3"/>
      <c r="E9" s="12"/>
      <c r="F9" s="12"/>
      <c r="G9" s="122"/>
      <c r="H9" s="195"/>
      <c r="I9" s="213"/>
      <c r="J9" s="195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</row>
    <row r="10" spans="1:82" s="115" customFormat="1" ht="12.75">
      <c r="A10" s="38" t="s">
        <v>55</v>
      </c>
      <c r="B10" s="46" t="s">
        <v>54</v>
      </c>
      <c r="C10" s="3"/>
      <c r="D10" s="3"/>
      <c r="E10" s="12"/>
      <c r="F10" s="12"/>
      <c r="G10" s="117"/>
      <c r="H10" s="193"/>
      <c r="I10" s="222"/>
      <c r="J10" s="19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</row>
    <row r="11" spans="1:82" s="115" customFormat="1" ht="12.75">
      <c r="A11" s="29"/>
      <c r="B11" s="5" t="s">
        <v>8</v>
      </c>
      <c r="C11" s="7"/>
      <c r="D11" s="7"/>
      <c r="E11" s="17"/>
      <c r="F11" s="17"/>
      <c r="G11" s="126"/>
      <c r="H11" s="198"/>
      <c r="I11" s="214"/>
      <c r="J11" s="198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</row>
    <row r="12" spans="1:82" s="115" customFormat="1" ht="63.75">
      <c r="A12" s="38">
        <v>8</v>
      </c>
      <c r="B12" s="127" t="s">
        <v>251</v>
      </c>
      <c r="C12" s="13"/>
      <c r="D12" s="127" t="s">
        <v>24</v>
      </c>
      <c r="E12" s="31" t="s">
        <v>28</v>
      </c>
      <c r="F12" s="31"/>
      <c r="G12" s="129"/>
      <c r="H12" s="196"/>
      <c r="I12" s="216"/>
      <c r="J12" s="19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</row>
    <row r="13" spans="1:82" s="115" customFormat="1" ht="27.75" customHeight="1">
      <c r="A13" s="29"/>
      <c r="B13" s="5" t="s">
        <v>44</v>
      </c>
      <c r="C13" s="7"/>
      <c r="D13" s="7"/>
      <c r="E13" s="33"/>
      <c r="F13" s="33"/>
      <c r="G13" s="126"/>
      <c r="H13" s="199"/>
      <c r="I13" s="217"/>
      <c r="J13" s="199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</row>
    <row r="14" spans="1:82" s="115" customFormat="1" ht="31.5" customHeight="1">
      <c r="A14" s="38" t="s">
        <v>263</v>
      </c>
      <c r="B14" s="1" t="s">
        <v>93</v>
      </c>
      <c r="C14" s="9"/>
      <c r="D14" s="1" t="s">
        <v>64</v>
      </c>
      <c r="E14" s="31" t="s">
        <v>28</v>
      </c>
      <c r="F14" s="31" t="s">
        <v>28</v>
      </c>
      <c r="G14" s="124"/>
      <c r="H14" s="202"/>
      <c r="I14" s="218"/>
      <c r="J14" s="20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</row>
    <row r="15" spans="1:82" s="115" customFormat="1" ht="29.25" customHeight="1">
      <c r="A15" s="38" t="s">
        <v>264</v>
      </c>
      <c r="B15" s="1" t="s">
        <v>278</v>
      </c>
      <c r="C15" s="9"/>
      <c r="D15" s="1" t="s">
        <v>250</v>
      </c>
      <c r="E15" s="31" t="s">
        <v>28</v>
      </c>
      <c r="F15" s="31"/>
      <c r="G15" s="124"/>
      <c r="H15" s="196"/>
      <c r="I15" s="216"/>
      <c r="J15" s="201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</row>
    <row r="16" spans="1:82" s="115" customFormat="1" ht="15" customHeight="1">
      <c r="A16" s="38" t="s">
        <v>265</v>
      </c>
      <c r="B16" s="1" t="s">
        <v>10</v>
      </c>
      <c r="C16" s="7"/>
      <c r="D16" s="7"/>
      <c r="E16" s="29"/>
      <c r="F16" s="33"/>
      <c r="G16" s="126"/>
      <c r="H16" s="199"/>
      <c r="I16" s="217"/>
      <c r="J16" s="19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</row>
    <row r="17" spans="1:82" s="115" customFormat="1" ht="27" customHeight="1">
      <c r="A17" s="38" t="s">
        <v>266</v>
      </c>
      <c r="B17" s="1" t="s">
        <v>88</v>
      </c>
      <c r="C17" s="3"/>
      <c r="D17" s="1" t="s">
        <v>64</v>
      </c>
      <c r="E17" s="34" t="s">
        <v>28</v>
      </c>
      <c r="F17" s="34"/>
      <c r="G17" s="122"/>
      <c r="H17" s="201"/>
      <c r="I17" s="215"/>
      <c r="J17" s="20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</row>
    <row r="18" spans="1:82" s="115" customFormat="1" ht="28.5" customHeight="1">
      <c r="A18" s="38" t="s">
        <v>267</v>
      </c>
      <c r="B18" s="1" t="s">
        <v>277</v>
      </c>
      <c r="C18" s="3"/>
      <c r="D18" s="1" t="s">
        <v>35</v>
      </c>
      <c r="E18" s="34" t="s">
        <v>28</v>
      </c>
      <c r="F18" s="34"/>
      <c r="G18" s="122"/>
      <c r="H18" s="200"/>
      <c r="I18" s="215"/>
      <c r="J18" s="20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</row>
    <row r="19" spans="1:82" s="115" customFormat="1" ht="35.25" customHeight="1">
      <c r="A19" s="38" t="s">
        <v>268</v>
      </c>
      <c r="B19" s="1" t="s">
        <v>279</v>
      </c>
      <c r="C19" s="3"/>
      <c r="D19" s="3" t="s">
        <v>62</v>
      </c>
      <c r="E19" s="34" t="s">
        <v>28</v>
      </c>
      <c r="F19" s="34"/>
      <c r="G19" s="129"/>
      <c r="H19" s="202"/>
      <c r="I19" s="218"/>
      <c r="J19" s="20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</row>
    <row r="20" spans="1:82" s="115" customFormat="1" ht="38.25">
      <c r="A20" s="38" t="s">
        <v>68</v>
      </c>
      <c r="B20" s="1" t="s">
        <v>280</v>
      </c>
      <c r="C20" s="2"/>
      <c r="D20" s="1" t="s">
        <v>48</v>
      </c>
      <c r="E20" s="31" t="s">
        <v>28</v>
      </c>
      <c r="F20" s="31"/>
      <c r="G20" s="124"/>
      <c r="H20" s="202"/>
      <c r="I20" s="218"/>
      <c r="J20" s="20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</row>
    <row r="21" spans="1:82" s="115" customFormat="1" ht="41.25" customHeight="1">
      <c r="A21" s="38" t="s">
        <v>69</v>
      </c>
      <c r="B21" s="1" t="s">
        <v>241</v>
      </c>
      <c r="C21" s="130"/>
      <c r="D21" s="1" t="s">
        <v>65</v>
      </c>
      <c r="E21" s="31" t="s">
        <v>28</v>
      </c>
      <c r="F21" s="31"/>
      <c r="G21" s="124"/>
      <c r="H21" s="196"/>
      <c r="I21" s="216"/>
      <c r="J21" s="196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</row>
    <row r="22" spans="1:82" s="115" customFormat="1" ht="30" customHeight="1">
      <c r="A22" s="39" t="s">
        <v>70</v>
      </c>
      <c r="B22" s="228" t="s">
        <v>281</v>
      </c>
      <c r="C22" s="229" t="s">
        <v>11</v>
      </c>
      <c r="D22" s="228" t="s">
        <v>12</v>
      </c>
      <c r="E22" s="230" t="s">
        <v>28</v>
      </c>
      <c r="F22" s="230"/>
      <c r="G22" s="124"/>
      <c r="H22" s="196"/>
      <c r="I22" s="216"/>
      <c r="J22" s="196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</row>
    <row r="23" spans="1:82" s="115" customFormat="1" ht="30" customHeight="1">
      <c r="A23" s="231" t="s">
        <v>71</v>
      </c>
      <c r="B23" s="228" t="s">
        <v>292</v>
      </c>
      <c r="C23" s="7"/>
      <c r="D23" s="21"/>
      <c r="E23" s="33"/>
      <c r="F23" s="33"/>
      <c r="G23" s="187"/>
      <c r="H23" s="199"/>
      <c r="I23" s="217"/>
      <c r="J23" s="199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</row>
    <row r="24" spans="1:82" s="115" customFormat="1" ht="25.5">
      <c r="A24" s="38" t="s">
        <v>72</v>
      </c>
      <c r="B24" s="1" t="s">
        <v>293</v>
      </c>
      <c r="C24" s="29"/>
      <c r="D24" s="21"/>
      <c r="E24" s="33"/>
      <c r="F24" s="33"/>
      <c r="G24" s="126"/>
      <c r="H24" s="199"/>
      <c r="I24" s="217"/>
      <c r="J24" s="199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</row>
    <row r="25" spans="1:82" s="115" customFormat="1" ht="42" customHeight="1">
      <c r="A25" s="41">
        <v>11</v>
      </c>
      <c r="B25" s="4" t="s">
        <v>296</v>
      </c>
      <c r="C25" s="227" t="s">
        <v>248</v>
      </c>
      <c r="D25" s="3" t="s">
        <v>66</v>
      </c>
      <c r="E25" s="31"/>
      <c r="F25" s="31" t="s">
        <v>28</v>
      </c>
      <c r="G25" s="124"/>
      <c r="H25" s="196"/>
      <c r="I25" s="216"/>
      <c r="J25" s="196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</row>
    <row r="26" spans="1:82" s="115" customFormat="1" ht="38.25">
      <c r="A26" s="41">
        <v>12</v>
      </c>
      <c r="B26" s="4" t="s">
        <v>254</v>
      </c>
      <c r="C26" s="227" t="s">
        <v>248</v>
      </c>
      <c r="D26" s="1" t="s">
        <v>67</v>
      </c>
      <c r="E26" s="31" t="s">
        <v>28</v>
      </c>
      <c r="F26" s="31" t="s">
        <v>28</v>
      </c>
      <c r="G26" s="124"/>
      <c r="H26" s="196"/>
      <c r="I26" s="216"/>
      <c r="J26" s="196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</row>
    <row r="27" spans="1:82" s="115" customFormat="1" ht="12.75">
      <c r="A27" s="29"/>
      <c r="B27" s="6" t="s">
        <v>29</v>
      </c>
      <c r="C27" s="7"/>
      <c r="D27" s="7"/>
      <c r="E27" s="33"/>
      <c r="F27" s="33"/>
      <c r="G27" s="126"/>
      <c r="H27" s="199"/>
      <c r="I27" s="217"/>
      <c r="J27" s="199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</row>
    <row r="28" spans="1:82" s="125" customFormat="1" ht="57.75" customHeight="1">
      <c r="A28" s="40" t="s">
        <v>269</v>
      </c>
      <c r="B28" s="1" t="s">
        <v>262</v>
      </c>
      <c r="C28" s="1"/>
      <c r="D28" s="1" t="s">
        <v>9</v>
      </c>
      <c r="E28" s="32" t="s">
        <v>28</v>
      </c>
      <c r="F28" s="32"/>
      <c r="G28" s="124"/>
      <c r="H28" s="196"/>
      <c r="I28" s="216"/>
      <c r="J28" s="196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</row>
    <row r="29" spans="1:82" s="125" customFormat="1" ht="12.75">
      <c r="A29" s="40" t="s">
        <v>270</v>
      </c>
      <c r="B29" s="1" t="s">
        <v>282</v>
      </c>
      <c r="C29" s="21"/>
      <c r="D29" s="21"/>
      <c r="E29" s="35"/>
      <c r="F29" s="35"/>
      <c r="G29" s="126"/>
      <c r="H29" s="199"/>
      <c r="I29" s="217"/>
      <c r="J29" s="199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</row>
    <row r="30" spans="1:82" s="125" customFormat="1" ht="38.25">
      <c r="A30" s="41" t="s">
        <v>271</v>
      </c>
      <c r="B30" s="1" t="s">
        <v>272</v>
      </c>
      <c r="C30" s="1" t="s">
        <v>16</v>
      </c>
      <c r="D30" s="1" t="s">
        <v>49</v>
      </c>
      <c r="E30" s="32" t="s">
        <v>28</v>
      </c>
      <c r="F30" s="32"/>
      <c r="G30" s="124"/>
      <c r="H30" s="196"/>
      <c r="I30" s="216"/>
      <c r="J30" s="196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</row>
    <row r="31" spans="1:82" s="115" customFormat="1" ht="51">
      <c r="A31" s="43" t="s">
        <v>77</v>
      </c>
      <c r="B31" s="1" t="s">
        <v>257</v>
      </c>
      <c r="C31" s="232" t="s">
        <v>248</v>
      </c>
      <c r="D31" s="3" t="s">
        <v>50</v>
      </c>
      <c r="E31" s="31" t="s">
        <v>28</v>
      </c>
      <c r="F31" s="31"/>
      <c r="G31" s="124"/>
      <c r="H31" s="196"/>
      <c r="I31" s="216"/>
      <c r="J31" s="196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</row>
    <row r="32" spans="1:82" s="115" customFormat="1" ht="12.75">
      <c r="A32" s="38" t="s">
        <v>78</v>
      </c>
      <c r="B32" s="1" t="s">
        <v>283</v>
      </c>
      <c r="C32" s="7"/>
      <c r="D32" s="7"/>
      <c r="E32" s="33"/>
      <c r="F32" s="33"/>
      <c r="G32" s="117"/>
      <c r="H32" s="194"/>
      <c r="I32" s="220"/>
      <c r="J32" s="194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</row>
    <row r="33" spans="1:82" s="115" customFormat="1" ht="12.75">
      <c r="A33" s="42" t="s">
        <v>79</v>
      </c>
      <c r="B33" s="131" t="s">
        <v>284</v>
      </c>
      <c r="C33" s="7"/>
      <c r="D33" s="3" t="s">
        <v>50</v>
      </c>
      <c r="E33" s="33"/>
      <c r="F33" s="33"/>
      <c r="G33" s="122"/>
      <c r="H33" s="196"/>
      <c r="I33" s="216"/>
      <c r="J33" s="196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</row>
    <row r="34" spans="1:82" s="115" customFormat="1" ht="15" customHeight="1">
      <c r="A34" s="42"/>
      <c r="B34" s="14" t="s">
        <v>155</v>
      </c>
      <c r="C34" s="128"/>
      <c r="D34" s="128"/>
      <c r="E34" s="31" t="s">
        <v>28</v>
      </c>
      <c r="F34" s="31"/>
      <c r="G34" s="122"/>
      <c r="H34" s="196"/>
      <c r="I34" s="216"/>
      <c r="J34" s="196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</row>
    <row r="35" spans="1:82" s="115" customFormat="1" ht="15" customHeight="1">
      <c r="A35" s="42"/>
      <c r="B35" s="14" t="s">
        <v>156</v>
      </c>
      <c r="C35" s="128"/>
      <c r="D35" s="128"/>
      <c r="E35" s="31" t="s">
        <v>28</v>
      </c>
      <c r="F35" s="31"/>
      <c r="G35" s="122"/>
      <c r="H35" s="196"/>
      <c r="I35" s="216"/>
      <c r="J35" s="196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</row>
    <row r="36" spans="1:82" s="115" customFormat="1" ht="94.5" customHeight="1">
      <c r="A36" s="39" t="s">
        <v>37</v>
      </c>
      <c r="B36" s="1" t="s">
        <v>252</v>
      </c>
      <c r="C36" s="1" t="s">
        <v>40</v>
      </c>
      <c r="D36" s="1" t="s">
        <v>51</v>
      </c>
      <c r="E36" s="36" t="s">
        <v>28</v>
      </c>
      <c r="F36" s="31"/>
      <c r="G36" s="124"/>
      <c r="H36" s="196"/>
      <c r="I36" s="216"/>
      <c r="J36" s="19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</row>
    <row r="37" spans="1:82" s="115" customFormat="1" ht="12.75">
      <c r="A37" s="42" t="s">
        <v>38</v>
      </c>
      <c r="B37" s="1" t="s">
        <v>13</v>
      </c>
      <c r="C37" s="20"/>
      <c r="D37" s="21"/>
      <c r="E37" s="35"/>
      <c r="F37" s="33"/>
      <c r="G37" s="122"/>
      <c r="H37" s="194"/>
      <c r="I37" s="216"/>
      <c r="J37" s="196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</row>
    <row r="38" spans="1:82" s="115" customFormat="1" ht="51">
      <c r="A38" s="43">
        <v>16</v>
      </c>
      <c r="B38" s="1" t="s">
        <v>95</v>
      </c>
      <c r="C38" s="1" t="s">
        <v>244</v>
      </c>
      <c r="D38" s="1" t="s">
        <v>34</v>
      </c>
      <c r="E38" s="37"/>
      <c r="F38" s="31" t="s">
        <v>28</v>
      </c>
      <c r="G38" s="124"/>
      <c r="H38" s="196"/>
      <c r="I38" s="216"/>
      <c r="J38" s="196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</row>
    <row r="39" spans="1:82" s="115" customFormat="1" ht="93" customHeight="1">
      <c r="A39" s="43">
        <v>17</v>
      </c>
      <c r="B39" s="1" t="s">
        <v>256</v>
      </c>
      <c r="C39" s="1" t="s">
        <v>40</v>
      </c>
      <c r="D39" s="3" t="s">
        <v>58</v>
      </c>
      <c r="E39" s="34" t="s">
        <v>28</v>
      </c>
      <c r="F39" s="31"/>
      <c r="G39" s="124"/>
      <c r="H39" s="196"/>
      <c r="I39" s="216"/>
      <c r="J39" s="196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</row>
    <row r="40" spans="1:82" s="115" customFormat="1" ht="67.5" customHeight="1">
      <c r="A40" s="39">
        <v>18</v>
      </c>
      <c r="B40" s="1" t="s">
        <v>253</v>
      </c>
      <c r="C40" s="3" t="s">
        <v>40</v>
      </c>
      <c r="D40" s="3" t="s">
        <v>50</v>
      </c>
      <c r="E40" s="34" t="s">
        <v>28</v>
      </c>
      <c r="F40" s="31"/>
      <c r="G40" s="124"/>
      <c r="H40" s="196"/>
      <c r="I40" s="216"/>
      <c r="J40" s="196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</row>
    <row r="41" spans="1:82" s="115" customFormat="1" ht="77.25" customHeight="1">
      <c r="A41" s="43">
        <v>19</v>
      </c>
      <c r="B41" s="1" t="s">
        <v>255</v>
      </c>
      <c r="C41" s="1" t="s">
        <v>40</v>
      </c>
      <c r="D41" s="3" t="s">
        <v>58</v>
      </c>
      <c r="E41" s="34" t="s">
        <v>28</v>
      </c>
      <c r="F41" s="31"/>
      <c r="G41" s="124"/>
      <c r="H41" s="196"/>
      <c r="I41" s="216"/>
      <c r="J41" s="196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</row>
    <row r="42" spans="1:82" s="115" customFormat="1" ht="23.25" customHeight="1">
      <c r="A42" s="29"/>
      <c r="B42" s="5" t="s">
        <v>14</v>
      </c>
      <c r="C42" s="7"/>
      <c r="D42" s="7"/>
      <c r="E42" s="33"/>
      <c r="F42" s="33"/>
      <c r="G42" s="126"/>
      <c r="H42" s="199"/>
      <c r="I42" s="217"/>
      <c r="J42" s="199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</row>
    <row r="43" spans="1:82" s="115" customFormat="1" ht="55.5" customHeight="1">
      <c r="A43" s="44">
        <v>20</v>
      </c>
      <c r="B43" s="1" t="s">
        <v>52</v>
      </c>
      <c r="C43" s="10"/>
      <c r="D43" s="4" t="s">
        <v>59</v>
      </c>
      <c r="E43" s="34" t="s">
        <v>28</v>
      </c>
      <c r="F43" s="31" t="s">
        <v>28</v>
      </c>
      <c r="G43" s="129"/>
      <c r="H43" s="196"/>
      <c r="I43" s="216"/>
      <c r="J43" s="196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</row>
    <row r="44" spans="1:82" s="115" customFormat="1" ht="44.25" customHeight="1">
      <c r="A44" s="42">
        <v>21</v>
      </c>
      <c r="B44" s="1" t="s">
        <v>285</v>
      </c>
      <c r="C44" s="3"/>
      <c r="D44" s="4" t="s">
        <v>45</v>
      </c>
      <c r="E44" s="34" t="s">
        <v>28</v>
      </c>
      <c r="F44" s="31" t="s">
        <v>28</v>
      </c>
      <c r="G44" s="124"/>
      <c r="H44" s="196"/>
      <c r="I44" s="216"/>
      <c r="J44" s="196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</row>
    <row r="45" spans="1:82" s="115" customFormat="1" ht="29.25" customHeight="1">
      <c r="A45" s="39">
        <v>22</v>
      </c>
      <c r="B45" s="1" t="s">
        <v>286</v>
      </c>
      <c r="C45" s="3" t="s">
        <v>11</v>
      </c>
      <c r="D45" s="1" t="s">
        <v>30</v>
      </c>
      <c r="E45" s="34" t="s">
        <v>28</v>
      </c>
      <c r="F45" s="31"/>
      <c r="G45" s="124"/>
      <c r="H45" s="196"/>
      <c r="I45" s="216"/>
      <c r="J45" s="196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</row>
    <row r="46" spans="1:82" s="115" customFormat="1" ht="31.5" customHeight="1">
      <c r="A46" s="43" t="s">
        <v>273</v>
      </c>
      <c r="B46" s="4" t="s">
        <v>97</v>
      </c>
      <c r="C46" s="3" t="s">
        <v>248</v>
      </c>
      <c r="D46" s="4" t="s">
        <v>46</v>
      </c>
      <c r="E46" s="34" t="s">
        <v>28</v>
      </c>
      <c r="F46" s="31" t="s">
        <v>28</v>
      </c>
      <c r="G46" s="124"/>
      <c r="H46" s="196"/>
      <c r="I46" s="216"/>
      <c r="J46" s="196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</row>
    <row r="47" spans="1:82" s="115" customFormat="1" ht="25.5">
      <c r="A47" s="38" t="s">
        <v>274</v>
      </c>
      <c r="B47" s="4" t="s">
        <v>31</v>
      </c>
      <c r="C47" s="15"/>
      <c r="D47" s="4" t="s">
        <v>15</v>
      </c>
      <c r="E47" s="34" t="s">
        <v>28</v>
      </c>
      <c r="F47" s="31" t="s">
        <v>28</v>
      </c>
      <c r="G47" s="122"/>
      <c r="H47" s="201"/>
      <c r="I47" s="216"/>
      <c r="J47" s="196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</row>
    <row r="48" spans="1:82" s="115" customFormat="1" ht="12.75">
      <c r="A48" s="29"/>
      <c r="B48" s="5" t="s">
        <v>170</v>
      </c>
      <c r="C48" s="21"/>
      <c r="D48" s="21"/>
      <c r="E48" s="33"/>
      <c r="F48" s="33"/>
      <c r="G48" s="126"/>
      <c r="H48" s="199"/>
      <c r="I48" s="217"/>
      <c r="J48" s="199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</row>
    <row r="49" spans="1:82" s="115" customFormat="1" ht="38.25">
      <c r="A49" s="38" t="s">
        <v>82</v>
      </c>
      <c r="B49" s="1" t="s">
        <v>287</v>
      </c>
      <c r="C49" s="3"/>
      <c r="D49" s="1" t="s">
        <v>32</v>
      </c>
      <c r="E49" s="34" t="s">
        <v>28</v>
      </c>
      <c r="F49" s="31" t="s">
        <v>28</v>
      </c>
      <c r="G49" s="124"/>
      <c r="H49" s="202"/>
      <c r="I49" s="218"/>
      <c r="J49" s="20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</row>
    <row r="50" spans="1:82" s="115" customFormat="1" ht="38.25">
      <c r="A50" s="43" t="s">
        <v>83</v>
      </c>
      <c r="B50" s="228" t="s">
        <v>297</v>
      </c>
      <c r="C50" s="3"/>
      <c r="D50" s="1"/>
      <c r="E50" s="34"/>
      <c r="F50" s="31"/>
      <c r="G50" s="124"/>
      <c r="H50" s="202"/>
      <c r="I50" s="218"/>
      <c r="J50" s="20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</row>
    <row r="51" spans="1:82" s="115" customFormat="1" ht="25.5">
      <c r="A51" s="38" t="s">
        <v>295</v>
      </c>
      <c r="B51" s="127" t="s">
        <v>294</v>
      </c>
      <c r="C51" s="128"/>
      <c r="D51" s="132" t="s">
        <v>32</v>
      </c>
      <c r="E51" s="34" t="s">
        <v>28</v>
      </c>
      <c r="F51" s="31" t="s">
        <v>28</v>
      </c>
      <c r="G51" s="122"/>
      <c r="H51" s="201"/>
      <c r="I51" s="219"/>
      <c r="J51" s="201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</row>
    <row r="52" spans="1:82" s="115" customFormat="1" ht="33" customHeight="1">
      <c r="A52" s="41" t="s">
        <v>84</v>
      </c>
      <c r="B52" s="1" t="s">
        <v>288</v>
      </c>
      <c r="C52" s="1" t="s">
        <v>249</v>
      </c>
      <c r="D52" s="132" t="s">
        <v>33</v>
      </c>
      <c r="E52" s="34" t="s">
        <v>28</v>
      </c>
      <c r="F52" s="31" t="s">
        <v>28</v>
      </c>
      <c r="G52" s="129"/>
      <c r="H52" s="196"/>
      <c r="I52" s="216"/>
      <c r="J52" s="196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</row>
    <row r="53" spans="1:82" s="115" customFormat="1" ht="26.25" customHeight="1">
      <c r="A53" s="40" t="s">
        <v>85</v>
      </c>
      <c r="B53" s="1" t="s">
        <v>289</v>
      </c>
      <c r="C53" s="9"/>
      <c r="D53" s="1" t="s">
        <v>33</v>
      </c>
      <c r="E53" s="34" t="s">
        <v>28</v>
      </c>
      <c r="F53" s="31" t="s">
        <v>28</v>
      </c>
      <c r="G53" s="129"/>
      <c r="H53" s="196"/>
      <c r="I53" s="216"/>
      <c r="J53" s="196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</row>
    <row r="54" spans="1:82" s="115" customFormat="1" ht="33" customHeight="1">
      <c r="A54" s="40" t="s">
        <v>238</v>
      </c>
      <c r="B54" s="1" t="s">
        <v>290</v>
      </c>
      <c r="C54" s="9"/>
      <c r="D54" s="132" t="s">
        <v>90</v>
      </c>
      <c r="E54" s="34"/>
      <c r="F54" s="31"/>
      <c r="G54" s="129"/>
      <c r="H54" s="196"/>
      <c r="I54" s="216"/>
      <c r="J54" s="196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</row>
    <row r="55" spans="1:82" s="115" customFormat="1" ht="25.5">
      <c r="A55" s="45" t="s">
        <v>239</v>
      </c>
      <c r="B55" s="1" t="s">
        <v>98</v>
      </c>
      <c r="C55" s="3" t="s">
        <v>16</v>
      </c>
      <c r="D55" s="1" t="s">
        <v>17</v>
      </c>
      <c r="E55" s="34" t="s">
        <v>28</v>
      </c>
      <c r="F55" s="31"/>
      <c r="G55" s="124"/>
      <c r="H55" s="196"/>
      <c r="I55" s="216"/>
      <c r="J55" s="196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</row>
    <row r="56" spans="1:82" s="115" customFormat="1" ht="45.75" customHeight="1">
      <c r="A56" s="40">
        <v>27</v>
      </c>
      <c r="B56" s="1" t="s">
        <v>63</v>
      </c>
      <c r="C56" s="3"/>
      <c r="D56" s="1" t="s">
        <v>18</v>
      </c>
      <c r="E56" s="34" t="s">
        <v>28</v>
      </c>
      <c r="F56" s="31"/>
      <c r="G56" s="129"/>
      <c r="H56" s="196"/>
      <c r="I56" s="216"/>
      <c r="J56" s="196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</row>
    <row r="57" spans="1:82" s="115" customFormat="1" ht="12.75">
      <c r="A57" s="29"/>
      <c r="B57" s="5" t="s">
        <v>19</v>
      </c>
      <c r="C57" s="7"/>
      <c r="D57" s="7"/>
      <c r="E57" s="33"/>
      <c r="F57" s="33"/>
      <c r="G57" s="126"/>
      <c r="H57" s="199"/>
      <c r="I57" s="217"/>
      <c r="J57" s="199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</row>
    <row r="58" spans="1:82" s="115" customFormat="1" ht="25.5">
      <c r="A58" s="42">
        <v>28</v>
      </c>
      <c r="B58" s="1" t="s">
        <v>291</v>
      </c>
      <c r="C58" s="128"/>
      <c r="D58" s="133" t="s">
        <v>20</v>
      </c>
      <c r="E58" s="32" t="s">
        <v>28</v>
      </c>
      <c r="F58" s="31"/>
      <c r="G58" s="129"/>
      <c r="H58" s="202"/>
      <c r="I58" s="218"/>
      <c r="J58" s="20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</row>
    <row r="59" spans="1:82" s="115" customFormat="1" ht="37.5" customHeight="1">
      <c r="A59" s="41">
        <v>29</v>
      </c>
      <c r="B59" s="1" t="s">
        <v>99</v>
      </c>
      <c r="C59" s="3"/>
      <c r="D59" s="1" t="s">
        <v>36</v>
      </c>
      <c r="E59" s="34" t="s">
        <v>28</v>
      </c>
      <c r="F59" s="31" t="s">
        <v>28</v>
      </c>
      <c r="G59" s="124"/>
      <c r="H59" s="196"/>
      <c r="I59" s="216"/>
      <c r="J59" s="196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</row>
    <row r="60" spans="1:82" s="115" customFormat="1" ht="12.75">
      <c r="A60" s="29"/>
      <c r="B60" s="5" t="s">
        <v>21</v>
      </c>
      <c r="C60" s="7"/>
      <c r="D60" s="7"/>
      <c r="E60" s="33"/>
      <c r="F60" s="33"/>
      <c r="G60" s="126"/>
      <c r="H60" s="199"/>
      <c r="I60" s="217"/>
      <c r="J60" s="199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</row>
    <row r="61" spans="1:82" s="115" customFormat="1" ht="25.5">
      <c r="A61" s="44" t="s">
        <v>275</v>
      </c>
      <c r="B61" s="1" t="s">
        <v>237</v>
      </c>
      <c r="C61" s="128"/>
      <c r="D61" s="1" t="s">
        <v>22</v>
      </c>
      <c r="E61" s="34" t="s">
        <v>28</v>
      </c>
      <c r="F61" s="31"/>
      <c r="G61" s="129"/>
      <c r="H61" s="196"/>
      <c r="I61" s="216"/>
      <c r="J61" s="196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</row>
    <row r="62" spans="1:82" s="115" customFormat="1" ht="69.75" customHeight="1">
      <c r="A62" s="41" t="s">
        <v>276</v>
      </c>
      <c r="B62" s="1" t="s">
        <v>298</v>
      </c>
      <c r="C62" s="1" t="s">
        <v>41</v>
      </c>
      <c r="D62" s="1" t="s">
        <v>23</v>
      </c>
      <c r="E62" s="34" t="s">
        <v>28</v>
      </c>
      <c r="F62" s="31"/>
      <c r="G62" s="124"/>
      <c r="H62" s="196"/>
      <c r="I62" s="216"/>
      <c r="J62" s="196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</row>
    <row r="63" spans="1:82" s="115" customFormat="1" ht="12.75">
      <c r="A63" s="30"/>
      <c r="B63" s="5" t="s">
        <v>236</v>
      </c>
      <c r="C63" s="21"/>
      <c r="D63" s="21"/>
      <c r="E63" s="33"/>
      <c r="F63" s="33"/>
      <c r="G63" s="187"/>
      <c r="H63" s="199"/>
      <c r="I63" s="217"/>
      <c r="J63" s="199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</row>
    <row r="64" spans="1:82" s="115" customFormat="1" ht="57.75" customHeight="1">
      <c r="A64" s="41">
        <v>31</v>
      </c>
      <c r="B64" s="1" t="s">
        <v>100</v>
      </c>
      <c r="C64" s="1" t="s">
        <v>61</v>
      </c>
      <c r="D64" s="1" t="s">
        <v>60</v>
      </c>
      <c r="E64" s="34" t="s">
        <v>28</v>
      </c>
      <c r="F64" s="31"/>
      <c r="G64" s="124"/>
      <c r="H64" s="196"/>
      <c r="I64" s="216"/>
      <c r="J64" s="196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</row>
    <row r="65" spans="1:82" s="115" customFormat="1" ht="12.75">
      <c r="A65" s="226"/>
      <c r="B65" s="5" t="s">
        <v>258</v>
      </c>
      <c r="C65" s="21"/>
      <c r="D65" s="21"/>
      <c r="E65" s="33"/>
      <c r="F65" s="33"/>
      <c r="G65" s="225"/>
      <c r="H65" s="199"/>
      <c r="I65" s="217"/>
      <c r="J65" s="199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</row>
    <row r="66" spans="1:82" s="115" customFormat="1" ht="25.5">
      <c r="A66" s="224">
        <v>32</v>
      </c>
      <c r="B66" s="104" t="s">
        <v>259</v>
      </c>
      <c r="C66" s="228" t="s">
        <v>260</v>
      </c>
      <c r="D66" s="1"/>
      <c r="E66" s="34"/>
      <c r="F66" s="31" t="s">
        <v>28</v>
      </c>
      <c r="G66" s="225"/>
      <c r="H66" s="196"/>
      <c r="I66" s="216"/>
      <c r="J66" s="196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</row>
    <row r="67" spans="1:82" s="115" customFormat="1" ht="12.75">
      <c r="A67" s="60"/>
      <c r="B67" s="11" t="s">
        <v>42</v>
      </c>
      <c r="C67" s="60"/>
      <c r="D67" s="60"/>
      <c r="E67" s="19"/>
      <c r="F67" s="134"/>
      <c r="G67" s="135"/>
      <c r="H67" s="203"/>
      <c r="I67" s="203"/>
      <c r="J67" s="203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</row>
    <row r="68" spans="1:82" s="115" customFormat="1" ht="12.75">
      <c r="A68" s="60"/>
      <c r="B68" s="23" t="s">
        <v>43</v>
      </c>
      <c r="C68" s="60"/>
      <c r="D68" s="60"/>
      <c r="E68" s="19"/>
      <c r="F68" s="134"/>
      <c r="G68" s="135"/>
      <c r="H68" s="203"/>
      <c r="I68" s="203"/>
      <c r="J68" s="203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</row>
    <row r="69" spans="1:82" s="115" customFormat="1" ht="12.75">
      <c r="A69" s="60"/>
      <c r="B69" s="22" t="s">
        <v>47</v>
      </c>
      <c r="C69" s="60"/>
      <c r="D69" s="60"/>
      <c r="E69" s="19"/>
      <c r="F69" s="134"/>
      <c r="G69" s="135"/>
      <c r="H69" s="203"/>
      <c r="I69" s="203"/>
      <c r="J69" s="203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</row>
    <row r="70" spans="1:82" s="115" customFormat="1" ht="12.75">
      <c r="A70" s="60"/>
      <c r="B70" s="104" t="s">
        <v>146</v>
      </c>
      <c r="C70" s="60"/>
      <c r="D70" s="60"/>
      <c r="E70" s="19"/>
      <c r="F70" s="134"/>
      <c r="G70" s="135"/>
      <c r="H70" s="203"/>
      <c r="I70" s="203"/>
      <c r="J70" s="203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</row>
    <row r="71" spans="1:82" s="115" customFormat="1" ht="12.75">
      <c r="A71" s="60"/>
      <c r="B71" s="8" t="s">
        <v>261</v>
      </c>
      <c r="C71" s="60"/>
      <c r="D71" s="60"/>
      <c r="E71" s="19"/>
      <c r="F71" s="134"/>
      <c r="G71" s="135"/>
      <c r="H71" s="203"/>
      <c r="I71" s="203"/>
      <c r="J71" s="203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</row>
  </sheetData>
  <mergeCells count="1">
    <mergeCell ref="A1:B1"/>
  </mergeCells>
  <conditionalFormatting sqref="C43 A40:A41 D36 D31:D34 B39:B41 D39:D41 C40 A20:D20 D21 D24">
    <cfRule type="cellIs" priority="1" dxfId="0" operator="equal" stopIfTrue="1">
      <formula>"n"</formula>
    </cfRule>
  </conditionalFormatting>
  <conditionalFormatting sqref="A46:B46 A43:B43 B42:C42">
    <cfRule type="cellIs" priority="2" dxfId="1" operator="equal" stopIfTrue="1">
      <formula>"n"</formula>
    </cfRule>
  </conditionalFormatting>
  <conditionalFormatting sqref="D25:D26 D17 A14:A15 B14 C14:C15 D14">
    <cfRule type="cellIs" priority="3" dxfId="0" operator="equal" stopIfTrue="1">
      <formula>"n"</formula>
    </cfRule>
    <cfRule type="cellIs" priority="4" dxfId="2" operator="equal" stopIfTrue="1">
      <formula>"closed"</formula>
    </cfRule>
  </conditionalFormatting>
  <conditionalFormatting sqref="B36 A13:D13 A16:C19 B21:B30">
    <cfRule type="cellIs" priority="5" dxfId="2" operator="equal" stopIfTrue="1">
      <formula>"STOP"</formula>
    </cfRule>
  </conditionalFormatting>
  <printOptions/>
  <pageMargins left="0.75" right="0.75" top="0.5" bottom="0.5" header="0.5" footer="0.5"/>
  <pageSetup fitToHeight="4" horizontalDpi="600" verticalDpi="600" orientation="landscape" paperSize="5" scale="72" r:id="rId1"/>
  <headerFooter alignWithMargins="0">
    <oddFooter>&amp;CPage &amp;P&amp;RRevised FSET MASTER TEMPLATE tool_7_20_07(WC)</oddFooter>
  </headerFooter>
  <rowBreaks count="2" manualBreakCount="2">
    <brk id="24" max="9" man="1"/>
    <brk id="4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B1">
      <pane ySplit="2" topLeftCell="BM3" activePane="bottomLeft" state="frozen"/>
      <selection pane="topLeft" activeCell="B1" sqref="B1"/>
      <selection pane="bottomLeft" activeCell="E62" sqref="E62"/>
    </sheetView>
  </sheetViews>
  <sheetFormatPr defaultColWidth="9.140625" defaultRowHeight="12.75"/>
  <cols>
    <col min="1" max="1" width="4.7109375" style="28" hidden="1" customWidth="1"/>
    <col min="2" max="2" width="4.7109375" style="28" customWidth="1"/>
    <col min="3" max="3" width="40.7109375" style="28" customWidth="1"/>
    <col min="4" max="6" width="9.57421875" style="28" customWidth="1"/>
    <col min="7" max="7" width="9.57421875" style="87" customWidth="1"/>
    <col min="8" max="8" width="2.7109375" style="28" customWidth="1"/>
    <col min="9" max="9" width="4.7109375" style="87" customWidth="1"/>
    <col min="10" max="10" width="25.7109375" style="28" customWidth="1"/>
    <col min="11" max="13" width="9.7109375" style="28" customWidth="1"/>
    <col min="14" max="16384" width="9.140625" style="28" customWidth="1"/>
  </cols>
  <sheetData>
    <row r="1" spans="2:6" ht="13.5" customHeight="1">
      <c r="B1" s="234" t="str">
        <f>"RWB "&amp;RWBXX!B2&amp;" FSET Monitoring Report - Review Period "&amp;RWBXX!B9&amp;" - "&amp;RWBXX!B10</f>
        <v>RWB 15 FSET Monitoring Report - Review Period July 1, 2005 - September 30, 2006</v>
      </c>
      <c r="C1" s="235"/>
      <c r="D1" s="235"/>
      <c r="E1" s="235"/>
      <c r="F1" s="236"/>
    </row>
    <row r="2" ht="9" customHeight="1">
      <c r="C2" s="107"/>
    </row>
    <row r="3" spans="4:7" ht="11.25">
      <c r="D3" s="48" t="s">
        <v>102</v>
      </c>
      <c r="E3" s="48" t="s">
        <v>103</v>
      </c>
      <c r="F3" s="48" t="s">
        <v>104</v>
      </c>
      <c r="G3" s="88"/>
    </row>
    <row r="4" spans="1:7" ht="22.5">
      <c r="A4" s="59">
        <v>13</v>
      </c>
      <c r="B4" s="64">
        <v>9</v>
      </c>
      <c r="C4" s="47" t="s">
        <v>110</v>
      </c>
      <c r="D4" s="49">
        <f>MIN(Stats!$H12:$J12)</f>
        <v>0</v>
      </c>
      <c r="E4" s="63" t="e">
        <f>AVERAGE(Stats!$H12:$J12)</f>
        <v>#DIV/0!</v>
      </c>
      <c r="F4" s="49">
        <f>MAX(Stats!$H12:$J12)</f>
        <v>0</v>
      </c>
      <c r="G4" s="89"/>
    </row>
    <row r="5" spans="1:7" ht="11.25">
      <c r="A5" s="56"/>
      <c r="B5" s="65"/>
      <c r="C5" s="57"/>
      <c r="D5" s="69"/>
      <c r="E5" s="69"/>
      <c r="F5" s="69"/>
      <c r="G5" s="90"/>
    </row>
    <row r="6" spans="2:7" ht="11.25">
      <c r="B6" s="70"/>
      <c r="C6" s="54"/>
      <c r="D6" s="49" t="s">
        <v>105</v>
      </c>
      <c r="E6" s="49" t="s">
        <v>106</v>
      </c>
      <c r="F6" s="49" t="s">
        <v>107</v>
      </c>
      <c r="G6" s="89"/>
    </row>
    <row r="7" spans="1:7" ht="22.5">
      <c r="A7" s="59">
        <v>15</v>
      </c>
      <c r="B7" s="64" t="s">
        <v>68</v>
      </c>
      <c r="C7" s="47" t="s">
        <v>109</v>
      </c>
      <c r="D7" s="49">
        <f>COUNTIF(Stats!$H14:$J14,"Y")</f>
        <v>0</v>
      </c>
      <c r="E7" s="49">
        <f>COUNTIF(Stats!$H14:$J14,"N")</f>
        <v>0</v>
      </c>
      <c r="F7" s="49">
        <f>D7+E7</f>
        <v>0</v>
      </c>
      <c r="G7" s="89"/>
    </row>
    <row r="8" spans="1:7" ht="11.25">
      <c r="A8" s="59"/>
      <c r="B8" s="65"/>
      <c r="C8" s="48" t="s">
        <v>137</v>
      </c>
      <c r="D8" s="68">
        <f>IF($F7&gt;0,D7/$F7,0)</f>
        <v>0</v>
      </c>
      <c r="E8" s="68">
        <f>IF($F7&gt;0,E7/$F7,0)</f>
        <v>0</v>
      </c>
      <c r="F8" s="68">
        <f>IF($F7&gt;0,F7/$F7,0)</f>
        <v>0</v>
      </c>
      <c r="G8" s="90"/>
    </row>
    <row r="9" spans="2:7" ht="11.25">
      <c r="B9" s="65"/>
      <c r="C9" s="51"/>
      <c r="D9" s="52"/>
      <c r="E9" s="52"/>
      <c r="F9" s="52"/>
      <c r="G9" s="89"/>
    </row>
    <row r="10" spans="2:7" ht="11.25">
      <c r="B10" s="59"/>
      <c r="D10" s="49" t="s">
        <v>105</v>
      </c>
      <c r="E10" s="49" t="s">
        <v>106</v>
      </c>
      <c r="F10" s="49" t="s">
        <v>107</v>
      </c>
      <c r="G10" s="89"/>
    </row>
    <row r="11" spans="1:7" ht="11.25">
      <c r="A11" s="59">
        <v>16</v>
      </c>
      <c r="B11" s="66" t="s">
        <v>69</v>
      </c>
      <c r="C11" s="50" t="s">
        <v>108</v>
      </c>
      <c r="D11" s="49">
        <f>COUNTIF(Stats!$H15:$J15,"Y")</f>
        <v>0</v>
      </c>
      <c r="E11" s="75">
        <f>COUNTIF(Stats!$H15:$J15,"N")</f>
        <v>0</v>
      </c>
      <c r="F11" s="49">
        <f>D11+E11</f>
        <v>0</v>
      </c>
      <c r="G11" s="89"/>
    </row>
    <row r="12" spans="1:7" ht="11.25">
      <c r="A12" s="59"/>
      <c r="B12" s="67"/>
      <c r="C12" s="48" t="s">
        <v>137</v>
      </c>
      <c r="D12" s="68">
        <f>IF($F11&gt;0,D11/$F11,0)</f>
        <v>0</v>
      </c>
      <c r="E12" s="68">
        <f>IF($F11&gt;0,E11/$F11,0)</f>
        <v>0</v>
      </c>
      <c r="F12" s="68">
        <f>IF($F11&gt;0,F11/$F11,0)</f>
        <v>0</v>
      </c>
      <c r="G12" s="90"/>
    </row>
    <row r="13" ht="11.25">
      <c r="B13" s="59"/>
    </row>
    <row r="14" spans="2:7" ht="11.25">
      <c r="B14" s="59"/>
      <c r="D14" s="48" t="s">
        <v>102</v>
      </c>
      <c r="E14" s="48" t="s">
        <v>103</v>
      </c>
      <c r="F14" s="48" t="s">
        <v>104</v>
      </c>
      <c r="G14" s="88"/>
    </row>
    <row r="15" spans="1:7" ht="22.5">
      <c r="A15" s="59">
        <v>20</v>
      </c>
      <c r="B15" s="64" t="s">
        <v>73</v>
      </c>
      <c r="C15" s="47" t="s">
        <v>111</v>
      </c>
      <c r="D15" s="53">
        <f>MIN(Stats!$H19:$J19)</f>
        <v>0</v>
      </c>
      <c r="E15" s="63" t="e">
        <f>AVERAGE(Stats!$H19:$J19)</f>
        <v>#DIV/0!</v>
      </c>
      <c r="F15" s="53">
        <f>MAX(Stats!$H19:$J19)</f>
        <v>0</v>
      </c>
      <c r="G15" s="91"/>
    </row>
    <row r="16" spans="2:7" ht="11.25">
      <c r="B16" s="59"/>
      <c r="C16" s="51"/>
      <c r="D16" s="52"/>
      <c r="E16" s="52"/>
      <c r="F16" s="52"/>
      <c r="G16" s="89"/>
    </row>
    <row r="17" spans="2:7" ht="11.25">
      <c r="B17" s="70"/>
      <c r="C17" s="72"/>
      <c r="D17" s="49" t="s">
        <v>105</v>
      </c>
      <c r="E17" s="49" t="s">
        <v>106</v>
      </c>
      <c r="F17" s="49" t="s">
        <v>107</v>
      </c>
      <c r="G17" s="89"/>
    </row>
    <row r="18" spans="1:7" ht="22.5">
      <c r="A18" s="59">
        <v>21</v>
      </c>
      <c r="B18" s="64" t="s">
        <v>74</v>
      </c>
      <c r="C18" s="47" t="s">
        <v>94</v>
      </c>
      <c r="D18" s="49">
        <f>COUNTIF(Stats!$H20:$J20,"Y")</f>
        <v>0</v>
      </c>
      <c r="E18" s="73">
        <f>COUNTIF(Stats!$H20:$J20,"N")</f>
        <v>0</v>
      </c>
      <c r="F18" s="49">
        <f>D18+E18</f>
        <v>0</v>
      </c>
      <c r="G18" s="89"/>
    </row>
    <row r="19" spans="1:7" ht="11.25">
      <c r="A19" s="59"/>
      <c r="B19" s="65"/>
      <c r="C19" s="48" t="s">
        <v>137</v>
      </c>
      <c r="D19" s="68">
        <f>IF($F18&gt;0,D18/$F18,0)</f>
        <v>0</v>
      </c>
      <c r="E19" s="68">
        <f>IF($F18&gt;0,E18/$F18,0)</f>
        <v>0</v>
      </c>
      <c r="F19" s="68">
        <f>IF($F18&gt;0,F18/$F18,0)</f>
        <v>0</v>
      </c>
      <c r="G19" s="90"/>
    </row>
    <row r="20" ht="11.25">
      <c r="B20" s="59"/>
    </row>
    <row r="21" spans="2:7" ht="11.25">
      <c r="B21" s="59"/>
      <c r="D21" s="49" t="s">
        <v>105</v>
      </c>
      <c r="E21" s="49" t="s">
        <v>106</v>
      </c>
      <c r="F21" s="49" t="s">
        <v>107</v>
      </c>
      <c r="G21" s="89"/>
    </row>
    <row r="22" spans="1:10" ht="33.75">
      <c r="A22" s="59">
        <v>22</v>
      </c>
      <c r="B22" s="64" t="s">
        <v>75</v>
      </c>
      <c r="C22" s="47" t="s">
        <v>242</v>
      </c>
      <c r="D22" s="74">
        <f>COUNTIF(Stats!$H21:$J21,"Y")</f>
        <v>0</v>
      </c>
      <c r="E22" s="75">
        <f>COUNTIF(Stats!$H21:$J21,"N")</f>
        <v>0</v>
      </c>
      <c r="F22" s="73">
        <f>D22+E22</f>
        <v>0</v>
      </c>
      <c r="G22" s="89"/>
      <c r="J22" s="107"/>
    </row>
    <row r="23" spans="1:7" ht="11.25">
      <c r="A23" s="59"/>
      <c r="B23" s="65"/>
      <c r="C23" s="48" t="s">
        <v>137</v>
      </c>
      <c r="D23" s="68">
        <f>IF($F22&gt;0,D22/$F22,0)</f>
        <v>0</v>
      </c>
      <c r="E23" s="68">
        <f>IF($F22&gt;0,E22/$F22,0)</f>
        <v>0</v>
      </c>
      <c r="F23" s="68">
        <f>IF($F22&gt;0,F22/$F22,0)</f>
        <v>0</v>
      </c>
      <c r="G23" s="90"/>
    </row>
    <row r="24" ht="11.25">
      <c r="B24" s="59"/>
    </row>
    <row r="25" spans="2:7" ht="11.25">
      <c r="B25" s="59"/>
      <c r="D25" s="49" t="s">
        <v>105</v>
      </c>
      <c r="E25" s="205" t="s">
        <v>106</v>
      </c>
      <c r="F25" s="49" t="s">
        <v>107</v>
      </c>
      <c r="G25" s="89"/>
    </row>
    <row r="26" spans="1:7" ht="11.25">
      <c r="A26" s="59">
        <v>25</v>
      </c>
      <c r="B26" s="78" t="s">
        <v>76</v>
      </c>
      <c r="C26" s="47" t="s">
        <v>243</v>
      </c>
      <c r="D26" s="75" t="e">
        <f>COUNTIF(Stats!#REF!,"Y")</f>
        <v>#REF!</v>
      </c>
      <c r="E26" s="49" t="e">
        <f>COUNTIF(Stats!#REF!,"N")</f>
        <v>#REF!</v>
      </c>
      <c r="F26" s="74" t="e">
        <f>D26+E26</f>
        <v>#REF!</v>
      </c>
      <c r="G26" s="89"/>
    </row>
    <row r="27" spans="1:7" ht="11.25">
      <c r="A27" s="59"/>
      <c r="B27" s="65"/>
      <c r="C27" s="48" t="s">
        <v>137</v>
      </c>
      <c r="D27" s="68" t="e">
        <f>IF($F26&gt;0,D26/$F26,0)</f>
        <v>#REF!</v>
      </c>
      <c r="E27" s="68" t="e">
        <f>IF($F26&gt;0,E26/$F26,0)</f>
        <v>#REF!</v>
      </c>
      <c r="F27" s="68" t="e">
        <f>IF($F26&gt;0,F26/$F26,0)</f>
        <v>#REF!</v>
      </c>
      <c r="G27" s="90"/>
    </row>
    <row r="28" ht="11.25">
      <c r="B28" s="59"/>
    </row>
    <row r="29" spans="2:7" ht="11.25">
      <c r="B29" s="59"/>
      <c r="D29" s="49" t="s">
        <v>105</v>
      </c>
      <c r="E29" s="49" t="s">
        <v>106</v>
      </c>
      <c r="F29" s="49" t="s">
        <v>107</v>
      </c>
      <c r="G29" s="89"/>
    </row>
    <row r="30" spans="1:7" ht="22.5">
      <c r="A30" s="59">
        <v>26</v>
      </c>
      <c r="B30" s="64">
        <v>12</v>
      </c>
      <c r="C30" s="55" t="s">
        <v>112</v>
      </c>
      <c r="D30" s="49">
        <f>COUNTIF(Stats!$H25:$J25,"Y")</f>
        <v>0</v>
      </c>
      <c r="E30" s="75">
        <f>COUNTIF(Stats!$H25:$J25,"N")</f>
        <v>0</v>
      </c>
      <c r="F30" s="49">
        <f>D30+E30</f>
        <v>0</v>
      </c>
      <c r="G30" s="89"/>
    </row>
    <row r="31" spans="1:7" ht="11.25">
      <c r="A31" s="59"/>
      <c r="B31" s="65"/>
      <c r="C31" s="48" t="s">
        <v>137</v>
      </c>
      <c r="D31" s="68">
        <f>IF($F30&gt;0,D30/$F30,0)</f>
        <v>0</v>
      </c>
      <c r="E31" s="68">
        <f>IF($F30&gt;0,E30/$F30,0)</f>
        <v>0</v>
      </c>
      <c r="F31" s="68">
        <f>IF($F30&gt;0,F30/$F30,0)</f>
        <v>0</v>
      </c>
      <c r="G31" s="90"/>
    </row>
    <row r="32" ht="11.25">
      <c r="B32" s="59"/>
    </row>
    <row r="33" spans="2:7" ht="11.25">
      <c r="B33" s="59"/>
      <c r="D33" s="49" t="s">
        <v>105</v>
      </c>
      <c r="E33" s="49" t="s">
        <v>106</v>
      </c>
      <c r="F33" s="49" t="s">
        <v>107</v>
      </c>
      <c r="G33" s="89"/>
    </row>
    <row r="34" spans="1:7" ht="22.5">
      <c r="A34" s="59">
        <v>27</v>
      </c>
      <c r="B34" s="64">
        <v>13</v>
      </c>
      <c r="C34" s="55" t="s">
        <v>113</v>
      </c>
      <c r="D34" s="49">
        <f>COUNTIF(Stats!$H26:$J26,"Y")</f>
        <v>0</v>
      </c>
      <c r="E34" s="75">
        <f>COUNTIF(Stats!$H26:$J26,"N")</f>
        <v>0</v>
      </c>
      <c r="F34" s="49">
        <f>D34+E34</f>
        <v>0</v>
      </c>
      <c r="G34" s="89"/>
    </row>
    <row r="35" spans="1:7" ht="11.25">
      <c r="A35" s="59"/>
      <c r="B35" s="65"/>
      <c r="C35" s="48" t="s">
        <v>137</v>
      </c>
      <c r="D35" s="68">
        <f>IF($F34&gt;0,D34/$F34,0)</f>
        <v>0</v>
      </c>
      <c r="E35" s="68">
        <f>IF($F34&gt;0,E34/$F34,0)</f>
        <v>0</v>
      </c>
      <c r="F35" s="68">
        <f>IF($F34&gt;0,F34/$F34,0)</f>
        <v>0</v>
      </c>
      <c r="G35" s="90"/>
    </row>
    <row r="36" ht="11.25">
      <c r="B36" s="59"/>
    </row>
    <row r="37" spans="2:7" ht="11.25">
      <c r="B37" s="59"/>
      <c r="D37" s="49" t="s">
        <v>105</v>
      </c>
      <c r="E37" s="49" t="s">
        <v>106</v>
      </c>
      <c r="F37" s="49" t="s">
        <v>107</v>
      </c>
      <c r="G37" s="89"/>
    </row>
    <row r="38" spans="1:7" ht="33.75">
      <c r="A38" s="59">
        <v>29</v>
      </c>
      <c r="B38" s="64" t="s">
        <v>77</v>
      </c>
      <c r="C38" s="47" t="s">
        <v>114</v>
      </c>
      <c r="D38" s="73">
        <f>COUNTIF(Stats!$H28:$J28,"Y")</f>
        <v>0</v>
      </c>
      <c r="E38" s="75">
        <f>COUNTIF(Stats!$H28:$J28,"N")</f>
        <v>0</v>
      </c>
      <c r="F38" s="49">
        <f>D38+E38</f>
        <v>0</v>
      </c>
      <c r="G38" s="89"/>
    </row>
    <row r="39" spans="1:7" ht="11.25">
      <c r="A39" s="59"/>
      <c r="B39" s="65"/>
      <c r="C39" s="48" t="s">
        <v>137</v>
      </c>
      <c r="D39" s="68">
        <f>IF($F38&gt;0,D38/$F38,0)</f>
        <v>0</v>
      </c>
      <c r="E39" s="68">
        <f>IF($F38&gt;0,E38/$F38,0)</f>
        <v>0</v>
      </c>
      <c r="F39" s="68">
        <f>IF($F38&gt;0,F38/$F38,0)</f>
        <v>0</v>
      </c>
      <c r="G39" s="90"/>
    </row>
    <row r="40" ht="11.25">
      <c r="B40" s="59"/>
    </row>
    <row r="41" spans="2:7" ht="11.25">
      <c r="B41" s="59"/>
      <c r="D41" s="49" t="s">
        <v>105</v>
      </c>
      <c r="E41" s="206" t="s">
        <v>106</v>
      </c>
      <c r="F41" s="49" t="s">
        <v>107</v>
      </c>
      <c r="G41" s="89"/>
    </row>
    <row r="42" spans="1:7" ht="22.5">
      <c r="A42" s="59">
        <v>31</v>
      </c>
      <c r="B42" s="105" t="s">
        <v>79</v>
      </c>
      <c r="C42" s="47" t="s">
        <v>115</v>
      </c>
      <c r="D42" s="49">
        <f>COUNTIF(Stats!$H30:$J30,"Y")</f>
        <v>0</v>
      </c>
      <c r="E42" s="75">
        <f>COUNTIF(Stats!$H30:$J30,"N")</f>
        <v>0</v>
      </c>
      <c r="F42" s="73">
        <f>D42+E42</f>
        <v>0</v>
      </c>
      <c r="G42" s="89"/>
    </row>
    <row r="43" spans="1:7" ht="11.25">
      <c r="A43" s="59"/>
      <c r="B43" s="65"/>
      <c r="C43" s="48" t="s">
        <v>137</v>
      </c>
      <c r="D43" s="68">
        <f>IF($F42&gt;0,D42/$F42,0)</f>
        <v>0</v>
      </c>
      <c r="E43" s="68">
        <f>IF($F42&gt;0,E42/$F42,0)</f>
        <v>0</v>
      </c>
      <c r="F43" s="68">
        <f>IF($F42&gt;0,F42/$F42,0)</f>
        <v>0</v>
      </c>
      <c r="G43" s="90"/>
    </row>
    <row r="44" ht="11.25">
      <c r="B44" s="59"/>
    </row>
    <row r="45" spans="2:7" ht="11.25">
      <c r="B45" s="59"/>
      <c r="D45" s="49" t="s">
        <v>105</v>
      </c>
      <c r="E45" s="49" t="s">
        <v>106</v>
      </c>
      <c r="F45" s="49" t="s">
        <v>107</v>
      </c>
      <c r="G45" s="89"/>
    </row>
    <row r="46" spans="1:7" ht="33.75">
      <c r="A46" s="59">
        <v>32</v>
      </c>
      <c r="B46" s="64" t="s">
        <v>37</v>
      </c>
      <c r="C46" s="47" t="s">
        <v>116</v>
      </c>
      <c r="D46" s="49">
        <f>COUNTIF(Stats!$H31:$J31,"Y")</f>
        <v>0</v>
      </c>
      <c r="E46" s="75">
        <f>COUNTIF(Stats!$H31:$J31,"N")</f>
        <v>0</v>
      </c>
      <c r="F46" s="49">
        <f>D46+E46</f>
        <v>0</v>
      </c>
      <c r="G46" s="89"/>
    </row>
    <row r="47" spans="1:7" ht="11.25">
      <c r="A47" s="59"/>
      <c r="B47" s="65"/>
      <c r="C47" s="48" t="s">
        <v>137</v>
      </c>
      <c r="D47" s="68">
        <f>IF($F46&gt;0,D46/$F46,0)</f>
        <v>0</v>
      </c>
      <c r="E47" s="68">
        <f>IF($F46&gt;0,E46/$F46,0)</f>
        <v>0</v>
      </c>
      <c r="F47" s="68">
        <f>IF($F46&gt;0,F46/$F46,0)</f>
        <v>0</v>
      </c>
      <c r="G47" s="90"/>
    </row>
    <row r="48" ht="11.25">
      <c r="B48" s="59"/>
    </row>
    <row r="49" spans="2:7" ht="11.25">
      <c r="B49" s="59"/>
      <c r="D49" s="48" t="s">
        <v>117</v>
      </c>
      <c r="E49" s="48" t="s">
        <v>140</v>
      </c>
      <c r="F49" s="49" t="s">
        <v>107</v>
      </c>
      <c r="G49" s="89"/>
    </row>
    <row r="50" spans="1:7" ht="33.75">
      <c r="A50" s="59">
        <v>35</v>
      </c>
      <c r="B50" s="64" t="s">
        <v>39</v>
      </c>
      <c r="C50" s="47" t="s">
        <v>119</v>
      </c>
      <c r="D50" s="49">
        <f>COUNTIF(Stats!$H33:$J33,"A")+COUNTIF(Stats!$H33:$J33,"AB")+COUNTIF(Stats!$H33:$J33,"BA")</f>
        <v>0</v>
      </c>
      <c r="E50" s="49">
        <f>COUNTIF(Stats!$H33:$J33,"B")+COUNTIF(Stats!$H33:$J33,"AB")+COUNTIF(Stats!$H33:$J33,"BA")</f>
        <v>0</v>
      </c>
      <c r="F50" s="49">
        <f>D50+E50</f>
        <v>0</v>
      </c>
      <c r="G50" s="89"/>
    </row>
    <row r="51" spans="1:7" ht="11.25">
      <c r="A51" s="59"/>
      <c r="B51" s="65"/>
      <c r="C51" s="48" t="s">
        <v>137</v>
      </c>
      <c r="D51" s="68">
        <f>IF($F50&gt;0,D50/$F50,0)</f>
        <v>0</v>
      </c>
      <c r="E51" s="68">
        <f>IF($F50&gt;0,E50/$F50,0)</f>
        <v>0</v>
      </c>
      <c r="F51" s="68">
        <f>IF($F50&gt;0,F50/$F50,0)</f>
        <v>0</v>
      </c>
      <c r="G51" s="90"/>
    </row>
    <row r="52" spans="2:7" ht="11.25">
      <c r="B52" s="59"/>
      <c r="G52" s="99"/>
    </row>
    <row r="53" spans="2:7" ht="11.25">
      <c r="B53" s="59"/>
      <c r="D53" s="49" t="s">
        <v>105</v>
      </c>
      <c r="E53" s="205" t="s">
        <v>106</v>
      </c>
      <c r="F53" s="49" t="s">
        <v>101</v>
      </c>
      <c r="G53" s="49" t="s">
        <v>107</v>
      </c>
    </row>
    <row r="54" spans="1:7" ht="78.75">
      <c r="A54" s="59">
        <v>37</v>
      </c>
      <c r="B54" s="78" t="s">
        <v>80</v>
      </c>
      <c r="C54" s="47" t="s">
        <v>118</v>
      </c>
      <c r="D54" s="49">
        <f>COUNTIF(Stats!$H36:$J36,"Y")</f>
        <v>0</v>
      </c>
      <c r="E54" s="75">
        <f>COUNTIF(Stats!$H36:$J36,"N")</f>
        <v>0</v>
      </c>
      <c r="F54" s="49">
        <f>COUNTIF(Stats!$H36:$J36,"N/A")</f>
        <v>0</v>
      </c>
      <c r="G54" s="49">
        <f>D54+E54</f>
        <v>0</v>
      </c>
    </row>
    <row r="55" spans="1:7" ht="11.25">
      <c r="A55" s="59"/>
      <c r="B55" s="65"/>
      <c r="C55" s="48" t="s">
        <v>137</v>
      </c>
      <c r="D55" s="68">
        <f>IF($G54&gt;0,D54/$G54,0)</f>
        <v>0</v>
      </c>
      <c r="E55" s="68">
        <f>IF($G54&gt;0,E54/$G54,0)</f>
        <v>0</v>
      </c>
      <c r="F55" s="71"/>
      <c r="G55" s="68">
        <f>IF($G54&gt;0,G54/$G54,0)</f>
        <v>0</v>
      </c>
    </row>
    <row r="56" spans="2:7" ht="11.25">
      <c r="B56" s="59"/>
      <c r="G56" s="28"/>
    </row>
    <row r="57" spans="2:7" ht="11.25">
      <c r="B57" s="59"/>
      <c r="D57" s="49" t="s">
        <v>105</v>
      </c>
      <c r="E57" s="206" t="s">
        <v>106</v>
      </c>
      <c r="F57" s="49" t="s">
        <v>101</v>
      </c>
      <c r="G57" s="49" t="s">
        <v>107</v>
      </c>
    </row>
    <row r="58" spans="1:7" ht="33.75">
      <c r="A58" s="59">
        <v>39</v>
      </c>
      <c r="B58" s="105">
        <v>17</v>
      </c>
      <c r="C58" s="47" t="s">
        <v>120</v>
      </c>
      <c r="D58" s="49">
        <f>COUNTIF(Stats!$H38:$J38,"Y")</f>
        <v>0</v>
      </c>
      <c r="E58" s="75">
        <f>COUNTIF(Stats!$H38:$J38,"N")</f>
        <v>0</v>
      </c>
      <c r="F58" s="49">
        <f>COUNTIF(Stats!$H38:$J38,"N/A")</f>
        <v>0</v>
      </c>
      <c r="G58" s="49">
        <f>D58+E58</f>
        <v>0</v>
      </c>
    </row>
    <row r="59" spans="1:7" ht="11.25">
      <c r="A59" s="59"/>
      <c r="B59" s="65"/>
      <c r="C59" s="48" t="s">
        <v>137</v>
      </c>
      <c r="D59" s="68">
        <f>IF($G58&gt;0,D58/$G58,0)</f>
        <v>0</v>
      </c>
      <c r="E59" s="68">
        <f>IF($G58&gt;0,E58/$G58,0)</f>
        <v>0</v>
      </c>
      <c r="F59" s="71"/>
      <c r="G59" s="68">
        <f>IF($G58&gt;0,G58/$G58,0)</f>
        <v>0</v>
      </c>
    </row>
    <row r="60" spans="1:8" ht="11.25">
      <c r="A60" s="59"/>
      <c r="B60" s="59"/>
      <c r="D60" s="58"/>
      <c r="E60" s="58"/>
      <c r="F60" s="58"/>
      <c r="G60" s="58"/>
      <c r="H60" s="56"/>
    </row>
    <row r="61" spans="1:7" ht="11.25">
      <c r="A61" s="59"/>
      <c r="B61" s="59"/>
      <c r="D61" s="49" t="s">
        <v>105</v>
      </c>
      <c r="E61" s="206" t="s">
        <v>106</v>
      </c>
      <c r="F61" s="49" t="s">
        <v>101</v>
      </c>
      <c r="G61" s="49" t="s">
        <v>107</v>
      </c>
    </row>
    <row r="62" spans="1:8" ht="56.25">
      <c r="A62" s="59">
        <v>40</v>
      </c>
      <c r="B62" s="105">
        <v>18</v>
      </c>
      <c r="C62" s="47" t="s">
        <v>121</v>
      </c>
      <c r="D62" s="49">
        <f>COUNTIF(Stats!$H39:$J39,"Y")</f>
        <v>0</v>
      </c>
      <c r="E62" s="75">
        <f>COUNTIF(Stats!$H39:$J39,"N")</f>
        <v>0</v>
      </c>
      <c r="F62" s="49">
        <f>COUNTIF(Stats!$H39:$J39,"N/A")</f>
        <v>0</v>
      </c>
      <c r="G62" s="49">
        <f>D62+E62</f>
        <v>0</v>
      </c>
      <c r="H62" s="56"/>
    </row>
    <row r="63" spans="1:8" ht="11.25">
      <c r="A63" s="59"/>
      <c r="B63" s="65"/>
      <c r="C63" s="48" t="s">
        <v>137</v>
      </c>
      <c r="D63" s="68">
        <f>IF($G62&gt;0,D62/$G62,0)</f>
        <v>0</v>
      </c>
      <c r="E63" s="68">
        <f>IF($G62&gt;0,E62/$G62,0)</f>
        <v>0</v>
      </c>
      <c r="F63" s="71"/>
      <c r="G63" s="68">
        <f>IF($G62&gt;0,G62/$G62,0)</f>
        <v>0</v>
      </c>
      <c r="H63" s="56"/>
    </row>
    <row r="64" spans="1:8" ht="11.25">
      <c r="A64" s="59"/>
      <c r="B64" s="59"/>
      <c r="D64" s="58"/>
      <c r="E64" s="58"/>
      <c r="F64" s="58"/>
      <c r="G64" s="58"/>
      <c r="H64" s="56"/>
    </row>
    <row r="65" spans="1:7" ht="11.25">
      <c r="A65" s="59"/>
      <c r="B65" s="59"/>
      <c r="D65" s="49" t="s">
        <v>105</v>
      </c>
      <c r="E65" s="205" t="s">
        <v>106</v>
      </c>
      <c r="F65" s="49" t="s">
        <v>101</v>
      </c>
      <c r="G65" s="49" t="s">
        <v>107</v>
      </c>
    </row>
    <row r="66" spans="1:8" ht="56.25">
      <c r="A66" s="59">
        <v>41</v>
      </c>
      <c r="B66" s="78">
        <v>19</v>
      </c>
      <c r="C66" s="47" t="s">
        <v>122</v>
      </c>
      <c r="D66" s="49">
        <f>COUNTIF(Stats!$H40:$J40,"Y")</f>
        <v>0</v>
      </c>
      <c r="E66" s="75">
        <f>COUNTIF(Stats!$H40:$J40,"N")</f>
        <v>0</v>
      </c>
      <c r="F66" s="49">
        <f>COUNTIF(Stats!$H40:$J40,"N/A")</f>
        <v>0</v>
      </c>
      <c r="G66" s="49">
        <f>D66+E66</f>
        <v>0</v>
      </c>
      <c r="H66" s="56"/>
    </row>
    <row r="67" spans="1:8" ht="11.25">
      <c r="A67" s="59"/>
      <c r="B67" s="65"/>
      <c r="C67" s="48" t="s">
        <v>137</v>
      </c>
      <c r="D67" s="68">
        <f>IF($G66&gt;0,D66/$G66,0)</f>
        <v>0</v>
      </c>
      <c r="E67" s="68">
        <f>IF($G66&gt;0,E66/$G66,0)</f>
        <v>0</v>
      </c>
      <c r="F67" s="71"/>
      <c r="G67" s="68">
        <f>IF($G66&gt;0,G66/$G66,0)</f>
        <v>0</v>
      </c>
      <c r="H67" s="56"/>
    </row>
    <row r="68" spans="1:8" ht="11.25">
      <c r="A68" s="59"/>
      <c r="B68" s="59"/>
      <c r="D68" s="58"/>
      <c r="E68" s="58"/>
      <c r="F68" s="58"/>
      <c r="G68" s="58"/>
      <c r="H68" s="56"/>
    </row>
    <row r="69" spans="1:7" ht="11.25">
      <c r="A69" s="59"/>
      <c r="B69" s="59"/>
      <c r="D69" s="49" t="s">
        <v>105</v>
      </c>
      <c r="E69" s="206" t="s">
        <v>106</v>
      </c>
      <c r="F69" s="49" t="s">
        <v>101</v>
      </c>
      <c r="G69" s="49" t="s">
        <v>107</v>
      </c>
    </row>
    <row r="70" spans="1:8" ht="45">
      <c r="A70" s="59">
        <v>42</v>
      </c>
      <c r="B70" s="105">
        <v>20</v>
      </c>
      <c r="C70" s="47" t="s">
        <v>123</v>
      </c>
      <c r="D70" s="49">
        <f>COUNTIF(Stats!$H41:$J41,"Y")</f>
        <v>0</v>
      </c>
      <c r="E70" s="75">
        <f>COUNTIF(Stats!$H41:$J41,"N")</f>
        <v>0</v>
      </c>
      <c r="F70" s="49">
        <f>COUNTIF(Stats!$H41:$J41,"N/A")</f>
        <v>0</v>
      </c>
      <c r="G70" s="49">
        <f>D70+E70</f>
        <v>0</v>
      </c>
      <c r="H70" s="56"/>
    </row>
    <row r="71" spans="1:8" ht="11.25">
      <c r="A71" s="59"/>
      <c r="B71" s="65"/>
      <c r="C71" s="48" t="s">
        <v>137</v>
      </c>
      <c r="D71" s="68">
        <f>IF($G70&gt;0,D70/$G70,0)</f>
        <v>0</v>
      </c>
      <c r="E71" s="68">
        <f>IF($G70&gt;0,E70/$G70,0)</f>
        <v>0</v>
      </c>
      <c r="F71" s="98"/>
      <c r="G71" s="68">
        <f>IF($G70&gt;0,G70/$G70,0)</f>
        <v>0</v>
      </c>
      <c r="H71" s="56"/>
    </row>
    <row r="72" spans="2:7" ht="11.25">
      <c r="B72" s="59"/>
      <c r="G72" s="109"/>
    </row>
    <row r="73" spans="2:7" ht="11.25">
      <c r="B73" s="59"/>
      <c r="D73" s="49" t="s">
        <v>127</v>
      </c>
      <c r="E73" s="49" t="s">
        <v>128</v>
      </c>
      <c r="F73" s="94" t="s">
        <v>107</v>
      </c>
      <c r="G73" s="100"/>
    </row>
    <row r="74" spans="1:7" ht="22.5">
      <c r="A74" s="59">
        <v>44</v>
      </c>
      <c r="B74" s="64">
        <v>21</v>
      </c>
      <c r="C74" s="47" t="s">
        <v>124</v>
      </c>
      <c r="D74" s="49">
        <f>COUNTIF(Stats!$H43:$J43,1)</f>
        <v>0</v>
      </c>
      <c r="E74" s="73">
        <f>COUNTIF(Stats!$H43:$J43,2)</f>
        <v>0</v>
      </c>
      <c r="F74" s="94">
        <f>D74+E74</f>
        <v>0</v>
      </c>
      <c r="G74" s="100"/>
    </row>
    <row r="75" spans="1:7" ht="11.25">
      <c r="A75" s="59"/>
      <c r="B75" s="65"/>
      <c r="C75" s="48" t="s">
        <v>137</v>
      </c>
      <c r="D75" s="68">
        <f>IF($F74&gt;0,D74/$F74,0)</f>
        <v>0</v>
      </c>
      <c r="E75" s="68">
        <f>IF($F74&gt;0,E74/$F74,0)</f>
        <v>0</v>
      </c>
      <c r="F75" s="95">
        <f>IF($F74&gt;0,F74/$F74,0)</f>
        <v>0</v>
      </c>
      <c r="G75" s="101"/>
    </row>
    <row r="76" spans="2:7" ht="11.25">
      <c r="B76" s="59"/>
      <c r="G76" s="99"/>
    </row>
    <row r="77" spans="2:7" ht="11.25">
      <c r="B77" s="59"/>
      <c r="D77" s="49" t="s">
        <v>105</v>
      </c>
      <c r="E77" s="49" t="s">
        <v>106</v>
      </c>
      <c r="F77" s="94" t="s">
        <v>107</v>
      </c>
      <c r="G77" s="100"/>
    </row>
    <row r="78" spans="1:7" ht="22.5">
      <c r="A78" s="59">
        <v>45</v>
      </c>
      <c r="B78" s="64">
        <v>22</v>
      </c>
      <c r="C78" s="47" t="s">
        <v>125</v>
      </c>
      <c r="D78" s="74">
        <f>COUNTIF(Stats!$H44:$J44,"Y")</f>
        <v>0</v>
      </c>
      <c r="E78" s="49">
        <f>COUNTIF(Stats!$H44:$J44,"N")</f>
        <v>0</v>
      </c>
      <c r="F78" s="96">
        <f>D78+E78</f>
        <v>0</v>
      </c>
      <c r="G78" s="100"/>
    </row>
    <row r="79" spans="1:7" ht="11.25">
      <c r="A79" s="59"/>
      <c r="B79" s="65"/>
      <c r="C79" s="48" t="s">
        <v>137</v>
      </c>
      <c r="D79" s="68">
        <f>IF($F78&gt;0,D78/$F78,0)</f>
        <v>0</v>
      </c>
      <c r="E79" s="68">
        <f>IF($F78&gt;0,E78/$F78,0)</f>
        <v>0</v>
      </c>
      <c r="F79" s="95">
        <f>IF($F78&gt;0,F78/$F78,0)</f>
        <v>0</v>
      </c>
      <c r="G79" s="101"/>
    </row>
    <row r="80" spans="2:7" ht="11.25">
      <c r="B80" s="59"/>
      <c r="G80" s="99"/>
    </row>
    <row r="81" spans="2:7" ht="11.25">
      <c r="B81" s="59"/>
      <c r="D81" s="49" t="s">
        <v>105</v>
      </c>
      <c r="E81" s="205" t="s">
        <v>106</v>
      </c>
      <c r="F81" s="94" t="s">
        <v>107</v>
      </c>
      <c r="G81" s="100"/>
    </row>
    <row r="82" spans="1:7" ht="22.5">
      <c r="A82" s="59">
        <v>46</v>
      </c>
      <c r="B82" s="78">
        <v>23</v>
      </c>
      <c r="C82" s="47" t="s">
        <v>96</v>
      </c>
      <c r="D82" s="49">
        <f>COUNTIF(Stats!$H45:$J45,"Y")</f>
        <v>0</v>
      </c>
      <c r="E82" s="75">
        <f>COUNTIF(Stats!$H45:$J45,"N")</f>
        <v>0</v>
      </c>
      <c r="F82" s="97">
        <f>D82+E82</f>
        <v>0</v>
      </c>
      <c r="G82" s="100"/>
    </row>
    <row r="83" spans="1:7" ht="11.25">
      <c r="A83" s="59"/>
      <c r="B83" s="65"/>
      <c r="C83" s="48" t="s">
        <v>137</v>
      </c>
      <c r="D83" s="68">
        <f>IF($F82&gt;0,D82/$F82,0)</f>
        <v>0</v>
      </c>
      <c r="E83" s="68">
        <f>IF($F82&gt;0,E82/$F82,0)</f>
        <v>0</v>
      </c>
      <c r="F83" s="95">
        <f>IF($F82&gt;0,F82/$F82,0)</f>
        <v>0</v>
      </c>
      <c r="G83" s="101"/>
    </row>
    <row r="84" spans="2:7" ht="11.25">
      <c r="B84" s="59"/>
      <c r="G84" s="99"/>
    </row>
    <row r="85" spans="2:7" ht="11.25">
      <c r="B85" s="59"/>
      <c r="D85" s="49" t="s">
        <v>105</v>
      </c>
      <c r="E85" s="206" t="s">
        <v>106</v>
      </c>
      <c r="F85" s="94" t="s">
        <v>107</v>
      </c>
      <c r="G85" s="100"/>
    </row>
    <row r="86" spans="1:7" ht="22.5">
      <c r="A86" s="59">
        <v>47</v>
      </c>
      <c r="B86" s="105" t="s">
        <v>82</v>
      </c>
      <c r="C86" s="55" t="s">
        <v>126</v>
      </c>
      <c r="D86" s="49">
        <f>COUNTIF(Stats!$H46:$J46,"Y")</f>
        <v>0</v>
      </c>
      <c r="E86" s="75">
        <f>COUNTIF(Stats!$H46:$J46,"N")</f>
        <v>0</v>
      </c>
      <c r="F86" s="94">
        <f>D86+E86</f>
        <v>0</v>
      </c>
      <c r="G86" s="100"/>
    </row>
    <row r="87" spans="1:7" ht="11.25">
      <c r="A87" s="59"/>
      <c r="B87" s="65"/>
      <c r="C87" s="48" t="s">
        <v>137</v>
      </c>
      <c r="D87" s="68">
        <f>IF($F86&gt;0,D86/$F86,0)</f>
        <v>0</v>
      </c>
      <c r="E87" s="68">
        <f>IF($F86&gt;0,E86/$F86,0)</f>
        <v>0</v>
      </c>
      <c r="F87" s="95">
        <f>IF($F86&gt;0,F86/$F86,0)</f>
        <v>0</v>
      </c>
      <c r="G87" s="101"/>
    </row>
    <row r="88" spans="2:7" ht="11.25">
      <c r="B88" s="59"/>
      <c r="G88" s="99"/>
    </row>
    <row r="89" spans="2:7" ht="11.25">
      <c r="B89" s="59"/>
      <c r="D89" s="49" t="s">
        <v>105</v>
      </c>
      <c r="E89" s="49" t="s">
        <v>106</v>
      </c>
      <c r="F89" s="94" t="s">
        <v>107</v>
      </c>
      <c r="G89" s="100"/>
    </row>
    <row r="90" spans="1:7" ht="22.5">
      <c r="A90" s="59">
        <v>50</v>
      </c>
      <c r="B90" s="64" t="s">
        <v>84</v>
      </c>
      <c r="C90" s="47" t="s">
        <v>129</v>
      </c>
      <c r="D90" s="73">
        <f>COUNTIF(Stats!$H49:$J49,"Y")</f>
        <v>0</v>
      </c>
      <c r="E90" s="49">
        <f>COUNTIF(Stats!$H49:$J49,"N")</f>
        <v>0</v>
      </c>
      <c r="F90" s="94">
        <f>D90+E90</f>
        <v>0</v>
      </c>
      <c r="G90" s="100"/>
    </row>
    <row r="91" spans="1:7" ht="11.25">
      <c r="A91" s="59"/>
      <c r="B91" s="65"/>
      <c r="C91" s="48" t="s">
        <v>137</v>
      </c>
      <c r="D91" s="68">
        <f>IF($F90&gt;0,D90/$F90,0)</f>
        <v>0</v>
      </c>
      <c r="E91" s="68">
        <f>IF($F90&gt;0,E90/$F90,0)</f>
        <v>0</v>
      </c>
      <c r="F91" s="95">
        <f>IF($F90&gt;0,F90/$F90,0)</f>
        <v>0</v>
      </c>
      <c r="G91" s="101"/>
    </row>
    <row r="92" spans="2:7" ht="11.25">
      <c r="B92" s="59"/>
      <c r="G92" s="99"/>
    </row>
    <row r="93" spans="2:7" ht="11.25">
      <c r="B93" s="59"/>
      <c r="D93" s="49" t="s">
        <v>105</v>
      </c>
      <c r="E93" s="206" t="s">
        <v>106</v>
      </c>
      <c r="F93" s="94" t="s">
        <v>107</v>
      </c>
      <c r="G93" s="100"/>
    </row>
    <row r="94" spans="1:7" ht="22.5">
      <c r="A94" s="59">
        <v>52</v>
      </c>
      <c r="B94" s="105" t="s">
        <v>238</v>
      </c>
      <c r="C94" s="47" t="s">
        <v>130</v>
      </c>
      <c r="D94" s="49">
        <f>COUNTIF(Stats!$H52:$J52,"Y")</f>
        <v>0</v>
      </c>
      <c r="E94" s="75">
        <f>COUNTIF(Stats!$H52:$J52,"N")</f>
        <v>0</v>
      </c>
      <c r="F94" s="96">
        <f>D94+E94</f>
        <v>0</v>
      </c>
      <c r="G94" s="100"/>
    </row>
    <row r="95" spans="1:7" ht="11.25">
      <c r="A95" s="59"/>
      <c r="B95" s="65"/>
      <c r="C95" s="48" t="s">
        <v>137</v>
      </c>
      <c r="D95" s="68">
        <f>IF($F94&gt;0,D94/$F94,0)</f>
        <v>0</v>
      </c>
      <c r="E95" s="68">
        <f>IF($F94&gt;0,E94/$F94,0)</f>
        <v>0</v>
      </c>
      <c r="F95" s="95">
        <f>IF($F94&gt;0,F94/$F94,0)</f>
        <v>0</v>
      </c>
      <c r="G95" s="101"/>
    </row>
    <row r="96" spans="1:7" ht="11.25">
      <c r="A96" s="59"/>
      <c r="B96" s="65"/>
      <c r="C96" s="57"/>
      <c r="D96" s="188"/>
      <c r="E96" s="188"/>
      <c r="F96" s="188"/>
      <c r="G96" s="90"/>
    </row>
    <row r="97" spans="1:7" ht="11.25">
      <c r="A97" s="59"/>
      <c r="B97" s="238" t="s">
        <v>239</v>
      </c>
      <c r="C97" s="237" t="s">
        <v>240</v>
      </c>
      <c r="D97" s="207" t="s">
        <v>102</v>
      </c>
      <c r="E97" s="207" t="s">
        <v>103</v>
      </c>
      <c r="F97" s="207" t="s">
        <v>104</v>
      </c>
      <c r="G97" s="90"/>
    </row>
    <row r="98" spans="1:7" ht="11.25">
      <c r="A98" s="59"/>
      <c r="B98" s="238"/>
      <c r="C98" s="237"/>
      <c r="D98" s="103">
        <f>MIN(Stats!$H53:$J53)</f>
        <v>0</v>
      </c>
      <c r="E98" s="208" t="e">
        <f>AVERAGE(Stats!$H53:$J53)</f>
        <v>#DIV/0!</v>
      </c>
      <c r="F98" s="103">
        <f>MAX(Stats!$H53:$J53)</f>
        <v>0</v>
      </c>
      <c r="G98" s="90"/>
    </row>
    <row r="99" spans="2:7" ht="11.25">
      <c r="B99" s="59"/>
      <c r="G99" s="99"/>
    </row>
    <row r="100" spans="2:7" ht="11.25">
      <c r="B100" s="59"/>
      <c r="D100" s="49" t="s">
        <v>105</v>
      </c>
      <c r="E100" s="49" t="s">
        <v>106</v>
      </c>
      <c r="F100" s="94" t="s">
        <v>107</v>
      </c>
      <c r="G100" s="100"/>
    </row>
    <row r="101" spans="1:7" ht="11.25">
      <c r="A101" s="59">
        <v>53</v>
      </c>
      <c r="B101" s="64" t="s">
        <v>89</v>
      </c>
      <c r="C101" s="47" t="s">
        <v>131</v>
      </c>
      <c r="D101" s="74">
        <f>COUNTIF(Stats!$H54:$J54,"Y")</f>
        <v>0</v>
      </c>
      <c r="E101" s="75">
        <f>COUNTIF(Stats!$H54:$J54,"N")</f>
        <v>0</v>
      </c>
      <c r="F101" s="96">
        <f>D101+E101</f>
        <v>0</v>
      </c>
      <c r="G101" s="100"/>
    </row>
    <row r="102" spans="1:7" ht="11.25">
      <c r="A102" s="59"/>
      <c r="B102" s="65"/>
      <c r="C102" s="48" t="s">
        <v>137</v>
      </c>
      <c r="D102" s="68">
        <f>IF($F101&gt;0,D101/$F101,0)</f>
        <v>0</v>
      </c>
      <c r="E102" s="92">
        <f>IF($F101&gt;0,E101/$F101,0)</f>
        <v>0</v>
      </c>
      <c r="F102" s="95">
        <f>IF($F101&gt;0,F101/$F101,0)</f>
        <v>0</v>
      </c>
      <c r="G102" s="101"/>
    </row>
    <row r="103" spans="2:7" ht="11.25">
      <c r="B103" s="59"/>
      <c r="G103" s="99"/>
    </row>
    <row r="104" spans="2:7" ht="11.25">
      <c r="B104" s="59"/>
      <c r="D104" s="49" t="s">
        <v>105</v>
      </c>
      <c r="E104" s="205" t="s">
        <v>106</v>
      </c>
      <c r="F104" s="94" t="s">
        <v>107</v>
      </c>
      <c r="G104" s="100"/>
    </row>
    <row r="105" spans="1:7" ht="22.5">
      <c r="A105" s="59">
        <v>54</v>
      </c>
      <c r="B105" s="78" t="s">
        <v>91</v>
      </c>
      <c r="C105" s="47" t="s">
        <v>132</v>
      </c>
      <c r="D105" s="49">
        <f>COUNTIF(Stats!$H55:$J55,"Y")</f>
        <v>0</v>
      </c>
      <c r="E105" s="75">
        <f>COUNTIF(Stats!$H55:$J55,"N")</f>
        <v>0</v>
      </c>
      <c r="F105" s="97">
        <f>D105+E105</f>
        <v>0</v>
      </c>
      <c r="G105" s="100"/>
    </row>
    <row r="106" spans="1:7" ht="11.25">
      <c r="A106" s="59"/>
      <c r="B106" s="65"/>
      <c r="C106" s="48" t="s">
        <v>137</v>
      </c>
      <c r="D106" s="68">
        <f>IF($F105&gt;0,D105/$F105,0)</f>
        <v>0</v>
      </c>
      <c r="E106" s="68">
        <f>IF($F105&gt;0,E105/$F105,0)</f>
        <v>0</v>
      </c>
      <c r="F106" s="95">
        <f>IF($F105&gt;0,F105/$F105,0)</f>
        <v>0</v>
      </c>
      <c r="G106" s="101"/>
    </row>
    <row r="107" spans="2:7" ht="11.25">
      <c r="B107" s="59"/>
      <c r="G107" s="99"/>
    </row>
    <row r="108" spans="2:7" ht="11.25">
      <c r="B108" s="59"/>
      <c r="D108" s="48" t="s">
        <v>102</v>
      </c>
      <c r="E108" s="48" t="s">
        <v>103</v>
      </c>
      <c r="F108" s="93" t="s">
        <v>104</v>
      </c>
      <c r="G108" s="102"/>
    </row>
    <row r="109" spans="1:7" ht="22.5">
      <c r="A109" s="59">
        <v>55</v>
      </c>
      <c r="B109" s="64">
        <v>28</v>
      </c>
      <c r="C109" s="47" t="s">
        <v>133</v>
      </c>
      <c r="D109" s="49">
        <f>MIN(Stats!$H56:$J56)</f>
        <v>0</v>
      </c>
      <c r="E109" s="63" t="e">
        <f>AVERAGE(Stats!$H56:$J56)</f>
        <v>#DIV/0!</v>
      </c>
      <c r="F109" s="94">
        <f>MAX(Stats!$H56:$J56)</f>
        <v>0</v>
      </c>
      <c r="G109" s="100"/>
    </row>
    <row r="110" spans="2:7" ht="11.25">
      <c r="B110" s="59"/>
      <c r="G110" s="99"/>
    </row>
    <row r="111" spans="2:7" ht="11.25">
      <c r="B111" s="59"/>
      <c r="D111" s="49" t="s">
        <v>105</v>
      </c>
      <c r="E111" s="49" t="s">
        <v>106</v>
      </c>
      <c r="F111" s="94" t="s">
        <v>107</v>
      </c>
      <c r="G111" s="100"/>
    </row>
    <row r="112" spans="1:7" ht="22.5">
      <c r="A112" s="59">
        <v>57</v>
      </c>
      <c r="B112" s="64">
        <v>29</v>
      </c>
      <c r="C112" s="47" t="s">
        <v>134</v>
      </c>
      <c r="D112" s="73">
        <f>COUNTIF(Stats!$H58:$J58,"Y")</f>
        <v>0</v>
      </c>
      <c r="E112" s="49">
        <f>COUNTIF(Stats!$H58:$J58,"N")</f>
        <v>0</v>
      </c>
      <c r="F112" s="94">
        <f>D112+E112</f>
        <v>0</v>
      </c>
      <c r="G112" s="100"/>
    </row>
    <row r="113" spans="1:7" ht="11.25">
      <c r="A113" s="59"/>
      <c r="B113" s="65"/>
      <c r="C113" s="48" t="s">
        <v>137</v>
      </c>
      <c r="D113" s="68">
        <f>IF($F112&gt;0,D112/$F112,0)</f>
        <v>0</v>
      </c>
      <c r="E113" s="68">
        <f>IF($F112&gt;0,E112/$F112,0)</f>
        <v>0</v>
      </c>
      <c r="F113" s="95">
        <f>IF($F112&gt;0,F112/$F112,0)</f>
        <v>0</v>
      </c>
      <c r="G113" s="101"/>
    </row>
    <row r="114" spans="2:7" ht="11.25">
      <c r="B114" s="59"/>
      <c r="G114" s="99"/>
    </row>
    <row r="115" spans="2:7" ht="11.25">
      <c r="B115" s="59"/>
      <c r="D115" s="49" t="s">
        <v>105</v>
      </c>
      <c r="E115" s="49" t="s">
        <v>106</v>
      </c>
      <c r="F115" s="94" t="s">
        <v>107</v>
      </c>
      <c r="G115" s="100"/>
    </row>
    <row r="116" spans="1:7" ht="22.5">
      <c r="A116" s="59">
        <v>58</v>
      </c>
      <c r="B116" s="64">
        <v>30</v>
      </c>
      <c r="C116" s="47" t="s">
        <v>135</v>
      </c>
      <c r="D116" s="49">
        <f>COUNTIF(Stats!$H59:$J59,"Y")</f>
        <v>0</v>
      </c>
      <c r="E116" s="75">
        <f>COUNTIF(Stats!$H59:$J59,"N")</f>
        <v>0</v>
      </c>
      <c r="F116" s="96">
        <f>D116+E116</f>
        <v>0</v>
      </c>
      <c r="G116" s="100"/>
    </row>
    <row r="117" spans="1:7" ht="11.25">
      <c r="A117" s="59"/>
      <c r="B117" s="65"/>
      <c r="C117" s="48" t="s">
        <v>137</v>
      </c>
      <c r="D117" s="68">
        <f>IF($F116&gt;0,D116/$F116,0)</f>
        <v>0</v>
      </c>
      <c r="E117" s="68">
        <f>IF($F116&gt;0,E116/$F116,0)</f>
        <v>0</v>
      </c>
      <c r="F117" s="68">
        <f>IF($F116&gt;0,F116/$F116,0)</f>
        <v>0</v>
      </c>
      <c r="G117" s="90"/>
    </row>
    <row r="118" ht="11.25">
      <c r="B118" s="59"/>
    </row>
    <row r="119" spans="2:7" ht="11.25">
      <c r="B119" s="59"/>
      <c r="D119" s="75" t="s">
        <v>246</v>
      </c>
      <c r="E119" s="75" t="s">
        <v>247</v>
      </c>
      <c r="F119" s="49" t="s">
        <v>107</v>
      </c>
      <c r="G119" s="89"/>
    </row>
    <row r="120" spans="1:7" ht="22.5">
      <c r="A120" s="59">
        <v>60</v>
      </c>
      <c r="B120" s="64" t="s">
        <v>86</v>
      </c>
      <c r="C120" s="47" t="s">
        <v>245</v>
      </c>
      <c r="D120" s="75">
        <f>COUNTIF(Stats!$H61:$J61,"&gt;0")</f>
        <v>0</v>
      </c>
      <c r="E120" s="49">
        <f>COUNTIF(Stats!$H61:$J61,0)</f>
        <v>0</v>
      </c>
      <c r="F120" s="49">
        <f>D120+E120</f>
        <v>0</v>
      </c>
      <c r="G120" s="89"/>
    </row>
    <row r="121" spans="1:7" ht="11.25">
      <c r="A121" s="59"/>
      <c r="B121" s="65"/>
      <c r="C121" s="48" t="s">
        <v>137</v>
      </c>
      <c r="D121" s="68">
        <f>IF($F120&gt;0,D120/$F120,0)</f>
        <v>0</v>
      </c>
      <c r="E121" s="68">
        <f>IF($F120&gt;0,E120/$F120,0)</f>
        <v>0</v>
      </c>
      <c r="F121" s="68">
        <f>IF($F120&gt;0,F120/$F120,0)</f>
        <v>0</v>
      </c>
      <c r="G121" s="90"/>
    </row>
    <row r="122" ht="11.25">
      <c r="B122" s="59"/>
    </row>
    <row r="123" spans="2:7" ht="27.75" customHeight="1">
      <c r="B123" s="59"/>
      <c r="D123" s="49" t="s">
        <v>105</v>
      </c>
      <c r="E123" s="206" t="s">
        <v>106</v>
      </c>
      <c r="F123" s="77" t="s">
        <v>142</v>
      </c>
      <c r="G123" s="89"/>
    </row>
    <row r="124" spans="1:7" ht="22.5">
      <c r="A124" s="59">
        <v>61</v>
      </c>
      <c r="B124" s="105" t="s">
        <v>87</v>
      </c>
      <c r="C124" s="47" t="s">
        <v>141</v>
      </c>
      <c r="D124" s="53">
        <f>SUM(Stats!$H62:$J62)</f>
        <v>0</v>
      </c>
      <c r="E124" s="103">
        <f>F124-D124</f>
        <v>0</v>
      </c>
      <c r="F124" s="66">
        <f>SUM(Stats!$H61:$J61)</f>
        <v>0</v>
      </c>
      <c r="G124" s="89"/>
    </row>
    <row r="125" spans="1:7" ht="11.25">
      <c r="A125" s="59"/>
      <c r="B125" s="65"/>
      <c r="C125" s="48" t="s">
        <v>137</v>
      </c>
      <c r="D125" s="68">
        <f>IF($F124&gt;0,D124/$F124,0)</f>
        <v>0</v>
      </c>
      <c r="E125" s="68">
        <f>IF($F124&gt;0,E124/$F124,0)</f>
        <v>0</v>
      </c>
      <c r="F125" s="68">
        <f>IF($F124&gt;0,F124/$F124,0)</f>
        <v>0</v>
      </c>
      <c r="G125" s="90"/>
    </row>
    <row r="126" ht="11.25">
      <c r="B126" s="59"/>
    </row>
    <row r="127" spans="2:7" ht="11.25">
      <c r="B127" s="59"/>
      <c r="D127" s="49" t="s">
        <v>105</v>
      </c>
      <c r="E127" s="206" t="s">
        <v>106</v>
      </c>
      <c r="F127" s="49" t="s">
        <v>107</v>
      </c>
      <c r="G127" s="89"/>
    </row>
    <row r="128" spans="1:7" ht="45">
      <c r="A128" s="59">
        <v>62</v>
      </c>
      <c r="B128" s="105">
        <v>32</v>
      </c>
      <c r="C128" s="47" t="s">
        <v>136</v>
      </c>
      <c r="D128" s="49">
        <f>COUNTIF(Stats!$H64:$J64,"Y")</f>
        <v>0</v>
      </c>
      <c r="E128" s="75">
        <f>COUNTIF(Stats!$H64:$J64,"N")</f>
        <v>0</v>
      </c>
      <c r="F128" s="49">
        <f>D128+E128</f>
        <v>0</v>
      </c>
      <c r="G128" s="89"/>
    </row>
    <row r="129" spans="3:7" ht="11.25">
      <c r="C129" s="48" t="s">
        <v>137</v>
      </c>
      <c r="D129" s="68">
        <f>IF($F128&gt;0,D128/$F128,0)</f>
        <v>0</v>
      </c>
      <c r="E129" s="68">
        <f>IF($F128&gt;0,E128/$F128,0)</f>
        <v>0</v>
      </c>
      <c r="F129" s="68">
        <f>IF($F128&gt;0,F128/$F128,0)</f>
        <v>0</v>
      </c>
      <c r="G129" s="90"/>
    </row>
    <row r="131" ht="11.25">
      <c r="C131" s="173" t="s">
        <v>42</v>
      </c>
    </row>
    <row r="132" ht="11.25">
      <c r="C132" s="174" t="s">
        <v>43</v>
      </c>
    </row>
    <row r="133" ht="11.25">
      <c r="C133" s="175" t="s">
        <v>47</v>
      </c>
    </row>
  </sheetData>
  <mergeCells count="3">
    <mergeCell ref="B1:F1"/>
    <mergeCell ref="C97:C98"/>
    <mergeCell ref="B97:B98"/>
  </mergeCells>
  <conditionalFormatting sqref="B4:B6 C4 C6">
    <cfRule type="cellIs" priority="1" dxfId="2" operator="equal" stopIfTrue="1">
      <formula>"y"</formula>
    </cfRule>
  </conditionalFormatting>
  <conditionalFormatting sqref="B7:B9 C7 C9 C16">
    <cfRule type="cellIs" priority="2" dxfId="0" operator="equal" stopIfTrue="1">
      <formula>"n"</formula>
    </cfRule>
    <cfRule type="cellIs" priority="3" dxfId="2" operator="equal" stopIfTrue="1">
      <formula>"closed"</formula>
    </cfRule>
  </conditionalFormatting>
  <conditionalFormatting sqref="C22 B15:C15 C26 C30 C38 C34 C42 B17 B42:B43 B38:B39 B34:B35 B30:B31 B26:B27 B22:B23 B54:B55 C54">
    <cfRule type="cellIs" priority="4" dxfId="2" operator="equal" stopIfTrue="1">
      <formula>"STOP"</formula>
    </cfRule>
  </conditionalFormatting>
  <conditionalFormatting sqref="C62 C66 C18 B66:B67 B62:B63 B18:B19 B70:B71 C70">
    <cfRule type="cellIs" priority="5" dxfId="0" operator="equal" stopIfTrue="1">
      <formula>"n"</formula>
    </cfRule>
  </conditionalFormatting>
  <conditionalFormatting sqref="C86 B86:B87 B74:B75 C74">
    <cfRule type="cellIs" priority="6" dxfId="1" operator="equal" stopIfTrue="1">
      <formula>"n"</formula>
    </cfRule>
  </conditionalFormatting>
  <printOptions horizontalCentered="1"/>
  <pageMargins left="0.75" right="0.75" top="0.5" bottom="0.75" header="0.5" footer="0.5"/>
  <pageSetup horizontalDpi="600" verticalDpi="600" orientation="portrait" r:id="rId1"/>
  <headerFooter alignWithMargins="0">
    <oddFooter>&amp;CPage &amp;P</oddFooter>
  </headerFooter>
  <rowBreaks count="3" manualBreakCount="3">
    <brk id="48" max="255" man="1"/>
    <brk id="84" max="255" man="1"/>
    <brk id="1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E13" sqref="AE13"/>
    </sheetView>
  </sheetViews>
  <sheetFormatPr defaultColWidth="9.140625" defaultRowHeight="12.75"/>
  <cols>
    <col min="1" max="1" width="4.7109375" style="27" customWidth="1"/>
    <col min="2" max="2" width="14.57421875" style="28" customWidth="1"/>
    <col min="3" max="3" width="11.7109375" style="28" customWidth="1"/>
    <col min="4" max="4" width="10.57421875" style="27" customWidth="1"/>
    <col min="5" max="28" width="4.7109375" style="28" customWidth="1"/>
    <col min="29" max="16384" width="9.140625" style="28" customWidth="1"/>
  </cols>
  <sheetData>
    <row r="1" spans="1:28" ht="20.25" customHeight="1">
      <c r="A1" s="239" t="str">
        <f>"RWB "&amp;RWBXX!B2&amp;" FSET Findings Summary"</f>
        <v>RWB 15 FSET Findings Summary</v>
      </c>
      <c r="B1" s="240"/>
      <c r="C1" s="240"/>
      <c r="D1" s="241"/>
      <c r="E1" s="53">
        <f>Report!$E11</f>
        <v>0</v>
      </c>
      <c r="F1" s="53">
        <f>Report!$E18</f>
        <v>0</v>
      </c>
      <c r="G1" s="53">
        <f>Report!$E22</f>
        <v>0</v>
      </c>
      <c r="H1" s="53" t="e">
        <f>Report!$D26</f>
        <v>#REF!</v>
      </c>
      <c r="I1" s="53">
        <f>Report!$E30</f>
        <v>0</v>
      </c>
      <c r="J1" s="53">
        <f>Report!$E34</f>
        <v>0</v>
      </c>
      <c r="K1" s="53">
        <f>Report!$E38</f>
        <v>0</v>
      </c>
      <c r="L1" s="53">
        <f>Report!$E42</f>
        <v>0</v>
      </c>
      <c r="M1" s="53">
        <f>Report!$E46</f>
        <v>0</v>
      </c>
      <c r="N1" s="53">
        <f>Report!$E54</f>
        <v>0</v>
      </c>
      <c r="O1" s="53">
        <f>Report!$E58</f>
        <v>0</v>
      </c>
      <c r="P1" s="53">
        <f>Report!$E62</f>
        <v>0</v>
      </c>
      <c r="Q1" s="53">
        <f>Report!$E66</f>
        <v>0</v>
      </c>
      <c r="R1" s="53">
        <f>Report!$E70</f>
        <v>0</v>
      </c>
      <c r="S1" s="53">
        <f>Report!$E74</f>
        <v>0</v>
      </c>
      <c r="T1" s="53">
        <f>Report!$E82</f>
        <v>0</v>
      </c>
      <c r="U1" s="53">
        <f>Report!$E86</f>
        <v>0</v>
      </c>
      <c r="V1" s="53">
        <f>Report!$E94</f>
        <v>0</v>
      </c>
      <c r="W1" s="53">
        <f>Report!$E94</f>
        <v>0</v>
      </c>
      <c r="X1" s="53">
        <f>Report!$E101</f>
        <v>0</v>
      </c>
      <c r="Y1" s="53">
        <f>Report!$E105</f>
        <v>0</v>
      </c>
      <c r="Z1" s="53">
        <f>Report!$E116</f>
        <v>0</v>
      </c>
      <c r="AA1" s="53">
        <f>Report!$E124</f>
        <v>0</v>
      </c>
      <c r="AB1" s="53">
        <f>Report!$E128</f>
        <v>0</v>
      </c>
    </row>
    <row r="2" spans="5:28" ht="11.25" hidden="1">
      <c r="E2" s="27">
        <v>16</v>
      </c>
      <c r="F2" s="27">
        <v>21</v>
      </c>
      <c r="G2" s="27">
        <v>22</v>
      </c>
      <c r="H2" s="86">
        <v>25</v>
      </c>
      <c r="I2" s="27">
        <v>26</v>
      </c>
      <c r="J2" s="27">
        <v>27</v>
      </c>
      <c r="K2" s="27">
        <v>29</v>
      </c>
      <c r="L2" s="27">
        <v>31</v>
      </c>
      <c r="M2" s="27">
        <v>32</v>
      </c>
      <c r="N2" s="27">
        <v>37</v>
      </c>
      <c r="O2" s="27">
        <v>39</v>
      </c>
      <c r="P2" s="27">
        <v>40</v>
      </c>
      <c r="Q2" s="27">
        <v>41</v>
      </c>
      <c r="R2" s="27">
        <v>42</v>
      </c>
      <c r="S2" s="86">
        <v>44</v>
      </c>
      <c r="T2" s="27">
        <v>46</v>
      </c>
      <c r="U2" s="27">
        <v>47</v>
      </c>
      <c r="V2" s="27">
        <v>52</v>
      </c>
      <c r="W2" s="27">
        <v>53</v>
      </c>
      <c r="X2" s="27">
        <v>54</v>
      </c>
      <c r="Y2" s="27">
        <v>55</v>
      </c>
      <c r="Z2" s="27">
        <v>59</v>
      </c>
      <c r="AA2" s="86">
        <v>62</v>
      </c>
      <c r="AB2" s="27">
        <v>63</v>
      </c>
    </row>
    <row r="3" spans="5:28" ht="11.25" hidden="1">
      <c r="E3" s="27" t="s">
        <v>139</v>
      </c>
      <c r="F3" s="27" t="s">
        <v>139</v>
      </c>
      <c r="G3" s="27" t="s">
        <v>139</v>
      </c>
      <c r="H3" s="27" t="s">
        <v>138</v>
      </c>
      <c r="I3" s="27" t="s">
        <v>139</v>
      </c>
      <c r="J3" s="27" t="s">
        <v>139</v>
      </c>
      <c r="K3" s="27" t="s">
        <v>139</v>
      </c>
      <c r="L3" s="27" t="s">
        <v>139</v>
      </c>
      <c r="M3" s="27" t="s">
        <v>139</v>
      </c>
      <c r="N3" s="27" t="s">
        <v>139</v>
      </c>
      <c r="O3" s="27" t="s">
        <v>139</v>
      </c>
      <c r="P3" s="27" t="s">
        <v>139</v>
      </c>
      <c r="Q3" s="27" t="s">
        <v>139</v>
      </c>
      <c r="R3" s="27" t="s">
        <v>139</v>
      </c>
      <c r="S3" s="27">
        <v>2</v>
      </c>
      <c r="T3" s="27" t="s">
        <v>139</v>
      </c>
      <c r="U3" s="27" t="s">
        <v>139</v>
      </c>
      <c r="V3" s="27" t="s">
        <v>139</v>
      </c>
      <c r="W3" s="27" t="s">
        <v>138</v>
      </c>
      <c r="X3" s="27" t="s">
        <v>139</v>
      </c>
      <c r="Y3" s="27" t="s">
        <v>139</v>
      </c>
      <c r="Z3" s="27" t="s">
        <v>139</v>
      </c>
      <c r="AA3" s="27" t="s">
        <v>143</v>
      </c>
      <c r="AB3" s="27" t="s">
        <v>139</v>
      </c>
    </row>
    <row r="4" spans="1:28" ht="11.25">
      <c r="A4" s="83" t="s">
        <v>144</v>
      </c>
      <c r="B4" s="84" t="s">
        <v>145</v>
      </c>
      <c r="C4" s="85"/>
      <c r="D4" s="83" t="s">
        <v>5</v>
      </c>
      <c r="E4" s="79" t="s">
        <v>69</v>
      </c>
      <c r="F4" s="80" t="s">
        <v>74</v>
      </c>
      <c r="G4" s="80" t="s">
        <v>75</v>
      </c>
      <c r="H4" s="81" t="s">
        <v>76</v>
      </c>
      <c r="I4" s="80">
        <v>12</v>
      </c>
      <c r="J4" s="80">
        <v>13</v>
      </c>
      <c r="K4" s="80" t="s">
        <v>77</v>
      </c>
      <c r="L4" s="106" t="s">
        <v>79</v>
      </c>
      <c r="M4" s="80" t="s">
        <v>37</v>
      </c>
      <c r="N4" s="81" t="s">
        <v>80</v>
      </c>
      <c r="O4" s="106">
        <v>17</v>
      </c>
      <c r="P4" s="106">
        <v>18</v>
      </c>
      <c r="Q4" s="81">
        <v>19</v>
      </c>
      <c r="R4" s="106">
        <v>20</v>
      </c>
      <c r="S4" s="80">
        <v>21</v>
      </c>
      <c r="T4" s="81">
        <v>23</v>
      </c>
      <c r="U4" s="106" t="s">
        <v>82</v>
      </c>
      <c r="V4" s="106" t="s">
        <v>238</v>
      </c>
      <c r="W4" s="80" t="s">
        <v>239</v>
      </c>
      <c r="X4" s="80" t="s">
        <v>89</v>
      </c>
      <c r="Y4" s="81" t="s">
        <v>91</v>
      </c>
      <c r="Z4" s="80">
        <v>30</v>
      </c>
      <c r="AA4" s="106" t="s">
        <v>87</v>
      </c>
      <c r="AB4" s="106">
        <v>32</v>
      </c>
    </row>
    <row r="5" spans="1:28" ht="11.25">
      <c r="A5" s="83">
        <v>1</v>
      </c>
      <c r="B5" s="76">
        <f>Sample!C2</f>
        <v>0</v>
      </c>
      <c r="C5" s="76">
        <f>Sample!D2</f>
        <v>0</v>
      </c>
      <c r="D5" s="82">
        <f>Sample!B2</f>
        <v>0</v>
      </c>
      <c r="E5" s="48">
        <f ca="1">OFFSET(Stats!$G$1,E$2-1,$A5)</f>
        <v>0</v>
      </c>
      <c r="F5" s="48">
        <f ca="1">OFFSET(Stats!$G$1,F$2-1,$A5)</f>
        <v>0</v>
      </c>
      <c r="G5" s="48">
        <f ca="1">OFFSET(Stats!$G$1,G$2-1,$A5)</f>
        <v>0</v>
      </c>
      <c r="H5" s="48">
        <f ca="1">OFFSET(Stats!$G$1,H$2-1,$A5)</f>
        <v>0</v>
      </c>
      <c r="I5" s="48">
        <f ca="1">OFFSET(Stats!$G$1,I$2-1,$A5)</f>
        <v>0</v>
      </c>
      <c r="J5" s="48">
        <f ca="1">OFFSET(Stats!$G$1,J$2-1,$A5)</f>
        <v>0</v>
      </c>
      <c r="K5" s="48">
        <f ca="1">OFFSET(Stats!$G$1,K$2-1,$A5)</f>
        <v>0</v>
      </c>
      <c r="L5" s="48">
        <f ca="1">OFFSET(Stats!$G$1,L$2-1,$A5)</f>
        <v>0</v>
      </c>
      <c r="M5" s="48">
        <f ca="1">OFFSET(Stats!$G$1,M$2-1,$A5)</f>
        <v>0</v>
      </c>
      <c r="N5" s="48">
        <f ca="1">OFFSET(Stats!$G$1,N$2-1,$A5)</f>
        <v>0</v>
      </c>
      <c r="O5" s="48">
        <f ca="1">OFFSET(Stats!$G$1,O$2-1,$A5)</f>
        <v>0</v>
      </c>
      <c r="P5" s="48">
        <f ca="1">OFFSET(Stats!$G$1,P$2-1,$A5)</f>
        <v>0</v>
      </c>
      <c r="Q5" s="48">
        <f ca="1">OFFSET(Stats!$G$1,Q$2-1,$A5)</f>
        <v>0</v>
      </c>
      <c r="R5" s="48">
        <f ca="1">OFFSET(Stats!$G$1,R$2-1,$A5)</f>
        <v>0</v>
      </c>
      <c r="S5" s="48">
        <f ca="1">OFFSET(Stats!$G$1,S$2-1,$A5)</f>
        <v>0</v>
      </c>
      <c r="T5" s="48">
        <f ca="1">OFFSET(Stats!$G$1,T$2-1,$A5)</f>
        <v>0</v>
      </c>
      <c r="U5" s="48">
        <f ca="1">OFFSET(Stats!$G$1,U$2-1,$A5)</f>
        <v>0</v>
      </c>
      <c r="V5" s="48">
        <f ca="1">OFFSET(Stats!$G$1,V$2-1,$A5)</f>
        <v>0</v>
      </c>
      <c r="W5" s="48">
        <f ca="1">OFFSET(Stats!$G$1,W$2-1,$A5)</f>
        <v>0</v>
      </c>
      <c r="X5" s="48">
        <f ca="1">OFFSET(Stats!$G$1,X$2-1,$A5)</f>
        <v>0</v>
      </c>
      <c r="Y5" s="48">
        <f ca="1">OFFSET(Stats!$G$1,Y$2-1,$A5)</f>
        <v>0</v>
      </c>
      <c r="Z5" s="48">
        <f ca="1">OFFSET(Stats!$G$1,Z$2-1,$A5)</f>
        <v>0</v>
      </c>
      <c r="AA5" s="108">
        <f ca="1">IF(OFFSET(Stats!$G$1,AA$2-1,$A5)="?","?",OFFSET(Stats!$G$1,AA$2-2,$A5)-OFFSET(Stats!$G$1,AA$2-1,$A5))</f>
        <v>0</v>
      </c>
      <c r="AB5" s="48">
        <f ca="1">OFFSET(Stats!$G$1,AB$2-1,$A5)</f>
        <v>0</v>
      </c>
    </row>
    <row r="6" spans="1:28" ht="11.25">
      <c r="A6" s="83">
        <v>2</v>
      </c>
      <c r="B6" s="76">
        <f>Sample!C3</f>
        <v>0</v>
      </c>
      <c r="C6" s="76">
        <f>Sample!D3</f>
        <v>0</v>
      </c>
      <c r="D6" s="82">
        <f>Sample!B3</f>
        <v>0</v>
      </c>
      <c r="E6" s="48">
        <f ca="1">OFFSET(Stats!$G$1,E$2-1,$A6)</f>
        <v>0</v>
      </c>
      <c r="F6" s="48">
        <f ca="1">OFFSET(Stats!$G$1,F$2-1,$A6)</f>
        <v>0</v>
      </c>
      <c r="G6" s="48">
        <f ca="1">OFFSET(Stats!$G$1,G$2-1,$A6)</f>
        <v>0</v>
      </c>
      <c r="H6" s="48">
        <f ca="1">OFFSET(Stats!$G$1,H$2-1,$A6)</f>
        <v>0</v>
      </c>
      <c r="I6" s="48">
        <f ca="1">OFFSET(Stats!$G$1,I$2-1,$A6)</f>
        <v>0</v>
      </c>
      <c r="J6" s="48">
        <f ca="1">OFFSET(Stats!$G$1,J$2-1,$A6)</f>
        <v>0</v>
      </c>
      <c r="K6" s="48">
        <f ca="1">OFFSET(Stats!$G$1,K$2-1,$A6)</f>
        <v>0</v>
      </c>
      <c r="L6" s="48">
        <f ca="1">OFFSET(Stats!$G$1,L$2-1,$A6)</f>
        <v>0</v>
      </c>
      <c r="M6" s="48">
        <f ca="1">OFFSET(Stats!$G$1,M$2-1,$A6)</f>
        <v>0</v>
      </c>
      <c r="N6" s="48">
        <f ca="1">OFFSET(Stats!$G$1,N$2-1,$A6)</f>
        <v>0</v>
      </c>
      <c r="O6" s="48">
        <f ca="1">OFFSET(Stats!$G$1,O$2-1,$A6)</f>
        <v>0</v>
      </c>
      <c r="P6" s="48">
        <f ca="1">OFFSET(Stats!$G$1,P$2-1,$A6)</f>
        <v>0</v>
      </c>
      <c r="Q6" s="48">
        <f ca="1">OFFSET(Stats!$G$1,Q$2-1,$A6)</f>
        <v>0</v>
      </c>
      <c r="R6" s="48">
        <f ca="1">OFFSET(Stats!$G$1,R$2-1,$A6)</f>
        <v>0</v>
      </c>
      <c r="S6" s="48">
        <f ca="1">OFFSET(Stats!$G$1,S$2-1,$A6)</f>
        <v>0</v>
      </c>
      <c r="T6" s="48">
        <f ca="1">OFFSET(Stats!$G$1,T$2-1,$A6)</f>
        <v>0</v>
      </c>
      <c r="U6" s="48">
        <f ca="1">OFFSET(Stats!$G$1,U$2-1,$A6)</f>
        <v>0</v>
      </c>
      <c r="V6" s="48">
        <f ca="1">OFFSET(Stats!$G$1,V$2-1,$A6)</f>
        <v>0</v>
      </c>
      <c r="W6" s="48">
        <f ca="1">OFFSET(Stats!$G$1,W$2-1,$A6)</f>
        <v>0</v>
      </c>
      <c r="X6" s="48">
        <f ca="1">OFFSET(Stats!$G$1,X$2-1,$A6)</f>
        <v>0</v>
      </c>
      <c r="Y6" s="48">
        <f ca="1">OFFSET(Stats!$G$1,Y$2-1,$A6)</f>
        <v>0</v>
      </c>
      <c r="Z6" s="48">
        <f ca="1">OFFSET(Stats!$G$1,Z$2-1,$A6)</f>
        <v>0</v>
      </c>
      <c r="AA6" s="108">
        <f ca="1">IF(OFFSET(Stats!$G$1,AA$2-1,$A6)="?","?",OFFSET(Stats!$G$1,AA$2-2,$A6)-OFFSET(Stats!$G$1,AA$2-1,$A6))</f>
        <v>0</v>
      </c>
      <c r="AB6" s="48">
        <f ca="1">OFFSET(Stats!$G$1,AB$2-1,$A6)</f>
        <v>0</v>
      </c>
    </row>
    <row r="7" spans="1:28" ht="11.25">
      <c r="A7" s="83">
        <v>3</v>
      </c>
      <c r="B7" s="76">
        <f>Sample!C4</f>
        <v>0</v>
      </c>
      <c r="C7" s="76">
        <f>Sample!D4</f>
        <v>0</v>
      </c>
      <c r="D7" s="82">
        <f>Sample!B4</f>
        <v>0</v>
      </c>
      <c r="E7" s="48">
        <f ca="1">OFFSET(Stats!$G$1,E$2-1,$A7)</f>
        <v>0</v>
      </c>
      <c r="F7" s="48">
        <f ca="1">OFFSET(Stats!$G$1,F$2-1,$A7)</f>
        <v>0</v>
      </c>
      <c r="G7" s="48">
        <f ca="1">OFFSET(Stats!$G$1,G$2-1,$A7)</f>
        <v>0</v>
      </c>
      <c r="H7" s="48">
        <f ca="1">OFFSET(Stats!$G$1,H$2-1,$A7)</f>
        <v>0</v>
      </c>
      <c r="I7" s="48">
        <f ca="1">OFFSET(Stats!$G$1,I$2-1,$A7)</f>
        <v>0</v>
      </c>
      <c r="J7" s="48">
        <f ca="1">OFFSET(Stats!$G$1,J$2-1,$A7)</f>
        <v>0</v>
      </c>
      <c r="K7" s="48">
        <f ca="1">OFFSET(Stats!$G$1,K$2-1,$A7)</f>
        <v>0</v>
      </c>
      <c r="L7" s="48">
        <f ca="1">OFFSET(Stats!$G$1,L$2-1,$A7)</f>
        <v>0</v>
      </c>
      <c r="M7" s="48">
        <f ca="1">OFFSET(Stats!$G$1,M$2-1,$A7)</f>
        <v>0</v>
      </c>
      <c r="N7" s="48">
        <f ca="1">OFFSET(Stats!$G$1,N$2-1,$A7)</f>
        <v>0</v>
      </c>
      <c r="O7" s="48">
        <f ca="1">OFFSET(Stats!$G$1,O$2-1,$A7)</f>
        <v>0</v>
      </c>
      <c r="P7" s="48">
        <f ca="1">OFFSET(Stats!$G$1,P$2-1,$A7)</f>
        <v>0</v>
      </c>
      <c r="Q7" s="48">
        <f ca="1">OFFSET(Stats!$G$1,Q$2-1,$A7)</f>
        <v>0</v>
      </c>
      <c r="R7" s="48">
        <f ca="1">OFFSET(Stats!$G$1,R$2-1,$A7)</f>
        <v>0</v>
      </c>
      <c r="S7" s="48">
        <f ca="1">OFFSET(Stats!$G$1,S$2-1,$A7)</f>
        <v>0</v>
      </c>
      <c r="T7" s="48">
        <f ca="1">OFFSET(Stats!$G$1,T$2-1,$A7)</f>
        <v>0</v>
      </c>
      <c r="U7" s="48">
        <f ca="1">OFFSET(Stats!$G$1,U$2-1,$A7)</f>
        <v>0</v>
      </c>
      <c r="V7" s="48">
        <f ca="1">OFFSET(Stats!$G$1,V$2-1,$A7)</f>
        <v>0</v>
      </c>
      <c r="W7" s="48">
        <f ca="1">OFFSET(Stats!$G$1,W$2-1,$A7)</f>
        <v>0</v>
      </c>
      <c r="X7" s="48">
        <f ca="1">OFFSET(Stats!$G$1,X$2-1,$A7)</f>
        <v>0</v>
      </c>
      <c r="Y7" s="48">
        <f ca="1">OFFSET(Stats!$G$1,Y$2-1,$A7)</f>
        <v>0</v>
      </c>
      <c r="Z7" s="48">
        <f ca="1">OFFSET(Stats!$G$1,Z$2-1,$A7)</f>
        <v>0</v>
      </c>
      <c r="AA7" s="108">
        <f ca="1">IF(OFFSET(Stats!$G$1,AA$2-1,$A7)="?","?",OFFSET(Stats!$G$1,AA$2-2,$A7)-OFFSET(Stats!$G$1,AA$2-1,$A7))</f>
        <v>0</v>
      </c>
      <c r="AB7" s="48">
        <f ca="1">OFFSET(Stats!$G$1,AB$2-1,$A7)</f>
        <v>0</v>
      </c>
    </row>
    <row r="8" spans="1:28" ht="11.25">
      <c r="A8" s="83">
        <v>4</v>
      </c>
      <c r="B8" s="76">
        <f>Sample!C5</f>
        <v>0</v>
      </c>
      <c r="C8" s="76">
        <f>Sample!D5</f>
        <v>0</v>
      </c>
      <c r="D8" s="82">
        <f>Sample!B5</f>
        <v>0</v>
      </c>
      <c r="E8" s="48">
        <f ca="1">OFFSET(Stats!$G$1,E$2-1,$A8)</f>
        <v>0</v>
      </c>
      <c r="F8" s="48">
        <f ca="1">OFFSET(Stats!$G$1,F$2-1,$A8)</f>
        <v>0</v>
      </c>
      <c r="G8" s="48">
        <f ca="1">OFFSET(Stats!$G$1,G$2-1,$A8)</f>
        <v>0</v>
      </c>
      <c r="H8" s="48">
        <f ca="1">OFFSET(Stats!$G$1,H$2-1,$A8)</f>
        <v>0</v>
      </c>
      <c r="I8" s="48">
        <f ca="1">OFFSET(Stats!$G$1,I$2-1,$A8)</f>
        <v>0</v>
      </c>
      <c r="J8" s="48">
        <f ca="1">OFFSET(Stats!$G$1,J$2-1,$A8)</f>
        <v>0</v>
      </c>
      <c r="K8" s="48">
        <f ca="1">OFFSET(Stats!$G$1,K$2-1,$A8)</f>
        <v>0</v>
      </c>
      <c r="L8" s="48">
        <f ca="1">OFFSET(Stats!$G$1,L$2-1,$A8)</f>
        <v>0</v>
      </c>
      <c r="M8" s="48">
        <f ca="1">OFFSET(Stats!$G$1,M$2-1,$A8)</f>
        <v>0</v>
      </c>
      <c r="N8" s="48">
        <f ca="1">OFFSET(Stats!$G$1,N$2-1,$A8)</f>
        <v>0</v>
      </c>
      <c r="O8" s="48">
        <f ca="1">OFFSET(Stats!$G$1,O$2-1,$A8)</f>
        <v>0</v>
      </c>
      <c r="P8" s="48">
        <f ca="1">OFFSET(Stats!$G$1,P$2-1,$A8)</f>
        <v>0</v>
      </c>
      <c r="Q8" s="48">
        <f ca="1">OFFSET(Stats!$G$1,Q$2-1,$A8)</f>
        <v>0</v>
      </c>
      <c r="R8" s="48">
        <f ca="1">OFFSET(Stats!$G$1,R$2-1,$A8)</f>
        <v>0</v>
      </c>
      <c r="S8" s="48">
        <f ca="1">OFFSET(Stats!$G$1,S$2-1,$A8)</f>
        <v>0</v>
      </c>
      <c r="T8" s="48">
        <f ca="1">OFFSET(Stats!$G$1,T$2-1,$A8)</f>
        <v>0</v>
      </c>
      <c r="U8" s="48">
        <f ca="1">OFFSET(Stats!$G$1,U$2-1,$A8)</f>
        <v>0</v>
      </c>
      <c r="V8" s="48">
        <f ca="1">OFFSET(Stats!$G$1,V$2-1,$A8)</f>
        <v>0</v>
      </c>
      <c r="W8" s="48">
        <f ca="1">OFFSET(Stats!$G$1,W$2-1,$A8)</f>
        <v>0</v>
      </c>
      <c r="X8" s="48">
        <f ca="1">OFFSET(Stats!$G$1,X$2-1,$A8)</f>
        <v>0</v>
      </c>
      <c r="Y8" s="48">
        <f ca="1">OFFSET(Stats!$G$1,Y$2-1,$A8)</f>
        <v>0</v>
      </c>
      <c r="Z8" s="48">
        <f ca="1">OFFSET(Stats!$G$1,Z$2-1,$A8)</f>
        <v>0</v>
      </c>
      <c r="AA8" s="108">
        <f ca="1">IF(OFFSET(Stats!$G$1,AA$2-1,$A8)="?","?",OFFSET(Stats!$G$1,AA$2-2,$A8)-OFFSET(Stats!$G$1,AA$2-1,$A8))</f>
        <v>0</v>
      </c>
      <c r="AB8" s="48">
        <f ca="1">OFFSET(Stats!$G$1,AB$2-1,$A8)</f>
        <v>0</v>
      </c>
    </row>
    <row r="9" spans="1:28" ht="11.25">
      <c r="A9" s="83">
        <v>5</v>
      </c>
      <c r="B9" s="76">
        <f>Sample!C6</f>
        <v>0</v>
      </c>
      <c r="C9" s="76">
        <f>Sample!D6</f>
        <v>0</v>
      </c>
      <c r="D9" s="82">
        <f>Sample!B6</f>
        <v>0</v>
      </c>
      <c r="E9" s="48">
        <f ca="1">OFFSET(Stats!$G$1,E$2-1,$A9)</f>
        <v>0</v>
      </c>
      <c r="F9" s="48">
        <f ca="1">OFFSET(Stats!$G$1,F$2-1,$A9)</f>
        <v>0</v>
      </c>
      <c r="G9" s="48">
        <f ca="1">OFFSET(Stats!$G$1,G$2-1,$A9)</f>
        <v>0</v>
      </c>
      <c r="H9" s="48">
        <f ca="1">OFFSET(Stats!$G$1,H$2-1,$A9)</f>
        <v>0</v>
      </c>
      <c r="I9" s="48">
        <f ca="1">OFFSET(Stats!$G$1,I$2-1,$A9)</f>
        <v>0</v>
      </c>
      <c r="J9" s="48">
        <f ca="1">OFFSET(Stats!$G$1,J$2-1,$A9)</f>
        <v>0</v>
      </c>
      <c r="K9" s="48">
        <f ca="1">OFFSET(Stats!$G$1,K$2-1,$A9)</f>
        <v>0</v>
      </c>
      <c r="L9" s="48">
        <f ca="1">OFFSET(Stats!$G$1,L$2-1,$A9)</f>
        <v>0</v>
      </c>
      <c r="M9" s="48">
        <f ca="1">OFFSET(Stats!$G$1,M$2-1,$A9)</f>
        <v>0</v>
      </c>
      <c r="N9" s="48">
        <f ca="1">OFFSET(Stats!$G$1,N$2-1,$A9)</f>
        <v>0</v>
      </c>
      <c r="O9" s="48">
        <f ca="1">OFFSET(Stats!$G$1,O$2-1,$A9)</f>
        <v>0</v>
      </c>
      <c r="P9" s="48">
        <f ca="1">OFFSET(Stats!$G$1,P$2-1,$A9)</f>
        <v>0</v>
      </c>
      <c r="Q9" s="48">
        <f ca="1">OFFSET(Stats!$G$1,Q$2-1,$A9)</f>
        <v>0</v>
      </c>
      <c r="R9" s="48">
        <f ca="1">OFFSET(Stats!$G$1,R$2-1,$A9)</f>
        <v>0</v>
      </c>
      <c r="S9" s="48">
        <f ca="1">OFFSET(Stats!$G$1,S$2-1,$A9)</f>
        <v>0</v>
      </c>
      <c r="T9" s="48">
        <f ca="1">OFFSET(Stats!$G$1,T$2-1,$A9)</f>
        <v>0</v>
      </c>
      <c r="U9" s="48">
        <f ca="1">OFFSET(Stats!$G$1,U$2-1,$A9)</f>
        <v>0</v>
      </c>
      <c r="V9" s="48">
        <f ca="1">OFFSET(Stats!$G$1,V$2-1,$A9)</f>
        <v>0</v>
      </c>
      <c r="W9" s="48">
        <f ca="1">OFFSET(Stats!$G$1,W$2-1,$A9)</f>
        <v>0</v>
      </c>
      <c r="X9" s="48">
        <f ca="1">OFFSET(Stats!$G$1,X$2-1,$A9)</f>
        <v>0</v>
      </c>
      <c r="Y9" s="48">
        <f ca="1">OFFSET(Stats!$G$1,Y$2-1,$A9)</f>
        <v>0</v>
      </c>
      <c r="Z9" s="48">
        <f ca="1">OFFSET(Stats!$G$1,Z$2-1,$A9)</f>
        <v>0</v>
      </c>
      <c r="AA9" s="108">
        <f ca="1">IF(OFFSET(Stats!$G$1,AA$2-1,$A9)="?","?",OFFSET(Stats!$G$1,AA$2-2,$A9)-OFFSET(Stats!$G$1,AA$2-1,$A9))</f>
        <v>0</v>
      </c>
      <c r="AB9" s="48">
        <f ca="1">OFFSET(Stats!$G$1,AB$2-1,$A9)</f>
        <v>0</v>
      </c>
    </row>
    <row r="10" spans="1:28" ht="11.25">
      <c r="A10" s="83">
        <v>6</v>
      </c>
      <c r="B10" s="76">
        <f>Sample!C7</f>
        <v>0</v>
      </c>
      <c r="C10" s="76">
        <f>Sample!D7</f>
        <v>0</v>
      </c>
      <c r="D10" s="82">
        <f>Sample!B7</f>
        <v>0</v>
      </c>
      <c r="E10" s="48">
        <f ca="1">OFFSET(Stats!$G$1,E$2-1,$A10)</f>
        <v>0</v>
      </c>
      <c r="F10" s="48">
        <f ca="1">OFFSET(Stats!$G$1,F$2-1,$A10)</f>
        <v>0</v>
      </c>
      <c r="G10" s="48">
        <f ca="1">OFFSET(Stats!$G$1,G$2-1,$A10)</f>
        <v>0</v>
      </c>
      <c r="H10" s="48">
        <f ca="1">OFFSET(Stats!$G$1,H$2-1,$A10)</f>
        <v>0</v>
      </c>
      <c r="I10" s="48">
        <f ca="1">OFFSET(Stats!$G$1,I$2-1,$A10)</f>
        <v>0</v>
      </c>
      <c r="J10" s="48">
        <f ca="1">OFFSET(Stats!$G$1,J$2-1,$A10)</f>
        <v>0</v>
      </c>
      <c r="K10" s="48">
        <f ca="1">OFFSET(Stats!$G$1,K$2-1,$A10)</f>
        <v>0</v>
      </c>
      <c r="L10" s="48">
        <f ca="1">OFFSET(Stats!$G$1,L$2-1,$A10)</f>
        <v>0</v>
      </c>
      <c r="M10" s="48">
        <f ca="1">OFFSET(Stats!$G$1,M$2-1,$A10)</f>
        <v>0</v>
      </c>
      <c r="N10" s="48">
        <f ca="1">OFFSET(Stats!$G$1,N$2-1,$A10)</f>
        <v>0</v>
      </c>
      <c r="O10" s="48">
        <f ca="1">OFFSET(Stats!$G$1,O$2-1,$A10)</f>
        <v>0</v>
      </c>
      <c r="P10" s="48">
        <f ca="1">OFFSET(Stats!$G$1,P$2-1,$A10)</f>
        <v>0</v>
      </c>
      <c r="Q10" s="48">
        <f ca="1">OFFSET(Stats!$G$1,Q$2-1,$A10)</f>
        <v>0</v>
      </c>
      <c r="R10" s="48">
        <f ca="1">OFFSET(Stats!$G$1,R$2-1,$A10)</f>
        <v>0</v>
      </c>
      <c r="S10" s="48">
        <f ca="1">OFFSET(Stats!$G$1,S$2-1,$A10)</f>
        <v>0</v>
      </c>
      <c r="T10" s="48">
        <f ca="1">OFFSET(Stats!$G$1,T$2-1,$A10)</f>
        <v>0</v>
      </c>
      <c r="U10" s="48">
        <f ca="1">OFFSET(Stats!$G$1,U$2-1,$A10)</f>
        <v>0</v>
      </c>
      <c r="V10" s="48">
        <f ca="1">OFFSET(Stats!$G$1,V$2-1,$A10)</f>
        <v>0</v>
      </c>
      <c r="W10" s="48">
        <f ca="1">OFFSET(Stats!$G$1,W$2-1,$A10)</f>
        <v>0</v>
      </c>
      <c r="X10" s="48">
        <f ca="1">OFFSET(Stats!$G$1,X$2-1,$A10)</f>
        <v>0</v>
      </c>
      <c r="Y10" s="48">
        <f ca="1">OFFSET(Stats!$G$1,Y$2-1,$A10)</f>
        <v>0</v>
      </c>
      <c r="Z10" s="48">
        <f ca="1">OFFSET(Stats!$G$1,Z$2-1,$A10)</f>
        <v>0</v>
      </c>
      <c r="AA10" s="108">
        <f ca="1">IF(OFFSET(Stats!$G$1,AA$2-1,$A10)="?","?",OFFSET(Stats!$G$1,AA$2-2,$A10)-OFFSET(Stats!$G$1,AA$2-1,$A10))</f>
        <v>0</v>
      </c>
      <c r="AB10" s="48">
        <f ca="1">OFFSET(Stats!$G$1,AB$2-1,$A10)</f>
        <v>0</v>
      </c>
    </row>
    <row r="11" spans="1:28" ht="11.25">
      <c r="A11" s="83">
        <v>7</v>
      </c>
      <c r="B11" s="76">
        <f>Sample!C8</f>
        <v>0</v>
      </c>
      <c r="C11" s="76">
        <f>Sample!D8</f>
        <v>0</v>
      </c>
      <c r="D11" s="82">
        <f>Sample!B8</f>
        <v>0</v>
      </c>
      <c r="E11" s="48">
        <f ca="1">OFFSET(Stats!$G$1,E$2-1,$A11)</f>
        <v>0</v>
      </c>
      <c r="F11" s="48">
        <f ca="1">OFFSET(Stats!$G$1,F$2-1,$A11)</f>
        <v>0</v>
      </c>
      <c r="G11" s="48">
        <f ca="1">OFFSET(Stats!$G$1,G$2-1,$A11)</f>
        <v>0</v>
      </c>
      <c r="H11" s="48">
        <f ca="1">OFFSET(Stats!$G$1,H$2-1,$A11)</f>
        <v>0</v>
      </c>
      <c r="I11" s="48">
        <f ca="1">OFFSET(Stats!$G$1,I$2-1,$A11)</f>
        <v>0</v>
      </c>
      <c r="J11" s="48">
        <f ca="1">OFFSET(Stats!$G$1,J$2-1,$A11)</f>
        <v>0</v>
      </c>
      <c r="K11" s="48">
        <f ca="1">OFFSET(Stats!$G$1,K$2-1,$A11)</f>
        <v>0</v>
      </c>
      <c r="L11" s="48">
        <f ca="1">OFFSET(Stats!$G$1,L$2-1,$A11)</f>
        <v>0</v>
      </c>
      <c r="M11" s="48">
        <f ca="1">OFFSET(Stats!$G$1,M$2-1,$A11)</f>
        <v>0</v>
      </c>
      <c r="N11" s="48">
        <f ca="1">OFFSET(Stats!$G$1,N$2-1,$A11)</f>
        <v>0</v>
      </c>
      <c r="O11" s="48">
        <f ca="1">OFFSET(Stats!$G$1,O$2-1,$A11)</f>
        <v>0</v>
      </c>
      <c r="P11" s="48">
        <f ca="1">OFFSET(Stats!$G$1,P$2-1,$A11)</f>
        <v>0</v>
      </c>
      <c r="Q11" s="48">
        <f ca="1">OFFSET(Stats!$G$1,Q$2-1,$A11)</f>
        <v>0</v>
      </c>
      <c r="R11" s="48">
        <f ca="1">OFFSET(Stats!$G$1,R$2-1,$A11)</f>
        <v>0</v>
      </c>
      <c r="S11" s="48">
        <f ca="1">OFFSET(Stats!$G$1,S$2-1,$A11)</f>
        <v>0</v>
      </c>
      <c r="T11" s="48">
        <f ca="1">OFFSET(Stats!$G$1,T$2-1,$A11)</f>
        <v>0</v>
      </c>
      <c r="U11" s="48">
        <f ca="1">OFFSET(Stats!$G$1,U$2-1,$A11)</f>
        <v>0</v>
      </c>
      <c r="V11" s="48">
        <f ca="1">OFFSET(Stats!$G$1,V$2-1,$A11)</f>
        <v>0</v>
      </c>
      <c r="W11" s="48">
        <f ca="1">OFFSET(Stats!$G$1,W$2-1,$A11)</f>
        <v>0</v>
      </c>
      <c r="X11" s="48">
        <f ca="1">OFFSET(Stats!$G$1,X$2-1,$A11)</f>
        <v>0</v>
      </c>
      <c r="Y11" s="48">
        <f ca="1">OFFSET(Stats!$G$1,Y$2-1,$A11)</f>
        <v>0</v>
      </c>
      <c r="Z11" s="48">
        <f ca="1">OFFSET(Stats!$G$1,Z$2-1,$A11)</f>
        <v>0</v>
      </c>
      <c r="AA11" s="108">
        <f ca="1">IF(OFFSET(Stats!$G$1,AA$2-1,$A11)="?","?",OFFSET(Stats!$G$1,AA$2-2,$A11)-OFFSET(Stats!$G$1,AA$2-1,$A11))</f>
        <v>0</v>
      </c>
      <c r="AB11" s="48">
        <f ca="1">OFFSET(Stats!$G$1,AB$2-1,$A11)</f>
        <v>0</v>
      </c>
    </row>
    <row r="12" spans="1:28" ht="11.25">
      <c r="A12" s="83">
        <v>8</v>
      </c>
      <c r="B12" s="76">
        <f>Sample!C9</f>
        <v>0</v>
      </c>
      <c r="C12" s="76">
        <f>Sample!D9</f>
        <v>0</v>
      </c>
      <c r="D12" s="82">
        <f>Sample!B9</f>
        <v>0</v>
      </c>
      <c r="E12" s="48">
        <f ca="1">OFFSET(Stats!$G$1,E$2-1,$A12)</f>
        <v>0</v>
      </c>
      <c r="F12" s="48">
        <f ca="1">OFFSET(Stats!$G$1,F$2-1,$A12)</f>
        <v>0</v>
      </c>
      <c r="G12" s="48">
        <f ca="1">OFFSET(Stats!$G$1,G$2-1,$A12)</f>
        <v>0</v>
      </c>
      <c r="H12" s="48">
        <f ca="1">OFFSET(Stats!$G$1,H$2-1,$A12)</f>
        <v>0</v>
      </c>
      <c r="I12" s="48">
        <f ca="1">OFFSET(Stats!$G$1,I$2-1,$A12)</f>
        <v>0</v>
      </c>
      <c r="J12" s="48">
        <f ca="1">OFFSET(Stats!$G$1,J$2-1,$A12)</f>
        <v>0</v>
      </c>
      <c r="K12" s="48">
        <f ca="1">OFFSET(Stats!$G$1,K$2-1,$A12)</f>
        <v>0</v>
      </c>
      <c r="L12" s="48">
        <f ca="1">OFFSET(Stats!$G$1,L$2-1,$A12)</f>
        <v>0</v>
      </c>
      <c r="M12" s="48">
        <f ca="1">OFFSET(Stats!$G$1,M$2-1,$A12)</f>
        <v>0</v>
      </c>
      <c r="N12" s="48">
        <f ca="1">OFFSET(Stats!$G$1,N$2-1,$A12)</f>
        <v>0</v>
      </c>
      <c r="O12" s="48">
        <f ca="1">OFFSET(Stats!$G$1,O$2-1,$A12)</f>
        <v>0</v>
      </c>
      <c r="P12" s="48">
        <f ca="1">OFFSET(Stats!$G$1,P$2-1,$A12)</f>
        <v>0</v>
      </c>
      <c r="Q12" s="48">
        <f ca="1">OFFSET(Stats!$G$1,Q$2-1,$A12)</f>
        <v>0</v>
      </c>
      <c r="R12" s="48">
        <f ca="1">OFFSET(Stats!$G$1,R$2-1,$A12)</f>
        <v>0</v>
      </c>
      <c r="S12" s="48">
        <f ca="1">OFFSET(Stats!$G$1,S$2-1,$A12)</f>
        <v>0</v>
      </c>
      <c r="T12" s="48">
        <f ca="1">OFFSET(Stats!$G$1,T$2-1,$A12)</f>
        <v>0</v>
      </c>
      <c r="U12" s="48">
        <f ca="1">OFFSET(Stats!$G$1,U$2-1,$A12)</f>
        <v>0</v>
      </c>
      <c r="V12" s="48">
        <f ca="1">OFFSET(Stats!$G$1,V$2-1,$A12)</f>
        <v>0</v>
      </c>
      <c r="W12" s="48">
        <f ca="1">OFFSET(Stats!$G$1,W$2-1,$A12)</f>
        <v>0</v>
      </c>
      <c r="X12" s="48">
        <f ca="1">OFFSET(Stats!$G$1,X$2-1,$A12)</f>
        <v>0</v>
      </c>
      <c r="Y12" s="48">
        <f ca="1">OFFSET(Stats!$G$1,Y$2-1,$A12)</f>
        <v>0</v>
      </c>
      <c r="Z12" s="48">
        <f ca="1">OFFSET(Stats!$G$1,Z$2-1,$A12)</f>
        <v>0</v>
      </c>
      <c r="AA12" s="108">
        <f ca="1">IF(OFFSET(Stats!$G$1,AA$2-1,$A12)="?","?",OFFSET(Stats!$G$1,AA$2-2,$A12)-OFFSET(Stats!$G$1,AA$2-1,$A12))</f>
        <v>0</v>
      </c>
      <c r="AB12" s="48">
        <f ca="1">OFFSET(Stats!$G$1,AB$2-1,$A12)</f>
        <v>0</v>
      </c>
    </row>
    <row r="13" spans="1:28" ht="11.25">
      <c r="A13" s="83">
        <v>9</v>
      </c>
      <c r="B13" s="76">
        <f>Sample!C10</f>
        <v>0</v>
      </c>
      <c r="C13" s="76">
        <f>Sample!D10</f>
        <v>0</v>
      </c>
      <c r="D13" s="82">
        <f>Sample!B10</f>
        <v>0</v>
      </c>
      <c r="E13" s="48">
        <f ca="1">OFFSET(Stats!$G$1,E$2-1,$A13)</f>
        <v>0</v>
      </c>
      <c r="F13" s="48">
        <f ca="1">OFFSET(Stats!$G$1,F$2-1,$A13)</f>
        <v>0</v>
      </c>
      <c r="G13" s="48">
        <f ca="1">OFFSET(Stats!$G$1,G$2-1,$A13)</f>
        <v>0</v>
      </c>
      <c r="H13" s="48">
        <f ca="1">OFFSET(Stats!$G$1,H$2-1,$A13)</f>
        <v>0</v>
      </c>
      <c r="I13" s="48">
        <f ca="1">OFFSET(Stats!$G$1,I$2-1,$A13)</f>
        <v>0</v>
      </c>
      <c r="J13" s="48">
        <f ca="1">OFFSET(Stats!$G$1,J$2-1,$A13)</f>
        <v>0</v>
      </c>
      <c r="K13" s="48">
        <f ca="1">OFFSET(Stats!$G$1,K$2-1,$A13)</f>
        <v>0</v>
      </c>
      <c r="L13" s="48">
        <f ca="1">OFFSET(Stats!$G$1,L$2-1,$A13)</f>
        <v>0</v>
      </c>
      <c r="M13" s="48">
        <f ca="1">OFFSET(Stats!$G$1,M$2-1,$A13)</f>
        <v>0</v>
      </c>
      <c r="N13" s="48">
        <f ca="1">OFFSET(Stats!$G$1,N$2-1,$A13)</f>
        <v>0</v>
      </c>
      <c r="O13" s="48">
        <f ca="1">OFFSET(Stats!$G$1,O$2-1,$A13)</f>
        <v>0</v>
      </c>
      <c r="P13" s="48">
        <f ca="1">OFFSET(Stats!$G$1,P$2-1,$A13)</f>
        <v>0</v>
      </c>
      <c r="Q13" s="48">
        <f ca="1">OFFSET(Stats!$G$1,Q$2-1,$A13)</f>
        <v>0</v>
      </c>
      <c r="R13" s="48">
        <f ca="1">OFFSET(Stats!$G$1,R$2-1,$A13)</f>
        <v>0</v>
      </c>
      <c r="S13" s="48">
        <f ca="1">OFFSET(Stats!$G$1,S$2-1,$A13)</f>
        <v>0</v>
      </c>
      <c r="T13" s="48">
        <f ca="1">OFFSET(Stats!$G$1,T$2-1,$A13)</f>
        <v>0</v>
      </c>
      <c r="U13" s="48">
        <f ca="1">OFFSET(Stats!$G$1,U$2-1,$A13)</f>
        <v>0</v>
      </c>
      <c r="V13" s="48">
        <f ca="1">OFFSET(Stats!$G$1,V$2-1,$A13)</f>
        <v>0</v>
      </c>
      <c r="W13" s="48">
        <f ca="1">OFFSET(Stats!$G$1,W$2-1,$A13)</f>
        <v>0</v>
      </c>
      <c r="X13" s="48">
        <f ca="1">OFFSET(Stats!$G$1,X$2-1,$A13)</f>
        <v>0</v>
      </c>
      <c r="Y13" s="48">
        <f ca="1">OFFSET(Stats!$G$1,Y$2-1,$A13)</f>
        <v>0</v>
      </c>
      <c r="Z13" s="48">
        <f ca="1">OFFSET(Stats!$G$1,Z$2-1,$A13)</f>
        <v>0</v>
      </c>
      <c r="AA13" s="108">
        <f ca="1">IF(OFFSET(Stats!$G$1,AA$2-1,$A13)="?","?",OFFSET(Stats!$G$1,AA$2-2,$A13)-OFFSET(Stats!$G$1,AA$2-1,$A13))</f>
        <v>0</v>
      </c>
      <c r="AB13" s="48">
        <f ca="1">OFFSET(Stats!$G$1,AB$2-1,$A13)</f>
        <v>0</v>
      </c>
    </row>
    <row r="14" spans="1:28" ht="11.25">
      <c r="A14" s="83">
        <v>10</v>
      </c>
      <c r="B14" s="76">
        <f>Sample!C11</f>
        <v>0</v>
      </c>
      <c r="C14" s="76">
        <f>Sample!D11</f>
        <v>0</v>
      </c>
      <c r="D14" s="82">
        <f>Sample!B11</f>
        <v>0</v>
      </c>
      <c r="E14" s="48">
        <f ca="1">OFFSET(Stats!$G$1,E$2-1,$A14)</f>
        <v>0</v>
      </c>
      <c r="F14" s="48">
        <f ca="1">OFFSET(Stats!$G$1,F$2-1,$A14)</f>
        <v>0</v>
      </c>
      <c r="G14" s="48">
        <f ca="1">OFFSET(Stats!$G$1,G$2-1,$A14)</f>
        <v>0</v>
      </c>
      <c r="H14" s="48">
        <f ca="1">OFFSET(Stats!$G$1,H$2-1,$A14)</f>
        <v>0</v>
      </c>
      <c r="I14" s="48">
        <f ca="1">OFFSET(Stats!$G$1,I$2-1,$A14)</f>
        <v>0</v>
      </c>
      <c r="J14" s="48">
        <f ca="1">OFFSET(Stats!$G$1,J$2-1,$A14)</f>
        <v>0</v>
      </c>
      <c r="K14" s="48">
        <f ca="1">OFFSET(Stats!$G$1,K$2-1,$A14)</f>
        <v>0</v>
      </c>
      <c r="L14" s="48">
        <f ca="1">OFFSET(Stats!$G$1,L$2-1,$A14)</f>
        <v>0</v>
      </c>
      <c r="M14" s="48">
        <f ca="1">OFFSET(Stats!$G$1,M$2-1,$A14)</f>
        <v>0</v>
      </c>
      <c r="N14" s="48">
        <f ca="1">OFFSET(Stats!$G$1,N$2-1,$A14)</f>
        <v>0</v>
      </c>
      <c r="O14" s="48">
        <f ca="1">OFFSET(Stats!$G$1,O$2-1,$A14)</f>
        <v>0</v>
      </c>
      <c r="P14" s="48">
        <f ca="1">OFFSET(Stats!$G$1,P$2-1,$A14)</f>
        <v>0</v>
      </c>
      <c r="Q14" s="48">
        <f ca="1">OFFSET(Stats!$G$1,Q$2-1,$A14)</f>
        <v>0</v>
      </c>
      <c r="R14" s="48">
        <f ca="1">OFFSET(Stats!$G$1,R$2-1,$A14)</f>
        <v>0</v>
      </c>
      <c r="S14" s="48">
        <f ca="1">OFFSET(Stats!$G$1,S$2-1,$A14)</f>
        <v>0</v>
      </c>
      <c r="T14" s="48">
        <f ca="1">OFFSET(Stats!$G$1,T$2-1,$A14)</f>
        <v>0</v>
      </c>
      <c r="U14" s="48">
        <f ca="1">OFFSET(Stats!$G$1,U$2-1,$A14)</f>
        <v>0</v>
      </c>
      <c r="V14" s="48">
        <f ca="1">OFFSET(Stats!$G$1,V$2-1,$A14)</f>
        <v>0</v>
      </c>
      <c r="W14" s="48">
        <f ca="1">OFFSET(Stats!$G$1,W$2-1,$A14)</f>
        <v>0</v>
      </c>
      <c r="X14" s="48">
        <f ca="1">OFFSET(Stats!$G$1,X$2-1,$A14)</f>
        <v>0</v>
      </c>
      <c r="Y14" s="48">
        <f ca="1">OFFSET(Stats!$G$1,Y$2-1,$A14)</f>
        <v>0</v>
      </c>
      <c r="Z14" s="48">
        <f ca="1">OFFSET(Stats!$G$1,Z$2-1,$A14)</f>
        <v>0</v>
      </c>
      <c r="AA14" s="108">
        <f ca="1">IF(OFFSET(Stats!$G$1,AA$2-1,$A14)="?","?",OFFSET(Stats!$G$1,AA$2-2,$A14)-OFFSET(Stats!$G$1,AA$2-1,$A14))</f>
        <v>0</v>
      </c>
      <c r="AB14" s="48">
        <f ca="1">OFFSET(Stats!$G$1,AB$2-1,$A14)</f>
        <v>0</v>
      </c>
    </row>
    <row r="15" spans="1:28" ht="11.25">
      <c r="A15" s="83">
        <v>11</v>
      </c>
      <c r="B15" s="76">
        <f>Sample!C12</f>
        <v>0</v>
      </c>
      <c r="C15" s="76">
        <f>Sample!D12</f>
        <v>0</v>
      </c>
      <c r="D15" s="82">
        <f>Sample!B12</f>
        <v>0</v>
      </c>
      <c r="E15" s="48">
        <f ca="1">OFFSET(Stats!$G$1,E$2-1,$A15)</f>
        <v>0</v>
      </c>
      <c r="F15" s="48">
        <f ca="1">OFFSET(Stats!$G$1,F$2-1,$A15)</f>
        <v>0</v>
      </c>
      <c r="G15" s="48">
        <f ca="1">OFFSET(Stats!$G$1,G$2-1,$A15)</f>
        <v>0</v>
      </c>
      <c r="H15" s="48">
        <f ca="1">OFFSET(Stats!$G$1,H$2-1,$A15)</f>
        <v>0</v>
      </c>
      <c r="I15" s="48">
        <f ca="1">OFFSET(Stats!$G$1,I$2-1,$A15)</f>
        <v>0</v>
      </c>
      <c r="J15" s="48">
        <f ca="1">OFFSET(Stats!$G$1,J$2-1,$A15)</f>
        <v>0</v>
      </c>
      <c r="K15" s="48">
        <f ca="1">OFFSET(Stats!$G$1,K$2-1,$A15)</f>
        <v>0</v>
      </c>
      <c r="L15" s="48">
        <f ca="1">OFFSET(Stats!$G$1,L$2-1,$A15)</f>
        <v>0</v>
      </c>
      <c r="M15" s="48">
        <f ca="1">OFFSET(Stats!$G$1,M$2-1,$A15)</f>
        <v>0</v>
      </c>
      <c r="N15" s="48">
        <f ca="1">OFFSET(Stats!$G$1,N$2-1,$A15)</f>
        <v>0</v>
      </c>
      <c r="O15" s="48">
        <f ca="1">OFFSET(Stats!$G$1,O$2-1,$A15)</f>
        <v>0</v>
      </c>
      <c r="P15" s="48">
        <f ca="1">OFFSET(Stats!$G$1,P$2-1,$A15)</f>
        <v>0</v>
      </c>
      <c r="Q15" s="48">
        <f ca="1">OFFSET(Stats!$G$1,Q$2-1,$A15)</f>
        <v>0</v>
      </c>
      <c r="R15" s="48">
        <f ca="1">OFFSET(Stats!$G$1,R$2-1,$A15)</f>
        <v>0</v>
      </c>
      <c r="S15" s="48">
        <f ca="1">OFFSET(Stats!$G$1,S$2-1,$A15)</f>
        <v>0</v>
      </c>
      <c r="T15" s="48">
        <f ca="1">OFFSET(Stats!$G$1,T$2-1,$A15)</f>
        <v>0</v>
      </c>
      <c r="U15" s="48">
        <f ca="1">OFFSET(Stats!$G$1,U$2-1,$A15)</f>
        <v>0</v>
      </c>
      <c r="V15" s="48">
        <f ca="1">OFFSET(Stats!$G$1,V$2-1,$A15)</f>
        <v>0</v>
      </c>
      <c r="W15" s="48">
        <f ca="1">OFFSET(Stats!$G$1,W$2-1,$A15)</f>
        <v>0</v>
      </c>
      <c r="X15" s="48">
        <f ca="1">OFFSET(Stats!$G$1,X$2-1,$A15)</f>
        <v>0</v>
      </c>
      <c r="Y15" s="48">
        <f ca="1">OFFSET(Stats!$G$1,Y$2-1,$A15)</f>
        <v>0</v>
      </c>
      <c r="Z15" s="48">
        <f ca="1">OFFSET(Stats!$G$1,Z$2-1,$A15)</f>
        <v>0</v>
      </c>
      <c r="AA15" s="108">
        <f ca="1">IF(OFFSET(Stats!$G$1,AA$2-1,$A15)="?","?",OFFSET(Stats!$G$1,AA$2-2,$A15)-OFFSET(Stats!$G$1,AA$2-1,$A15))</f>
        <v>0</v>
      </c>
      <c r="AB15" s="48">
        <f ca="1">OFFSET(Stats!$G$1,AB$2-1,$A15)</f>
        <v>0</v>
      </c>
    </row>
    <row r="16" spans="1:28" ht="11.25">
      <c r="A16" s="83">
        <v>12</v>
      </c>
      <c r="B16" s="76">
        <f>Sample!C13</f>
        <v>0</v>
      </c>
      <c r="C16" s="76">
        <f>Sample!D13</f>
        <v>0</v>
      </c>
      <c r="D16" s="82">
        <f>Sample!B13</f>
        <v>0</v>
      </c>
      <c r="E16" s="48">
        <f ca="1">OFFSET(Stats!$G$1,E$2-1,$A16)</f>
        <v>0</v>
      </c>
      <c r="F16" s="48">
        <f ca="1">OFFSET(Stats!$G$1,F$2-1,$A16)</f>
        <v>0</v>
      </c>
      <c r="G16" s="48">
        <f ca="1">OFFSET(Stats!$G$1,G$2-1,$A16)</f>
        <v>0</v>
      </c>
      <c r="H16" s="48">
        <f ca="1">OFFSET(Stats!$G$1,H$2-1,$A16)</f>
        <v>0</v>
      </c>
      <c r="I16" s="48">
        <f ca="1">OFFSET(Stats!$G$1,I$2-1,$A16)</f>
        <v>0</v>
      </c>
      <c r="J16" s="48">
        <f ca="1">OFFSET(Stats!$G$1,J$2-1,$A16)</f>
        <v>0</v>
      </c>
      <c r="K16" s="48">
        <f ca="1">OFFSET(Stats!$G$1,K$2-1,$A16)</f>
        <v>0</v>
      </c>
      <c r="L16" s="48">
        <f ca="1">OFFSET(Stats!$G$1,L$2-1,$A16)</f>
        <v>0</v>
      </c>
      <c r="M16" s="48">
        <f ca="1">OFFSET(Stats!$G$1,M$2-1,$A16)</f>
        <v>0</v>
      </c>
      <c r="N16" s="48">
        <f ca="1">OFFSET(Stats!$G$1,N$2-1,$A16)</f>
        <v>0</v>
      </c>
      <c r="O16" s="48">
        <f ca="1">OFFSET(Stats!$G$1,O$2-1,$A16)</f>
        <v>0</v>
      </c>
      <c r="P16" s="48">
        <f ca="1">OFFSET(Stats!$G$1,P$2-1,$A16)</f>
        <v>0</v>
      </c>
      <c r="Q16" s="48">
        <f ca="1">OFFSET(Stats!$G$1,Q$2-1,$A16)</f>
        <v>0</v>
      </c>
      <c r="R16" s="48">
        <f ca="1">OFFSET(Stats!$G$1,R$2-1,$A16)</f>
        <v>0</v>
      </c>
      <c r="S16" s="48">
        <f ca="1">OFFSET(Stats!$G$1,S$2-1,$A16)</f>
        <v>0</v>
      </c>
      <c r="T16" s="48">
        <f ca="1">OFFSET(Stats!$G$1,T$2-1,$A16)</f>
        <v>0</v>
      </c>
      <c r="U16" s="48">
        <f ca="1">OFFSET(Stats!$G$1,U$2-1,$A16)</f>
        <v>0</v>
      </c>
      <c r="V16" s="48">
        <f ca="1">OFFSET(Stats!$G$1,V$2-1,$A16)</f>
        <v>0</v>
      </c>
      <c r="W16" s="48">
        <f ca="1">OFFSET(Stats!$G$1,W$2-1,$A16)</f>
        <v>0</v>
      </c>
      <c r="X16" s="48">
        <f ca="1">OFFSET(Stats!$G$1,X$2-1,$A16)</f>
        <v>0</v>
      </c>
      <c r="Y16" s="48">
        <f ca="1">OFFSET(Stats!$G$1,Y$2-1,$A16)</f>
        <v>0</v>
      </c>
      <c r="Z16" s="48">
        <f ca="1">OFFSET(Stats!$G$1,Z$2-1,$A16)</f>
        <v>0</v>
      </c>
      <c r="AA16" s="108">
        <f ca="1">IF(OFFSET(Stats!$G$1,AA$2-1,$A16)="?","?",OFFSET(Stats!$G$1,AA$2-2,$A16)-OFFSET(Stats!$G$1,AA$2-1,$A16))</f>
        <v>0</v>
      </c>
      <c r="AB16" s="48">
        <f ca="1">OFFSET(Stats!$G$1,AB$2-1,$A16)</f>
        <v>0</v>
      </c>
    </row>
    <row r="17" spans="1:28" ht="11.25">
      <c r="A17" s="83">
        <v>13</v>
      </c>
      <c r="B17" s="76">
        <f>Sample!C14</f>
        <v>0</v>
      </c>
      <c r="C17" s="76">
        <f>Sample!D14</f>
        <v>0</v>
      </c>
      <c r="D17" s="82">
        <f>Sample!B14</f>
        <v>0</v>
      </c>
      <c r="E17" s="48">
        <f ca="1">OFFSET(Stats!$G$1,E$2-1,$A17)</f>
        <v>0</v>
      </c>
      <c r="F17" s="48">
        <f ca="1">OFFSET(Stats!$G$1,F$2-1,$A17)</f>
        <v>0</v>
      </c>
      <c r="G17" s="48">
        <f ca="1">OFFSET(Stats!$G$1,G$2-1,$A17)</f>
        <v>0</v>
      </c>
      <c r="H17" s="48">
        <f ca="1">OFFSET(Stats!$G$1,H$2-1,$A17)</f>
        <v>0</v>
      </c>
      <c r="I17" s="48">
        <f ca="1">OFFSET(Stats!$G$1,I$2-1,$A17)</f>
        <v>0</v>
      </c>
      <c r="J17" s="48">
        <f ca="1">OFFSET(Stats!$G$1,J$2-1,$A17)</f>
        <v>0</v>
      </c>
      <c r="K17" s="48">
        <f ca="1">OFFSET(Stats!$G$1,K$2-1,$A17)</f>
        <v>0</v>
      </c>
      <c r="L17" s="48">
        <f ca="1">OFFSET(Stats!$G$1,L$2-1,$A17)</f>
        <v>0</v>
      </c>
      <c r="M17" s="48">
        <f ca="1">OFFSET(Stats!$G$1,M$2-1,$A17)</f>
        <v>0</v>
      </c>
      <c r="N17" s="48">
        <f ca="1">OFFSET(Stats!$G$1,N$2-1,$A17)</f>
        <v>0</v>
      </c>
      <c r="O17" s="48">
        <f ca="1">OFFSET(Stats!$G$1,O$2-1,$A17)</f>
        <v>0</v>
      </c>
      <c r="P17" s="48">
        <f ca="1">OFFSET(Stats!$G$1,P$2-1,$A17)</f>
        <v>0</v>
      </c>
      <c r="Q17" s="48">
        <f ca="1">OFFSET(Stats!$G$1,Q$2-1,$A17)</f>
        <v>0</v>
      </c>
      <c r="R17" s="48">
        <f ca="1">OFFSET(Stats!$G$1,R$2-1,$A17)</f>
        <v>0</v>
      </c>
      <c r="S17" s="48">
        <f ca="1">OFFSET(Stats!$G$1,S$2-1,$A17)</f>
        <v>0</v>
      </c>
      <c r="T17" s="48">
        <f ca="1">OFFSET(Stats!$G$1,T$2-1,$A17)</f>
        <v>0</v>
      </c>
      <c r="U17" s="48">
        <f ca="1">OFFSET(Stats!$G$1,U$2-1,$A17)</f>
        <v>0</v>
      </c>
      <c r="V17" s="48">
        <f ca="1">OFFSET(Stats!$G$1,V$2-1,$A17)</f>
        <v>0</v>
      </c>
      <c r="W17" s="48">
        <f ca="1">OFFSET(Stats!$G$1,W$2-1,$A17)</f>
        <v>0</v>
      </c>
      <c r="X17" s="48">
        <f ca="1">OFFSET(Stats!$G$1,X$2-1,$A17)</f>
        <v>0</v>
      </c>
      <c r="Y17" s="48">
        <f ca="1">OFFSET(Stats!$G$1,Y$2-1,$A17)</f>
        <v>0</v>
      </c>
      <c r="Z17" s="48">
        <f ca="1">OFFSET(Stats!$G$1,Z$2-1,$A17)</f>
        <v>0</v>
      </c>
      <c r="AA17" s="108">
        <f ca="1">IF(OFFSET(Stats!$G$1,AA$2-1,$A17)="?","?",OFFSET(Stats!$G$1,AA$2-2,$A17)-OFFSET(Stats!$G$1,AA$2-1,$A17))</f>
        <v>0</v>
      </c>
      <c r="AB17" s="48">
        <f ca="1">OFFSET(Stats!$G$1,AB$2-1,$A17)</f>
        <v>0</v>
      </c>
    </row>
    <row r="18" spans="1:28" ht="11.25">
      <c r="A18" s="83">
        <v>14</v>
      </c>
      <c r="B18" s="76">
        <f>Sample!C15</f>
        <v>0</v>
      </c>
      <c r="C18" s="76">
        <f>Sample!D15</f>
        <v>0</v>
      </c>
      <c r="D18" s="82">
        <f>Sample!B15</f>
        <v>0</v>
      </c>
      <c r="E18" s="48">
        <f ca="1">OFFSET(Stats!$G$1,E$2-1,$A18)</f>
        <v>0</v>
      </c>
      <c r="F18" s="48">
        <f ca="1">OFFSET(Stats!$G$1,F$2-1,$A18)</f>
        <v>0</v>
      </c>
      <c r="G18" s="48">
        <f ca="1">OFFSET(Stats!$G$1,G$2-1,$A18)</f>
        <v>0</v>
      </c>
      <c r="H18" s="48">
        <f ca="1">OFFSET(Stats!$G$1,H$2-1,$A18)</f>
        <v>0</v>
      </c>
      <c r="I18" s="48">
        <f ca="1">OFFSET(Stats!$G$1,I$2-1,$A18)</f>
        <v>0</v>
      </c>
      <c r="J18" s="48">
        <f ca="1">OFFSET(Stats!$G$1,J$2-1,$A18)</f>
        <v>0</v>
      </c>
      <c r="K18" s="48">
        <f ca="1">OFFSET(Stats!$G$1,K$2-1,$A18)</f>
        <v>0</v>
      </c>
      <c r="L18" s="48">
        <f ca="1">OFFSET(Stats!$G$1,L$2-1,$A18)</f>
        <v>0</v>
      </c>
      <c r="M18" s="48">
        <f ca="1">OFFSET(Stats!$G$1,M$2-1,$A18)</f>
        <v>0</v>
      </c>
      <c r="N18" s="48">
        <f ca="1">OFFSET(Stats!$G$1,N$2-1,$A18)</f>
        <v>0</v>
      </c>
      <c r="O18" s="48">
        <f ca="1">OFFSET(Stats!$G$1,O$2-1,$A18)</f>
        <v>0</v>
      </c>
      <c r="P18" s="48">
        <f ca="1">OFFSET(Stats!$G$1,P$2-1,$A18)</f>
        <v>0</v>
      </c>
      <c r="Q18" s="48">
        <f ca="1">OFFSET(Stats!$G$1,Q$2-1,$A18)</f>
        <v>0</v>
      </c>
      <c r="R18" s="48">
        <f ca="1">OFFSET(Stats!$G$1,R$2-1,$A18)</f>
        <v>0</v>
      </c>
      <c r="S18" s="48">
        <f ca="1">OFFSET(Stats!$G$1,S$2-1,$A18)</f>
        <v>0</v>
      </c>
      <c r="T18" s="48">
        <f ca="1">OFFSET(Stats!$G$1,T$2-1,$A18)</f>
        <v>0</v>
      </c>
      <c r="U18" s="48">
        <f ca="1">OFFSET(Stats!$G$1,U$2-1,$A18)</f>
        <v>0</v>
      </c>
      <c r="V18" s="48">
        <f ca="1">OFFSET(Stats!$G$1,V$2-1,$A18)</f>
        <v>0</v>
      </c>
      <c r="W18" s="48">
        <f ca="1">OFFSET(Stats!$G$1,W$2-1,$A18)</f>
        <v>0</v>
      </c>
      <c r="X18" s="48">
        <f ca="1">OFFSET(Stats!$G$1,X$2-1,$A18)</f>
        <v>0</v>
      </c>
      <c r="Y18" s="48">
        <f ca="1">OFFSET(Stats!$G$1,Y$2-1,$A18)</f>
        <v>0</v>
      </c>
      <c r="Z18" s="48">
        <f ca="1">OFFSET(Stats!$G$1,Z$2-1,$A18)</f>
        <v>0</v>
      </c>
      <c r="AA18" s="108">
        <f ca="1">IF(OFFSET(Stats!$G$1,AA$2-1,$A18)="?","?",OFFSET(Stats!$G$1,AA$2-2,$A18)-OFFSET(Stats!$G$1,AA$2-1,$A18))</f>
        <v>0</v>
      </c>
      <c r="AB18" s="48">
        <f ca="1">OFFSET(Stats!$G$1,AB$2-1,$A18)</f>
        <v>0</v>
      </c>
    </row>
    <row r="19" spans="1:28" ht="11.25">
      <c r="A19" s="83">
        <v>15</v>
      </c>
      <c r="B19" s="76">
        <f>Sample!C16</f>
        <v>0</v>
      </c>
      <c r="C19" s="76">
        <f>Sample!D16</f>
        <v>0</v>
      </c>
      <c r="D19" s="82">
        <f>Sample!B16</f>
        <v>0</v>
      </c>
      <c r="E19" s="48">
        <f ca="1">OFFSET(Stats!$G$1,E$2-1,$A19)</f>
        <v>0</v>
      </c>
      <c r="F19" s="48">
        <f ca="1">OFFSET(Stats!$G$1,F$2-1,$A19)</f>
        <v>0</v>
      </c>
      <c r="G19" s="48">
        <f ca="1">OFFSET(Stats!$G$1,G$2-1,$A19)</f>
        <v>0</v>
      </c>
      <c r="H19" s="48">
        <f ca="1">OFFSET(Stats!$G$1,H$2-1,$A19)</f>
        <v>0</v>
      </c>
      <c r="I19" s="48">
        <f ca="1">OFFSET(Stats!$G$1,I$2-1,$A19)</f>
        <v>0</v>
      </c>
      <c r="J19" s="48">
        <f ca="1">OFFSET(Stats!$G$1,J$2-1,$A19)</f>
        <v>0</v>
      </c>
      <c r="K19" s="48">
        <f ca="1">OFFSET(Stats!$G$1,K$2-1,$A19)</f>
        <v>0</v>
      </c>
      <c r="L19" s="48">
        <f ca="1">OFFSET(Stats!$G$1,L$2-1,$A19)</f>
        <v>0</v>
      </c>
      <c r="M19" s="48">
        <f ca="1">OFFSET(Stats!$G$1,M$2-1,$A19)</f>
        <v>0</v>
      </c>
      <c r="N19" s="48">
        <f ca="1">OFFSET(Stats!$G$1,N$2-1,$A19)</f>
        <v>0</v>
      </c>
      <c r="O19" s="48">
        <f ca="1">OFFSET(Stats!$G$1,O$2-1,$A19)</f>
        <v>0</v>
      </c>
      <c r="P19" s="48">
        <f ca="1">OFFSET(Stats!$G$1,P$2-1,$A19)</f>
        <v>0</v>
      </c>
      <c r="Q19" s="48">
        <f ca="1">OFFSET(Stats!$G$1,Q$2-1,$A19)</f>
        <v>0</v>
      </c>
      <c r="R19" s="48">
        <f ca="1">OFFSET(Stats!$G$1,R$2-1,$A19)</f>
        <v>0</v>
      </c>
      <c r="S19" s="48">
        <f ca="1">OFFSET(Stats!$G$1,S$2-1,$A19)</f>
        <v>0</v>
      </c>
      <c r="T19" s="48">
        <f ca="1">OFFSET(Stats!$G$1,T$2-1,$A19)</f>
        <v>0</v>
      </c>
      <c r="U19" s="48">
        <f ca="1">OFFSET(Stats!$G$1,U$2-1,$A19)</f>
        <v>0</v>
      </c>
      <c r="V19" s="48">
        <f ca="1">OFFSET(Stats!$G$1,V$2-1,$A19)</f>
        <v>0</v>
      </c>
      <c r="W19" s="48">
        <f ca="1">OFFSET(Stats!$G$1,W$2-1,$A19)</f>
        <v>0</v>
      </c>
      <c r="X19" s="48">
        <f ca="1">OFFSET(Stats!$G$1,X$2-1,$A19)</f>
        <v>0</v>
      </c>
      <c r="Y19" s="48">
        <f ca="1">OFFSET(Stats!$G$1,Y$2-1,$A19)</f>
        <v>0</v>
      </c>
      <c r="Z19" s="48">
        <f ca="1">OFFSET(Stats!$G$1,Z$2-1,$A19)</f>
        <v>0</v>
      </c>
      <c r="AA19" s="108">
        <f ca="1">IF(OFFSET(Stats!$G$1,AA$2-1,$A19)="?","?",OFFSET(Stats!$G$1,AA$2-2,$A19)-OFFSET(Stats!$G$1,AA$2-1,$A19))</f>
        <v>0</v>
      </c>
      <c r="AB19" s="48">
        <f ca="1">OFFSET(Stats!$G$1,AB$2-1,$A19)</f>
        <v>0</v>
      </c>
    </row>
    <row r="20" spans="1:28" ht="11.25">
      <c r="A20" s="83">
        <v>16</v>
      </c>
      <c r="B20" s="76">
        <f>Sample!C17</f>
        <v>0</v>
      </c>
      <c r="C20" s="76">
        <f>Sample!D17</f>
        <v>0</v>
      </c>
      <c r="D20" s="82">
        <f>Sample!B17</f>
        <v>0</v>
      </c>
      <c r="E20" s="48">
        <f ca="1">OFFSET(Stats!$G$1,E$2-1,$A20)</f>
        <v>0</v>
      </c>
      <c r="F20" s="48">
        <f ca="1">OFFSET(Stats!$G$1,F$2-1,$A20)</f>
        <v>0</v>
      </c>
      <c r="G20" s="48">
        <f ca="1">OFFSET(Stats!$G$1,G$2-1,$A20)</f>
        <v>0</v>
      </c>
      <c r="H20" s="48">
        <f ca="1">OFFSET(Stats!$G$1,H$2-1,$A20)</f>
        <v>0</v>
      </c>
      <c r="I20" s="48">
        <f ca="1">OFFSET(Stats!$G$1,I$2-1,$A20)</f>
        <v>0</v>
      </c>
      <c r="J20" s="48">
        <f ca="1">OFFSET(Stats!$G$1,J$2-1,$A20)</f>
        <v>0</v>
      </c>
      <c r="K20" s="48">
        <f ca="1">OFFSET(Stats!$G$1,K$2-1,$A20)</f>
        <v>0</v>
      </c>
      <c r="L20" s="48">
        <f ca="1">OFFSET(Stats!$G$1,L$2-1,$A20)</f>
        <v>0</v>
      </c>
      <c r="M20" s="48">
        <f ca="1">OFFSET(Stats!$G$1,M$2-1,$A20)</f>
        <v>0</v>
      </c>
      <c r="N20" s="48">
        <f ca="1">OFFSET(Stats!$G$1,N$2-1,$A20)</f>
        <v>0</v>
      </c>
      <c r="O20" s="48">
        <f ca="1">OFFSET(Stats!$G$1,O$2-1,$A20)</f>
        <v>0</v>
      </c>
      <c r="P20" s="48">
        <f ca="1">OFFSET(Stats!$G$1,P$2-1,$A20)</f>
        <v>0</v>
      </c>
      <c r="Q20" s="48">
        <f ca="1">OFFSET(Stats!$G$1,Q$2-1,$A20)</f>
        <v>0</v>
      </c>
      <c r="R20" s="48">
        <f ca="1">OFFSET(Stats!$G$1,R$2-1,$A20)</f>
        <v>0</v>
      </c>
      <c r="S20" s="48">
        <f ca="1">OFFSET(Stats!$G$1,S$2-1,$A20)</f>
        <v>0</v>
      </c>
      <c r="T20" s="48">
        <f ca="1">OFFSET(Stats!$G$1,T$2-1,$A20)</f>
        <v>0</v>
      </c>
      <c r="U20" s="48">
        <f ca="1">OFFSET(Stats!$G$1,U$2-1,$A20)</f>
        <v>0</v>
      </c>
      <c r="V20" s="48">
        <f ca="1">OFFSET(Stats!$G$1,V$2-1,$A20)</f>
        <v>0</v>
      </c>
      <c r="W20" s="48">
        <f ca="1">OFFSET(Stats!$G$1,W$2-1,$A20)</f>
        <v>0</v>
      </c>
      <c r="X20" s="48">
        <f ca="1">OFFSET(Stats!$G$1,X$2-1,$A20)</f>
        <v>0</v>
      </c>
      <c r="Y20" s="48">
        <f ca="1">OFFSET(Stats!$G$1,Y$2-1,$A20)</f>
        <v>0</v>
      </c>
      <c r="Z20" s="48">
        <f ca="1">OFFSET(Stats!$G$1,Z$2-1,$A20)</f>
        <v>0</v>
      </c>
      <c r="AA20" s="108">
        <f ca="1">IF(OFFSET(Stats!$G$1,AA$2-1,$A20)="?","?",OFFSET(Stats!$G$1,AA$2-2,$A20)-OFFSET(Stats!$G$1,AA$2-1,$A20))</f>
        <v>0</v>
      </c>
      <c r="AB20" s="48">
        <f ca="1">OFFSET(Stats!$G$1,AB$2-1,$A20)</f>
        <v>0</v>
      </c>
    </row>
    <row r="21" spans="1:28" ht="11.25">
      <c r="A21" s="83">
        <v>17</v>
      </c>
      <c r="B21" s="76">
        <f>Sample!C18</f>
        <v>0</v>
      </c>
      <c r="C21" s="76">
        <f>Sample!D18</f>
        <v>0</v>
      </c>
      <c r="D21" s="82">
        <f>Sample!B18</f>
        <v>0</v>
      </c>
      <c r="E21" s="48">
        <f ca="1">OFFSET(Stats!$G$1,E$2-1,$A21)</f>
        <v>0</v>
      </c>
      <c r="F21" s="48">
        <f ca="1">OFFSET(Stats!$G$1,F$2-1,$A21)</f>
        <v>0</v>
      </c>
      <c r="G21" s="48">
        <f ca="1">OFFSET(Stats!$G$1,G$2-1,$A21)</f>
        <v>0</v>
      </c>
      <c r="H21" s="48">
        <f ca="1">OFFSET(Stats!$G$1,H$2-1,$A21)</f>
        <v>0</v>
      </c>
      <c r="I21" s="48">
        <f ca="1">OFFSET(Stats!$G$1,I$2-1,$A21)</f>
        <v>0</v>
      </c>
      <c r="J21" s="48">
        <f ca="1">OFFSET(Stats!$G$1,J$2-1,$A21)</f>
        <v>0</v>
      </c>
      <c r="K21" s="48">
        <f ca="1">OFFSET(Stats!$G$1,K$2-1,$A21)</f>
        <v>0</v>
      </c>
      <c r="L21" s="48">
        <f ca="1">OFFSET(Stats!$G$1,L$2-1,$A21)</f>
        <v>0</v>
      </c>
      <c r="M21" s="48">
        <f ca="1">OFFSET(Stats!$G$1,M$2-1,$A21)</f>
        <v>0</v>
      </c>
      <c r="N21" s="48">
        <f ca="1">OFFSET(Stats!$G$1,N$2-1,$A21)</f>
        <v>0</v>
      </c>
      <c r="O21" s="48">
        <f ca="1">OFFSET(Stats!$G$1,O$2-1,$A21)</f>
        <v>0</v>
      </c>
      <c r="P21" s="48">
        <f ca="1">OFFSET(Stats!$G$1,P$2-1,$A21)</f>
        <v>0</v>
      </c>
      <c r="Q21" s="48">
        <f ca="1">OFFSET(Stats!$G$1,Q$2-1,$A21)</f>
        <v>0</v>
      </c>
      <c r="R21" s="48">
        <f ca="1">OFFSET(Stats!$G$1,R$2-1,$A21)</f>
        <v>0</v>
      </c>
      <c r="S21" s="48">
        <f ca="1">OFFSET(Stats!$G$1,S$2-1,$A21)</f>
        <v>0</v>
      </c>
      <c r="T21" s="48">
        <f ca="1">OFFSET(Stats!$G$1,T$2-1,$A21)</f>
        <v>0</v>
      </c>
      <c r="U21" s="48">
        <f ca="1">OFFSET(Stats!$G$1,U$2-1,$A21)</f>
        <v>0</v>
      </c>
      <c r="V21" s="48">
        <f ca="1">OFFSET(Stats!$G$1,V$2-1,$A21)</f>
        <v>0</v>
      </c>
      <c r="W21" s="48">
        <f ca="1">OFFSET(Stats!$G$1,W$2-1,$A21)</f>
        <v>0</v>
      </c>
      <c r="X21" s="48">
        <f ca="1">OFFSET(Stats!$G$1,X$2-1,$A21)</f>
        <v>0</v>
      </c>
      <c r="Y21" s="48">
        <f ca="1">OFFSET(Stats!$G$1,Y$2-1,$A21)</f>
        <v>0</v>
      </c>
      <c r="Z21" s="48">
        <f ca="1">OFFSET(Stats!$G$1,Z$2-1,$A21)</f>
        <v>0</v>
      </c>
      <c r="AA21" s="108">
        <f ca="1">IF(OFFSET(Stats!$G$1,AA$2-1,$A21)="?","?",OFFSET(Stats!$G$1,AA$2-2,$A21)-OFFSET(Stats!$G$1,AA$2-1,$A21))</f>
        <v>0</v>
      </c>
      <c r="AB21" s="48">
        <f ca="1">OFFSET(Stats!$G$1,AB$2-1,$A21)</f>
        <v>0</v>
      </c>
    </row>
    <row r="22" spans="1:28" ht="11.25">
      <c r="A22" s="83">
        <v>18</v>
      </c>
      <c r="B22" s="76">
        <f>Sample!C19</f>
        <v>0</v>
      </c>
      <c r="C22" s="76">
        <f>Sample!D19</f>
        <v>0</v>
      </c>
      <c r="D22" s="82">
        <f>Sample!B19</f>
        <v>0</v>
      </c>
      <c r="E22" s="48">
        <f ca="1">OFFSET(Stats!$G$1,E$2-1,$A22)</f>
        <v>0</v>
      </c>
      <c r="F22" s="48">
        <f ca="1">OFFSET(Stats!$G$1,F$2-1,$A22)</f>
        <v>0</v>
      </c>
      <c r="G22" s="48">
        <f ca="1">OFFSET(Stats!$G$1,G$2-1,$A22)</f>
        <v>0</v>
      </c>
      <c r="H22" s="48">
        <f ca="1">OFFSET(Stats!$G$1,H$2-1,$A22)</f>
        <v>0</v>
      </c>
      <c r="I22" s="48">
        <f ca="1">OFFSET(Stats!$G$1,I$2-1,$A22)</f>
        <v>0</v>
      </c>
      <c r="J22" s="48">
        <f ca="1">OFFSET(Stats!$G$1,J$2-1,$A22)</f>
        <v>0</v>
      </c>
      <c r="K22" s="48">
        <f ca="1">OFFSET(Stats!$G$1,K$2-1,$A22)</f>
        <v>0</v>
      </c>
      <c r="L22" s="48">
        <f ca="1">OFFSET(Stats!$G$1,L$2-1,$A22)</f>
        <v>0</v>
      </c>
      <c r="M22" s="48">
        <f ca="1">OFFSET(Stats!$G$1,M$2-1,$A22)</f>
        <v>0</v>
      </c>
      <c r="N22" s="48">
        <f ca="1">OFFSET(Stats!$G$1,N$2-1,$A22)</f>
        <v>0</v>
      </c>
      <c r="O22" s="48">
        <f ca="1">OFFSET(Stats!$G$1,O$2-1,$A22)</f>
        <v>0</v>
      </c>
      <c r="P22" s="48">
        <f ca="1">OFFSET(Stats!$G$1,P$2-1,$A22)</f>
        <v>0</v>
      </c>
      <c r="Q22" s="48">
        <f ca="1">OFFSET(Stats!$G$1,Q$2-1,$A22)</f>
        <v>0</v>
      </c>
      <c r="R22" s="48">
        <f ca="1">OFFSET(Stats!$G$1,R$2-1,$A22)</f>
        <v>0</v>
      </c>
      <c r="S22" s="48">
        <f ca="1">OFFSET(Stats!$G$1,S$2-1,$A22)</f>
        <v>0</v>
      </c>
      <c r="T22" s="48">
        <f ca="1">OFFSET(Stats!$G$1,T$2-1,$A22)</f>
        <v>0</v>
      </c>
      <c r="U22" s="48">
        <f ca="1">OFFSET(Stats!$G$1,U$2-1,$A22)</f>
        <v>0</v>
      </c>
      <c r="V22" s="48">
        <f ca="1">OFFSET(Stats!$G$1,V$2-1,$A22)</f>
        <v>0</v>
      </c>
      <c r="W22" s="48">
        <f ca="1">OFFSET(Stats!$G$1,W$2-1,$A22)</f>
        <v>0</v>
      </c>
      <c r="X22" s="48">
        <f ca="1">OFFSET(Stats!$G$1,X$2-1,$A22)</f>
        <v>0</v>
      </c>
      <c r="Y22" s="48">
        <f ca="1">OFFSET(Stats!$G$1,Y$2-1,$A22)</f>
        <v>0</v>
      </c>
      <c r="Z22" s="48">
        <f ca="1">OFFSET(Stats!$G$1,Z$2-1,$A22)</f>
        <v>0</v>
      </c>
      <c r="AA22" s="108">
        <f ca="1">IF(OFFSET(Stats!$G$1,AA$2-1,$A22)="?","?",OFFSET(Stats!$G$1,AA$2-2,$A22)-OFFSET(Stats!$G$1,AA$2-1,$A22))</f>
        <v>0</v>
      </c>
      <c r="AB22" s="48">
        <f ca="1">OFFSET(Stats!$G$1,AB$2-1,$A22)</f>
        <v>0</v>
      </c>
    </row>
    <row r="23" spans="1:28" ht="11.25">
      <c r="A23" s="83">
        <v>19</v>
      </c>
      <c r="B23" s="76">
        <f>Sample!C20</f>
        <v>0</v>
      </c>
      <c r="C23" s="76">
        <f>Sample!D20</f>
        <v>0</v>
      </c>
      <c r="D23" s="82">
        <f>Sample!B20</f>
        <v>0</v>
      </c>
      <c r="E23" s="48">
        <f ca="1">OFFSET(Stats!$G$1,E$2-1,$A23)</f>
        <v>0</v>
      </c>
      <c r="F23" s="48">
        <f ca="1">OFFSET(Stats!$G$1,F$2-1,$A23)</f>
        <v>0</v>
      </c>
      <c r="G23" s="48">
        <f ca="1">OFFSET(Stats!$G$1,G$2-1,$A23)</f>
        <v>0</v>
      </c>
      <c r="H23" s="48">
        <f ca="1">OFFSET(Stats!$G$1,H$2-1,$A23)</f>
        <v>0</v>
      </c>
      <c r="I23" s="48">
        <f ca="1">OFFSET(Stats!$G$1,I$2-1,$A23)</f>
        <v>0</v>
      </c>
      <c r="J23" s="48">
        <f ca="1">OFFSET(Stats!$G$1,J$2-1,$A23)</f>
        <v>0</v>
      </c>
      <c r="K23" s="48">
        <f ca="1">OFFSET(Stats!$G$1,K$2-1,$A23)</f>
        <v>0</v>
      </c>
      <c r="L23" s="48">
        <f ca="1">OFFSET(Stats!$G$1,L$2-1,$A23)</f>
        <v>0</v>
      </c>
      <c r="M23" s="48">
        <f ca="1">OFFSET(Stats!$G$1,M$2-1,$A23)</f>
        <v>0</v>
      </c>
      <c r="N23" s="48">
        <f ca="1">OFFSET(Stats!$G$1,N$2-1,$A23)</f>
        <v>0</v>
      </c>
      <c r="O23" s="48">
        <f ca="1">OFFSET(Stats!$G$1,O$2-1,$A23)</f>
        <v>0</v>
      </c>
      <c r="P23" s="48">
        <f ca="1">OFFSET(Stats!$G$1,P$2-1,$A23)</f>
        <v>0</v>
      </c>
      <c r="Q23" s="48">
        <f ca="1">OFFSET(Stats!$G$1,Q$2-1,$A23)</f>
        <v>0</v>
      </c>
      <c r="R23" s="48">
        <f ca="1">OFFSET(Stats!$G$1,R$2-1,$A23)</f>
        <v>0</v>
      </c>
      <c r="S23" s="48">
        <f ca="1">OFFSET(Stats!$G$1,S$2-1,$A23)</f>
        <v>0</v>
      </c>
      <c r="T23" s="48">
        <f ca="1">OFFSET(Stats!$G$1,T$2-1,$A23)</f>
        <v>0</v>
      </c>
      <c r="U23" s="48">
        <f ca="1">OFFSET(Stats!$G$1,U$2-1,$A23)</f>
        <v>0</v>
      </c>
      <c r="V23" s="48">
        <f ca="1">OFFSET(Stats!$G$1,V$2-1,$A23)</f>
        <v>0</v>
      </c>
      <c r="W23" s="48">
        <f ca="1">OFFSET(Stats!$G$1,W$2-1,$A23)</f>
        <v>0</v>
      </c>
      <c r="X23" s="48">
        <f ca="1">OFFSET(Stats!$G$1,X$2-1,$A23)</f>
        <v>0</v>
      </c>
      <c r="Y23" s="48">
        <f ca="1">OFFSET(Stats!$G$1,Y$2-1,$A23)</f>
        <v>0</v>
      </c>
      <c r="Z23" s="48">
        <f ca="1">OFFSET(Stats!$G$1,Z$2-1,$A23)</f>
        <v>0</v>
      </c>
      <c r="AA23" s="108">
        <f ca="1">IF(OFFSET(Stats!$G$1,AA$2-1,$A23)="?","?",OFFSET(Stats!$G$1,AA$2-2,$A23)-OFFSET(Stats!$G$1,AA$2-1,$A23))</f>
        <v>0</v>
      </c>
      <c r="AB23" s="48">
        <f ca="1">OFFSET(Stats!$G$1,AB$2-1,$A23)</f>
        <v>0</v>
      </c>
    </row>
    <row r="24" spans="1:28" ht="11.25">
      <c r="A24" s="83">
        <v>20</v>
      </c>
      <c r="B24" s="76">
        <f>Sample!C21</f>
        <v>0</v>
      </c>
      <c r="C24" s="76">
        <f>Sample!D21</f>
        <v>0</v>
      </c>
      <c r="D24" s="82">
        <f>Sample!B21</f>
        <v>0</v>
      </c>
      <c r="E24" s="48">
        <f ca="1">OFFSET(Stats!$G$1,E$2-1,$A24)</f>
        <v>0</v>
      </c>
      <c r="F24" s="48">
        <f ca="1">OFFSET(Stats!$G$1,F$2-1,$A24)</f>
        <v>0</v>
      </c>
      <c r="G24" s="48">
        <f ca="1">OFFSET(Stats!$G$1,G$2-1,$A24)</f>
        <v>0</v>
      </c>
      <c r="H24" s="48">
        <f ca="1">OFFSET(Stats!$G$1,H$2-1,$A24)</f>
        <v>0</v>
      </c>
      <c r="I24" s="48">
        <f ca="1">OFFSET(Stats!$G$1,I$2-1,$A24)</f>
        <v>0</v>
      </c>
      <c r="J24" s="48">
        <f ca="1">OFFSET(Stats!$G$1,J$2-1,$A24)</f>
        <v>0</v>
      </c>
      <c r="K24" s="48">
        <f ca="1">OFFSET(Stats!$G$1,K$2-1,$A24)</f>
        <v>0</v>
      </c>
      <c r="L24" s="48">
        <f ca="1">OFFSET(Stats!$G$1,L$2-1,$A24)</f>
        <v>0</v>
      </c>
      <c r="M24" s="48">
        <f ca="1">OFFSET(Stats!$G$1,M$2-1,$A24)</f>
        <v>0</v>
      </c>
      <c r="N24" s="48">
        <f ca="1">OFFSET(Stats!$G$1,N$2-1,$A24)</f>
        <v>0</v>
      </c>
      <c r="O24" s="48">
        <f ca="1">OFFSET(Stats!$G$1,O$2-1,$A24)</f>
        <v>0</v>
      </c>
      <c r="P24" s="48">
        <f ca="1">OFFSET(Stats!$G$1,P$2-1,$A24)</f>
        <v>0</v>
      </c>
      <c r="Q24" s="48">
        <f ca="1">OFFSET(Stats!$G$1,Q$2-1,$A24)</f>
        <v>0</v>
      </c>
      <c r="R24" s="48">
        <f ca="1">OFFSET(Stats!$G$1,R$2-1,$A24)</f>
        <v>0</v>
      </c>
      <c r="S24" s="48">
        <f ca="1">OFFSET(Stats!$G$1,S$2-1,$A24)</f>
        <v>0</v>
      </c>
      <c r="T24" s="48">
        <f ca="1">OFFSET(Stats!$G$1,T$2-1,$A24)</f>
        <v>0</v>
      </c>
      <c r="U24" s="48">
        <f ca="1">OFFSET(Stats!$G$1,U$2-1,$A24)</f>
        <v>0</v>
      </c>
      <c r="V24" s="48">
        <f ca="1">OFFSET(Stats!$G$1,V$2-1,$A24)</f>
        <v>0</v>
      </c>
      <c r="W24" s="48">
        <f ca="1">OFFSET(Stats!$G$1,W$2-1,$A24)</f>
        <v>0</v>
      </c>
      <c r="X24" s="48">
        <f ca="1">OFFSET(Stats!$G$1,X$2-1,$A24)</f>
        <v>0</v>
      </c>
      <c r="Y24" s="48">
        <f ca="1">OFFSET(Stats!$G$1,Y$2-1,$A24)</f>
        <v>0</v>
      </c>
      <c r="Z24" s="48">
        <f ca="1">OFFSET(Stats!$G$1,Z$2-1,$A24)</f>
        <v>0</v>
      </c>
      <c r="AA24" s="108">
        <f ca="1">IF(OFFSET(Stats!$G$1,AA$2-1,$A24)="?","?",OFFSET(Stats!$G$1,AA$2-2,$A24)-OFFSET(Stats!$G$1,AA$2-1,$A24))</f>
        <v>0</v>
      </c>
      <c r="AB24" s="48">
        <f ca="1">OFFSET(Stats!$G$1,AB$2-1,$A24)</f>
        <v>0</v>
      </c>
    </row>
    <row r="25" spans="1:28" ht="11.25">
      <c r="A25" s="83">
        <v>21</v>
      </c>
      <c r="B25" s="76">
        <f>Sample!C22</f>
        <v>0</v>
      </c>
      <c r="C25" s="76">
        <f>Sample!D22</f>
        <v>0</v>
      </c>
      <c r="D25" s="82">
        <f>Sample!B22</f>
        <v>0</v>
      </c>
      <c r="E25" s="48">
        <f ca="1">OFFSET(Stats!$G$1,E$2-1,$A25)</f>
        <v>0</v>
      </c>
      <c r="F25" s="48">
        <f ca="1">OFFSET(Stats!$G$1,F$2-1,$A25)</f>
        <v>0</v>
      </c>
      <c r="G25" s="48">
        <f ca="1">OFFSET(Stats!$G$1,G$2-1,$A25)</f>
        <v>0</v>
      </c>
      <c r="H25" s="48">
        <f ca="1">OFFSET(Stats!$G$1,H$2-1,$A25)</f>
        <v>0</v>
      </c>
      <c r="I25" s="48">
        <f ca="1">OFFSET(Stats!$G$1,I$2-1,$A25)</f>
        <v>0</v>
      </c>
      <c r="J25" s="48">
        <f ca="1">OFFSET(Stats!$G$1,J$2-1,$A25)</f>
        <v>0</v>
      </c>
      <c r="K25" s="48">
        <f ca="1">OFFSET(Stats!$G$1,K$2-1,$A25)</f>
        <v>0</v>
      </c>
      <c r="L25" s="48">
        <f ca="1">OFFSET(Stats!$G$1,L$2-1,$A25)</f>
        <v>0</v>
      </c>
      <c r="M25" s="48">
        <f ca="1">OFFSET(Stats!$G$1,M$2-1,$A25)</f>
        <v>0</v>
      </c>
      <c r="N25" s="48">
        <f ca="1">OFFSET(Stats!$G$1,N$2-1,$A25)</f>
        <v>0</v>
      </c>
      <c r="O25" s="48">
        <f ca="1">OFFSET(Stats!$G$1,O$2-1,$A25)</f>
        <v>0</v>
      </c>
      <c r="P25" s="48">
        <f ca="1">OFFSET(Stats!$G$1,P$2-1,$A25)</f>
        <v>0</v>
      </c>
      <c r="Q25" s="48">
        <f ca="1">OFFSET(Stats!$G$1,Q$2-1,$A25)</f>
        <v>0</v>
      </c>
      <c r="R25" s="48">
        <f ca="1">OFFSET(Stats!$G$1,R$2-1,$A25)</f>
        <v>0</v>
      </c>
      <c r="S25" s="48">
        <f ca="1">OFFSET(Stats!$G$1,S$2-1,$A25)</f>
        <v>0</v>
      </c>
      <c r="T25" s="48">
        <f ca="1">OFFSET(Stats!$G$1,T$2-1,$A25)</f>
        <v>0</v>
      </c>
      <c r="U25" s="48">
        <f ca="1">OFFSET(Stats!$G$1,U$2-1,$A25)</f>
        <v>0</v>
      </c>
      <c r="V25" s="48">
        <f ca="1">OFFSET(Stats!$G$1,V$2-1,$A25)</f>
        <v>0</v>
      </c>
      <c r="W25" s="48">
        <f ca="1">OFFSET(Stats!$G$1,W$2-1,$A25)</f>
        <v>0</v>
      </c>
      <c r="X25" s="48">
        <f ca="1">OFFSET(Stats!$G$1,X$2-1,$A25)</f>
        <v>0</v>
      </c>
      <c r="Y25" s="48">
        <f ca="1">OFFSET(Stats!$G$1,Y$2-1,$A25)</f>
        <v>0</v>
      </c>
      <c r="Z25" s="48">
        <f ca="1">OFFSET(Stats!$G$1,Z$2-1,$A25)</f>
        <v>0</v>
      </c>
      <c r="AA25" s="108">
        <f ca="1">IF(OFFSET(Stats!$G$1,AA$2-1,$A25)="?","?",OFFSET(Stats!$G$1,AA$2-2,$A25)-OFFSET(Stats!$G$1,AA$2-1,$A25))</f>
        <v>0</v>
      </c>
      <c r="AB25" s="48">
        <f ca="1">OFFSET(Stats!$G$1,AB$2-1,$A25)</f>
        <v>0</v>
      </c>
    </row>
    <row r="26" spans="1:28" ht="11.25">
      <c r="A26" s="83">
        <v>22</v>
      </c>
      <c r="B26" s="76">
        <f>Sample!C23</f>
        <v>0</v>
      </c>
      <c r="C26" s="76">
        <f>Sample!D23</f>
        <v>0</v>
      </c>
      <c r="D26" s="82">
        <f>Sample!B23</f>
        <v>0</v>
      </c>
      <c r="E26" s="48">
        <f ca="1">OFFSET(Stats!$G$1,E$2-1,$A26)</f>
        <v>0</v>
      </c>
      <c r="F26" s="48">
        <f ca="1">OFFSET(Stats!$G$1,F$2-1,$A26)</f>
        <v>0</v>
      </c>
      <c r="G26" s="48">
        <f ca="1">OFFSET(Stats!$G$1,G$2-1,$A26)</f>
        <v>0</v>
      </c>
      <c r="H26" s="48">
        <f ca="1">OFFSET(Stats!$G$1,H$2-1,$A26)</f>
        <v>0</v>
      </c>
      <c r="I26" s="48">
        <f ca="1">OFFSET(Stats!$G$1,I$2-1,$A26)</f>
        <v>0</v>
      </c>
      <c r="J26" s="48">
        <f ca="1">OFFSET(Stats!$G$1,J$2-1,$A26)</f>
        <v>0</v>
      </c>
      <c r="K26" s="48">
        <f ca="1">OFFSET(Stats!$G$1,K$2-1,$A26)</f>
        <v>0</v>
      </c>
      <c r="L26" s="48">
        <f ca="1">OFFSET(Stats!$G$1,L$2-1,$A26)</f>
        <v>0</v>
      </c>
      <c r="M26" s="48">
        <f ca="1">OFFSET(Stats!$G$1,M$2-1,$A26)</f>
        <v>0</v>
      </c>
      <c r="N26" s="48">
        <f ca="1">OFFSET(Stats!$G$1,N$2-1,$A26)</f>
        <v>0</v>
      </c>
      <c r="O26" s="48">
        <f ca="1">OFFSET(Stats!$G$1,O$2-1,$A26)</f>
        <v>0</v>
      </c>
      <c r="P26" s="48">
        <f ca="1">OFFSET(Stats!$G$1,P$2-1,$A26)</f>
        <v>0</v>
      </c>
      <c r="Q26" s="48">
        <f ca="1">OFFSET(Stats!$G$1,Q$2-1,$A26)</f>
        <v>0</v>
      </c>
      <c r="R26" s="48">
        <f ca="1">OFFSET(Stats!$G$1,R$2-1,$A26)</f>
        <v>0</v>
      </c>
      <c r="S26" s="48">
        <f ca="1">OFFSET(Stats!$G$1,S$2-1,$A26)</f>
        <v>0</v>
      </c>
      <c r="T26" s="48">
        <f ca="1">OFFSET(Stats!$G$1,T$2-1,$A26)</f>
        <v>0</v>
      </c>
      <c r="U26" s="48">
        <f ca="1">OFFSET(Stats!$G$1,U$2-1,$A26)</f>
        <v>0</v>
      </c>
      <c r="V26" s="48">
        <f ca="1">OFFSET(Stats!$G$1,V$2-1,$A26)</f>
        <v>0</v>
      </c>
      <c r="W26" s="48">
        <f ca="1">OFFSET(Stats!$G$1,W$2-1,$A26)</f>
        <v>0</v>
      </c>
      <c r="X26" s="48">
        <f ca="1">OFFSET(Stats!$G$1,X$2-1,$A26)</f>
        <v>0</v>
      </c>
      <c r="Y26" s="48">
        <f ca="1">OFFSET(Stats!$G$1,Y$2-1,$A26)</f>
        <v>0</v>
      </c>
      <c r="Z26" s="48">
        <f ca="1">OFFSET(Stats!$G$1,Z$2-1,$A26)</f>
        <v>0</v>
      </c>
      <c r="AA26" s="108">
        <f ca="1">IF(OFFSET(Stats!$G$1,AA$2-1,$A26)="?","?",OFFSET(Stats!$G$1,AA$2-2,$A26)-OFFSET(Stats!$G$1,AA$2-1,$A26))</f>
        <v>0</v>
      </c>
      <c r="AB26" s="48">
        <f ca="1">OFFSET(Stats!$G$1,AB$2-1,$A26)</f>
        <v>0</v>
      </c>
    </row>
    <row r="27" spans="1:28" ht="11.25">
      <c r="A27" s="83">
        <v>23</v>
      </c>
      <c r="B27" s="76">
        <f>Sample!C24</f>
        <v>0</v>
      </c>
      <c r="C27" s="76">
        <f>Sample!D24</f>
        <v>0</v>
      </c>
      <c r="D27" s="82">
        <f>Sample!B24</f>
        <v>0</v>
      </c>
      <c r="E27" s="48">
        <f ca="1">OFFSET(Stats!$G$1,E$2-1,$A27)</f>
        <v>0</v>
      </c>
      <c r="F27" s="48">
        <f ca="1">OFFSET(Stats!$G$1,F$2-1,$A27)</f>
        <v>0</v>
      </c>
      <c r="G27" s="48">
        <f ca="1">OFFSET(Stats!$G$1,G$2-1,$A27)</f>
        <v>0</v>
      </c>
      <c r="H27" s="48">
        <f ca="1">OFFSET(Stats!$G$1,H$2-1,$A27)</f>
        <v>0</v>
      </c>
      <c r="I27" s="48">
        <f ca="1">OFFSET(Stats!$G$1,I$2-1,$A27)</f>
        <v>0</v>
      </c>
      <c r="J27" s="48">
        <f ca="1">OFFSET(Stats!$G$1,J$2-1,$A27)</f>
        <v>0</v>
      </c>
      <c r="K27" s="48">
        <f ca="1">OFFSET(Stats!$G$1,K$2-1,$A27)</f>
        <v>0</v>
      </c>
      <c r="L27" s="48">
        <f ca="1">OFFSET(Stats!$G$1,L$2-1,$A27)</f>
        <v>0</v>
      </c>
      <c r="M27" s="48">
        <f ca="1">OFFSET(Stats!$G$1,M$2-1,$A27)</f>
        <v>0</v>
      </c>
      <c r="N27" s="48">
        <f ca="1">OFFSET(Stats!$G$1,N$2-1,$A27)</f>
        <v>0</v>
      </c>
      <c r="O27" s="48">
        <f ca="1">OFFSET(Stats!$G$1,O$2-1,$A27)</f>
        <v>0</v>
      </c>
      <c r="P27" s="48">
        <f ca="1">OFFSET(Stats!$G$1,P$2-1,$A27)</f>
        <v>0</v>
      </c>
      <c r="Q27" s="48">
        <f ca="1">OFFSET(Stats!$G$1,Q$2-1,$A27)</f>
        <v>0</v>
      </c>
      <c r="R27" s="48">
        <f ca="1">OFFSET(Stats!$G$1,R$2-1,$A27)</f>
        <v>0</v>
      </c>
      <c r="S27" s="48">
        <f ca="1">OFFSET(Stats!$G$1,S$2-1,$A27)</f>
        <v>0</v>
      </c>
      <c r="T27" s="48">
        <f ca="1">OFFSET(Stats!$G$1,T$2-1,$A27)</f>
        <v>0</v>
      </c>
      <c r="U27" s="48">
        <f ca="1">OFFSET(Stats!$G$1,U$2-1,$A27)</f>
        <v>0</v>
      </c>
      <c r="V27" s="48">
        <f ca="1">OFFSET(Stats!$G$1,V$2-1,$A27)</f>
        <v>0</v>
      </c>
      <c r="W27" s="48">
        <f ca="1">OFFSET(Stats!$G$1,W$2-1,$A27)</f>
        <v>0</v>
      </c>
      <c r="X27" s="48">
        <f ca="1">OFFSET(Stats!$G$1,X$2-1,$A27)</f>
        <v>0</v>
      </c>
      <c r="Y27" s="48">
        <f ca="1">OFFSET(Stats!$G$1,Y$2-1,$A27)</f>
        <v>0</v>
      </c>
      <c r="Z27" s="48">
        <f ca="1">OFFSET(Stats!$G$1,Z$2-1,$A27)</f>
        <v>0</v>
      </c>
      <c r="AA27" s="108">
        <f ca="1">IF(OFFSET(Stats!$G$1,AA$2-1,$A27)="?","?",OFFSET(Stats!$G$1,AA$2-2,$A27)-OFFSET(Stats!$G$1,AA$2-1,$A27))</f>
        <v>0</v>
      </c>
      <c r="AB27" s="48">
        <f ca="1">OFFSET(Stats!$G$1,AB$2-1,$A27)</f>
        <v>0</v>
      </c>
    </row>
    <row r="28" spans="1:28" ht="11.25">
      <c r="A28" s="83">
        <v>24</v>
      </c>
      <c r="B28" s="76">
        <f>Sample!C25</f>
        <v>0</v>
      </c>
      <c r="C28" s="76">
        <f>Sample!D25</f>
        <v>0</v>
      </c>
      <c r="D28" s="82">
        <f>Sample!B25</f>
        <v>0</v>
      </c>
      <c r="E28" s="48">
        <f ca="1">OFFSET(Stats!$G$1,E$2-1,$A28)</f>
        <v>0</v>
      </c>
      <c r="F28" s="48">
        <f ca="1">OFFSET(Stats!$G$1,F$2-1,$A28)</f>
        <v>0</v>
      </c>
      <c r="G28" s="48">
        <f ca="1">OFFSET(Stats!$G$1,G$2-1,$A28)</f>
        <v>0</v>
      </c>
      <c r="H28" s="48">
        <f ca="1">OFFSET(Stats!$G$1,H$2-1,$A28)</f>
        <v>0</v>
      </c>
      <c r="I28" s="48">
        <f ca="1">OFFSET(Stats!$G$1,I$2-1,$A28)</f>
        <v>0</v>
      </c>
      <c r="J28" s="48">
        <f ca="1">OFFSET(Stats!$G$1,J$2-1,$A28)</f>
        <v>0</v>
      </c>
      <c r="K28" s="48">
        <f ca="1">OFFSET(Stats!$G$1,K$2-1,$A28)</f>
        <v>0</v>
      </c>
      <c r="L28" s="48">
        <f ca="1">OFFSET(Stats!$G$1,L$2-1,$A28)</f>
        <v>0</v>
      </c>
      <c r="M28" s="48">
        <f ca="1">OFFSET(Stats!$G$1,M$2-1,$A28)</f>
        <v>0</v>
      </c>
      <c r="N28" s="48">
        <f ca="1">OFFSET(Stats!$G$1,N$2-1,$A28)</f>
        <v>0</v>
      </c>
      <c r="O28" s="48">
        <f ca="1">OFFSET(Stats!$G$1,O$2-1,$A28)</f>
        <v>0</v>
      </c>
      <c r="P28" s="48">
        <f ca="1">OFFSET(Stats!$G$1,P$2-1,$A28)</f>
        <v>0</v>
      </c>
      <c r="Q28" s="48">
        <f ca="1">OFFSET(Stats!$G$1,Q$2-1,$A28)</f>
        <v>0</v>
      </c>
      <c r="R28" s="48">
        <f ca="1">OFFSET(Stats!$G$1,R$2-1,$A28)</f>
        <v>0</v>
      </c>
      <c r="S28" s="48">
        <f ca="1">OFFSET(Stats!$G$1,S$2-1,$A28)</f>
        <v>0</v>
      </c>
      <c r="T28" s="48">
        <f ca="1">OFFSET(Stats!$G$1,T$2-1,$A28)</f>
        <v>0</v>
      </c>
      <c r="U28" s="48">
        <f ca="1">OFFSET(Stats!$G$1,U$2-1,$A28)</f>
        <v>0</v>
      </c>
      <c r="V28" s="48">
        <f ca="1">OFFSET(Stats!$G$1,V$2-1,$A28)</f>
        <v>0</v>
      </c>
      <c r="W28" s="48">
        <f ca="1">OFFSET(Stats!$G$1,W$2-1,$A28)</f>
        <v>0</v>
      </c>
      <c r="X28" s="48">
        <f ca="1">OFFSET(Stats!$G$1,X$2-1,$A28)</f>
        <v>0</v>
      </c>
      <c r="Y28" s="48">
        <f ca="1">OFFSET(Stats!$G$1,Y$2-1,$A28)</f>
        <v>0</v>
      </c>
      <c r="Z28" s="48">
        <f ca="1">OFFSET(Stats!$G$1,Z$2-1,$A28)</f>
        <v>0</v>
      </c>
      <c r="AA28" s="108">
        <f ca="1">IF(OFFSET(Stats!$G$1,AA$2-1,$A28)="?","?",OFFSET(Stats!$G$1,AA$2-2,$A28)-OFFSET(Stats!$G$1,AA$2-1,$A28))</f>
        <v>0</v>
      </c>
      <c r="AB28" s="48">
        <f ca="1">OFFSET(Stats!$G$1,AB$2-1,$A28)</f>
        <v>0</v>
      </c>
    </row>
    <row r="29" spans="1:28" ht="11.25">
      <c r="A29" s="83">
        <v>25</v>
      </c>
      <c r="B29" s="76">
        <f>Sample!C26</f>
        <v>0</v>
      </c>
      <c r="C29" s="76">
        <f>Sample!D26</f>
        <v>0</v>
      </c>
      <c r="D29" s="82">
        <f>Sample!B26</f>
        <v>0</v>
      </c>
      <c r="E29" s="48">
        <f ca="1">OFFSET(Stats!$G$1,E$2-1,$A29)</f>
        <v>0</v>
      </c>
      <c r="F29" s="48">
        <f ca="1">OFFSET(Stats!$G$1,F$2-1,$A29)</f>
        <v>0</v>
      </c>
      <c r="G29" s="48">
        <f ca="1">OFFSET(Stats!$G$1,G$2-1,$A29)</f>
        <v>0</v>
      </c>
      <c r="H29" s="48">
        <f ca="1">OFFSET(Stats!$G$1,H$2-1,$A29)</f>
        <v>0</v>
      </c>
      <c r="I29" s="48">
        <f ca="1">OFFSET(Stats!$G$1,I$2-1,$A29)</f>
        <v>0</v>
      </c>
      <c r="J29" s="48">
        <f ca="1">OFFSET(Stats!$G$1,J$2-1,$A29)</f>
        <v>0</v>
      </c>
      <c r="K29" s="48">
        <f ca="1">OFFSET(Stats!$G$1,K$2-1,$A29)</f>
        <v>0</v>
      </c>
      <c r="L29" s="48">
        <f ca="1">OFFSET(Stats!$G$1,L$2-1,$A29)</f>
        <v>0</v>
      </c>
      <c r="M29" s="48">
        <f ca="1">OFFSET(Stats!$G$1,M$2-1,$A29)</f>
        <v>0</v>
      </c>
      <c r="N29" s="48">
        <f ca="1">OFFSET(Stats!$G$1,N$2-1,$A29)</f>
        <v>0</v>
      </c>
      <c r="O29" s="48">
        <f ca="1">OFFSET(Stats!$G$1,O$2-1,$A29)</f>
        <v>0</v>
      </c>
      <c r="P29" s="48">
        <f ca="1">OFFSET(Stats!$G$1,P$2-1,$A29)</f>
        <v>0</v>
      </c>
      <c r="Q29" s="48">
        <f ca="1">OFFSET(Stats!$G$1,Q$2-1,$A29)</f>
        <v>0</v>
      </c>
      <c r="R29" s="48">
        <f ca="1">OFFSET(Stats!$G$1,R$2-1,$A29)</f>
        <v>0</v>
      </c>
      <c r="S29" s="48">
        <f ca="1">OFFSET(Stats!$G$1,S$2-1,$A29)</f>
        <v>0</v>
      </c>
      <c r="T29" s="48">
        <f ca="1">OFFSET(Stats!$G$1,T$2-1,$A29)</f>
        <v>0</v>
      </c>
      <c r="U29" s="48">
        <f ca="1">OFFSET(Stats!$G$1,U$2-1,$A29)</f>
        <v>0</v>
      </c>
      <c r="V29" s="48">
        <f ca="1">OFFSET(Stats!$G$1,V$2-1,$A29)</f>
        <v>0</v>
      </c>
      <c r="W29" s="48">
        <f ca="1">OFFSET(Stats!$G$1,W$2-1,$A29)</f>
        <v>0</v>
      </c>
      <c r="X29" s="48">
        <f ca="1">OFFSET(Stats!$G$1,X$2-1,$A29)</f>
        <v>0</v>
      </c>
      <c r="Y29" s="48">
        <f ca="1">OFFSET(Stats!$G$1,Y$2-1,$A29)</f>
        <v>0</v>
      </c>
      <c r="Z29" s="48">
        <f ca="1">OFFSET(Stats!$G$1,Z$2-1,$A29)</f>
        <v>0</v>
      </c>
      <c r="AA29" s="108">
        <f ca="1">IF(OFFSET(Stats!$G$1,AA$2-1,$A29)="?","?",OFFSET(Stats!$G$1,AA$2-2,$A29)-OFFSET(Stats!$G$1,AA$2-1,$A29))</f>
        <v>0</v>
      </c>
      <c r="AB29" s="48">
        <f ca="1">OFFSET(Stats!$G$1,AB$2-1,$A29)</f>
        <v>0</v>
      </c>
    </row>
    <row r="30" spans="1:28" ht="11.25">
      <c r="A30" s="83">
        <v>26</v>
      </c>
      <c r="B30" s="76">
        <f>Sample!C27</f>
        <v>0</v>
      </c>
      <c r="C30" s="76">
        <f>Sample!D27</f>
        <v>0</v>
      </c>
      <c r="D30" s="82">
        <f>Sample!B27</f>
        <v>0</v>
      </c>
      <c r="E30" s="48">
        <f ca="1">OFFSET(Stats!$G$1,E$2-1,$A30)</f>
        <v>0</v>
      </c>
      <c r="F30" s="48">
        <f ca="1">OFFSET(Stats!$G$1,F$2-1,$A30)</f>
        <v>0</v>
      </c>
      <c r="G30" s="48">
        <f ca="1">OFFSET(Stats!$G$1,G$2-1,$A30)</f>
        <v>0</v>
      </c>
      <c r="H30" s="48">
        <f ca="1">OFFSET(Stats!$G$1,H$2-1,$A30)</f>
        <v>0</v>
      </c>
      <c r="I30" s="48">
        <f ca="1">OFFSET(Stats!$G$1,I$2-1,$A30)</f>
        <v>0</v>
      </c>
      <c r="J30" s="48">
        <f ca="1">OFFSET(Stats!$G$1,J$2-1,$A30)</f>
        <v>0</v>
      </c>
      <c r="K30" s="48">
        <f ca="1">OFFSET(Stats!$G$1,K$2-1,$A30)</f>
        <v>0</v>
      </c>
      <c r="L30" s="48">
        <f ca="1">OFFSET(Stats!$G$1,L$2-1,$A30)</f>
        <v>0</v>
      </c>
      <c r="M30" s="48">
        <f ca="1">OFFSET(Stats!$G$1,M$2-1,$A30)</f>
        <v>0</v>
      </c>
      <c r="N30" s="48">
        <f ca="1">OFFSET(Stats!$G$1,N$2-1,$A30)</f>
        <v>0</v>
      </c>
      <c r="O30" s="48">
        <f ca="1">OFFSET(Stats!$G$1,O$2-1,$A30)</f>
        <v>0</v>
      </c>
      <c r="P30" s="48">
        <f ca="1">OFFSET(Stats!$G$1,P$2-1,$A30)</f>
        <v>0</v>
      </c>
      <c r="Q30" s="48">
        <f ca="1">OFFSET(Stats!$G$1,Q$2-1,$A30)</f>
        <v>0</v>
      </c>
      <c r="R30" s="48">
        <f ca="1">OFFSET(Stats!$G$1,R$2-1,$A30)</f>
        <v>0</v>
      </c>
      <c r="S30" s="48">
        <f ca="1">OFFSET(Stats!$G$1,S$2-1,$A30)</f>
        <v>0</v>
      </c>
      <c r="T30" s="48">
        <f ca="1">OFFSET(Stats!$G$1,T$2-1,$A30)</f>
        <v>0</v>
      </c>
      <c r="U30" s="48">
        <f ca="1">OFFSET(Stats!$G$1,U$2-1,$A30)</f>
        <v>0</v>
      </c>
      <c r="V30" s="48">
        <f ca="1">OFFSET(Stats!$G$1,V$2-1,$A30)</f>
        <v>0</v>
      </c>
      <c r="W30" s="48">
        <f ca="1">OFFSET(Stats!$G$1,W$2-1,$A30)</f>
        <v>0</v>
      </c>
      <c r="X30" s="48">
        <f ca="1">OFFSET(Stats!$G$1,X$2-1,$A30)</f>
        <v>0</v>
      </c>
      <c r="Y30" s="48">
        <f ca="1">OFFSET(Stats!$G$1,Y$2-1,$A30)</f>
        <v>0</v>
      </c>
      <c r="Z30" s="48">
        <f ca="1">OFFSET(Stats!$G$1,Z$2-1,$A30)</f>
        <v>0</v>
      </c>
      <c r="AA30" s="108">
        <f ca="1">IF(OFFSET(Stats!$G$1,AA$2-1,$A30)="?","?",OFFSET(Stats!$G$1,AA$2-2,$A30)-OFFSET(Stats!$G$1,AA$2-1,$A30))</f>
        <v>0</v>
      </c>
      <c r="AB30" s="48">
        <f ca="1">OFFSET(Stats!$G$1,AB$2-1,$A30)</f>
        <v>0</v>
      </c>
    </row>
    <row r="31" spans="1:28" ht="11.25">
      <c r="A31" s="83">
        <v>27</v>
      </c>
      <c r="B31" s="76">
        <f>Sample!C28</f>
        <v>0</v>
      </c>
      <c r="C31" s="76">
        <f>Sample!D28</f>
        <v>0</v>
      </c>
      <c r="D31" s="82">
        <f>Sample!B28</f>
        <v>0</v>
      </c>
      <c r="E31" s="48">
        <f ca="1">OFFSET(Stats!$G$1,E$2-1,$A31)</f>
        <v>0</v>
      </c>
      <c r="F31" s="48">
        <f ca="1">OFFSET(Stats!$G$1,F$2-1,$A31)</f>
        <v>0</v>
      </c>
      <c r="G31" s="48">
        <f ca="1">OFFSET(Stats!$G$1,G$2-1,$A31)</f>
        <v>0</v>
      </c>
      <c r="H31" s="48">
        <f ca="1">OFFSET(Stats!$G$1,H$2-1,$A31)</f>
        <v>0</v>
      </c>
      <c r="I31" s="48">
        <f ca="1">OFFSET(Stats!$G$1,I$2-1,$A31)</f>
        <v>0</v>
      </c>
      <c r="J31" s="48">
        <f ca="1">OFFSET(Stats!$G$1,J$2-1,$A31)</f>
        <v>0</v>
      </c>
      <c r="K31" s="48">
        <f ca="1">OFFSET(Stats!$G$1,K$2-1,$A31)</f>
        <v>0</v>
      </c>
      <c r="L31" s="48">
        <f ca="1">OFFSET(Stats!$G$1,L$2-1,$A31)</f>
        <v>0</v>
      </c>
      <c r="M31" s="48">
        <f ca="1">OFFSET(Stats!$G$1,M$2-1,$A31)</f>
        <v>0</v>
      </c>
      <c r="N31" s="48">
        <f ca="1">OFFSET(Stats!$G$1,N$2-1,$A31)</f>
        <v>0</v>
      </c>
      <c r="O31" s="48">
        <f ca="1">OFFSET(Stats!$G$1,O$2-1,$A31)</f>
        <v>0</v>
      </c>
      <c r="P31" s="48">
        <f ca="1">OFFSET(Stats!$G$1,P$2-1,$A31)</f>
        <v>0</v>
      </c>
      <c r="Q31" s="48">
        <f ca="1">OFFSET(Stats!$G$1,Q$2-1,$A31)</f>
        <v>0</v>
      </c>
      <c r="R31" s="48">
        <f ca="1">OFFSET(Stats!$G$1,R$2-1,$A31)</f>
        <v>0</v>
      </c>
      <c r="S31" s="48">
        <f ca="1">OFFSET(Stats!$G$1,S$2-1,$A31)</f>
        <v>0</v>
      </c>
      <c r="T31" s="48">
        <f ca="1">OFFSET(Stats!$G$1,T$2-1,$A31)</f>
        <v>0</v>
      </c>
      <c r="U31" s="48">
        <f ca="1">OFFSET(Stats!$G$1,U$2-1,$A31)</f>
        <v>0</v>
      </c>
      <c r="V31" s="48">
        <f ca="1">OFFSET(Stats!$G$1,V$2-1,$A31)</f>
        <v>0</v>
      </c>
      <c r="W31" s="48">
        <f ca="1">OFFSET(Stats!$G$1,W$2-1,$A31)</f>
        <v>0</v>
      </c>
      <c r="X31" s="48">
        <f ca="1">OFFSET(Stats!$G$1,X$2-1,$A31)</f>
        <v>0</v>
      </c>
      <c r="Y31" s="48">
        <f ca="1">OFFSET(Stats!$G$1,Y$2-1,$A31)</f>
        <v>0</v>
      </c>
      <c r="Z31" s="48">
        <f ca="1">OFFSET(Stats!$G$1,Z$2-1,$A31)</f>
        <v>0</v>
      </c>
      <c r="AA31" s="108">
        <f ca="1">IF(OFFSET(Stats!$G$1,AA$2-1,$A31)="?","?",OFFSET(Stats!$G$1,AA$2-2,$A31)-OFFSET(Stats!$G$1,AA$2-1,$A31))</f>
        <v>0</v>
      </c>
      <c r="AB31" s="48">
        <f ca="1">OFFSET(Stats!$G$1,AB$2-1,$A31)</f>
        <v>0</v>
      </c>
    </row>
    <row r="32" spans="1:28" ht="11.25">
      <c r="A32" s="83">
        <v>28</v>
      </c>
      <c r="B32" s="76">
        <f>Sample!C29</f>
        <v>0</v>
      </c>
      <c r="C32" s="76">
        <f>Sample!D29</f>
        <v>0</v>
      </c>
      <c r="D32" s="82">
        <f>Sample!B29</f>
        <v>0</v>
      </c>
      <c r="E32" s="48">
        <f ca="1">OFFSET(Stats!$G$1,E$2-1,$A32)</f>
        <v>0</v>
      </c>
      <c r="F32" s="48">
        <f ca="1">OFFSET(Stats!$G$1,F$2-1,$A32)</f>
        <v>0</v>
      </c>
      <c r="G32" s="48">
        <f ca="1">OFFSET(Stats!$G$1,G$2-1,$A32)</f>
        <v>0</v>
      </c>
      <c r="H32" s="48">
        <f ca="1">OFFSET(Stats!$G$1,H$2-1,$A32)</f>
        <v>0</v>
      </c>
      <c r="I32" s="48">
        <f ca="1">OFFSET(Stats!$G$1,I$2-1,$A32)</f>
        <v>0</v>
      </c>
      <c r="J32" s="48">
        <f ca="1">OFFSET(Stats!$G$1,J$2-1,$A32)</f>
        <v>0</v>
      </c>
      <c r="K32" s="48">
        <f ca="1">OFFSET(Stats!$G$1,K$2-1,$A32)</f>
        <v>0</v>
      </c>
      <c r="L32" s="48">
        <f ca="1">OFFSET(Stats!$G$1,L$2-1,$A32)</f>
        <v>0</v>
      </c>
      <c r="M32" s="48">
        <f ca="1">OFFSET(Stats!$G$1,M$2-1,$A32)</f>
        <v>0</v>
      </c>
      <c r="N32" s="48">
        <f ca="1">OFFSET(Stats!$G$1,N$2-1,$A32)</f>
        <v>0</v>
      </c>
      <c r="O32" s="48">
        <f ca="1">OFFSET(Stats!$G$1,O$2-1,$A32)</f>
        <v>0</v>
      </c>
      <c r="P32" s="48">
        <f ca="1">OFFSET(Stats!$G$1,P$2-1,$A32)</f>
        <v>0</v>
      </c>
      <c r="Q32" s="48">
        <f ca="1">OFFSET(Stats!$G$1,Q$2-1,$A32)</f>
        <v>0</v>
      </c>
      <c r="R32" s="48">
        <f ca="1">OFFSET(Stats!$G$1,R$2-1,$A32)</f>
        <v>0</v>
      </c>
      <c r="S32" s="48">
        <f ca="1">OFFSET(Stats!$G$1,S$2-1,$A32)</f>
        <v>0</v>
      </c>
      <c r="T32" s="48">
        <f ca="1">OFFSET(Stats!$G$1,T$2-1,$A32)</f>
        <v>0</v>
      </c>
      <c r="U32" s="48">
        <f ca="1">OFFSET(Stats!$G$1,U$2-1,$A32)</f>
        <v>0</v>
      </c>
      <c r="V32" s="48">
        <f ca="1">OFFSET(Stats!$G$1,V$2-1,$A32)</f>
        <v>0</v>
      </c>
      <c r="W32" s="48">
        <f ca="1">OFFSET(Stats!$G$1,W$2-1,$A32)</f>
        <v>0</v>
      </c>
      <c r="X32" s="48">
        <f ca="1">OFFSET(Stats!$G$1,X$2-1,$A32)</f>
        <v>0</v>
      </c>
      <c r="Y32" s="48">
        <f ca="1">OFFSET(Stats!$G$1,Y$2-1,$A32)</f>
        <v>0</v>
      </c>
      <c r="Z32" s="48">
        <f ca="1">OFFSET(Stats!$G$1,Z$2-1,$A32)</f>
        <v>0</v>
      </c>
      <c r="AA32" s="108">
        <f ca="1">IF(OFFSET(Stats!$G$1,AA$2-1,$A32)="?","?",OFFSET(Stats!$G$1,AA$2-2,$A32)-OFFSET(Stats!$G$1,AA$2-1,$A32))</f>
        <v>0</v>
      </c>
      <c r="AB32" s="48">
        <f ca="1">OFFSET(Stats!$G$1,AB$2-1,$A32)</f>
        <v>0</v>
      </c>
    </row>
    <row r="33" spans="1:28" ht="11.25">
      <c r="A33" s="83">
        <v>29</v>
      </c>
      <c r="B33" s="76">
        <f>Sample!C30</f>
        <v>0</v>
      </c>
      <c r="C33" s="76">
        <f>Sample!D30</f>
        <v>0</v>
      </c>
      <c r="D33" s="82">
        <f>Sample!B30</f>
        <v>0</v>
      </c>
      <c r="E33" s="48">
        <f ca="1">OFFSET(Stats!$G$1,E$2-1,$A33)</f>
        <v>0</v>
      </c>
      <c r="F33" s="48">
        <f ca="1">OFFSET(Stats!$G$1,F$2-1,$A33)</f>
        <v>0</v>
      </c>
      <c r="G33" s="48">
        <f ca="1">OFFSET(Stats!$G$1,G$2-1,$A33)</f>
        <v>0</v>
      </c>
      <c r="H33" s="48">
        <f ca="1">OFFSET(Stats!$G$1,H$2-1,$A33)</f>
        <v>0</v>
      </c>
      <c r="I33" s="48">
        <f ca="1">OFFSET(Stats!$G$1,I$2-1,$A33)</f>
        <v>0</v>
      </c>
      <c r="J33" s="48">
        <f ca="1">OFFSET(Stats!$G$1,J$2-1,$A33)</f>
        <v>0</v>
      </c>
      <c r="K33" s="48">
        <f ca="1">OFFSET(Stats!$G$1,K$2-1,$A33)</f>
        <v>0</v>
      </c>
      <c r="L33" s="48">
        <f ca="1">OFFSET(Stats!$G$1,L$2-1,$A33)</f>
        <v>0</v>
      </c>
      <c r="M33" s="48">
        <f ca="1">OFFSET(Stats!$G$1,M$2-1,$A33)</f>
        <v>0</v>
      </c>
      <c r="N33" s="48">
        <f ca="1">OFFSET(Stats!$G$1,N$2-1,$A33)</f>
        <v>0</v>
      </c>
      <c r="O33" s="48">
        <f ca="1">OFFSET(Stats!$G$1,O$2-1,$A33)</f>
        <v>0</v>
      </c>
      <c r="P33" s="48">
        <f ca="1">OFFSET(Stats!$G$1,P$2-1,$A33)</f>
        <v>0</v>
      </c>
      <c r="Q33" s="48">
        <f ca="1">OFFSET(Stats!$G$1,Q$2-1,$A33)</f>
        <v>0</v>
      </c>
      <c r="R33" s="48">
        <f ca="1">OFFSET(Stats!$G$1,R$2-1,$A33)</f>
        <v>0</v>
      </c>
      <c r="S33" s="48">
        <f ca="1">OFFSET(Stats!$G$1,S$2-1,$A33)</f>
        <v>0</v>
      </c>
      <c r="T33" s="48">
        <f ca="1">OFFSET(Stats!$G$1,T$2-1,$A33)</f>
        <v>0</v>
      </c>
      <c r="U33" s="48">
        <f ca="1">OFFSET(Stats!$G$1,U$2-1,$A33)</f>
        <v>0</v>
      </c>
      <c r="V33" s="48">
        <f ca="1">OFFSET(Stats!$G$1,V$2-1,$A33)</f>
        <v>0</v>
      </c>
      <c r="W33" s="48">
        <f ca="1">OFFSET(Stats!$G$1,W$2-1,$A33)</f>
        <v>0</v>
      </c>
      <c r="X33" s="48">
        <f ca="1">OFFSET(Stats!$G$1,X$2-1,$A33)</f>
        <v>0</v>
      </c>
      <c r="Y33" s="48">
        <f ca="1">OFFSET(Stats!$G$1,Y$2-1,$A33)</f>
        <v>0</v>
      </c>
      <c r="Z33" s="48">
        <f ca="1">OFFSET(Stats!$G$1,Z$2-1,$A33)</f>
        <v>0</v>
      </c>
      <c r="AA33" s="108">
        <f ca="1">IF(OFFSET(Stats!$G$1,AA$2-1,$A33)="?","?",OFFSET(Stats!$G$1,AA$2-2,$A33)-OFFSET(Stats!$G$1,AA$2-1,$A33))</f>
        <v>0</v>
      </c>
      <c r="AB33" s="48">
        <f ca="1">OFFSET(Stats!$G$1,AB$2-1,$A33)</f>
        <v>0</v>
      </c>
    </row>
    <row r="34" spans="1:28" ht="11.25">
      <c r="A34" s="83">
        <v>30</v>
      </c>
      <c r="B34" s="76">
        <f>Sample!C31</f>
        <v>0</v>
      </c>
      <c r="C34" s="76">
        <f>Sample!D31</f>
        <v>0</v>
      </c>
      <c r="D34" s="82">
        <f>Sample!B31</f>
        <v>0</v>
      </c>
      <c r="E34" s="48">
        <f ca="1">OFFSET(Stats!$G$1,E$2-1,$A34)</f>
        <v>0</v>
      </c>
      <c r="F34" s="48">
        <f ca="1">OFFSET(Stats!$G$1,F$2-1,$A34)</f>
        <v>0</v>
      </c>
      <c r="G34" s="48">
        <f ca="1">OFFSET(Stats!$G$1,G$2-1,$A34)</f>
        <v>0</v>
      </c>
      <c r="H34" s="48">
        <f ca="1">OFFSET(Stats!$G$1,H$2-1,$A34)</f>
        <v>0</v>
      </c>
      <c r="I34" s="48">
        <f ca="1">OFFSET(Stats!$G$1,I$2-1,$A34)</f>
        <v>0</v>
      </c>
      <c r="J34" s="48">
        <f ca="1">OFFSET(Stats!$G$1,J$2-1,$A34)</f>
        <v>0</v>
      </c>
      <c r="K34" s="48">
        <f ca="1">OFFSET(Stats!$G$1,K$2-1,$A34)</f>
        <v>0</v>
      </c>
      <c r="L34" s="48">
        <f ca="1">OFFSET(Stats!$G$1,L$2-1,$A34)</f>
        <v>0</v>
      </c>
      <c r="M34" s="48">
        <f ca="1">OFFSET(Stats!$G$1,M$2-1,$A34)</f>
        <v>0</v>
      </c>
      <c r="N34" s="48">
        <f ca="1">OFFSET(Stats!$G$1,N$2-1,$A34)</f>
        <v>0</v>
      </c>
      <c r="O34" s="48">
        <f ca="1">OFFSET(Stats!$G$1,O$2-1,$A34)</f>
        <v>0</v>
      </c>
      <c r="P34" s="48">
        <f ca="1">OFFSET(Stats!$G$1,P$2-1,$A34)</f>
        <v>0</v>
      </c>
      <c r="Q34" s="48">
        <f ca="1">OFFSET(Stats!$G$1,Q$2-1,$A34)</f>
        <v>0</v>
      </c>
      <c r="R34" s="48">
        <f ca="1">OFFSET(Stats!$G$1,R$2-1,$A34)</f>
        <v>0</v>
      </c>
      <c r="S34" s="48">
        <f ca="1">OFFSET(Stats!$G$1,S$2-1,$A34)</f>
        <v>0</v>
      </c>
      <c r="T34" s="48">
        <f ca="1">OFFSET(Stats!$G$1,T$2-1,$A34)</f>
        <v>0</v>
      </c>
      <c r="U34" s="48">
        <f ca="1">OFFSET(Stats!$G$1,U$2-1,$A34)</f>
        <v>0</v>
      </c>
      <c r="V34" s="48">
        <f ca="1">OFFSET(Stats!$G$1,V$2-1,$A34)</f>
        <v>0</v>
      </c>
      <c r="W34" s="48">
        <f ca="1">OFFSET(Stats!$G$1,W$2-1,$A34)</f>
        <v>0</v>
      </c>
      <c r="X34" s="48">
        <f ca="1">OFFSET(Stats!$G$1,X$2-1,$A34)</f>
        <v>0</v>
      </c>
      <c r="Y34" s="48">
        <f ca="1">OFFSET(Stats!$G$1,Y$2-1,$A34)</f>
        <v>0</v>
      </c>
      <c r="Z34" s="48">
        <f ca="1">OFFSET(Stats!$G$1,Z$2-1,$A34)</f>
        <v>0</v>
      </c>
      <c r="AA34" s="108">
        <f ca="1">IF(OFFSET(Stats!$G$1,AA$2-1,$A34)="?","?",OFFSET(Stats!$G$1,AA$2-2,$A34)-OFFSET(Stats!$G$1,AA$2-1,$A34))</f>
        <v>0</v>
      </c>
      <c r="AB34" s="48">
        <f ca="1">OFFSET(Stats!$G$1,AB$2-1,$A34)</f>
        <v>0</v>
      </c>
    </row>
    <row r="35" spans="1:28" ht="11.25">
      <c r="A35" s="83">
        <v>31</v>
      </c>
      <c r="B35" s="76">
        <f>Sample!C32</f>
        <v>0</v>
      </c>
      <c r="C35" s="76">
        <f>Sample!D32</f>
        <v>0</v>
      </c>
      <c r="D35" s="82">
        <f>Sample!B32</f>
        <v>0</v>
      </c>
      <c r="E35" s="48">
        <f ca="1">OFFSET(Stats!$G$1,E$2-1,$A35)</f>
        <v>0</v>
      </c>
      <c r="F35" s="48">
        <f ca="1">OFFSET(Stats!$G$1,F$2-1,$A35)</f>
        <v>0</v>
      </c>
      <c r="G35" s="48">
        <f ca="1">OFFSET(Stats!$G$1,G$2-1,$A35)</f>
        <v>0</v>
      </c>
      <c r="H35" s="48">
        <f ca="1">OFFSET(Stats!$G$1,H$2-1,$A35)</f>
        <v>0</v>
      </c>
      <c r="I35" s="48">
        <f ca="1">OFFSET(Stats!$G$1,I$2-1,$A35)</f>
        <v>0</v>
      </c>
      <c r="J35" s="48">
        <f ca="1">OFFSET(Stats!$G$1,J$2-1,$A35)</f>
        <v>0</v>
      </c>
      <c r="K35" s="48">
        <f ca="1">OFFSET(Stats!$G$1,K$2-1,$A35)</f>
        <v>0</v>
      </c>
      <c r="L35" s="48">
        <f ca="1">OFFSET(Stats!$G$1,L$2-1,$A35)</f>
        <v>0</v>
      </c>
      <c r="M35" s="48">
        <f ca="1">OFFSET(Stats!$G$1,M$2-1,$A35)</f>
        <v>0</v>
      </c>
      <c r="N35" s="48">
        <f ca="1">OFFSET(Stats!$G$1,N$2-1,$A35)</f>
        <v>0</v>
      </c>
      <c r="O35" s="48">
        <f ca="1">OFFSET(Stats!$G$1,O$2-1,$A35)</f>
        <v>0</v>
      </c>
      <c r="P35" s="48">
        <f ca="1">OFFSET(Stats!$G$1,P$2-1,$A35)</f>
        <v>0</v>
      </c>
      <c r="Q35" s="48">
        <f ca="1">OFFSET(Stats!$G$1,Q$2-1,$A35)</f>
        <v>0</v>
      </c>
      <c r="R35" s="48">
        <f ca="1">OFFSET(Stats!$G$1,R$2-1,$A35)</f>
        <v>0</v>
      </c>
      <c r="S35" s="48">
        <f ca="1">OFFSET(Stats!$G$1,S$2-1,$A35)</f>
        <v>0</v>
      </c>
      <c r="T35" s="48">
        <f ca="1">OFFSET(Stats!$G$1,T$2-1,$A35)</f>
        <v>0</v>
      </c>
      <c r="U35" s="48">
        <f ca="1">OFFSET(Stats!$G$1,U$2-1,$A35)</f>
        <v>0</v>
      </c>
      <c r="V35" s="48">
        <f ca="1">OFFSET(Stats!$G$1,V$2-1,$A35)</f>
        <v>0</v>
      </c>
      <c r="W35" s="48">
        <f ca="1">OFFSET(Stats!$G$1,W$2-1,$A35)</f>
        <v>0</v>
      </c>
      <c r="X35" s="48">
        <f ca="1">OFFSET(Stats!$G$1,X$2-1,$A35)</f>
        <v>0</v>
      </c>
      <c r="Y35" s="48">
        <f ca="1">OFFSET(Stats!$G$1,Y$2-1,$A35)</f>
        <v>0</v>
      </c>
      <c r="Z35" s="48">
        <f ca="1">OFFSET(Stats!$G$1,Z$2-1,$A35)</f>
        <v>0</v>
      </c>
      <c r="AA35" s="108">
        <f ca="1">IF(OFFSET(Stats!$G$1,AA$2-1,$A35)="?","?",OFFSET(Stats!$G$1,AA$2-2,$A35)-OFFSET(Stats!$G$1,AA$2-1,$A35))</f>
        <v>0</v>
      </c>
      <c r="AB35" s="48">
        <f ca="1">OFFSET(Stats!$G$1,AB$2-1,$A35)</f>
        <v>0</v>
      </c>
    </row>
    <row r="36" spans="1:28" ht="11.25">
      <c r="A36" s="83">
        <v>32</v>
      </c>
      <c r="B36" s="76">
        <f>Sample!C33</f>
        <v>0</v>
      </c>
      <c r="C36" s="76">
        <f>Sample!D33</f>
        <v>0</v>
      </c>
      <c r="D36" s="82">
        <f>Sample!B33</f>
        <v>0</v>
      </c>
      <c r="E36" s="48">
        <f ca="1">OFFSET(Stats!$G$1,E$2-1,$A36)</f>
        <v>0</v>
      </c>
      <c r="F36" s="48">
        <f ca="1">OFFSET(Stats!$G$1,F$2-1,$A36)</f>
        <v>0</v>
      </c>
      <c r="G36" s="48">
        <f ca="1">OFFSET(Stats!$G$1,G$2-1,$A36)</f>
        <v>0</v>
      </c>
      <c r="H36" s="48">
        <f ca="1">OFFSET(Stats!$G$1,H$2-1,$A36)</f>
        <v>0</v>
      </c>
      <c r="I36" s="48">
        <f ca="1">OFFSET(Stats!$G$1,I$2-1,$A36)</f>
        <v>0</v>
      </c>
      <c r="J36" s="48">
        <f ca="1">OFFSET(Stats!$G$1,J$2-1,$A36)</f>
        <v>0</v>
      </c>
      <c r="K36" s="48">
        <f ca="1">OFFSET(Stats!$G$1,K$2-1,$A36)</f>
        <v>0</v>
      </c>
      <c r="L36" s="48">
        <f ca="1">OFFSET(Stats!$G$1,L$2-1,$A36)</f>
        <v>0</v>
      </c>
      <c r="M36" s="48">
        <f ca="1">OFFSET(Stats!$G$1,M$2-1,$A36)</f>
        <v>0</v>
      </c>
      <c r="N36" s="48">
        <f ca="1">OFFSET(Stats!$G$1,N$2-1,$A36)</f>
        <v>0</v>
      </c>
      <c r="O36" s="48">
        <f ca="1">OFFSET(Stats!$G$1,O$2-1,$A36)</f>
        <v>0</v>
      </c>
      <c r="P36" s="48">
        <f ca="1">OFFSET(Stats!$G$1,P$2-1,$A36)</f>
        <v>0</v>
      </c>
      <c r="Q36" s="48">
        <f ca="1">OFFSET(Stats!$G$1,Q$2-1,$A36)</f>
        <v>0</v>
      </c>
      <c r="R36" s="48">
        <f ca="1">OFFSET(Stats!$G$1,R$2-1,$A36)</f>
        <v>0</v>
      </c>
      <c r="S36" s="48">
        <f ca="1">OFFSET(Stats!$G$1,S$2-1,$A36)</f>
        <v>0</v>
      </c>
      <c r="T36" s="48">
        <f ca="1">OFFSET(Stats!$G$1,T$2-1,$A36)</f>
        <v>0</v>
      </c>
      <c r="U36" s="48">
        <f ca="1">OFFSET(Stats!$G$1,U$2-1,$A36)</f>
        <v>0</v>
      </c>
      <c r="V36" s="48">
        <f ca="1">OFFSET(Stats!$G$1,V$2-1,$A36)</f>
        <v>0</v>
      </c>
      <c r="W36" s="48">
        <f ca="1">OFFSET(Stats!$G$1,W$2-1,$A36)</f>
        <v>0</v>
      </c>
      <c r="X36" s="48">
        <f ca="1">OFFSET(Stats!$G$1,X$2-1,$A36)</f>
        <v>0</v>
      </c>
      <c r="Y36" s="48">
        <f ca="1">OFFSET(Stats!$G$1,Y$2-1,$A36)</f>
        <v>0</v>
      </c>
      <c r="Z36" s="48">
        <f ca="1">OFFSET(Stats!$G$1,Z$2-1,$A36)</f>
        <v>0</v>
      </c>
      <c r="AA36" s="108">
        <f ca="1">IF(OFFSET(Stats!$G$1,AA$2-1,$A36)="?","?",OFFSET(Stats!$G$1,AA$2-2,$A36)-OFFSET(Stats!$G$1,AA$2-1,$A36))</f>
        <v>0</v>
      </c>
      <c r="AB36" s="48">
        <f ca="1">OFFSET(Stats!$G$1,AB$2-1,$A36)</f>
        <v>0</v>
      </c>
    </row>
    <row r="37" spans="1:28" ht="11.25">
      <c r="A37" s="83">
        <v>33</v>
      </c>
      <c r="B37" s="76">
        <f>Sample!C34</f>
        <v>0</v>
      </c>
      <c r="C37" s="76">
        <f>Sample!D34</f>
        <v>0</v>
      </c>
      <c r="D37" s="82">
        <f>Sample!B34</f>
        <v>0</v>
      </c>
      <c r="E37" s="48">
        <f ca="1">OFFSET(Stats!$G$1,E$2-1,$A37)</f>
        <v>0</v>
      </c>
      <c r="F37" s="48">
        <f ca="1">OFFSET(Stats!$G$1,F$2-1,$A37)</f>
        <v>0</v>
      </c>
      <c r="G37" s="48">
        <f ca="1">OFFSET(Stats!$G$1,G$2-1,$A37)</f>
        <v>0</v>
      </c>
      <c r="H37" s="48">
        <f ca="1">OFFSET(Stats!$G$1,H$2-1,$A37)</f>
        <v>0</v>
      </c>
      <c r="I37" s="48">
        <f ca="1">OFFSET(Stats!$G$1,I$2-1,$A37)</f>
        <v>0</v>
      </c>
      <c r="J37" s="48">
        <f ca="1">OFFSET(Stats!$G$1,J$2-1,$A37)</f>
        <v>0</v>
      </c>
      <c r="K37" s="48">
        <f ca="1">OFFSET(Stats!$G$1,K$2-1,$A37)</f>
        <v>0</v>
      </c>
      <c r="L37" s="48">
        <f ca="1">OFFSET(Stats!$G$1,L$2-1,$A37)</f>
        <v>0</v>
      </c>
      <c r="M37" s="48">
        <f ca="1">OFFSET(Stats!$G$1,M$2-1,$A37)</f>
        <v>0</v>
      </c>
      <c r="N37" s="48">
        <f ca="1">OFFSET(Stats!$G$1,N$2-1,$A37)</f>
        <v>0</v>
      </c>
      <c r="O37" s="48">
        <f ca="1">OFFSET(Stats!$G$1,O$2-1,$A37)</f>
        <v>0</v>
      </c>
      <c r="P37" s="48">
        <f ca="1">OFFSET(Stats!$G$1,P$2-1,$A37)</f>
        <v>0</v>
      </c>
      <c r="Q37" s="48">
        <f ca="1">OFFSET(Stats!$G$1,Q$2-1,$A37)</f>
        <v>0</v>
      </c>
      <c r="R37" s="48">
        <f ca="1">OFFSET(Stats!$G$1,R$2-1,$A37)</f>
        <v>0</v>
      </c>
      <c r="S37" s="48">
        <f ca="1">OFFSET(Stats!$G$1,S$2-1,$A37)</f>
        <v>0</v>
      </c>
      <c r="T37" s="48">
        <f ca="1">OFFSET(Stats!$G$1,T$2-1,$A37)</f>
        <v>0</v>
      </c>
      <c r="U37" s="48">
        <f ca="1">OFFSET(Stats!$G$1,U$2-1,$A37)</f>
        <v>0</v>
      </c>
      <c r="V37" s="48">
        <f ca="1">OFFSET(Stats!$G$1,V$2-1,$A37)</f>
        <v>0</v>
      </c>
      <c r="W37" s="48">
        <f ca="1">OFFSET(Stats!$G$1,W$2-1,$A37)</f>
        <v>0</v>
      </c>
      <c r="X37" s="48">
        <f ca="1">OFFSET(Stats!$G$1,X$2-1,$A37)</f>
        <v>0</v>
      </c>
      <c r="Y37" s="48">
        <f ca="1">OFFSET(Stats!$G$1,Y$2-1,$A37)</f>
        <v>0</v>
      </c>
      <c r="Z37" s="48">
        <f ca="1">OFFSET(Stats!$G$1,Z$2-1,$A37)</f>
        <v>0</v>
      </c>
      <c r="AA37" s="108">
        <f ca="1">IF(OFFSET(Stats!$G$1,AA$2-1,$A37)="?","?",OFFSET(Stats!$G$1,AA$2-2,$A37)-OFFSET(Stats!$G$1,AA$2-1,$A37))</f>
        <v>0</v>
      </c>
      <c r="AB37" s="48">
        <f ca="1">OFFSET(Stats!$G$1,AB$2-1,$A37)</f>
        <v>0</v>
      </c>
    </row>
    <row r="38" spans="1:28" ht="11.25">
      <c r="A38" s="83">
        <v>34</v>
      </c>
      <c r="B38" s="76">
        <f>Sample!C35</f>
        <v>0</v>
      </c>
      <c r="C38" s="76">
        <f>Sample!D35</f>
        <v>0</v>
      </c>
      <c r="D38" s="82">
        <f>Sample!B35</f>
        <v>0</v>
      </c>
      <c r="E38" s="48">
        <f ca="1">OFFSET(Stats!$G$1,E$2-1,$A38)</f>
        <v>0</v>
      </c>
      <c r="F38" s="48">
        <f ca="1">OFFSET(Stats!$G$1,F$2-1,$A38)</f>
        <v>0</v>
      </c>
      <c r="G38" s="48">
        <f ca="1">OFFSET(Stats!$G$1,G$2-1,$A38)</f>
        <v>0</v>
      </c>
      <c r="H38" s="48">
        <f ca="1">OFFSET(Stats!$G$1,H$2-1,$A38)</f>
        <v>0</v>
      </c>
      <c r="I38" s="48">
        <f ca="1">OFFSET(Stats!$G$1,I$2-1,$A38)</f>
        <v>0</v>
      </c>
      <c r="J38" s="48">
        <f ca="1">OFFSET(Stats!$G$1,J$2-1,$A38)</f>
        <v>0</v>
      </c>
      <c r="K38" s="48">
        <f ca="1">OFFSET(Stats!$G$1,K$2-1,$A38)</f>
        <v>0</v>
      </c>
      <c r="L38" s="48">
        <f ca="1">OFFSET(Stats!$G$1,L$2-1,$A38)</f>
        <v>0</v>
      </c>
      <c r="M38" s="48">
        <f ca="1">OFFSET(Stats!$G$1,M$2-1,$A38)</f>
        <v>0</v>
      </c>
      <c r="N38" s="48">
        <f ca="1">OFFSET(Stats!$G$1,N$2-1,$A38)</f>
        <v>0</v>
      </c>
      <c r="O38" s="48">
        <f ca="1">OFFSET(Stats!$G$1,O$2-1,$A38)</f>
        <v>0</v>
      </c>
      <c r="P38" s="48">
        <f ca="1">OFFSET(Stats!$G$1,P$2-1,$A38)</f>
        <v>0</v>
      </c>
      <c r="Q38" s="48">
        <f ca="1">OFFSET(Stats!$G$1,Q$2-1,$A38)</f>
        <v>0</v>
      </c>
      <c r="R38" s="48">
        <f ca="1">OFFSET(Stats!$G$1,R$2-1,$A38)</f>
        <v>0</v>
      </c>
      <c r="S38" s="48">
        <f ca="1">OFFSET(Stats!$G$1,S$2-1,$A38)</f>
        <v>0</v>
      </c>
      <c r="T38" s="48">
        <f ca="1">OFFSET(Stats!$G$1,T$2-1,$A38)</f>
        <v>0</v>
      </c>
      <c r="U38" s="48">
        <f ca="1">OFFSET(Stats!$G$1,U$2-1,$A38)</f>
        <v>0</v>
      </c>
      <c r="V38" s="48">
        <f ca="1">OFFSET(Stats!$G$1,V$2-1,$A38)</f>
        <v>0</v>
      </c>
      <c r="W38" s="48">
        <f ca="1">OFFSET(Stats!$G$1,W$2-1,$A38)</f>
        <v>0</v>
      </c>
      <c r="X38" s="48">
        <f ca="1">OFFSET(Stats!$G$1,X$2-1,$A38)</f>
        <v>0</v>
      </c>
      <c r="Y38" s="48">
        <f ca="1">OFFSET(Stats!$G$1,Y$2-1,$A38)</f>
        <v>0</v>
      </c>
      <c r="Z38" s="48">
        <f ca="1">OFFSET(Stats!$G$1,Z$2-1,$A38)</f>
        <v>0</v>
      </c>
      <c r="AA38" s="108">
        <f ca="1">IF(OFFSET(Stats!$G$1,AA$2-1,$A38)="?","?",OFFSET(Stats!$G$1,AA$2-2,$A38)-OFFSET(Stats!$G$1,AA$2-1,$A38))</f>
        <v>0</v>
      </c>
      <c r="AB38" s="48">
        <f ca="1">OFFSET(Stats!$G$1,AB$2-1,$A38)</f>
        <v>0</v>
      </c>
    </row>
    <row r="39" spans="1:28" ht="11.25">
      <c r="A39" s="83">
        <v>35</v>
      </c>
      <c r="B39" s="76">
        <f>Sample!C36</f>
        <v>0</v>
      </c>
      <c r="C39" s="76">
        <f>Sample!D36</f>
        <v>0</v>
      </c>
      <c r="D39" s="82">
        <f>Sample!B36</f>
        <v>0</v>
      </c>
      <c r="E39" s="48">
        <f ca="1">OFFSET(Stats!$G$1,E$2-1,$A39)</f>
        <v>0</v>
      </c>
      <c r="F39" s="48">
        <f ca="1">OFFSET(Stats!$G$1,F$2-1,$A39)</f>
        <v>0</v>
      </c>
      <c r="G39" s="48">
        <f ca="1">OFFSET(Stats!$G$1,G$2-1,$A39)</f>
        <v>0</v>
      </c>
      <c r="H39" s="48">
        <f ca="1">OFFSET(Stats!$G$1,H$2-1,$A39)</f>
        <v>0</v>
      </c>
      <c r="I39" s="48">
        <f ca="1">OFFSET(Stats!$G$1,I$2-1,$A39)</f>
        <v>0</v>
      </c>
      <c r="J39" s="48">
        <f ca="1">OFFSET(Stats!$G$1,J$2-1,$A39)</f>
        <v>0</v>
      </c>
      <c r="K39" s="48">
        <f ca="1">OFFSET(Stats!$G$1,K$2-1,$A39)</f>
        <v>0</v>
      </c>
      <c r="L39" s="48">
        <f ca="1">OFFSET(Stats!$G$1,L$2-1,$A39)</f>
        <v>0</v>
      </c>
      <c r="M39" s="48">
        <f ca="1">OFFSET(Stats!$G$1,M$2-1,$A39)</f>
        <v>0</v>
      </c>
      <c r="N39" s="48">
        <f ca="1">OFFSET(Stats!$G$1,N$2-1,$A39)</f>
        <v>0</v>
      </c>
      <c r="O39" s="48">
        <f ca="1">OFFSET(Stats!$G$1,O$2-1,$A39)</f>
        <v>0</v>
      </c>
      <c r="P39" s="48">
        <f ca="1">OFFSET(Stats!$G$1,P$2-1,$A39)</f>
        <v>0</v>
      </c>
      <c r="Q39" s="48">
        <f ca="1">OFFSET(Stats!$G$1,Q$2-1,$A39)</f>
        <v>0</v>
      </c>
      <c r="R39" s="48">
        <f ca="1">OFFSET(Stats!$G$1,R$2-1,$A39)</f>
        <v>0</v>
      </c>
      <c r="S39" s="48">
        <f ca="1">OFFSET(Stats!$G$1,S$2-1,$A39)</f>
        <v>0</v>
      </c>
      <c r="T39" s="48">
        <f ca="1">OFFSET(Stats!$G$1,T$2-1,$A39)</f>
        <v>0</v>
      </c>
      <c r="U39" s="48">
        <f ca="1">OFFSET(Stats!$G$1,U$2-1,$A39)</f>
        <v>0</v>
      </c>
      <c r="V39" s="48">
        <f ca="1">OFFSET(Stats!$G$1,V$2-1,$A39)</f>
        <v>0</v>
      </c>
      <c r="W39" s="48">
        <f ca="1">OFFSET(Stats!$G$1,W$2-1,$A39)</f>
        <v>0</v>
      </c>
      <c r="X39" s="48">
        <f ca="1">OFFSET(Stats!$G$1,X$2-1,$A39)</f>
        <v>0</v>
      </c>
      <c r="Y39" s="48">
        <f ca="1">OFFSET(Stats!$G$1,Y$2-1,$A39)</f>
        <v>0</v>
      </c>
      <c r="Z39" s="48">
        <f ca="1">OFFSET(Stats!$G$1,Z$2-1,$A39)</f>
        <v>0</v>
      </c>
      <c r="AA39" s="108">
        <f ca="1">IF(OFFSET(Stats!$G$1,AA$2-1,$A39)="?","?",OFFSET(Stats!$G$1,AA$2-2,$A39)-OFFSET(Stats!$G$1,AA$2-1,$A39))</f>
        <v>0</v>
      </c>
      <c r="AB39" s="48">
        <f ca="1">OFFSET(Stats!$G$1,AB$2-1,$A39)</f>
        <v>0</v>
      </c>
    </row>
    <row r="40" spans="1:28" ht="11.25">
      <c r="A40" s="83">
        <v>36</v>
      </c>
      <c r="B40" s="76">
        <f>Sample!C37</f>
        <v>0</v>
      </c>
      <c r="C40" s="76">
        <f>Sample!D37</f>
        <v>0</v>
      </c>
      <c r="D40" s="82">
        <f>Sample!B37</f>
        <v>0</v>
      </c>
      <c r="E40" s="48">
        <f ca="1">OFFSET(Stats!$G$1,E$2-1,$A40)</f>
        <v>0</v>
      </c>
      <c r="F40" s="48">
        <f ca="1">OFFSET(Stats!$G$1,F$2-1,$A40)</f>
        <v>0</v>
      </c>
      <c r="G40" s="48">
        <f ca="1">OFFSET(Stats!$G$1,G$2-1,$A40)</f>
        <v>0</v>
      </c>
      <c r="H40" s="48">
        <f ca="1">OFFSET(Stats!$G$1,H$2-1,$A40)</f>
        <v>0</v>
      </c>
      <c r="I40" s="48">
        <f ca="1">OFFSET(Stats!$G$1,I$2-1,$A40)</f>
        <v>0</v>
      </c>
      <c r="J40" s="48">
        <f ca="1">OFFSET(Stats!$G$1,J$2-1,$A40)</f>
        <v>0</v>
      </c>
      <c r="K40" s="48">
        <f ca="1">OFFSET(Stats!$G$1,K$2-1,$A40)</f>
        <v>0</v>
      </c>
      <c r="L40" s="48">
        <f ca="1">OFFSET(Stats!$G$1,L$2-1,$A40)</f>
        <v>0</v>
      </c>
      <c r="M40" s="48">
        <f ca="1">OFFSET(Stats!$G$1,M$2-1,$A40)</f>
        <v>0</v>
      </c>
      <c r="N40" s="48">
        <f ca="1">OFFSET(Stats!$G$1,N$2-1,$A40)</f>
        <v>0</v>
      </c>
      <c r="O40" s="48">
        <f ca="1">OFFSET(Stats!$G$1,O$2-1,$A40)</f>
        <v>0</v>
      </c>
      <c r="P40" s="48">
        <f ca="1">OFFSET(Stats!$G$1,P$2-1,$A40)</f>
        <v>0</v>
      </c>
      <c r="Q40" s="48">
        <f ca="1">OFFSET(Stats!$G$1,Q$2-1,$A40)</f>
        <v>0</v>
      </c>
      <c r="R40" s="48">
        <f ca="1">OFFSET(Stats!$G$1,R$2-1,$A40)</f>
        <v>0</v>
      </c>
      <c r="S40" s="48">
        <f ca="1">OFFSET(Stats!$G$1,S$2-1,$A40)</f>
        <v>0</v>
      </c>
      <c r="T40" s="48">
        <f ca="1">OFFSET(Stats!$G$1,T$2-1,$A40)</f>
        <v>0</v>
      </c>
      <c r="U40" s="48">
        <f ca="1">OFFSET(Stats!$G$1,U$2-1,$A40)</f>
        <v>0</v>
      </c>
      <c r="V40" s="48">
        <f ca="1">OFFSET(Stats!$G$1,V$2-1,$A40)</f>
        <v>0</v>
      </c>
      <c r="W40" s="48">
        <f ca="1">OFFSET(Stats!$G$1,W$2-1,$A40)</f>
        <v>0</v>
      </c>
      <c r="X40" s="48">
        <f ca="1">OFFSET(Stats!$G$1,X$2-1,$A40)</f>
        <v>0</v>
      </c>
      <c r="Y40" s="48">
        <f ca="1">OFFSET(Stats!$G$1,Y$2-1,$A40)</f>
        <v>0</v>
      </c>
      <c r="Z40" s="48">
        <f ca="1">OFFSET(Stats!$G$1,Z$2-1,$A40)</f>
        <v>0</v>
      </c>
      <c r="AA40" s="108">
        <f ca="1">IF(OFFSET(Stats!$G$1,AA$2-1,$A40)="?","?",OFFSET(Stats!$G$1,AA$2-2,$A40)-OFFSET(Stats!$G$1,AA$2-1,$A40))</f>
        <v>0</v>
      </c>
      <c r="AB40" s="48">
        <f ca="1">OFFSET(Stats!$G$1,AB$2-1,$A40)</f>
        <v>0</v>
      </c>
    </row>
    <row r="41" spans="1:28" ht="11.25">
      <c r="A41" s="83">
        <v>37</v>
      </c>
      <c r="B41" s="76">
        <f>Sample!C38</f>
        <v>0</v>
      </c>
      <c r="C41" s="76">
        <f>Sample!D38</f>
        <v>0</v>
      </c>
      <c r="D41" s="82">
        <f>Sample!B38</f>
        <v>0</v>
      </c>
      <c r="E41" s="48">
        <f ca="1">OFFSET(Stats!$G$1,E$2-1,$A41)</f>
        <v>0</v>
      </c>
      <c r="F41" s="48">
        <f ca="1">OFFSET(Stats!$G$1,F$2-1,$A41)</f>
        <v>0</v>
      </c>
      <c r="G41" s="48">
        <f ca="1">OFFSET(Stats!$G$1,G$2-1,$A41)</f>
        <v>0</v>
      </c>
      <c r="H41" s="48">
        <f ca="1">OFFSET(Stats!$G$1,H$2-1,$A41)</f>
        <v>0</v>
      </c>
      <c r="I41" s="48">
        <f ca="1">OFFSET(Stats!$G$1,I$2-1,$A41)</f>
        <v>0</v>
      </c>
      <c r="J41" s="48">
        <f ca="1">OFFSET(Stats!$G$1,J$2-1,$A41)</f>
        <v>0</v>
      </c>
      <c r="K41" s="48">
        <f ca="1">OFFSET(Stats!$G$1,K$2-1,$A41)</f>
        <v>0</v>
      </c>
      <c r="L41" s="48">
        <f ca="1">OFFSET(Stats!$G$1,L$2-1,$A41)</f>
        <v>0</v>
      </c>
      <c r="M41" s="48">
        <f ca="1">OFFSET(Stats!$G$1,M$2-1,$A41)</f>
        <v>0</v>
      </c>
      <c r="N41" s="48">
        <f ca="1">OFFSET(Stats!$G$1,N$2-1,$A41)</f>
        <v>0</v>
      </c>
      <c r="O41" s="48">
        <f ca="1">OFFSET(Stats!$G$1,O$2-1,$A41)</f>
        <v>0</v>
      </c>
      <c r="P41" s="48">
        <f ca="1">OFFSET(Stats!$G$1,P$2-1,$A41)</f>
        <v>0</v>
      </c>
      <c r="Q41" s="48">
        <f ca="1">OFFSET(Stats!$G$1,Q$2-1,$A41)</f>
        <v>0</v>
      </c>
      <c r="R41" s="48">
        <f ca="1">OFFSET(Stats!$G$1,R$2-1,$A41)</f>
        <v>0</v>
      </c>
      <c r="S41" s="48">
        <f ca="1">OFFSET(Stats!$G$1,S$2-1,$A41)</f>
        <v>0</v>
      </c>
      <c r="T41" s="48">
        <f ca="1">OFFSET(Stats!$G$1,T$2-1,$A41)</f>
        <v>0</v>
      </c>
      <c r="U41" s="48">
        <f ca="1">OFFSET(Stats!$G$1,U$2-1,$A41)</f>
        <v>0</v>
      </c>
      <c r="V41" s="48">
        <f ca="1">OFFSET(Stats!$G$1,V$2-1,$A41)</f>
        <v>0</v>
      </c>
      <c r="W41" s="48">
        <f ca="1">OFFSET(Stats!$G$1,W$2-1,$A41)</f>
        <v>0</v>
      </c>
      <c r="X41" s="48">
        <f ca="1">OFFSET(Stats!$G$1,X$2-1,$A41)</f>
        <v>0</v>
      </c>
      <c r="Y41" s="48">
        <f ca="1">OFFSET(Stats!$G$1,Y$2-1,$A41)</f>
        <v>0</v>
      </c>
      <c r="Z41" s="48">
        <f ca="1">OFFSET(Stats!$G$1,Z$2-1,$A41)</f>
        <v>0</v>
      </c>
      <c r="AA41" s="108">
        <f ca="1">IF(OFFSET(Stats!$G$1,AA$2-1,$A41)="?","?",OFFSET(Stats!$G$1,AA$2-2,$A41)-OFFSET(Stats!$G$1,AA$2-1,$A41))</f>
        <v>0</v>
      </c>
      <c r="AB41" s="48">
        <f ca="1">OFFSET(Stats!$G$1,AB$2-1,$A41)</f>
        <v>0</v>
      </c>
    </row>
    <row r="42" spans="1:28" ht="11.25">
      <c r="A42" s="83">
        <v>38</v>
      </c>
      <c r="B42" s="76">
        <f>Sample!C39</f>
        <v>0</v>
      </c>
      <c r="C42" s="76">
        <f>Sample!D39</f>
        <v>0</v>
      </c>
      <c r="D42" s="82">
        <f>Sample!B39</f>
        <v>0</v>
      </c>
      <c r="E42" s="48">
        <f ca="1">OFFSET(Stats!$G$1,E$2-1,$A42)</f>
        <v>0</v>
      </c>
      <c r="F42" s="48">
        <f ca="1">OFFSET(Stats!$G$1,F$2-1,$A42)</f>
        <v>0</v>
      </c>
      <c r="G42" s="48">
        <f ca="1">OFFSET(Stats!$G$1,G$2-1,$A42)</f>
        <v>0</v>
      </c>
      <c r="H42" s="48">
        <f ca="1">OFFSET(Stats!$G$1,H$2-1,$A42)</f>
        <v>0</v>
      </c>
      <c r="I42" s="48">
        <f ca="1">OFFSET(Stats!$G$1,I$2-1,$A42)</f>
        <v>0</v>
      </c>
      <c r="J42" s="48">
        <f ca="1">OFFSET(Stats!$G$1,J$2-1,$A42)</f>
        <v>0</v>
      </c>
      <c r="K42" s="48">
        <f ca="1">OFFSET(Stats!$G$1,K$2-1,$A42)</f>
        <v>0</v>
      </c>
      <c r="L42" s="48">
        <f ca="1">OFFSET(Stats!$G$1,L$2-1,$A42)</f>
        <v>0</v>
      </c>
      <c r="M42" s="48">
        <f ca="1">OFFSET(Stats!$G$1,M$2-1,$A42)</f>
        <v>0</v>
      </c>
      <c r="N42" s="48">
        <f ca="1">OFFSET(Stats!$G$1,N$2-1,$A42)</f>
        <v>0</v>
      </c>
      <c r="O42" s="48">
        <f ca="1">OFFSET(Stats!$G$1,O$2-1,$A42)</f>
        <v>0</v>
      </c>
      <c r="P42" s="48">
        <f ca="1">OFFSET(Stats!$G$1,P$2-1,$A42)</f>
        <v>0</v>
      </c>
      <c r="Q42" s="48">
        <f ca="1">OFFSET(Stats!$G$1,Q$2-1,$A42)</f>
        <v>0</v>
      </c>
      <c r="R42" s="48">
        <f ca="1">OFFSET(Stats!$G$1,R$2-1,$A42)</f>
        <v>0</v>
      </c>
      <c r="S42" s="48">
        <f ca="1">OFFSET(Stats!$G$1,S$2-1,$A42)</f>
        <v>0</v>
      </c>
      <c r="T42" s="48">
        <f ca="1">OFFSET(Stats!$G$1,T$2-1,$A42)</f>
        <v>0</v>
      </c>
      <c r="U42" s="48">
        <f ca="1">OFFSET(Stats!$G$1,U$2-1,$A42)</f>
        <v>0</v>
      </c>
      <c r="V42" s="48">
        <f ca="1">OFFSET(Stats!$G$1,V$2-1,$A42)</f>
        <v>0</v>
      </c>
      <c r="W42" s="48">
        <f ca="1">OFFSET(Stats!$G$1,W$2-1,$A42)</f>
        <v>0</v>
      </c>
      <c r="X42" s="48">
        <f ca="1">OFFSET(Stats!$G$1,X$2-1,$A42)</f>
        <v>0</v>
      </c>
      <c r="Y42" s="48">
        <f ca="1">OFFSET(Stats!$G$1,Y$2-1,$A42)</f>
        <v>0</v>
      </c>
      <c r="Z42" s="48">
        <f ca="1">OFFSET(Stats!$G$1,Z$2-1,$A42)</f>
        <v>0</v>
      </c>
      <c r="AA42" s="108">
        <f ca="1">IF(OFFSET(Stats!$G$1,AA$2-1,$A42)="?","?",OFFSET(Stats!$G$1,AA$2-2,$A42)-OFFSET(Stats!$G$1,AA$2-1,$A42))</f>
        <v>0</v>
      </c>
      <c r="AB42" s="48">
        <f ca="1">OFFSET(Stats!$G$1,AB$2-1,$A42)</f>
        <v>0</v>
      </c>
    </row>
    <row r="43" spans="1:28" ht="11.25">
      <c r="A43" s="83">
        <v>39</v>
      </c>
      <c r="B43" s="76">
        <f>Sample!C40</f>
        <v>0</v>
      </c>
      <c r="C43" s="76">
        <f>Sample!D40</f>
        <v>0</v>
      </c>
      <c r="D43" s="82">
        <f>Sample!B40</f>
        <v>0</v>
      </c>
      <c r="E43" s="48">
        <f ca="1">OFFSET(Stats!$G$1,E$2-1,$A43)</f>
        <v>0</v>
      </c>
      <c r="F43" s="48">
        <f ca="1">OFFSET(Stats!$G$1,F$2-1,$A43)</f>
        <v>0</v>
      </c>
      <c r="G43" s="48">
        <f ca="1">OFFSET(Stats!$G$1,G$2-1,$A43)</f>
        <v>0</v>
      </c>
      <c r="H43" s="48">
        <f ca="1">OFFSET(Stats!$G$1,H$2-1,$A43)</f>
        <v>0</v>
      </c>
      <c r="I43" s="48">
        <f ca="1">OFFSET(Stats!$G$1,I$2-1,$A43)</f>
        <v>0</v>
      </c>
      <c r="J43" s="48">
        <f ca="1">OFFSET(Stats!$G$1,J$2-1,$A43)</f>
        <v>0</v>
      </c>
      <c r="K43" s="48">
        <f ca="1">OFFSET(Stats!$G$1,K$2-1,$A43)</f>
        <v>0</v>
      </c>
      <c r="L43" s="48">
        <f ca="1">OFFSET(Stats!$G$1,L$2-1,$A43)</f>
        <v>0</v>
      </c>
      <c r="M43" s="48">
        <f ca="1">OFFSET(Stats!$G$1,M$2-1,$A43)</f>
        <v>0</v>
      </c>
      <c r="N43" s="48">
        <f ca="1">OFFSET(Stats!$G$1,N$2-1,$A43)</f>
        <v>0</v>
      </c>
      <c r="O43" s="48">
        <f ca="1">OFFSET(Stats!$G$1,O$2-1,$A43)</f>
        <v>0</v>
      </c>
      <c r="P43" s="48">
        <f ca="1">OFFSET(Stats!$G$1,P$2-1,$A43)</f>
        <v>0</v>
      </c>
      <c r="Q43" s="48">
        <f ca="1">OFFSET(Stats!$G$1,Q$2-1,$A43)</f>
        <v>0</v>
      </c>
      <c r="R43" s="48">
        <f ca="1">OFFSET(Stats!$G$1,R$2-1,$A43)</f>
        <v>0</v>
      </c>
      <c r="S43" s="48">
        <f ca="1">OFFSET(Stats!$G$1,S$2-1,$A43)</f>
        <v>0</v>
      </c>
      <c r="T43" s="48">
        <f ca="1">OFFSET(Stats!$G$1,T$2-1,$A43)</f>
        <v>0</v>
      </c>
      <c r="U43" s="48">
        <f ca="1">OFFSET(Stats!$G$1,U$2-1,$A43)</f>
        <v>0</v>
      </c>
      <c r="V43" s="48">
        <f ca="1">OFFSET(Stats!$G$1,V$2-1,$A43)</f>
        <v>0</v>
      </c>
      <c r="W43" s="48">
        <f ca="1">OFFSET(Stats!$G$1,W$2-1,$A43)</f>
        <v>0</v>
      </c>
      <c r="X43" s="48">
        <f ca="1">OFFSET(Stats!$G$1,X$2-1,$A43)</f>
        <v>0</v>
      </c>
      <c r="Y43" s="48">
        <f ca="1">OFFSET(Stats!$G$1,Y$2-1,$A43)</f>
        <v>0</v>
      </c>
      <c r="Z43" s="48">
        <f ca="1">OFFSET(Stats!$G$1,Z$2-1,$A43)</f>
        <v>0</v>
      </c>
      <c r="AA43" s="108">
        <f ca="1">IF(OFFSET(Stats!$G$1,AA$2-1,$A43)="?","?",OFFSET(Stats!$G$1,AA$2-2,$A43)-OFFSET(Stats!$G$1,AA$2-1,$A43))</f>
        <v>0</v>
      </c>
      <c r="AB43" s="48">
        <f ca="1">OFFSET(Stats!$G$1,AB$2-1,$A43)</f>
        <v>0</v>
      </c>
    </row>
    <row r="44" spans="1:28" ht="11.25">
      <c r="A44" s="83">
        <v>40</v>
      </c>
      <c r="B44" s="76">
        <f>Sample!C41</f>
        <v>0</v>
      </c>
      <c r="C44" s="76">
        <f>Sample!D41</f>
        <v>0</v>
      </c>
      <c r="D44" s="82">
        <f>Sample!B41</f>
        <v>0</v>
      </c>
      <c r="E44" s="48">
        <f ca="1">OFFSET(Stats!$G$1,E$2-1,$A44)</f>
        <v>0</v>
      </c>
      <c r="F44" s="48">
        <f ca="1">OFFSET(Stats!$G$1,F$2-1,$A44)</f>
        <v>0</v>
      </c>
      <c r="G44" s="48">
        <f ca="1">OFFSET(Stats!$G$1,G$2-1,$A44)</f>
        <v>0</v>
      </c>
      <c r="H44" s="48">
        <f ca="1">OFFSET(Stats!$G$1,H$2-1,$A44)</f>
        <v>0</v>
      </c>
      <c r="I44" s="48">
        <f ca="1">OFFSET(Stats!$G$1,I$2-1,$A44)</f>
        <v>0</v>
      </c>
      <c r="J44" s="48">
        <f ca="1">OFFSET(Stats!$G$1,J$2-1,$A44)</f>
        <v>0</v>
      </c>
      <c r="K44" s="48">
        <f ca="1">OFFSET(Stats!$G$1,K$2-1,$A44)</f>
        <v>0</v>
      </c>
      <c r="L44" s="48">
        <f ca="1">OFFSET(Stats!$G$1,L$2-1,$A44)</f>
        <v>0</v>
      </c>
      <c r="M44" s="48">
        <f ca="1">OFFSET(Stats!$G$1,M$2-1,$A44)</f>
        <v>0</v>
      </c>
      <c r="N44" s="48">
        <f ca="1">OFFSET(Stats!$G$1,N$2-1,$A44)</f>
        <v>0</v>
      </c>
      <c r="O44" s="48">
        <f ca="1">OFFSET(Stats!$G$1,O$2-1,$A44)</f>
        <v>0</v>
      </c>
      <c r="P44" s="48">
        <f ca="1">OFFSET(Stats!$G$1,P$2-1,$A44)</f>
        <v>0</v>
      </c>
      <c r="Q44" s="48">
        <f ca="1">OFFSET(Stats!$G$1,Q$2-1,$A44)</f>
        <v>0</v>
      </c>
      <c r="R44" s="48">
        <f ca="1">OFFSET(Stats!$G$1,R$2-1,$A44)</f>
        <v>0</v>
      </c>
      <c r="S44" s="48">
        <f ca="1">OFFSET(Stats!$G$1,S$2-1,$A44)</f>
        <v>0</v>
      </c>
      <c r="T44" s="48">
        <f ca="1">OFFSET(Stats!$G$1,T$2-1,$A44)</f>
        <v>0</v>
      </c>
      <c r="U44" s="48">
        <f ca="1">OFFSET(Stats!$G$1,U$2-1,$A44)</f>
        <v>0</v>
      </c>
      <c r="V44" s="48">
        <f ca="1">OFFSET(Stats!$G$1,V$2-1,$A44)</f>
        <v>0</v>
      </c>
      <c r="W44" s="48">
        <f ca="1">OFFSET(Stats!$G$1,W$2-1,$A44)</f>
        <v>0</v>
      </c>
      <c r="X44" s="48">
        <f ca="1">OFFSET(Stats!$G$1,X$2-1,$A44)</f>
        <v>0</v>
      </c>
      <c r="Y44" s="48">
        <f ca="1">OFFSET(Stats!$G$1,Y$2-1,$A44)</f>
        <v>0</v>
      </c>
      <c r="Z44" s="48">
        <f ca="1">OFFSET(Stats!$G$1,Z$2-1,$A44)</f>
        <v>0</v>
      </c>
      <c r="AA44" s="108">
        <f ca="1">IF(OFFSET(Stats!$G$1,AA$2-1,$A44)="?","?",OFFSET(Stats!$G$1,AA$2-2,$A44)-OFFSET(Stats!$G$1,AA$2-1,$A44))</f>
        <v>0</v>
      </c>
      <c r="AB44" s="48">
        <f ca="1">OFFSET(Stats!$G$1,AB$2-1,$A44)</f>
        <v>0</v>
      </c>
    </row>
    <row r="45" spans="1:28" ht="11.25">
      <c r="A45" s="83">
        <v>41</v>
      </c>
      <c r="B45" s="76">
        <f>Sample!C42</f>
        <v>0</v>
      </c>
      <c r="C45" s="76">
        <f>Sample!D42</f>
        <v>0</v>
      </c>
      <c r="D45" s="82">
        <f>Sample!B42</f>
        <v>0</v>
      </c>
      <c r="E45" s="48">
        <f ca="1">OFFSET(Stats!$G$1,E$2-1,$A45)</f>
        <v>0</v>
      </c>
      <c r="F45" s="48">
        <f ca="1">OFFSET(Stats!$G$1,F$2-1,$A45)</f>
        <v>0</v>
      </c>
      <c r="G45" s="48">
        <f ca="1">OFFSET(Stats!$G$1,G$2-1,$A45)</f>
        <v>0</v>
      </c>
      <c r="H45" s="48">
        <f ca="1">OFFSET(Stats!$G$1,H$2-1,$A45)</f>
        <v>0</v>
      </c>
      <c r="I45" s="48">
        <f ca="1">OFFSET(Stats!$G$1,I$2-1,$A45)</f>
        <v>0</v>
      </c>
      <c r="J45" s="48">
        <f ca="1">OFFSET(Stats!$G$1,J$2-1,$A45)</f>
        <v>0</v>
      </c>
      <c r="K45" s="48">
        <f ca="1">OFFSET(Stats!$G$1,K$2-1,$A45)</f>
        <v>0</v>
      </c>
      <c r="L45" s="48">
        <f ca="1">OFFSET(Stats!$G$1,L$2-1,$A45)</f>
        <v>0</v>
      </c>
      <c r="M45" s="48">
        <f ca="1">OFFSET(Stats!$G$1,M$2-1,$A45)</f>
        <v>0</v>
      </c>
      <c r="N45" s="48">
        <f ca="1">OFFSET(Stats!$G$1,N$2-1,$A45)</f>
        <v>0</v>
      </c>
      <c r="O45" s="48">
        <f ca="1">OFFSET(Stats!$G$1,O$2-1,$A45)</f>
        <v>0</v>
      </c>
      <c r="P45" s="48">
        <f ca="1">OFFSET(Stats!$G$1,P$2-1,$A45)</f>
        <v>0</v>
      </c>
      <c r="Q45" s="48">
        <f ca="1">OFFSET(Stats!$G$1,Q$2-1,$A45)</f>
        <v>0</v>
      </c>
      <c r="R45" s="48">
        <f ca="1">OFFSET(Stats!$G$1,R$2-1,$A45)</f>
        <v>0</v>
      </c>
      <c r="S45" s="48">
        <f ca="1">OFFSET(Stats!$G$1,S$2-1,$A45)</f>
        <v>0</v>
      </c>
      <c r="T45" s="48">
        <f ca="1">OFFSET(Stats!$G$1,T$2-1,$A45)</f>
        <v>0</v>
      </c>
      <c r="U45" s="48">
        <f ca="1">OFFSET(Stats!$G$1,U$2-1,$A45)</f>
        <v>0</v>
      </c>
      <c r="V45" s="48">
        <f ca="1">OFFSET(Stats!$G$1,V$2-1,$A45)</f>
        <v>0</v>
      </c>
      <c r="W45" s="48">
        <f ca="1">OFFSET(Stats!$G$1,W$2-1,$A45)</f>
        <v>0</v>
      </c>
      <c r="X45" s="48">
        <f ca="1">OFFSET(Stats!$G$1,X$2-1,$A45)</f>
        <v>0</v>
      </c>
      <c r="Y45" s="48">
        <f ca="1">OFFSET(Stats!$G$1,Y$2-1,$A45)</f>
        <v>0</v>
      </c>
      <c r="Z45" s="48">
        <f ca="1">OFFSET(Stats!$G$1,Z$2-1,$A45)</f>
        <v>0</v>
      </c>
      <c r="AA45" s="108">
        <f ca="1">IF(OFFSET(Stats!$G$1,AA$2-1,$A45)="?","?",OFFSET(Stats!$G$1,AA$2-2,$A45)-OFFSET(Stats!$G$1,AA$2-1,$A45))</f>
        <v>0</v>
      </c>
      <c r="AB45" s="48">
        <f ca="1">OFFSET(Stats!$G$1,AB$2-1,$A45)</f>
        <v>0</v>
      </c>
    </row>
    <row r="46" spans="1:28" ht="11.25">
      <c r="A46" s="83">
        <v>42</v>
      </c>
      <c r="B46" s="76">
        <f>Sample!C43</f>
        <v>0</v>
      </c>
      <c r="C46" s="76">
        <f>Sample!D43</f>
        <v>0</v>
      </c>
      <c r="D46" s="82">
        <f>Sample!B43</f>
        <v>0</v>
      </c>
      <c r="E46" s="48">
        <f ca="1">OFFSET(Stats!$G$1,E$2-1,$A46)</f>
        <v>0</v>
      </c>
      <c r="F46" s="48">
        <f ca="1">OFFSET(Stats!$G$1,F$2-1,$A46)</f>
        <v>0</v>
      </c>
      <c r="G46" s="48">
        <f ca="1">OFFSET(Stats!$G$1,G$2-1,$A46)</f>
        <v>0</v>
      </c>
      <c r="H46" s="48">
        <f ca="1">OFFSET(Stats!$G$1,H$2-1,$A46)</f>
        <v>0</v>
      </c>
      <c r="I46" s="48">
        <f ca="1">OFFSET(Stats!$G$1,I$2-1,$A46)</f>
        <v>0</v>
      </c>
      <c r="J46" s="48">
        <f ca="1">OFFSET(Stats!$G$1,J$2-1,$A46)</f>
        <v>0</v>
      </c>
      <c r="K46" s="48">
        <f ca="1">OFFSET(Stats!$G$1,K$2-1,$A46)</f>
        <v>0</v>
      </c>
      <c r="L46" s="48">
        <f ca="1">OFFSET(Stats!$G$1,L$2-1,$A46)</f>
        <v>0</v>
      </c>
      <c r="M46" s="48">
        <f ca="1">OFFSET(Stats!$G$1,M$2-1,$A46)</f>
        <v>0</v>
      </c>
      <c r="N46" s="48">
        <f ca="1">OFFSET(Stats!$G$1,N$2-1,$A46)</f>
        <v>0</v>
      </c>
      <c r="O46" s="48">
        <f ca="1">OFFSET(Stats!$G$1,O$2-1,$A46)</f>
        <v>0</v>
      </c>
      <c r="P46" s="48">
        <f ca="1">OFFSET(Stats!$G$1,P$2-1,$A46)</f>
        <v>0</v>
      </c>
      <c r="Q46" s="48">
        <f ca="1">OFFSET(Stats!$G$1,Q$2-1,$A46)</f>
        <v>0</v>
      </c>
      <c r="R46" s="48">
        <f ca="1">OFFSET(Stats!$G$1,R$2-1,$A46)</f>
        <v>0</v>
      </c>
      <c r="S46" s="48">
        <f ca="1">OFFSET(Stats!$G$1,S$2-1,$A46)</f>
        <v>0</v>
      </c>
      <c r="T46" s="48">
        <f ca="1">OFFSET(Stats!$G$1,T$2-1,$A46)</f>
        <v>0</v>
      </c>
      <c r="U46" s="48">
        <f ca="1">OFFSET(Stats!$G$1,U$2-1,$A46)</f>
        <v>0</v>
      </c>
      <c r="V46" s="48">
        <f ca="1">OFFSET(Stats!$G$1,V$2-1,$A46)</f>
        <v>0</v>
      </c>
      <c r="W46" s="48">
        <f ca="1">OFFSET(Stats!$G$1,W$2-1,$A46)</f>
        <v>0</v>
      </c>
      <c r="X46" s="48">
        <f ca="1">OFFSET(Stats!$G$1,X$2-1,$A46)</f>
        <v>0</v>
      </c>
      <c r="Y46" s="48">
        <f ca="1">OFFSET(Stats!$G$1,Y$2-1,$A46)</f>
        <v>0</v>
      </c>
      <c r="Z46" s="48">
        <f ca="1">OFFSET(Stats!$G$1,Z$2-1,$A46)</f>
        <v>0</v>
      </c>
      <c r="AA46" s="108">
        <f ca="1">IF(OFFSET(Stats!$G$1,AA$2-1,$A46)="?","?",OFFSET(Stats!$G$1,AA$2-2,$A46)-OFFSET(Stats!$G$1,AA$2-1,$A46))</f>
        <v>0</v>
      </c>
      <c r="AB46" s="48">
        <f ca="1">OFFSET(Stats!$G$1,AB$2-1,$A46)</f>
        <v>0</v>
      </c>
    </row>
    <row r="47" spans="1:28" ht="11.25">
      <c r="A47" s="83">
        <v>43</v>
      </c>
      <c r="B47" s="76">
        <f>Sample!C44</f>
        <v>0</v>
      </c>
      <c r="C47" s="76">
        <f>Sample!D44</f>
        <v>0</v>
      </c>
      <c r="D47" s="82">
        <f>Sample!B44</f>
        <v>0</v>
      </c>
      <c r="E47" s="48">
        <f ca="1">OFFSET(Stats!$G$1,E$2-1,$A47)</f>
        <v>0</v>
      </c>
      <c r="F47" s="48">
        <f ca="1">OFFSET(Stats!$G$1,F$2-1,$A47)</f>
        <v>0</v>
      </c>
      <c r="G47" s="48">
        <f ca="1">OFFSET(Stats!$G$1,G$2-1,$A47)</f>
        <v>0</v>
      </c>
      <c r="H47" s="48">
        <f ca="1">OFFSET(Stats!$G$1,H$2-1,$A47)</f>
        <v>0</v>
      </c>
      <c r="I47" s="48">
        <f ca="1">OFFSET(Stats!$G$1,I$2-1,$A47)</f>
        <v>0</v>
      </c>
      <c r="J47" s="48">
        <f ca="1">OFFSET(Stats!$G$1,J$2-1,$A47)</f>
        <v>0</v>
      </c>
      <c r="K47" s="48">
        <f ca="1">OFFSET(Stats!$G$1,K$2-1,$A47)</f>
        <v>0</v>
      </c>
      <c r="L47" s="48">
        <f ca="1">OFFSET(Stats!$G$1,L$2-1,$A47)</f>
        <v>0</v>
      </c>
      <c r="M47" s="48">
        <f ca="1">OFFSET(Stats!$G$1,M$2-1,$A47)</f>
        <v>0</v>
      </c>
      <c r="N47" s="48">
        <f ca="1">OFFSET(Stats!$G$1,N$2-1,$A47)</f>
        <v>0</v>
      </c>
      <c r="O47" s="48">
        <f ca="1">OFFSET(Stats!$G$1,O$2-1,$A47)</f>
        <v>0</v>
      </c>
      <c r="P47" s="48">
        <f ca="1">OFFSET(Stats!$G$1,P$2-1,$A47)</f>
        <v>0</v>
      </c>
      <c r="Q47" s="48">
        <f ca="1">OFFSET(Stats!$G$1,Q$2-1,$A47)</f>
        <v>0</v>
      </c>
      <c r="R47" s="48">
        <f ca="1">OFFSET(Stats!$G$1,R$2-1,$A47)</f>
        <v>0</v>
      </c>
      <c r="S47" s="48">
        <f ca="1">OFFSET(Stats!$G$1,S$2-1,$A47)</f>
        <v>0</v>
      </c>
      <c r="T47" s="48">
        <f ca="1">OFFSET(Stats!$G$1,T$2-1,$A47)</f>
        <v>0</v>
      </c>
      <c r="U47" s="48">
        <f ca="1">OFFSET(Stats!$G$1,U$2-1,$A47)</f>
        <v>0</v>
      </c>
      <c r="V47" s="48">
        <f ca="1">OFFSET(Stats!$G$1,V$2-1,$A47)</f>
        <v>0</v>
      </c>
      <c r="W47" s="48">
        <f ca="1">OFFSET(Stats!$G$1,W$2-1,$A47)</f>
        <v>0</v>
      </c>
      <c r="X47" s="48">
        <f ca="1">OFFSET(Stats!$G$1,X$2-1,$A47)</f>
        <v>0</v>
      </c>
      <c r="Y47" s="48">
        <f ca="1">OFFSET(Stats!$G$1,Y$2-1,$A47)</f>
        <v>0</v>
      </c>
      <c r="Z47" s="48">
        <f ca="1">OFFSET(Stats!$G$1,Z$2-1,$A47)</f>
        <v>0</v>
      </c>
      <c r="AA47" s="108">
        <f ca="1">IF(OFFSET(Stats!$G$1,AA$2-1,$A47)="?","?",OFFSET(Stats!$G$1,AA$2-2,$A47)-OFFSET(Stats!$G$1,AA$2-1,$A47))</f>
        <v>0</v>
      </c>
      <c r="AB47" s="48">
        <f ca="1">OFFSET(Stats!$G$1,AB$2-1,$A47)</f>
        <v>0</v>
      </c>
    </row>
    <row r="48" spans="1:28" ht="11.25">
      <c r="A48" s="83">
        <v>44</v>
      </c>
      <c r="B48" s="76">
        <f>Sample!C45</f>
        <v>0</v>
      </c>
      <c r="C48" s="76">
        <f>Sample!D45</f>
        <v>0</v>
      </c>
      <c r="D48" s="82">
        <f>Sample!B45</f>
        <v>0</v>
      </c>
      <c r="E48" s="48">
        <f ca="1">OFFSET(Stats!$G$1,E$2-1,$A48)</f>
        <v>0</v>
      </c>
      <c r="F48" s="48">
        <f ca="1">OFFSET(Stats!$G$1,F$2-1,$A48)</f>
        <v>0</v>
      </c>
      <c r="G48" s="48">
        <f ca="1">OFFSET(Stats!$G$1,G$2-1,$A48)</f>
        <v>0</v>
      </c>
      <c r="H48" s="48">
        <f ca="1">OFFSET(Stats!$G$1,H$2-1,$A48)</f>
        <v>0</v>
      </c>
      <c r="I48" s="48">
        <f ca="1">OFFSET(Stats!$G$1,I$2-1,$A48)</f>
        <v>0</v>
      </c>
      <c r="J48" s="48">
        <f ca="1">OFFSET(Stats!$G$1,J$2-1,$A48)</f>
        <v>0</v>
      </c>
      <c r="K48" s="48">
        <f ca="1">OFFSET(Stats!$G$1,K$2-1,$A48)</f>
        <v>0</v>
      </c>
      <c r="L48" s="48">
        <f ca="1">OFFSET(Stats!$G$1,L$2-1,$A48)</f>
        <v>0</v>
      </c>
      <c r="M48" s="48">
        <f ca="1">OFFSET(Stats!$G$1,M$2-1,$A48)</f>
        <v>0</v>
      </c>
      <c r="N48" s="48">
        <f ca="1">OFFSET(Stats!$G$1,N$2-1,$A48)</f>
        <v>0</v>
      </c>
      <c r="O48" s="48">
        <f ca="1">OFFSET(Stats!$G$1,O$2-1,$A48)</f>
        <v>0</v>
      </c>
      <c r="P48" s="48">
        <f ca="1">OFFSET(Stats!$G$1,P$2-1,$A48)</f>
        <v>0</v>
      </c>
      <c r="Q48" s="48">
        <f ca="1">OFFSET(Stats!$G$1,Q$2-1,$A48)</f>
        <v>0</v>
      </c>
      <c r="R48" s="48">
        <f ca="1">OFFSET(Stats!$G$1,R$2-1,$A48)</f>
        <v>0</v>
      </c>
      <c r="S48" s="48">
        <f ca="1">OFFSET(Stats!$G$1,S$2-1,$A48)</f>
        <v>0</v>
      </c>
      <c r="T48" s="48">
        <f ca="1">OFFSET(Stats!$G$1,T$2-1,$A48)</f>
        <v>0</v>
      </c>
      <c r="U48" s="48">
        <f ca="1">OFFSET(Stats!$G$1,U$2-1,$A48)</f>
        <v>0</v>
      </c>
      <c r="V48" s="48">
        <f ca="1">OFFSET(Stats!$G$1,V$2-1,$A48)</f>
        <v>0</v>
      </c>
      <c r="W48" s="48">
        <f ca="1">OFFSET(Stats!$G$1,W$2-1,$A48)</f>
        <v>0</v>
      </c>
      <c r="X48" s="48">
        <f ca="1">OFFSET(Stats!$G$1,X$2-1,$A48)</f>
        <v>0</v>
      </c>
      <c r="Y48" s="48">
        <f ca="1">OFFSET(Stats!$G$1,Y$2-1,$A48)</f>
        <v>0</v>
      </c>
      <c r="Z48" s="48">
        <f ca="1">OFFSET(Stats!$G$1,Z$2-1,$A48)</f>
        <v>0</v>
      </c>
      <c r="AA48" s="108">
        <f ca="1">IF(OFFSET(Stats!$G$1,AA$2-1,$A48)="?","?",OFFSET(Stats!$G$1,AA$2-2,$A48)-OFFSET(Stats!$G$1,AA$2-1,$A48))</f>
        <v>0</v>
      </c>
      <c r="AB48" s="48">
        <f ca="1">OFFSET(Stats!$G$1,AB$2-1,$A48)</f>
        <v>0</v>
      </c>
    </row>
    <row r="49" spans="1:28" ht="11.25">
      <c r="A49" s="180">
        <v>45</v>
      </c>
      <c r="B49" s="76">
        <f>Sample!C46</f>
        <v>0</v>
      </c>
      <c r="C49" s="76">
        <f>Sample!D46</f>
        <v>0</v>
      </c>
      <c r="D49" s="82">
        <f>Sample!B46</f>
        <v>0</v>
      </c>
      <c r="E49" s="48">
        <f ca="1">OFFSET(Stats!$G$1,E$2-1,$A49)</f>
        <v>0</v>
      </c>
      <c r="F49" s="48">
        <f ca="1">OFFSET(Stats!$G$1,F$2-1,$A49)</f>
        <v>0</v>
      </c>
      <c r="G49" s="48">
        <f ca="1">OFFSET(Stats!$G$1,G$2-1,$A49)</f>
        <v>0</v>
      </c>
      <c r="H49" s="48">
        <f ca="1">OFFSET(Stats!$G$1,H$2-1,$A49)</f>
        <v>0</v>
      </c>
      <c r="I49" s="48">
        <f ca="1">OFFSET(Stats!$G$1,I$2-1,$A49)</f>
        <v>0</v>
      </c>
      <c r="J49" s="48">
        <f ca="1">OFFSET(Stats!$G$1,J$2-1,$A49)</f>
        <v>0</v>
      </c>
      <c r="K49" s="48">
        <f ca="1">OFFSET(Stats!$G$1,K$2-1,$A49)</f>
        <v>0</v>
      </c>
      <c r="L49" s="48">
        <f ca="1">OFFSET(Stats!$G$1,L$2-1,$A49)</f>
        <v>0</v>
      </c>
      <c r="M49" s="48">
        <f ca="1">OFFSET(Stats!$G$1,M$2-1,$A49)</f>
        <v>0</v>
      </c>
      <c r="N49" s="48">
        <f ca="1">OFFSET(Stats!$G$1,N$2-1,$A49)</f>
        <v>0</v>
      </c>
      <c r="O49" s="48">
        <f ca="1">OFFSET(Stats!$G$1,O$2-1,$A49)</f>
        <v>0</v>
      </c>
      <c r="P49" s="48">
        <f ca="1">OFFSET(Stats!$G$1,P$2-1,$A49)</f>
        <v>0</v>
      </c>
      <c r="Q49" s="48">
        <f ca="1">OFFSET(Stats!$G$1,Q$2-1,$A49)</f>
        <v>0</v>
      </c>
      <c r="R49" s="48">
        <f ca="1">OFFSET(Stats!$G$1,R$2-1,$A49)</f>
        <v>0</v>
      </c>
      <c r="S49" s="48">
        <f ca="1">OFFSET(Stats!$G$1,S$2-1,$A49)</f>
        <v>0</v>
      </c>
      <c r="T49" s="48">
        <f ca="1">OFFSET(Stats!$G$1,T$2-1,$A49)</f>
        <v>0</v>
      </c>
      <c r="U49" s="48">
        <f ca="1">OFFSET(Stats!$G$1,U$2-1,$A49)</f>
        <v>0</v>
      </c>
      <c r="V49" s="48">
        <f ca="1">OFFSET(Stats!$G$1,V$2-1,$A49)</f>
        <v>0</v>
      </c>
      <c r="W49" s="48">
        <f ca="1">OFFSET(Stats!$G$1,W$2-1,$A49)</f>
        <v>0</v>
      </c>
      <c r="X49" s="48">
        <f ca="1">OFFSET(Stats!$G$1,X$2-1,$A49)</f>
        <v>0</v>
      </c>
      <c r="Y49" s="48">
        <f ca="1">OFFSET(Stats!$G$1,Y$2-1,$A49)</f>
        <v>0</v>
      </c>
      <c r="Z49" s="48">
        <f ca="1">OFFSET(Stats!$G$1,Z$2-1,$A49)</f>
        <v>0</v>
      </c>
      <c r="AA49" s="108">
        <f ca="1">IF(OFFSET(Stats!$G$1,AA$2-1,$A49)="?","?",OFFSET(Stats!$G$1,AA$2-2,$A49)-OFFSET(Stats!$G$1,AA$2-1,$A49))</f>
        <v>0</v>
      </c>
      <c r="AB49" s="48">
        <f ca="1">OFFSET(Stats!$G$1,AB$2-1,$A49)</f>
        <v>0</v>
      </c>
    </row>
    <row r="50" spans="1:28" ht="11.25">
      <c r="A50" s="180">
        <v>46</v>
      </c>
      <c r="B50" s="76">
        <f>Sample!C47</f>
        <v>0</v>
      </c>
      <c r="C50" s="76">
        <f>Sample!D47</f>
        <v>0</v>
      </c>
      <c r="D50" s="82">
        <f>Sample!B47</f>
        <v>0</v>
      </c>
      <c r="E50" s="48">
        <f ca="1">OFFSET(Stats!$G$1,E$2-1,$A50)</f>
        <v>0</v>
      </c>
      <c r="F50" s="48">
        <f ca="1">OFFSET(Stats!$G$1,F$2-1,$A50)</f>
        <v>0</v>
      </c>
      <c r="G50" s="48">
        <f ca="1">OFFSET(Stats!$G$1,G$2-1,$A50)</f>
        <v>0</v>
      </c>
      <c r="H50" s="48">
        <f ca="1">OFFSET(Stats!$G$1,H$2-1,$A50)</f>
        <v>0</v>
      </c>
      <c r="I50" s="48">
        <f ca="1">OFFSET(Stats!$G$1,I$2-1,$A50)</f>
        <v>0</v>
      </c>
      <c r="J50" s="48">
        <f ca="1">OFFSET(Stats!$G$1,J$2-1,$A50)</f>
        <v>0</v>
      </c>
      <c r="K50" s="48">
        <f ca="1">OFFSET(Stats!$G$1,K$2-1,$A50)</f>
        <v>0</v>
      </c>
      <c r="L50" s="48">
        <f ca="1">OFFSET(Stats!$G$1,L$2-1,$A50)</f>
        <v>0</v>
      </c>
      <c r="M50" s="48">
        <f ca="1">OFFSET(Stats!$G$1,M$2-1,$A50)</f>
        <v>0</v>
      </c>
      <c r="N50" s="48">
        <f ca="1">OFFSET(Stats!$G$1,N$2-1,$A50)</f>
        <v>0</v>
      </c>
      <c r="O50" s="48">
        <f ca="1">OFFSET(Stats!$G$1,O$2-1,$A50)</f>
        <v>0</v>
      </c>
      <c r="P50" s="48">
        <f ca="1">OFFSET(Stats!$G$1,P$2-1,$A50)</f>
        <v>0</v>
      </c>
      <c r="Q50" s="48">
        <f ca="1">OFFSET(Stats!$G$1,Q$2-1,$A50)</f>
        <v>0</v>
      </c>
      <c r="R50" s="48">
        <f ca="1">OFFSET(Stats!$G$1,R$2-1,$A50)</f>
        <v>0</v>
      </c>
      <c r="S50" s="48">
        <f ca="1">OFFSET(Stats!$G$1,S$2-1,$A50)</f>
        <v>0</v>
      </c>
      <c r="T50" s="48">
        <f ca="1">OFFSET(Stats!$G$1,T$2-1,$A50)</f>
        <v>0</v>
      </c>
      <c r="U50" s="48">
        <f ca="1">OFFSET(Stats!$G$1,U$2-1,$A50)</f>
        <v>0</v>
      </c>
      <c r="V50" s="48">
        <f ca="1">OFFSET(Stats!$G$1,V$2-1,$A50)</f>
        <v>0</v>
      </c>
      <c r="W50" s="48">
        <f ca="1">OFFSET(Stats!$G$1,W$2-1,$A50)</f>
        <v>0</v>
      </c>
      <c r="X50" s="48">
        <f ca="1">OFFSET(Stats!$G$1,X$2-1,$A50)</f>
        <v>0</v>
      </c>
      <c r="Y50" s="48">
        <f ca="1">OFFSET(Stats!$G$1,Y$2-1,$A50)</f>
        <v>0</v>
      </c>
      <c r="Z50" s="48">
        <f ca="1">OFFSET(Stats!$G$1,Z$2-1,$A50)</f>
        <v>0</v>
      </c>
      <c r="AA50" s="108">
        <f ca="1">IF(OFFSET(Stats!$G$1,AA$2-1,$A50)="?","?",OFFSET(Stats!$G$1,AA$2-2,$A50)-OFFSET(Stats!$G$1,AA$2-1,$A50))</f>
        <v>0</v>
      </c>
      <c r="AB50" s="48">
        <f ca="1">OFFSET(Stats!$G$1,AB$2-1,$A50)</f>
        <v>0</v>
      </c>
    </row>
    <row r="51" spans="1:28" ht="11.25">
      <c r="A51" s="180">
        <v>47</v>
      </c>
      <c r="B51" s="76">
        <f>Sample!C48</f>
        <v>0</v>
      </c>
      <c r="C51" s="76">
        <f>Sample!D48</f>
        <v>0</v>
      </c>
      <c r="D51" s="82">
        <f>Sample!B48</f>
        <v>0</v>
      </c>
      <c r="E51" s="48">
        <f ca="1">OFFSET(Stats!$G$1,E$2-1,$A51)</f>
        <v>0</v>
      </c>
      <c r="F51" s="48">
        <f ca="1">OFFSET(Stats!$G$1,F$2-1,$A51)</f>
        <v>0</v>
      </c>
      <c r="G51" s="48">
        <f ca="1">OFFSET(Stats!$G$1,G$2-1,$A51)</f>
        <v>0</v>
      </c>
      <c r="H51" s="48">
        <f ca="1">OFFSET(Stats!$G$1,H$2-1,$A51)</f>
        <v>0</v>
      </c>
      <c r="I51" s="48">
        <f ca="1">OFFSET(Stats!$G$1,I$2-1,$A51)</f>
        <v>0</v>
      </c>
      <c r="J51" s="48">
        <f ca="1">OFFSET(Stats!$G$1,J$2-1,$A51)</f>
        <v>0</v>
      </c>
      <c r="K51" s="48">
        <f ca="1">OFFSET(Stats!$G$1,K$2-1,$A51)</f>
        <v>0</v>
      </c>
      <c r="L51" s="48">
        <f ca="1">OFFSET(Stats!$G$1,L$2-1,$A51)</f>
        <v>0</v>
      </c>
      <c r="M51" s="48">
        <f ca="1">OFFSET(Stats!$G$1,M$2-1,$A51)</f>
        <v>0</v>
      </c>
      <c r="N51" s="48">
        <f ca="1">OFFSET(Stats!$G$1,N$2-1,$A51)</f>
        <v>0</v>
      </c>
      <c r="O51" s="48">
        <f ca="1">OFFSET(Stats!$G$1,O$2-1,$A51)</f>
        <v>0</v>
      </c>
      <c r="P51" s="48">
        <f ca="1">OFFSET(Stats!$G$1,P$2-1,$A51)</f>
        <v>0</v>
      </c>
      <c r="Q51" s="48">
        <f ca="1">OFFSET(Stats!$G$1,Q$2-1,$A51)</f>
        <v>0</v>
      </c>
      <c r="R51" s="48">
        <f ca="1">OFFSET(Stats!$G$1,R$2-1,$A51)</f>
        <v>0</v>
      </c>
      <c r="S51" s="48">
        <f ca="1">OFFSET(Stats!$G$1,S$2-1,$A51)</f>
        <v>0</v>
      </c>
      <c r="T51" s="48">
        <f ca="1">OFFSET(Stats!$G$1,T$2-1,$A51)</f>
        <v>0</v>
      </c>
      <c r="U51" s="48">
        <f ca="1">OFFSET(Stats!$G$1,U$2-1,$A51)</f>
        <v>0</v>
      </c>
      <c r="V51" s="48">
        <f ca="1">OFFSET(Stats!$G$1,V$2-1,$A51)</f>
        <v>0</v>
      </c>
      <c r="W51" s="48">
        <f ca="1">OFFSET(Stats!$G$1,W$2-1,$A51)</f>
        <v>0</v>
      </c>
      <c r="X51" s="48">
        <f ca="1">OFFSET(Stats!$G$1,X$2-1,$A51)</f>
        <v>0</v>
      </c>
      <c r="Y51" s="48">
        <f ca="1">OFFSET(Stats!$G$1,Y$2-1,$A51)</f>
        <v>0</v>
      </c>
      <c r="Z51" s="48">
        <f ca="1">OFFSET(Stats!$G$1,Z$2-1,$A51)</f>
        <v>0</v>
      </c>
      <c r="AA51" s="108">
        <f ca="1">IF(OFFSET(Stats!$G$1,AA$2-1,$A51)="?","?",OFFSET(Stats!$G$1,AA$2-2,$A51)-OFFSET(Stats!$G$1,AA$2-1,$A51))</f>
        <v>0</v>
      </c>
      <c r="AB51" s="48">
        <f ca="1">OFFSET(Stats!$G$1,AB$2-1,$A51)</f>
        <v>0</v>
      </c>
    </row>
    <row r="52" spans="1:28" ht="11.25">
      <c r="A52" s="180">
        <v>48</v>
      </c>
      <c r="B52" s="76">
        <f>Sample!C49</f>
        <v>0</v>
      </c>
      <c r="C52" s="76">
        <f>Sample!D49</f>
        <v>0</v>
      </c>
      <c r="D52" s="82">
        <f>Sample!B49</f>
        <v>0</v>
      </c>
      <c r="E52" s="48">
        <f ca="1">OFFSET(Stats!$G$1,E$2-1,$A52)</f>
        <v>0</v>
      </c>
      <c r="F52" s="48">
        <f ca="1">OFFSET(Stats!$G$1,F$2-1,$A52)</f>
        <v>0</v>
      </c>
      <c r="G52" s="48">
        <f ca="1">OFFSET(Stats!$G$1,G$2-1,$A52)</f>
        <v>0</v>
      </c>
      <c r="H52" s="48">
        <f ca="1">OFFSET(Stats!$G$1,H$2-1,$A52)</f>
        <v>0</v>
      </c>
      <c r="I52" s="48">
        <f ca="1">OFFSET(Stats!$G$1,I$2-1,$A52)</f>
        <v>0</v>
      </c>
      <c r="J52" s="48">
        <f ca="1">OFFSET(Stats!$G$1,J$2-1,$A52)</f>
        <v>0</v>
      </c>
      <c r="K52" s="48">
        <f ca="1">OFFSET(Stats!$G$1,K$2-1,$A52)</f>
        <v>0</v>
      </c>
      <c r="L52" s="48">
        <f ca="1">OFFSET(Stats!$G$1,L$2-1,$A52)</f>
        <v>0</v>
      </c>
      <c r="M52" s="48">
        <f ca="1">OFFSET(Stats!$G$1,M$2-1,$A52)</f>
        <v>0</v>
      </c>
      <c r="N52" s="48">
        <f ca="1">OFFSET(Stats!$G$1,N$2-1,$A52)</f>
        <v>0</v>
      </c>
      <c r="O52" s="48">
        <f ca="1">OFFSET(Stats!$G$1,O$2-1,$A52)</f>
        <v>0</v>
      </c>
      <c r="P52" s="48">
        <f ca="1">OFFSET(Stats!$G$1,P$2-1,$A52)</f>
        <v>0</v>
      </c>
      <c r="Q52" s="48">
        <f ca="1">OFFSET(Stats!$G$1,Q$2-1,$A52)</f>
        <v>0</v>
      </c>
      <c r="R52" s="48">
        <f ca="1">OFFSET(Stats!$G$1,R$2-1,$A52)</f>
        <v>0</v>
      </c>
      <c r="S52" s="48">
        <f ca="1">OFFSET(Stats!$G$1,S$2-1,$A52)</f>
        <v>0</v>
      </c>
      <c r="T52" s="48">
        <f ca="1">OFFSET(Stats!$G$1,T$2-1,$A52)</f>
        <v>0</v>
      </c>
      <c r="U52" s="48">
        <f ca="1">OFFSET(Stats!$G$1,U$2-1,$A52)</f>
        <v>0</v>
      </c>
      <c r="V52" s="48">
        <f ca="1">OFFSET(Stats!$G$1,V$2-1,$A52)</f>
        <v>0</v>
      </c>
      <c r="W52" s="48">
        <f ca="1">OFFSET(Stats!$G$1,W$2-1,$A52)</f>
        <v>0</v>
      </c>
      <c r="X52" s="48">
        <f ca="1">OFFSET(Stats!$G$1,X$2-1,$A52)</f>
        <v>0</v>
      </c>
      <c r="Y52" s="48">
        <f ca="1">OFFSET(Stats!$G$1,Y$2-1,$A52)</f>
        <v>0</v>
      </c>
      <c r="Z52" s="48">
        <f ca="1">OFFSET(Stats!$G$1,Z$2-1,$A52)</f>
        <v>0</v>
      </c>
      <c r="AA52" s="108">
        <f ca="1">IF(OFFSET(Stats!$G$1,AA$2-1,$A52)="?","?",OFFSET(Stats!$G$1,AA$2-2,$A52)-OFFSET(Stats!$G$1,AA$2-1,$A52))</f>
        <v>0</v>
      </c>
      <c r="AB52" s="48">
        <f ca="1">OFFSET(Stats!$G$1,AB$2-1,$A52)</f>
        <v>0</v>
      </c>
    </row>
    <row r="53" spans="1:28" ht="11.25">
      <c r="A53" s="180">
        <v>49</v>
      </c>
      <c r="B53" s="76">
        <f>Sample!C50</f>
        <v>0</v>
      </c>
      <c r="C53" s="76">
        <f>Sample!D50</f>
        <v>0</v>
      </c>
      <c r="D53" s="82">
        <f>Sample!B50</f>
        <v>0</v>
      </c>
      <c r="E53" s="48">
        <f ca="1">OFFSET(Stats!$G$1,E$2-1,$A53)</f>
        <v>0</v>
      </c>
      <c r="F53" s="48">
        <f ca="1">OFFSET(Stats!$G$1,F$2-1,$A53)</f>
        <v>0</v>
      </c>
      <c r="G53" s="48">
        <f ca="1">OFFSET(Stats!$G$1,G$2-1,$A53)</f>
        <v>0</v>
      </c>
      <c r="H53" s="48">
        <f ca="1">OFFSET(Stats!$G$1,H$2-1,$A53)</f>
        <v>0</v>
      </c>
      <c r="I53" s="48">
        <f ca="1">OFFSET(Stats!$G$1,I$2-1,$A53)</f>
        <v>0</v>
      </c>
      <c r="J53" s="48">
        <f ca="1">OFFSET(Stats!$G$1,J$2-1,$A53)</f>
        <v>0</v>
      </c>
      <c r="K53" s="48">
        <f ca="1">OFFSET(Stats!$G$1,K$2-1,$A53)</f>
        <v>0</v>
      </c>
      <c r="L53" s="48">
        <f ca="1">OFFSET(Stats!$G$1,L$2-1,$A53)</f>
        <v>0</v>
      </c>
      <c r="M53" s="48">
        <f ca="1">OFFSET(Stats!$G$1,M$2-1,$A53)</f>
        <v>0</v>
      </c>
      <c r="N53" s="48">
        <f ca="1">OFFSET(Stats!$G$1,N$2-1,$A53)</f>
        <v>0</v>
      </c>
      <c r="O53" s="48">
        <f ca="1">OFFSET(Stats!$G$1,O$2-1,$A53)</f>
        <v>0</v>
      </c>
      <c r="P53" s="48">
        <f ca="1">OFFSET(Stats!$G$1,P$2-1,$A53)</f>
        <v>0</v>
      </c>
      <c r="Q53" s="48">
        <f ca="1">OFFSET(Stats!$G$1,Q$2-1,$A53)</f>
        <v>0</v>
      </c>
      <c r="R53" s="48">
        <f ca="1">OFFSET(Stats!$G$1,R$2-1,$A53)</f>
        <v>0</v>
      </c>
      <c r="S53" s="48">
        <f ca="1">OFFSET(Stats!$G$1,S$2-1,$A53)</f>
        <v>0</v>
      </c>
      <c r="T53" s="48">
        <f ca="1">OFFSET(Stats!$G$1,T$2-1,$A53)</f>
        <v>0</v>
      </c>
      <c r="U53" s="48">
        <f ca="1">OFFSET(Stats!$G$1,U$2-1,$A53)</f>
        <v>0</v>
      </c>
      <c r="V53" s="48">
        <f ca="1">OFFSET(Stats!$G$1,V$2-1,$A53)</f>
        <v>0</v>
      </c>
      <c r="W53" s="48">
        <f ca="1">OFFSET(Stats!$G$1,W$2-1,$A53)</f>
        <v>0</v>
      </c>
      <c r="X53" s="48">
        <f ca="1">OFFSET(Stats!$G$1,X$2-1,$A53)</f>
        <v>0</v>
      </c>
      <c r="Y53" s="48">
        <f ca="1">OFFSET(Stats!$G$1,Y$2-1,$A53)</f>
        <v>0</v>
      </c>
      <c r="Z53" s="48">
        <f ca="1">OFFSET(Stats!$G$1,Z$2-1,$A53)</f>
        <v>0</v>
      </c>
      <c r="AA53" s="108">
        <f ca="1">IF(OFFSET(Stats!$G$1,AA$2-1,$A53)="?","?",OFFSET(Stats!$G$1,AA$2-2,$A53)-OFFSET(Stats!$G$1,AA$2-1,$A53))</f>
        <v>0</v>
      </c>
      <c r="AB53" s="48">
        <f ca="1">OFFSET(Stats!$G$1,AB$2-1,$A53)</f>
        <v>0</v>
      </c>
    </row>
    <row r="54" spans="1:28" ht="11.25">
      <c r="A54" s="180">
        <v>50</v>
      </c>
      <c r="B54" s="76">
        <f>Sample!C51</f>
        <v>0</v>
      </c>
      <c r="C54" s="76">
        <f>Sample!D51</f>
        <v>0</v>
      </c>
      <c r="D54" s="82">
        <f>Sample!B51</f>
        <v>0</v>
      </c>
      <c r="E54" s="48">
        <f ca="1">OFFSET(Stats!$G$1,E$2-1,$A54)</f>
        <v>0</v>
      </c>
      <c r="F54" s="48">
        <f ca="1">OFFSET(Stats!$G$1,F$2-1,$A54)</f>
        <v>0</v>
      </c>
      <c r="G54" s="48">
        <f ca="1">OFFSET(Stats!$G$1,G$2-1,$A54)</f>
        <v>0</v>
      </c>
      <c r="H54" s="48">
        <f ca="1">OFFSET(Stats!$G$1,H$2-1,$A54)</f>
        <v>0</v>
      </c>
      <c r="I54" s="48">
        <f ca="1">OFFSET(Stats!$G$1,I$2-1,$A54)</f>
        <v>0</v>
      </c>
      <c r="J54" s="48">
        <f ca="1">OFFSET(Stats!$G$1,J$2-1,$A54)</f>
        <v>0</v>
      </c>
      <c r="K54" s="48">
        <f ca="1">OFFSET(Stats!$G$1,K$2-1,$A54)</f>
        <v>0</v>
      </c>
      <c r="L54" s="48">
        <f ca="1">OFFSET(Stats!$G$1,L$2-1,$A54)</f>
        <v>0</v>
      </c>
      <c r="M54" s="48">
        <f ca="1">OFFSET(Stats!$G$1,M$2-1,$A54)</f>
        <v>0</v>
      </c>
      <c r="N54" s="48">
        <f ca="1">OFFSET(Stats!$G$1,N$2-1,$A54)</f>
        <v>0</v>
      </c>
      <c r="O54" s="48">
        <f ca="1">OFFSET(Stats!$G$1,O$2-1,$A54)</f>
        <v>0</v>
      </c>
      <c r="P54" s="48">
        <f ca="1">OFFSET(Stats!$G$1,P$2-1,$A54)</f>
        <v>0</v>
      </c>
      <c r="Q54" s="48">
        <f ca="1">OFFSET(Stats!$G$1,Q$2-1,$A54)</f>
        <v>0</v>
      </c>
      <c r="R54" s="48">
        <f ca="1">OFFSET(Stats!$G$1,R$2-1,$A54)</f>
        <v>0</v>
      </c>
      <c r="S54" s="48">
        <f ca="1">OFFSET(Stats!$G$1,S$2-1,$A54)</f>
        <v>0</v>
      </c>
      <c r="T54" s="48">
        <f ca="1">OFFSET(Stats!$G$1,T$2-1,$A54)</f>
        <v>0</v>
      </c>
      <c r="U54" s="48">
        <f ca="1">OFFSET(Stats!$G$1,U$2-1,$A54)</f>
        <v>0</v>
      </c>
      <c r="V54" s="48">
        <f ca="1">OFFSET(Stats!$G$1,V$2-1,$A54)</f>
        <v>0</v>
      </c>
      <c r="W54" s="48">
        <f ca="1">OFFSET(Stats!$G$1,W$2-1,$A54)</f>
        <v>0</v>
      </c>
      <c r="X54" s="48">
        <f ca="1">OFFSET(Stats!$G$1,X$2-1,$A54)</f>
        <v>0</v>
      </c>
      <c r="Y54" s="48">
        <f ca="1">OFFSET(Stats!$G$1,Y$2-1,$A54)</f>
        <v>0</v>
      </c>
      <c r="Z54" s="48">
        <f ca="1">OFFSET(Stats!$G$1,Z$2-1,$A54)</f>
        <v>0</v>
      </c>
      <c r="AA54" s="108">
        <f ca="1">IF(OFFSET(Stats!$G$1,AA$2-1,$A54)="?","?",OFFSET(Stats!$G$1,AA$2-2,$A54)-OFFSET(Stats!$G$1,AA$2-1,$A54))</f>
        <v>0</v>
      </c>
      <c r="AB54" s="48">
        <f ca="1">OFFSET(Stats!$G$1,AB$2-1,$A54)</f>
        <v>0</v>
      </c>
    </row>
    <row r="55" spans="1:28" ht="11.25">
      <c r="A55" s="180">
        <v>51</v>
      </c>
      <c r="B55" s="76">
        <f>Sample!C52</f>
        <v>0</v>
      </c>
      <c r="C55" s="76">
        <f>Sample!D52</f>
        <v>0</v>
      </c>
      <c r="D55" s="82">
        <f>Sample!B52</f>
        <v>0</v>
      </c>
      <c r="E55" s="48">
        <f ca="1">OFFSET(Stats!$G$1,E$2-1,$A55)</f>
        <v>0</v>
      </c>
      <c r="F55" s="48">
        <f ca="1">OFFSET(Stats!$G$1,F$2-1,$A55)</f>
        <v>0</v>
      </c>
      <c r="G55" s="48">
        <f ca="1">OFFSET(Stats!$G$1,G$2-1,$A55)</f>
        <v>0</v>
      </c>
      <c r="H55" s="48">
        <f ca="1">OFFSET(Stats!$G$1,H$2-1,$A55)</f>
        <v>0</v>
      </c>
      <c r="I55" s="48">
        <f ca="1">OFFSET(Stats!$G$1,I$2-1,$A55)</f>
        <v>0</v>
      </c>
      <c r="J55" s="48">
        <f ca="1">OFFSET(Stats!$G$1,J$2-1,$A55)</f>
        <v>0</v>
      </c>
      <c r="K55" s="48">
        <f ca="1">OFFSET(Stats!$G$1,K$2-1,$A55)</f>
        <v>0</v>
      </c>
      <c r="L55" s="48">
        <f ca="1">OFFSET(Stats!$G$1,L$2-1,$A55)</f>
        <v>0</v>
      </c>
      <c r="M55" s="48">
        <f ca="1">OFFSET(Stats!$G$1,M$2-1,$A55)</f>
        <v>0</v>
      </c>
      <c r="N55" s="48">
        <f ca="1">OFFSET(Stats!$G$1,N$2-1,$A55)</f>
        <v>0</v>
      </c>
      <c r="O55" s="48">
        <f ca="1">OFFSET(Stats!$G$1,O$2-1,$A55)</f>
        <v>0</v>
      </c>
      <c r="P55" s="48">
        <f ca="1">OFFSET(Stats!$G$1,P$2-1,$A55)</f>
        <v>0</v>
      </c>
      <c r="Q55" s="48">
        <f ca="1">OFFSET(Stats!$G$1,Q$2-1,$A55)</f>
        <v>0</v>
      </c>
      <c r="R55" s="48">
        <f ca="1">OFFSET(Stats!$G$1,R$2-1,$A55)</f>
        <v>0</v>
      </c>
      <c r="S55" s="48">
        <f ca="1">OFFSET(Stats!$G$1,S$2-1,$A55)</f>
        <v>0</v>
      </c>
      <c r="T55" s="48">
        <f ca="1">OFFSET(Stats!$G$1,T$2-1,$A55)</f>
        <v>0</v>
      </c>
      <c r="U55" s="48">
        <f ca="1">OFFSET(Stats!$G$1,U$2-1,$A55)</f>
        <v>0</v>
      </c>
      <c r="V55" s="48">
        <f ca="1">OFFSET(Stats!$G$1,V$2-1,$A55)</f>
        <v>0</v>
      </c>
      <c r="W55" s="48">
        <f ca="1">OFFSET(Stats!$G$1,W$2-1,$A55)</f>
        <v>0</v>
      </c>
      <c r="X55" s="48">
        <f ca="1">OFFSET(Stats!$G$1,X$2-1,$A55)</f>
        <v>0</v>
      </c>
      <c r="Y55" s="48">
        <f ca="1">OFFSET(Stats!$G$1,Y$2-1,$A55)</f>
        <v>0</v>
      </c>
      <c r="Z55" s="48">
        <f ca="1">OFFSET(Stats!$G$1,Z$2-1,$A55)</f>
        <v>0</v>
      </c>
      <c r="AA55" s="108">
        <f ca="1">IF(OFFSET(Stats!$G$1,AA$2-1,$A55)="?","?",OFFSET(Stats!$G$1,AA$2-2,$A55)-OFFSET(Stats!$G$1,AA$2-1,$A55))</f>
        <v>0</v>
      </c>
      <c r="AB55" s="48">
        <f ca="1">OFFSET(Stats!$G$1,AB$2-1,$A55)</f>
        <v>0</v>
      </c>
    </row>
    <row r="56" spans="1:28" ht="11.25">
      <c r="A56" s="180">
        <v>52</v>
      </c>
      <c r="B56" s="76">
        <f>Sample!C53</f>
        <v>0</v>
      </c>
      <c r="C56" s="76">
        <f>Sample!D53</f>
        <v>0</v>
      </c>
      <c r="D56" s="82">
        <f>Sample!B53</f>
        <v>0</v>
      </c>
      <c r="E56" s="48">
        <f ca="1">OFFSET(Stats!$G$1,E$2-1,$A56)</f>
        <v>0</v>
      </c>
      <c r="F56" s="48">
        <f ca="1">OFFSET(Stats!$G$1,F$2-1,$A56)</f>
        <v>0</v>
      </c>
      <c r="G56" s="48">
        <f ca="1">OFFSET(Stats!$G$1,G$2-1,$A56)</f>
        <v>0</v>
      </c>
      <c r="H56" s="48">
        <f ca="1">OFFSET(Stats!$G$1,H$2-1,$A56)</f>
        <v>0</v>
      </c>
      <c r="I56" s="48">
        <f ca="1">OFFSET(Stats!$G$1,I$2-1,$A56)</f>
        <v>0</v>
      </c>
      <c r="J56" s="48">
        <f ca="1">OFFSET(Stats!$G$1,J$2-1,$A56)</f>
        <v>0</v>
      </c>
      <c r="K56" s="48">
        <f ca="1">OFFSET(Stats!$G$1,K$2-1,$A56)</f>
        <v>0</v>
      </c>
      <c r="L56" s="48">
        <f ca="1">OFFSET(Stats!$G$1,L$2-1,$A56)</f>
        <v>0</v>
      </c>
      <c r="M56" s="48">
        <f ca="1">OFFSET(Stats!$G$1,M$2-1,$A56)</f>
        <v>0</v>
      </c>
      <c r="N56" s="48">
        <f ca="1">OFFSET(Stats!$G$1,N$2-1,$A56)</f>
        <v>0</v>
      </c>
      <c r="O56" s="48">
        <f ca="1">OFFSET(Stats!$G$1,O$2-1,$A56)</f>
        <v>0</v>
      </c>
      <c r="P56" s="48">
        <f ca="1">OFFSET(Stats!$G$1,P$2-1,$A56)</f>
        <v>0</v>
      </c>
      <c r="Q56" s="48">
        <f ca="1">OFFSET(Stats!$G$1,Q$2-1,$A56)</f>
        <v>0</v>
      </c>
      <c r="R56" s="48">
        <f ca="1">OFFSET(Stats!$G$1,R$2-1,$A56)</f>
        <v>0</v>
      </c>
      <c r="S56" s="48">
        <f ca="1">OFFSET(Stats!$G$1,S$2-1,$A56)</f>
        <v>0</v>
      </c>
      <c r="T56" s="48">
        <f ca="1">OFFSET(Stats!$G$1,T$2-1,$A56)</f>
        <v>0</v>
      </c>
      <c r="U56" s="48">
        <f ca="1">OFFSET(Stats!$G$1,U$2-1,$A56)</f>
        <v>0</v>
      </c>
      <c r="V56" s="48">
        <f ca="1">OFFSET(Stats!$G$1,V$2-1,$A56)</f>
        <v>0</v>
      </c>
      <c r="W56" s="48">
        <f ca="1">OFFSET(Stats!$G$1,W$2-1,$A56)</f>
        <v>0</v>
      </c>
      <c r="X56" s="48">
        <f ca="1">OFFSET(Stats!$G$1,X$2-1,$A56)</f>
        <v>0</v>
      </c>
      <c r="Y56" s="48">
        <f ca="1">OFFSET(Stats!$G$1,Y$2-1,$A56)</f>
        <v>0</v>
      </c>
      <c r="Z56" s="48">
        <f ca="1">OFFSET(Stats!$G$1,Z$2-1,$A56)</f>
        <v>0</v>
      </c>
      <c r="AA56" s="108">
        <f ca="1">IF(OFFSET(Stats!$G$1,AA$2-1,$A56)="?","?",OFFSET(Stats!$G$1,AA$2-2,$A56)-OFFSET(Stats!$G$1,AA$2-1,$A56))</f>
        <v>0</v>
      </c>
      <c r="AB56" s="48">
        <f ca="1">OFFSET(Stats!$G$1,AB$2-1,$A56)</f>
        <v>0</v>
      </c>
    </row>
    <row r="57" spans="1:28" ht="11.25">
      <c r="A57" s="180">
        <v>53</v>
      </c>
      <c r="B57" s="76">
        <f>Sample!C54</f>
        <v>0</v>
      </c>
      <c r="C57" s="76">
        <f>Sample!D54</f>
        <v>0</v>
      </c>
      <c r="D57" s="82">
        <f>Sample!B54</f>
        <v>0</v>
      </c>
      <c r="E57" s="48">
        <f ca="1">OFFSET(Stats!$G$1,E$2-1,$A57)</f>
        <v>0</v>
      </c>
      <c r="F57" s="48">
        <f ca="1">OFFSET(Stats!$G$1,F$2-1,$A57)</f>
        <v>0</v>
      </c>
      <c r="G57" s="48">
        <f ca="1">OFFSET(Stats!$G$1,G$2-1,$A57)</f>
        <v>0</v>
      </c>
      <c r="H57" s="48">
        <f ca="1">OFFSET(Stats!$G$1,H$2-1,$A57)</f>
        <v>0</v>
      </c>
      <c r="I57" s="48">
        <f ca="1">OFFSET(Stats!$G$1,I$2-1,$A57)</f>
        <v>0</v>
      </c>
      <c r="J57" s="48">
        <f ca="1">OFFSET(Stats!$G$1,J$2-1,$A57)</f>
        <v>0</v>
      </c>
      <c r="K57" s="48">
        <f ca="1">OFFSET(Stats!$G$1,K$2-1,$A57)</f>
        <v>0</v>
      </c>
      <c r="L57" s="48">
        <f ca="1">OFFSET(Stats!$G$1,L$2-1,$A57)</f>
        <v>0</v>
      </c>
      <c r="M57" s="48">
        <f ca="1">OFFSET(Stats!$G$1,M$2-1,$A57)</f>
        <v>0</v>
      </c>
      <c r="N57" s="48">
        <f ca="1">OFFSET(Stats!$G$1,N$2-1,$A57)</f>
        <v>0</v>
      </c>
      <c r="O57" s="48">
        <f ca="1">OFFSET(Stats!$G$1,O$2-1,$A57)</f>
        <v>0</v>
      </c>
      <c r="P57" s="48">
        <f ca="1">OFFSET(Stats!$G$1,P$2-1,$A57)</f>
        <v>0</v>
      </c>
      <c r="Q57" s="48">
        <f ca="1">OFFSET(Stats!$G$1,Q$2-1,$A57)</f>
        <v>0</v>
      </c>
      <c r="R57" s="48">
        <f ca="1">OFFSET(Stats!$G$1,R$2-1,$A57)</f>
        <v>0</v>
      </c>
      <c r="S57" s="48">
        <f ca="1">OFFSET(Stats!$G$1,S$2-1,$A57)</f>
        <v>0</v>
      </c>
      <c r="T57" s="48">
        <f ca="1">OFFSET(Stats!$G$1,T$2-1,$A57)</f>
        <v>0</v>
      </c>
      <c r="U57" s="48">
        <f ca="1">OFFSET(Stats!$G$1,U$2-1,$A57)</f>
        <v>0</v>
      </c>
      <c r="V57" s="48">
        <f ca="1">OFFSET(Stats!$G$1,V$2-1,$A57)</f>
        <v>0</v>
      </c>
      <c r="W57" s="48">
        <f ca="1">OFFSET(Stats!$G$1,W$2-1,$A57)</f>
        <v>0</v>
      </c>
      <c r="X57" s="48">
        <f ca="1">OFFSET(Stats!$G$1,X$2-1,$A57)</f>
        <v>0</v>
      </c>
      <c r="Y57" s="48">
        <f ca="1">OFFSET(Stats!$G$1,Y$2-1,$A57)</f>
        <v>0</v>
      </c>
      <c r="Z57" s="48">
        <f ca="1">OFFSET(Stats!$G$1,Z$2-1,$A57)</f>
        <v>0</v>
      </c>
      <c r="AA57" s="108">
        <f ca="1">IF(OFFSET(Stats!$G$1,AA$2-1,$A57)="?","?",OFFSET(Stats!$G$1,AA$2-2,$A57)-OFFSET(Stats!$G$1,AA$2-1,$A57))</f>
        <v>0</v>
      </c>
      <c r="AB57" s="48">
        <f ca="1">OFFSET(Stats!$G$1,AB$2-1,$A57)</f>
        <v>0</v>
      </c>
    </row>
    <row r="58" spans="1:28" ht="11.25">
      <c r="A58" s="180">
        <v>54</v>
      </c>
      <c r="B58" s="76">
        <f>Sample!C55</f>
        <v>0</v>
      </c>
      <c r="C58" s="76">
        <f>Sample!D55</f>
        <v>0</v>
      </c>
      <c r="D58" s="82">
        <f>Sample!B55</f>
        <v>0</v>
      </c>
      <c r="E58" s="48">
        <f ca="1">OFFSET(Stats!$G$1,E$2-1,$A58)</f>
        <v>0</v>
      </c>
      <c r="F58" s="48">
        <f ca="1">OFFSET(Stats!$G$1,F$2-1,$A58)</f>
        <v>0</v>
      </c>
      <c r="G58" s="48">
        <f ca="1">OFFSET(Stats!$G$1,G$2-1,$A58)</f>
        <v>0</v>
      </c>
      <c r="H58" s="48">
        <f ca="1">OFFSET(Stats!$G$1,H$2-1,$A58)</f>
        <v>0</v>
      </c>
      <c r="I58" s="48">
        <f ca="1">OFFSET(Stats!$G$1,I$2-1,$A58)</f>
        <v>0</v>
      </c>
      <c r="J58" s="48">
        <f ca="1">OFFSET(Stats!$G$1,J$2-1,$A58)</f>
        <v>0</v>
      </c>
      <c r="K58" s="48">
        <f ca="1">OFFSET(Stats!$G$1,K$2-1,$A58)</f>
        <v>0</v>
      </c>
      <c r="L58" s="48">
        <f ca="1">OFFSET(Stats!$G$1,L$2-1,$A58)</f>
        <v>0</v>
      </c>
      <c r="M58" s="48">
        <f ca="1">OFFSET(Stats!$G$1,M$2-1,$A58)</f>
        <v>0</v>
      </c>
      <c r="N58" s="48">
        <f ca="1">OFFSET(Stats!$G$1,N$2-1,$A58)</f>
        <v>0</v>
      </c>
      <c r="O58" s="48">
        <f ca="1">OFFSET(Stats!$G$1,O$2-1,$A58)</f>
        <v>0</v>
      </c>
      <c r="P58" s="48">
        <f ca="1">OFFSET(Stats!$G$1,P$2-1,$A58)</f>
        <v>0</v>
      </c>
      <c r="Q58" s="48">
        <f ca="1">OFFSET(Stats!$G$1,Q$2-1,$A58)</f>
        <v>0</v>
      </c>
      <c r="R58" s="48">
        <f ca="1">OFFSET(Stats!$G$1,R$2-1,$A58)</f>
        <v>0</v>
      </c>
      <c r="S58" s="48">
        <f ca="1">OFFSET(Stats!$G$1,S$2-1,$A58)</f>
        <v>0</v>
      </c>
      <c r="T58" s="48">
        <f ca="1">OFFSET(Stats!$G$1,T$2-1,$A58)</f>
        <v>0</v>
      </c>
      <c r="U58" s="48">
        <f ca="1">OFFSET(Stats!$G$1,U$2-1,$A58)</f>
        <v>0</v>
      </c>
      <c r="V58" s="48">
        <f ca="1">OFFSET(Stats!$G$1,V$2-1,$A58)</f>
        <v>0</v>
      </c>
      <c r="W58" s="48">
        <f ca="1">OFFSET(Stats!$G$1,W$2-1,$A58)</f>
        <v>0</v>
      </c>
      <c r="X58" s="48">
        <f ca="1">OFFSET(Stats!$G$1,X$2-1,$A58)</f>
        <v>0</v>
      </c>
      <c r="Y58" s="48">
        <f ca="1">OFFSET(Stats!$G$1,Y$2-1,$A58)</f>
        <v>0</v>
      </c>
      <c r="Z58" s="48">
        <f ca="1">OFFSET(Stats!$G$1,Z$2-1,$A58)</f>
        <v>0</v>
      </c>
      <c r="AA58" s="108">
        <f ca="1">IF(OFFSET(Stats!$G$1,AA$2-1,$A58)="?","?",OFFSET(Stats!$G$1,AA$2-2,$A58)-OFFSET(Stats!$G$1,AA$2-1,$A58))</f>
        <v>0</v>
      </c>
      <c r="AB58" s="48">
        <f ca="1">OFFSET(Stats!$G$1,AB$2-1,$A58)</f>
        <v>0</v>
      </c>
    </row>
    <row r="59" spans="1:28" ht="11.25">
      <c r="A59" s="180">
        <v>55</v>
      </c>
      <c r="B59" s="76">
        <f>Sample!C56</f>
        <v>0</v>
      </c>
      <c r="C59" s="76">
        <f>Sample!D56</f>
        <v>0</v>
      </c>
      <c r="D59" s="82">
        <f>Sample!B56</f>
        <v>0</v>
      </c>
      <c r="E59" s="48">
        <f ca="1">OFFSET(Stats!$G$1,E$2-1,$A59)</f>
        <v>0</v>
      </c>
      <c r="F59" s="48">
        <f ca="1">OFFSET(Stats!$G$1,F$2-1,$A59)</f>
        <v>0</v>
      </c>
      <c r="G59" s="48">
        <f ca="1">OFFSET(Stats!$G$1,G$2-1,$A59)</f>
        <v>0</v>
      </c>
      <c r="H59" s="48">
        <f ca="1">OFFSET(Stats!$G$1,H$2-1,$A59)</f>
        <v>0</v>
      </c>
      <c r="I59" s="48">
        <f ca="1">OFFSET(Stats!$G$1,I$2-1,$A59)</f>
        <v>0</v>
      </c>
      <c r="J59" s="48">
        <f ca="1">OFFSET(Stats!$G$1,J$2-1,$A59)</f>
        <v>0</v>
      </c>
      <c r="K59" s="48">
        <f ca="1">OFFSET(Stats!$G$1,K$2-1,$A59)</f>
        <v>0</v>
      </c>
      <c r="L59" s="48">
        <f ca="1">OFFSET(Stats!$G$1,L$2-1,$A59)</f>
        <v>0</v>
      </c>
      <c r="M59" s="48">
        <f ca="1">OFFSET(Stats!$G$1,M$2-1,$A59)</f>
        <v>0</v>
      </c>
      <c r="N59" s="48">
        <f ca="1">OFFSET(Stats!$G$1,N$2-1,$A59)</f>
        <v>0</v>
      </c>
      <c r="O59" s="48">
        <f ca="1">OFFSET(Stats!$G$1,O$2-1,$A59)</f>
        <v>0</v>
      </c>
      <c r="P59" s="48">
        <f ca="1">OFFSET(Stats!$G$1,P$2-1,$A59)</f>
        <v>0</v>
      </c>
      <c r="Q59" s="48">
        <f ca="1">OFFSET(Stats!$G$1,Q$2-1,$A59)</f>
        <v>0</v>
      </c>
      <c r="R59" s="48">
        <f ca="1">OFFSET(Stats!$G$1,R$2-1,$A59)</f>
        <v>0</v>
      </c>
      <c r="S59" s="48">
        <f ca="1">OFFSET(Stats!$G$1,S$2-1,$A59)</f>
        <v>0</v>
      </c>
      <c r="T59" s="48">
        <f ca="1">OFFSET(Stats!$G$1,T$2-1,$A59)</f>
        <v>0</v>
      </c>
      <c r="U59" s="48">
        <f ca="1">OFFSET(Stats!$G$1,U$2-1,$A59)</f>
        <v>0</v>
      </c>
      <c r="V59" s="48">
        <f ca="1">OFFSET(Stats!$G$1,V$2-1,$A59)</f>
        <v>0</v>
      </c>
      <c r="W59" s="48">
        <f ca="1">OFFSET(Stats!$G$1,W$2-1,$A59)</f>
        <v>0</v>
      </c>
      <c r="X59" s="48">
        <f ca="1">OFFSET(Stats!$G$1,X$2-1,$A59)</f>
        <v>0</v>
      </c>
      <c r="Y59" s="48">
        <f ca="1">OFFSET(Stats!$G$1,Y$2-1,$A59)</f>
        <v>0</v>
      </c>
      <c r="Z59" s="48">
        <f ca="1">OFFSET(Stats!$G$1,Z$2-1,$A59)</f>
        <v>0</v>
      </c>
      <c r="AA59" s="108">
        <f ca="1">IF(OFFSET(Stats!$G$1,AA$2-1,$A59)="?","?",OFFSET(Stats!$G$1,AA$2-2,$A59)-OFFSET(Stats!$G$1,AA$2-1,$A59))</f>
        <v>0</v>
      </c>
      <c r="AB59" s="48">
        <f ca="1">OFFSET(Stats!$G$1,AB$2-1,$A59)</f>
        <v>0</v>
      </c>
    </row>
    <row r="60" spans="1:28" ht="11.25">
      <c r="A60" s="180">
        <v>56</v>
      </c>
      <c r="B60" s="76">
        <f>Sample!C57</f>
        <v>0</v>
      </c>
      <c r="C60" s="76">
        <f>Sample!D57</f>
        <v>0</v>
      </c>
      <c r="D60" s="82">
        <f>Sample!B57</f>
        <v>0</v>
      </c>
      <c r="E60" s="48">
        <f ca="1">OFFSET(Stats!$G$1,E$2-1,$A60)</f>
        <v>0</v>
      </c>
      <c r="F60" s="48">
        <f ca="1">OFFSET(Stats!$G$1,F$2-1,$A60)</f>
        <v>0</v>
      </c>
      <c r="G60" s="48">
        <f ca="1">OFFSET(Stats!$G$1,G$2-1,$A60)</f>
        <v>0</v>
      </c>
      <c r="H60" s="48">
        <f ca="1">OFFSET(Stats!$G$1,H$2-1,$A60)</f>
        <v>0</v>
      </c>
      <c r="I60" s="48">
        <f ca="1">OFFSET(Stats!$G$1,I$2-1,$A60)</f>
        <v>0</v>
      </c>
      <c r="J60" s="48">
        <f ca="1">OFFSET(Stats!$G$1,J$2-1,$A60)</f>
        <v>0</v>
      </c>
      <c r="K60" s="48">
        <f ca="1">OFFSET(Stats!$G$1,K$2-1,$A60)</f>
        <v>0</v>
      </c>
      <c r="L60" s="48">
        <f ca="1">OFFSET(Stats!$G$1,L$2-1,$A60)</f>
        <v>0</v>
      </c>
      <c r="M60" s="48">
        <f ca="1">OFFSET(Stats!$G$1,M$2-1,$A60)</f>
        <v>0</v>
      </c>
      <c r="N60" s="48">
        <f ca="1">OFFSET(Stats!$G$1,N$2-1,$A60)</f>
        <v>0</v>
      </c>
      <c r="O60" s="48">
        <f ca="1">OFFSET(Stats!$G$1,O$2-1,$A60)</f>
        <v>0</v>
      </c>
      <c r="P60" s="48">
        <f ca="1">OFFSET(Stats!$G$1,P$2-1,$A60)</f>
        <v>0</v>
      </c>
      <c r="Q60" s="48">
        <f ca="1">OFFSET(Stats!$G$1,Q$2-1,$A60)</f>
        <v>0</v>
      </c>
      <c r="R60" s="48">
        <f ca="1">OFFSET(Stats!$G$1,R$2-1,$A60)</f>
        <v>0</v>
      </c>
      <c r="S60" s="48">
        <f ca="1">OFFSET(Stats!$G$1,S$2-1,$A60)</f>
        <v>0</v>
      </c>
      <c r="T60" s="48">
        <f ca="1">OFFSET(Stats!$G$1,T$2-1,$A60)</f>
        <v>0</v>
      </c>
      <c r="U60" s="48">
        <f ca="1">OFFSET(Stats!$G$1,U$2-1,$A60)</f>
        <v>0</v>
      </c>
      <c r="V60" s="48">
        <f ca="1">OFFSET(Stats!$G$1,V$2-1,$A60)</f>
        <v>0</v>
      </c>
      <c r="W60" s="48">
        <f ca="1">OFFSET(Stats!$G$1,W$2-1,$A60)</f>
        <v>0</v>
      </c>
      <c r="X60" s="48">
        <f ca="1">OFFSET(Stats!$G$1,X$2-1,$A60)</f>
        <v>0</v>
      </c>
      <c r="Y60" s="48">
        <f ca="1">OFFSET(Stats!$G$1,Y$2-1,$A60)</f>
        <v>0</v>
      </c>
      <c r="Z60" s="48">
        <f ca="1">OFFSET(Stats!$G$1,Z$2-1,$A60)</f>
        <v>0</v>
      </c>
      <c r="AA60" s="108">
        <f ca="1">IF(OFFSET(Stats!$G$1,AA$2-1,$A60)="?","?",OFFSET(Stats!$G$1,AA$2-2,$A60)-OFFSET(Stats!$G$1,AA$2-1,$A60))</f>
        <v>0</v>
      </c>
      <c r="AB60" s="48">
        <f ca="1">OFFSET(Stats!$G$1,AB$2-1,$A60)</f>
        <v>0</v>
      </c>
    </row>
    <row r="61" spans="1:28" ht="11.25">
      <c r="A61" s="180">
        <v>57</v>
      </c>
      <c r="B61" s="76">
        <f>Sample!C58</f>
        <v>0</v>
      </c>
      <c r="C61" s="76">
        <f>Sample!D58</f>
        <v>0</v>
      </c>
      <c r="D61" s="82">
        <f>Sample!B58</f>
        <v>0</v>
      </c>
      <c r="E61" s="48">
        <f ca="1">OFFSET(Stats!$G$1,E$2-1,$A61)</f>
        <v>0</v>
      </c>
      <c r="F61" s="48">
        <f ca="1">OFFSET(Stats!$G$1,F$2-1,$A61)</f>
        <v>0</v>
      </c>
      <c r="G61" s="48">
        <f ca="1">OFFSET(Stats!$G$1,G$2-1,$A61)</f>
        <v>0</v>
      </c>
      <c r="H61" s="48">
        <f ca="1">OFFSET(Stats!$G$1,H$2-1,$A61)</f>
        <v>0</v>
      </c>
      <c r="I61" s="48">
        <f ca="1">OFFSET(Stats!$G$1,I$2-1,$A61)</f>
        <v>0</v>
      </c>
      <c r="J61" s="48">
        <f ca="1">OFFSET(Stats!$G$1,J$2-1,$A61)</f>
        <v>0</v>
      </c>
      <c r="K61" s="48">
        <f ca="1">OFFSET(Stats!$G$1,K$2-1,$A61)</f>
        <v>0</v>
      </c>
      <c r="L61" s="48">
        <f ca="1">OFFSET(Stats!$G$1,L$2-1,$A61)</f>
        <v>0</v>
      </c>
      <c r="M61" s="48">
        <f ca="1">OFFSET(Stats!$G$1,M$2-1,$A61)</f>
        <v>0</v>
      </c>
      <c r="N61" s="48">
        <f ca="1">OFFSET(Stats!$G$1,N$2-1,$A61)</f>
        <v>0</v>
      </c>
      <c r="O61" s="48">
        <f ca="1">OFFSET(Stats!$G$1,O$2-1,$A61)</f>
        <v>0</v>
      </c>
      <c r="P61" s="48">
        <f ca="1">OFFSET(Stats!$G$1,P$2-1,$A61)</f>
        <v>0</v>
      </c>
      <c r="Q61" s="48">
        <f ca="1">OFFSET(Stats!$G$1,Q$2-1,$A61)</f>
        <v>0</v>
      </c>
      <c r="R61" s="48">
        <f ca="1">OFFSET(Stats!$G$1,R$2-1,$A61)</f>
        <v>0</v>
      </c>
      <c r="S61" s="48">
        <f ca="1">OFFSET(Stats!$G$1,S$2-1,$A61)</f>
        <v>0</v>
      </c>
      <c r="T61" s="48">
        <f ca="1">OFFSET(Stats!$G$1,T$2-1,$A61)</f>
        <v>0</v>
      </c>
      <c r="U61" s="48">
        <f ca="1">OFFSET(Stats!$G$1,U$2-1,$A61)</f>
        <v>0</v>
      </c>
      <c r="V61" s="48">
        <f ca="1">OFFSET(Stats!$G$1,V$2-1,$A61)</f>
        <v>0</v>
      </c>
      <c r="W61" s="48">
        <f ca="1">OFFSET(Stats!$G$1,W$2-1,$A61)</f>
        <v>0</v>
      </c>
      <c r="X61" s="48">
        <f ca="1">OFFSET(Stats!$G$1,X$2-1,$A61)</f>
        <v>0</v>
      </c>
      <c r="Y61" s="48">
        <f ca="1">OFFSET(Stats!$G$1,Y$2-1,$A61)</f>
        <v>0</v>
      </c>
      <c r="Z61" s="48">
        <f ca="1">OFFSET(Stats!$G$1,Z$2-1,$A61)</f>
        <v>0</v>
      </c>
      <c r="AA61" s="108">
        <f ca="1">IF(OFFSET(Stats!$G$1,AA$2-1,$A61)="?","?",OFFSET(Stats!$G$1,AA$2-2,$A61)-OFFSET(Stats!$G$1,AA$2-1,$A61))</f>
        <v>0</v>
      </c>
      <c r="AB61" s="48">
        <f ca="1">OFFSET(Stats!$G$1,AB$2-1,$A61)</f>
        <v>0</v>
      </c>
    </row>
    <row r="62" spans="1:28" ht="11.25">
      <c r="A62" s="180">
        <v>58</v>
      </c>
      <c r="B62" s="76">
        <f>Sample!C59</f>
        <v>0</v>
      </c>
      <c r="C62" s="76">
        <f>Sample!D59</f>
        <v>0</v>
      </c>
      <c r="D62" s="82">
        <f>Sample!B59</f>
        <v>0</v>
      </c>
      <c r="E62" s="48">
        <f ca="1">OFFSET(Stats!$G$1,E$2-1,$A62)</f>
        <v>0</v>
      </c>
      <c r="F62" s="48">
        <f ca="1">OFFSET(Stats!$G$1,F$2-1,$A62)</f>
        <v>0</v>
      </c>
      <c r="G62" s="48">
        <f ca="1">OFFSET(Stats!$G$1,G$2-1,$A62)</f>
        <v>0</v>
      </c>
      <c r="H62" s="48">
        <f ca="1">OFFSET(Stats!$G$1,H$2-1,$A62)</f>
        <v>0</v>
      </c>
      <c r="I62" s="48">
        <f ca="1">OFFSET(Stats!$G$1,I$2-1,$A62)</f>
        <v>0</v>
      </c>
      <c r="J62" s="48">
        <f ca="1">OFFSET(Stats!$G$1,J$2-1,$A62)</f>
        <v>0</v>
      </c>
      <c r="K62" s="48">
        <f ca="1">OFFSET(Stats!$G$1,K$2-1,$A62)</f>
        <v>0</v>
      </c>
      <c r="L62" s="48">
        <f ca="1">OFFSET(Stats!$G$1,L$2-1,$A62)</f>
        <v>0</v>
      </c>
      <c r="M62" s="48">
        <f ca="1">OFFSET(Stats!$G$1,M$2-1,$A62)</f>
        <v>0</v>
      </c>
      <c r="N62" s="48">
        <f ca="1">OFFSET(Stats!$G$1,N$2-1,$A62)</f>
        <v>0</v>
      </c>
      <c r="O62" s="48">
        <f ca="1">OFFSET(Stats!$G$1,O$2-1,$A62)</f>
        <v>0</v>
      </c>
      <c r="P62" s="48">
        <f ca="1">OFFSET(Stats!$G$1,P$2-1,$A62)</f>
        <v>0</v>
      </c>
      <c r="Q62" s="48">
        <f ca="1">OFFSET(Stats!$G$1,Q$2-1,$A62)</f>
        <v>0</v>
      </c>
      <c r="R62" s="48">
        <f ca="1">OFFSET(Stats!$G$1,R$2-1,$A62)</f>
        <v>0</v>
      </c>
      <c r="S62" s="48">
        <f ca="1">OFFSET(Stats!$G$1,S$2-1,$A62)</f>
        <v>0</v>
      </c>
      <c r="T62" s="48">
        <f ca="1">OFFSET(Stats!$G$1,T$2-1,$A62)</f>
        <v>0</v>
      </c>
      <c r="U62" s="48">
        <f ca="1">OFFSET(Stats!$G$1,U$2-1,$A62)</f>
        <v>0</v>
      </c>
      <c r="V62" s="48">
        <f ca="1">OFFSET(Stats!$G$1,V$2-1,$A62)</f>
        <v>0</v>
      </c>
      <c r="W62" s="48">
        <f ca="1">OFFSET(Stats!$G$1,W$2-1,$A62)</f>
        <v>0</v>
      </c>
      <c r="X62" s="48">
        <f ca="1">OFFSET(Stats!$G$1,X$2-1,$A62)</f>
        <v>0</v>
      </c>
      <c r="Y62" s="48">
        <f ca="1">OFFSET(Stats!$G$1,Y$2-1,$A62)</f>
        <v>0</v>
      </c>
      <c r="Z62" s="48">
        <f ca="1">OFFSET(Stats!$G$1,Z$2-1,$A62)</f>
        <v>0</v>
      </c>
      <c r="AA62" s="108">
        <f ca="1">IF(OFFSET(Stats!$G$1,AA$2-1,$A62)="?","?",OFFSET(Stats!$G$1,AA$2-2,$A62)-OFFSET(Stats!$G$1,AA$2-1,$A62))</f>
        <v>0</v>
      </c>
      <c r="AB62" s="48">
        <f ca="1">OFFSET(Stats!$G$1,AB$2-1,$A62)</f>
        <v>0</v>
      </c>
    </row>
    <row r="63" spans="1:28" ht="11.25">
      <c r="A63" s="180">
        <v>59</v>
      </c>
      <c r="B63" s="76">
        <f>Sample!C60</f>
        <v>0</v>
      </c>
      <c r="C63" s="76">
        <f>Sample!D60</f>
        <v>0</v>
      </c>
      <c r="D63" s="82">
        <f>Sample!B60</f>
        <v>0</v>
      </c>
      <c r="E63" s="48">
        <f ca="1">OFFSET(Stats!$G$1,E$2-1,$A63)</f>
        <v>0</v>
      </c>
      <c r="F63" s="48">
        <f ca="1">OFFSET(Stats!$G$1,F$2-1,$A63)</f>
        <v>0</v>
      </c>
      <c r="G63" s="48">
        <f ca="1">OFFSET(Stats!$G$1,G$2-1,$A63)</f>
        <v>0</v>
      </c>
      <c r="H63" s="48">
        <f ca="1">OFFSET(Stats!$G$1,H$2-1,$A63)</f>
        <v>0</v>
      </c>
      <c r="I63" s="48">
        <f ca="1">OFFSET(Stats!$G$1,I$2-1,$A63)</f>
        <v>0</v>
      </c>
      <c r="J63" s="48">
        <f ca="1">OFFSET(Stats!$G$1,J$2-1,$A63)</f>
        <v>0</v>
      </c>
      <c r="K63" s="48">
        <f ca="1">OFFSET(Stats!$G$1,K$2-1,$A63)</f>
        <v>0</v>
      </c>
      <c r="L63" s="48">
        <f ca="1">OFFSET(Stats!$G$1,L$2-1,$A63)</f>
        <v>0</v>
      </c>
      <c r="M63" s="48">
        <f ca="1">OFFSET(Stats!$G$1,M$2-1,$A63)</f>
        <v>0</v>
      </c>
      <c r="N63" s="48">
        <f ca="1">OFFSET(Stats!$G$1,N$2-1,$A63)</f>
        <v>0</v>
      </c>
      <c r="O63" s="48">
        <f ca="1">OFFSET(Stats!$G$1,O$2-1,$A63)</f>
        <v>0</v>
      </c>
      <c r="P63" s="48">
        <f ca="1">OFFSET(Stats!$G$1,P$2-1,$A63)</f>
        <v>0</v>
      </c>
      <c r="Q63" s="48">
        <f ca="1">OFFSET(Stats!$G$1,Q$2-1,$A63)</f>
        <v>0</v>
      </c>
      <c r="R63" s="48">
        <f ca="1">OFFSET(Stats!$G$1,R$2-1,$A63)</f>
        <v>0</v>
      </c>
      <c r="S63" s="48">
        <f ca="1">OFFSET(Stats!$G$1,S$2-1,$A63)</f>
        <v>0</v>
      </c>
      <c r="T63" s="48">
        <f ca="1">OFFSET(Stats!$G$1,T$2-1,$A63)</f>
        <v>0</v>
      </c>
      <c r="U63" s="48">
        <f ca="1">OFFSET(Stats!$G$1,U$2-1,$A63)</f>
        <v>0</v>
      </c>
      <c r="V63" s="48">
        <f ca="1">OFFSET(Stats!$G$1,V$2-1,$A63)</f>
        <v>0</v>
      </c>
      <c r="W63" s="48">
        <f ca="1">OFFSET(Stats!$G$1,W$2-1,$A63)</f>
        <v>0</v>
      </c>
      <c r="X63" s="48">
        <f ca="1">OFFSET(Stats!$G$1,X$2-1,$A63)</f>
        <v>0</v>
      </c>
      <c r="Y63" s="48">
        <f ca="1">OFFSET(Stats!$G$1,Y$2-1,$A63)</f>
        <v>0</v>
      </c>
      <c r="Z63" s="48">
        <f ca="1">OFFSET(Stats!$G$1,Z$2-1,$A63)</f>
        <v>0</v>
      </c>
      <c r="AA63" s="108">
        <f ca="1">IF(OFFSET(Stats!$G$1,AA$2-1,$A63)="?","?",OFFSET(Stats!$G$1,AA$2-2,$A63)-OFFSET(Stats!$G$1,AA$2-1,$A63))</f>
        <v>0</v>
      </c>
      <c r="AB63" s="48">
        <f ca="1">OFFSET(Stats!$G$1,AB$2-1,$A63)</f>
        <v>0</v>
      </c>
    </row>
    <row r="64" spans="1:28" ht="11.25">
      <c r="A64" s="180">
        <v>60</v>
      </c>
      <c r="B64" s="76">
        <f>Sample!C61</f>
        <v>0</v>
      </c>
      <c r="C64" s="76">
        <f>Sample!D61</f>
        <v>0</v>
      </c>
      <c r="D64" s="82">
        <f>Sample!B61</f>
        <v>0</v>
      </c>
      <c r="E64" s="48">
        <f ca="1">OFFSET(Stats!$G$1,E$2-1,$A64)</f>
        <v>0</v>
      </c>
      <c r="F64" s="48">
        <f ca="1">OFFSET(Stats!$G$1,F$2-1,$A64)</f>
        <v>0</v>
      </c>
      <c r="G64" s="48">
        <f ca="1">OFFSET(Stats!$G$1,G$2-1,$A64)</f>
        <v>0</v>
      </c>
      <c r="H64" s="48">
        <f ca="1">OFFSET(Stats!$G$1,H$2-1,$A64)</f>
        <v>0</v>
      </c>
      <c r="I64" s="48">
        <f ca="1">OFFSET(Stats!$G$1,I$2-1,$A64)</f>
        <v>0</v>
      </c>
      <c r="J64" s="48">
        <f ca="1">OFFSET(Stats!$G$1,J$2-1,$A64)</f>
        <v>0</v>
      </c>
      <c r="K64" s="48">
        <f ca="1">OFFSET(Stats!$G$1,K$2-1,$A64)</f>
        <v>0</v>
      </c>
      <c r="L64" s="48">
        <f ca="1">OFFSET(Stats!$G$1,L$2-1,$A64)</f>
        <v>0</v>
      </c>
      <c r="M64" s="48">
        <f ca="1">OFFSET(Stats!$G$1,M$2-1,$A64)</f>
        <v>0</v>
      </c>
      <c r="N64" s="48">
        <f ca="1">OFFSET(Stats!$G$1,N$2-1,$A64)</f>
        <v>0</v>
      </c>
      <c r="O64" s="48">
        <f ca="1">OFFSET(Stats!$G$1,O$2-1,$A64)</f>
        <v>0</v>
      </c>
      <c r="P64" s="48">
        <f ca="1">OFFSET(Stats!$G$1,P$2-1,$A64)</f>
        <v>0</v>
      </c>
      <c r="Q64" s="48">
        <f ca="1">OFFSET(Stats!$G$1,Q$2-1,$A64)</f>
        <v>0</v>
      </c>
      <c r="R64" s="48">
        <f ca="1">OFFSET(Stats!$G$1,R$2-1,$A64)</f>
        <v>0</v>
      </c>
      <c r="S64" s="48">
        <f ca="1">OFFSET(Stats!$G$1,S$2-1,$A64)</f>
        <v>0</v>
      </c>
      <c r="T64" s="48">
        <f ca="1">OFFSET(Stats!$G$1,T$2-1,$A64)</f>
        <v>0</v>
      </c>
      <c r="U64" s="48">
        <f ca="1">OFFSET(Stats!$G$1,U$2-1,$A64)</f>
        <v>0</v>
      </c>
      <c r="V64" s="48">
        <f ca="1">OFFSET(Stats!$G$1,V$2-1,$A64)</f>
        <v>0</v>
      </c>
      <c r="W64" s="48">
        <f ca="1">OFFSET(Stats!$G$1,W$2-1,$A64)</f>
        <v>0</v>
      </c>
      <c r="X64" s="48">
        <f ca="1">OFFSET(Stats!$G$1,X$2-1,$A64)</f>
        <v>0</v>
      </c>
      <c r="Y64" s="48">
        <f ca="1">OFFSET(Stats!$G$1,Y$2-1,$A64)</f>
        <v>0</v>
      </c>
      <c r="Z64" s="48">
        <f ca="1">OFFSET(Stats!$G$1,Z$2-1,$A64)</f>
        <v>0</v>
      </c>
      <c r="AA64" s="108">
        <f ca="1">IF(OFFSET(Stats!$G$1,AA$2-1,$A64)="?","?",OFFSET(Stats!$G$1,AA$2-2,$A64)-OFFSET(Stats!$G$1,AA$2-1,$A64))</f>
        <v>0</v>
      </c>
      <c r="AB64" s="48">
        <f ca="1">OFFSET(Stats!$G$1,AB$2-1,$A64)</f>
        <v>0</v>
      </c>
    </row>
    <row r="66" spans="2:4" ht="12.75">
      <c r="B66" s="242" t="s">
        <v>42</v>
      </c>
      <c r="C66" s="243"/>
      <c r="D66" s="243"/>
    </row>
    <row r="67" spans="2:4" ht="12.75">
      <c r="B67" s="244" t="s">
        <v>43</v>
      </c>
      <c r="C67" s="243"/>
      <c r="D67" s="243"/>
    </row>
    <row r="68" spans="2:4" ht="12.75">
      <c r="B68" s="245" t="s">
        <v>47</v>
      </c>
      <c r="C68" s="243"/>
      <c r="D68" s="243"/>
    </row>
  </sheetData>
  <mergeCells count="4">
    <mergeCell ref="A1:D1"/>
    <mergeCell ref="B66:D66"/>
    <mergeCell ref="B67:D67"/>
    <mergeCell ref="B68:D68"/>
  </mergeCells>
  <conditionalFormatting sqref="I4">
    <cfRule type="cellIs" priority="1" dxfId="0" operator="equal" stopIfTrue="1">
      <formula>"n"</formula>
    </cfRule>
    <cfRule type="cellIs" priority="2" dxfId="2" operator="equal" stopIfTrue="1">
      <formula>"closed"</formula>
    </cfRule>
  </conditionalFormatting>
  <conditionalFormatting sqref="R4 Z4 AB4 T4 V4:X4">
    <cfRule type="cellIs" priority="3" dxfId="2" operator="equal" stopIfTrue="1">
      <formula>"STOP"</formula>
    </cfRule>
  </conditionalFormatting>
  <conditionalFormatting sqref="AB5:AB64 E5:V64 X5:Z64">
    <cfRule type="expression" priority="4" dxfId="3" stopIfTrue="1">
      <formula>E5=E$3</formula>
    </cfRule>
    <cfRule type="expression" priority="5" dxfId="4" stopIfTrue="1">
      <formula>E5="?"</formula>
    </cfRule>
    <cfRule type="expression" priority="6" dxfId="5" stopIfTrue="1">
      <formula>E5=0</formula>
    </cfRule>
  </conditionalFormatting>
  <conditionalFormatting sqref="AA5:AA64">
    <cfRule type="expression" priority="7" dxfId="4" stopIfTrue="1">
      <formula>AA5="?"</formula>
    </cfRule>
    <cfRule type="expression" priority="8" dxfId="3" stopIfTrue="1">
      <formula>AA5&gt;0</formula>
    </cfRule>
    <cfRule type="expression" priority="9" dxfId="5" stopIfTrue="1">
      <formula>AA5=0</formula>
    </cfRule>
  </conditionalFormatting>
  <conditionalFormatting sqref="W5:W7 W9:W64">
    <cfRule type="expression" priority="10" dxfId="3" stopIfTrue="1">
      <formula>AND(V5=V$3,W5=0)</formula>
    </cfRule>
    <cfRule type="expression" priority="11" dxfId="4" stopIfTrue="1">
      <formula>W5="?"</formula>
    </cfRule>
    <cfRule type="expression" priority="12" dxfId="5" stopIfTrue="1">
      <formula>W5=0</formula>
    </cfRule>
  </conditionalFormatting>
  <conditionalFormatting sqref="W8">
    <cfRule type="expression" priority="13" dxfId="3" stopIfTrue="1">
      <formula>OR(AND(V8=V$3,W8=0),AND(V8=W$3,W8&gt;0))</formula>
    </cfRule>
    <cfRule type="expression" priority="14" dxfId="4" stopIfTrue="1">
      <formula>W8="?"</formula>
    </cfRule>
    <cfRule type="expression" priority="15" dxfId="5" stopIfTrue="1">
      <formula>W8=0</formula>
    </cfRule>
  </conditionalFormatting>
  <printOptions horizontalCentered="1" verticalCentered="1"/>
  <pageMargins left="0.5" right="0.5" top="0.5" bottom="0.5" header="0.5" footer="0.5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6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28" customWidth="1"/>
    <col min="2" max="2" width="4.7109375" style="28" customWidth="1"/>
    <col min="3" max="3" width="39.140625" style="28" customWidth="1"/>
    <col min="4" max="6" width="2.7109375" style="28" customWidth="1"/>
    <col min="7" max="7" width="8.7109375" style="28" customWidth="1"/>
    <col min="8" max="8" width="3.7109375" style="28" customWidth="1"/>
    <col min="9" max="9" width="6.7109375" style="28" customWidth="1"/>
    <col min="10" max="10" width="20.57421875" style="28" customWidth="1"/>
    <col min="11" max="11" width="2.7109375" style="28" customWidth="1"/>
    <col min="12" max="16384" width="9.140625" style="28" customWidth="1"/>
  </cols>
  <sheetData>
    <row r="2" ht="15" customHeight="1">
      <c r="C2" s="176" t="str">
        <f>"RWB "&amp;Sample!A1&amp;" FSET Monitoring"</f>
        <v>RWB  FSET Monitoring</v>
      </c>
    </row>
    <row r="3" spans="3:8" ht="15" customHeight="1">
      <c r="C3" s="177" t="str">
        <f>RWBXX!B9&amp;" - "&amp;RWBXX!B10</f>
        <v>July 1, 2005 - September 30, 2006</v>
      </c>
      <c r="G3" s="152" t="s">
        <v>173</v>
      </c>
      <c r="H3" s="153">
        <v>1</v>
      </c>
    </row>
    <row r="4" spans="2:10" ht="15" customHeight="1">
      <c r="B4" s="66">
        <v>1</v>
      </c>
      <c r="C4" s="145" t="s">
        <v>2</v>
      </c>
      <c r="D4" s="164" t="str">
        <f ca="1">PROPER(OFFSET(Stats!$G$3,1,'Data Entry Form'!$H$3))&amp;", "&amp;PROPER(OFFSET(Stats!$G$3,0,'Data Entry Form'!$H$3))</f>
        <v>, </v>
      </c>
      <c r="E4" s="110"/>
      <c r="F4" s="110"/>
      <c r="G4" s="110"/>
      <c r="H4" s="110"/>
      <c r="I4" s="110"/>
      <c r="J4" s="110"/>
    </row>
    <row r="5" spans="2:10" ht="15" customHeight="1">
      <c r="B5" s="66">
        <v>4</v>
      </c>
      <c r="C5" s="140" t="s">
        <v>175</v>
      </c>
      <c r="D5" s="165" t="str">
        <f>"   SSN: "</f>
        <v>   SSN: </v>
      </c>
      <c r="G5" s="246">
        <f ca="1">OFFSET(Stats!$G$3,2,'Data Entry Form'!$H$3)</f>
        <v>0</v>
      </c>
      <c r="H5" s="246"/>
      <c r="I5" s="110" t="str">
        <f ca="1">"R/C/U: "&amp;OFFSET(Stats!$G$3,3,'Data Entry Form'!$H$3)</f>
        <v>R/C/U: </v>
      </c>
      <c r="J5" s="155"/>
    </row>
    <row r="6" spans="2:10" ht="15" customHeight="1">
      <c r="B6" s="66">
        <v>5</v>
      </c>
      <c r="C6" s="140" t="s">
        <v>6</v>
      </c>
      <c r="D6" s="251">
        <f ca="1">PROPER(OFFSET(Stats!$G$3,4,'Data Entry Form'!$H$3))</f>
      </c>
      <c r="E6" s="251"/>
      <c r="F6" s="251"/>
      <c r="G6" s="251"/>
      <c r="H6" s="155"/>
      <c r="I6" s="155"/>
      <c r="J6" s="155"/>
    </row>
    <row r="7" spans="2:9" ht="15" customHeight="1">
      <c r="B7" s="66">
        <v>6</v>
      </c>
      <c r="C7" s="140" t="s">
        <v>7</v>
      </c>
      <c r="D7" s="253"/>
      <c r="E7" s="253"/>
      <c r="F7" s="253"/>
      <c r="G7" s="253"/>
      <c r="H7" s="253"/>
      <c r="I7" s="253"/>
    </row>
    <row r="8" spans="2:9" ht="15" customHeight="1">
      <c r="B8" s="66" t="s">
        <v>56</v>
      </c>
      <c r="C8" s="140" t="s">
        <v>167</v>
      </c>
      <c r="D8" s="253"/>
      <c r="E8" s="253"/>
      <c r="F8" s="253"/>
      <c r="G8" s="253"/>
      <c r="H8" s="253"/>
      <c r="I8" s="253"/>
    </row>
    <row r="9" spans="2:9" ht="15" customHeight="1">
      <c r="B9" s="66" t="s">
        <v>55</v>
      </c>
      <c r="C9" s="140" t="s">
        <v>54</v>
      </c>
      <c r="D9" s="253"/>
      <c r="E9" s="253"/>
      <c r="F9" s="253"/>
      <c r="G9" s="253"/>
      <c r="H9" s="253"/>
      <c r="I9" s="253"/>
    </row>
    <row r="10" spans="2:3" ht="6" customHeight="1">
      <c r="B10" s="59"/>
      <c r="C10" s="139"/>
    </row>
    <row r="11" spans="2:8" ht="15" customHeight="1">
      <c r="B11" s="66">
        <v>8</v>
      </c>
      <c r="C11" s="140" t="s">
        <v>158</v>
      </c>
      <c r="D11" s="247"/>
      <c r="E11" s="252"/>
      <c r="F11" s="252"/>
      <c r="G11" s="252"/>
      <c r="H11" s="248"/>
    </row>
    <row r="12" spans="2:6" ht="15" customHeight="1">
      <c r="B12" s="66">
        <v>9</v>
      </c>
      <c r="C12" s="140" t="s">
        <v>157</v>
      </c>
      <c r="D12" s="249"/>
      <c r="E12" s="250"/>
      <c r="F12" s="66" t="s">
        <v>174</v>
      </c>
    </row>
    <row r="13" spans="2:3" ht="6" customHeight="1">
      <c r="B13" s="59"/>
      <c r="C13" s="139"/>
    </row>
    <row r="14" spans="2:6" ht="11.25">
      <c r="B14" s="66" t="s">
        <v>68</v>
      </c>
      <c r="C14" s="140" t="s">
        <v>199</v>
      </c>
      <c r="D14" s="141" t="s">
        <v>138</v>
      </c>
      <c r="E14" s="83" t="s">
        <v>139</v>
      </c>
      <c r="F14" s="66" t="s">
        <v>174</v>
      </c>
    </row>
    <row r="15" spans="2:6" ht="11.25">
      <c r="B15" s="66" t="s">
        <v>69</v>
      </c>
      <c r="C15" s="140" t="s">
        <v>200</v>
      </c>
      <c r="D15" s="142" t="s">
        <v>138</v>
      </c>
      <c r="E15" s="83" t="s">
        <v>139</v>
      </c>
      <c r="F15" s="66" t="s">
        <v>174</v>
      </c>
    </row>
    <row r="16" spans="2:4" ht="11.25">
      <c r="B16" s="66" t="s">
        <v>70</v>
      </c>
      <c r="C16" s="140" t="s">
        <v>160</v>
      </c>
      <c r="D16" s="138"/>
    </row>
    <row r="17" spans="2:8" ht="15" customHeight="1">
      <c r="B17" s="66" t="s">
        <v>71</v>
      </c>
      <c r="C17" s="140" t="s">
        <v>180</v>
      </c>
      <c r="D17" s="247"/>
      <c r="E17" s="252"/>
      <c r="F17" s="252"/>
      <c r="G17" s="252"/>
      <c r="H17" s="248"/>
    </row>
    <row r="18" spans="2:8" ht="15" customHeight="1">
      <c r="B18" s="66" t="s">
        <v>72</v>
      </c>
      <c r="C18" s="140" t="s">
        <v>201</v>
      </c>
      <c r="D18" s="247"/>
      <c r="E18" s="252"/>
      <c r="F18" s="252"/>
      <c r="G18" s="252"/>
      <c r="H18" s="248"/>
    </row>
    <row r="19" spans="2:6" ht="15" customHeight="1">
      <c r="B19" s="66" t="s">
        <v>73</v>
      </c>
      <c r="C19" s="140" t="s">
        <v>161</v>
      </c>
      <c r="D19" s="248"/>
      <c r="E19" s="253"/>
      <c r="F19" s="66" t="s">
        <v>174</v>
      </c>
    </row>
    <row r="20" spans="2:6" ht="11.25">
      <c r="B20" s="66" t="s">
        <v>74</v>
      </c>
      <c r="C20" s="140" t="s">
        <v>181</v>
      </c>
      <c r="D20" s="141" t="s">
        <v>138</v>
      </c>
      <c r="E20" s="83" t="s">
        <v>139</v>
      </c>
      <c r="F20" s="66" t="s">
        <v>174</v>
      </c>
    </row>
    <row r="21" spans="2:6" ht="11.25">
      <c r="B21" s="66" t="s">
        <v>75</v>
      </c>
      <c r="C21" s="140" t="s">
        <v>182</v>
      </c>
      <c r="D21" s="141" t="s">
        <v>138</v>
      </c>
      <c r="E21" s="83" t="s">
        <v>139</v>
      </c>
      <c r="F21" s="66" t="s">
        <v>174</v>
      </c>
    </row>
    <row r="22" spans="2:6" ht="11.25">
      <c r="B22" s="66" t="s">
        <v>76</v>
      </c>
      <c r="C22" s="140" t="s">
        <v>183</v>
      </c>
      <c r="D22" s="141" t="s">
        <v>138</v>
      </c>
      <c r="E22" s="83" t="s">
        <v>139</v>
      </c>
      <c r="F22" s="66" t="s">
        <v>174</v>
      </c>
    </row>
    <row r="23" spans="2:6" ht="11.25">
      <c r="B23" s="66">
        <v>12</v>
      </c>
      <c r="C23" s="140" t="s">
        <v>203</v>
      </c>
      <c r="D23" s="141" t="s">
        <v>138</v>
      </c>
      <c r="E23" s="83" t="s">
        <v>139</v>
      </c>
      <c r="F23" s="66" t="s">
        <v>174</v>
      </c>
    </row>
    <row r="24" spans="2:6" ht="11.25">
      <c r="B24" s="66">
        <v>13</v>
      </c>
      <c r="C24" s="144" t="s">
        <v>202</v>
      </c>
      <c r="D24" s="141" t="s">
        <v>138</v>
      </c>
      <c r="E24" s="83" t="s">
        <v>139</v>
      </c>
      <c r="F24" s="66" t="s">
        <v>174</v>
      </c>
    </row>
    <row r="25" spans="2:6" ht="11.25">
      <c r="B25" s="59"/>
      <c r="C25" s="146" t="s">
        <v>29</v>
      </c>
      <c r="E25" s="107"/>
      <c r="F25" s="107"/>
    </row>
    <row r="26" spans="2:6" ht="11.25">
      <c r="B26" s="66" t="s">
        <v>77</v>
      </c>
      <c r="C26" s="145" t="s">
        <v>204</v>
      </c>
      <c r="D26" s="142" t="s">
        <v>138</v>
      </c>
      <c r="E26" s="83" t="s">
        <v>139</v>
      </c>
      <c r="F26" s="66" t="s">
        <v>174</v>
      </c>
    </row>
    <row r="27" spans="2:4" ht="11.25">
      <c r="B27" s="66" t="s">
        <v>78</v>
      </c>
      <c r="C27" s="140" t="s">
        <v>159</v>
      </c>
      <c r="D27" s="138"/>
    </row>
    <row r="28" spans="2:10" ht="11.25">
      <c r="B28" s="66" t="s">
        <v>79</v>
      </c>
      <c r="C28" s="140" t="s">
        <v>184</v>
      </c>
      <c r="D28" s="159" t="s">
        <v>138</v>
      </c>
      <c r="E28" s="136" t="s">
        <v>139</v>
      </c>
      <c r="F28" s="79" t="s">
        <v>174</v>
      </c>
      <c r="G28" s="147"/>
      <c r="H28" s="158"/>
      <c r="I28" s="158"/>
      <c r="J28" s="161"/>
    </row>
    <row r="29" spans="2:10" ht="11.25">
      <c r="B29" s="66" t="s">
        <v>37</v>
      </c>
      <c r="C29" s="140" t="s">
        <v>162</v>
      </c>
      <c r="D29" s="83" t="s">
        <v>138</v>
      </c>
      <c r="E29" s="83" t="s">
        <v>139</v>
      </c>
      <c r="F29" s="66" t="s">
        <v>174</v>
      </c>
      <c r="G29" s="56"/>
      <c r="H29" s="56"/>
      <c r="I29" s="56"/>
      <c r="J29" s="162"/>
    </row>
    <row r="30" spans="2:10" ht="15" customHeight="1">
      <c r="B30" s="66" t="s">
        <v>38</v>
      </c>
      <c r="C30" s="154" t="s">
        <v>205</v>
      </c>
      <c r="D30" s="249"/>
      <c r="E30" s="250"/>
      <c r="F30" s="250"/>
      <c r="G30" s="254"/>
      <c r="H30" s="254"/>
      <c r="I30" s="254"/>
      <c r="J30" s="254"/>
    </row>
    <row r="31" spans="2:10" ht="11.25">
      <c r="B31" s="66" t="s">
        <v>39</v>
      </c>
      <c r="C31" s="140" t="s">
        <v>206</v>
      </c>
      <c r="D31" s="137" t="s">
        <v>168</v>
      </c>
      <c r="E31" s="137" t="s">
        <v>169</v>
      </c>
      <c r="F31" s="183" t="s">
        <v>174</v>
      </c>
      <c r="G31" s="148"/>
      <c r="H31" s="163"/>
      <c r="I31" s="163"/>
      <c r="J31" s="72"/>
    </row>
    <row r="32" spans="2:4" ht="11.25">
      <c r="B32" s="59"/>
      <c r="C32" s="140" t="s">
        <v>198</v>
      </c>
      <c r="D32" s="160"/>
    </row>
    <row r="33" spans="2:4" ht="11.25">
      <c r="B33" s="59"/>
      <c r="C33" s="144" t="s">
        <v>207</v>
      </c>
      <c r="D33" s="148"/>
    </row>
    <row r="34" spans="2:10" ht="11.25">
      <c r="B34" s="66" t="s">
        <v>80</v>
      </c>
      <c r="C34" s="140" t="s">
        <v>185</v>
      </c>
      <c r="D34" s="142" t="s">
        <v>138</v>
      </c>
      <c r="E34" s="136" t="s">
        <v>139</v>
      </c>
      <c r="F34" s="66" t="s">
        <v>174</v>
      </c>
      <c r="G34" s="147"/>
      <c r="H34" s="158"/>
      <c r="I34" s="158"/>
      <c r="J34" s="161"/>
    </row>
    <row r="35" spans="2:10" ht="15" customHeight="1">
      <c r="B35" s="66" t="s">
        <v>81</v>
      </c>
      <c r="C35" s="154" t="s">
        <v>172</v>
      </c>
      <c r="D35" s="248"/>
      <c r="E35" s="253"/>
      <c r="F35" s="253"/>
      <c r="G35" s="254"/>
      <c r="H35" s="254"/>
      <c r="I35" s="254"/>
      <c r="J35" s="254"/>
    </row>
    <row r="36" spans="2:10" ht="11.25">
      <c r="B36" s="66">
        <v>17</v>
      </c>
      <c r="C36" s="140" t="s">
        <v>186</v>
      </c>
      <c r="D36" s="143" t="s">
        <v>138</v>
      </c>
      <c r="E36" s="137" t="s">
        <v>139</v>
      </c>
      <c r="F36" s="66" t="s">
        <v>174</v>
      </c>
      <c r="G36" s="160"/>
      <c r="H36" s="56"/>
      <c r="I36" s="56"/>
      <c r="J36" s="162"/>
    </row>
    <row r="37" spans="2:10" ht="11.25">
      <c r="B37" s="66">
        <v>18</v>
      </c>
      <c r="C37" s="140" t="s">
        <v>208</v>
      </c>
      <c r="D37" s="141" t="s">
        <v>138</v>
      </c>
      <c r="E37" s="83" t="s">
        <v>139</v>
      </c>
      <c r="F37" s="66" t="s">
        <v>174</v>
      </c>
      <c r="G37" s="160"/>
      <c r="H37" s="56"/>
      <c r="I37" s="56"/>
      <c r="J37" s="162"/>
    </row>
    <row r="38" spans="2:10" ht="11.25">
      <c r="B38" s="66">
        <v>19</v>
      </c>
      <c r="C38" s="140" t="s">
        <v>209</v>
      </c>
      <c r="D38" s="141" t="s">
        <v>138</v>
      </c>
      <c r="E38" s="83" t="s">
        <v>139</v>
      </c>
      <c r="F38" s="66" t="s">
        <v>174</v>
      </c>
      <c r="G38" s="160"/>
      <c r="H38" s="56"/>
      <c r="I38" s="56"/>
      <c r="J38" s="162"/>
    </row>
    <row r="39" spans="2:10" ht="11.25">
      <c r="B39" s="66">
        <v>20</v>
      </c>
      <c r="C39" s="144" t="s">
        <v>210</v>
      </c>
      <c r="D39" s="141" t="s">
        <v>138</v>
      </c>
      <c r="E39" s="83" t="s">
        <v>139</v>
      </c>
      <c r="F39" s="66" t="s">
        <v>174</v>
      </c>
      <c r="G39" s="148"/>
      <c r="H39" s="163"/>
      <c r="I39" s="163"/>
      <c r="J39" s="72"/>
    </row>
    <row r="40" spans="2:6" ht="11.25">
      <c r="B40" s="59"/>
      <c r="C40" s="146" t="s">
        <v>14</v>
      </c>
      <c r="E40" s="107"/>
      <c r="F40" s="107"/>
    </row>
    <row r="41" spans="2:6" ht="11.25">
      <c r="B41" s="66">
        <v>21</v>
      </c>
      <c r="C41" s="145" t="s">
        <v>163</v>
      </c>
      <c r="D41" s="141">
        <v>1</v>
      </c>
      <c r="E41" s="83">
        <v>2</v>
      </c>
      <c r="F41" s="66" t="s">
        <v>174</v>
      </c>
    </row>
    <row r="42" spans="2:6" ht="11.25">
      <c r="B42" s="66">
        <v>22</v>
      </c>
      <c r="C42" s="140" t="s">
        <v>187</v>
      </c>
      <c r="D42" s="141" t="s">
        <v>138</v>
      </c>
      <c r="E42" s="83" t="s">
        <v>139</v>
      </c>
      <c r="F42" s="66" t="s">
        <v>174</v>
      </c>
    </row>
    <row r="43" spans="2:6" ht="11.25">
      <c r="B43" s="66">
        <v>23</v>
      </c>
      <c r="C43" s="140" t="s">
        <v>188</v>
      </c>
      <c r="D43" s="141" t="s">
        <v>138</v>
      </c>
      <c r="E43" s="83" t="s">
        <v>139</v>
      </c>
      <c r="F43" s="66" t="s">
        <v>174</v>
      </c>
    </row>
    <row r="44" spans="2:6" ht="11.25">
      <c r="B44" s="66" t="s">
        <v>82</v>
      </c>
      <c r="C44" s="140" t="s">
        <v>164</v>
      </c>
      <c r="D44" s="141" t="s">
        <v>138</v>
      </c>
      <c r="E44" s="83" t="s">
        <v>139</v>
      </c>
      <c r="F44" s="66" t="s">
        <v>174</v>
      </c>
    </row>
    <row r="45" spans="2:6" ht="15" customHeight="1">
      <c r="B45" s="66" t="s">
        <v>83</v>
      </c>
      <c r="C45" s="144" t="s">
        <v>189</v>
      </c>
      <c r="D45" s="247"/>
      <c r="E45" s="248"/>
      <c r="F45" s="66" t="s">
        <v>174</v>
      </c>
    </row>
    <row r="46" spans="2:6" ht="11.25">
      <c r="B46" s="59"/>
      <c r="C46" s="146" t="s">
        <v>170</v>
      </c>
      <c r="E46" s="107"/>
      <c r="F46" s="107"/>
    </row>
    <row r="47" spans="2:6" ht="11.25">
      <c r="B47" s="66" t="s">
        <v>84</v>
      </c>
      <c r="C47" s="145" t="s">
        <v>190</v>
      </c>
      <c r="D47" s="141" t="s">
        <v>138</v>
      </c>
      <c r="E47" s="83" t="s">
        <v>139</v>
      </c>
      <c r="F47" s="66" t="s">
        <v>174</v>
      </c>
    </row>
    <row r="48" spans="2:8" ht="15" customHeight="1">
      <c r="B48" s="66" t="s">
        <v>85</v>
      </c>
      <c r="C48" s="140" t="s">
        <v>191</v>
      </c>
      <c r="D48" s="247"/>
      <c r="E48" s="252"/>
      <c r="F48" s="252"/>
      <c r="G48" s="252"/>
      <c r="H48" s="248"/>
    </row>
    <row r="49" spans="2:6" ht="11.25">
      <c r="B49" s="66">
        <v>26</v>
      </c>
      <c r="C49" s="140" t="s">
        <v>165</v>
      </c>
      <c r="D49" s="141" t="s">
        <v>138</v>
      </c>
      <c r="E49" s="83" t="s">
        <v>139</v>
      </c>
      <c r="F49" s="66" t="s">
        <v>174</v>
      </c>
    </row>
    <row r="50" spans="2:6" ht="11.25">
      <c r="B50" s="66" t="s">
        <v>89</v>
      </c>
      <c r="C50" s="140" t="s">
        <v>193</v>
      </c>
      <c r="D50" s="141" t="s">
        <v>138</v>
      </c>
      <c r="E50" s="83" t="s">
        <v>139</v>
      </c>
      <c r="F50" s="66" t="s">
        <v>174</v>
      </c>
    </row>
    <row r="51" spans="2:6" ht="11.25">
      <c r="B51" s="66" t="s">
        <v>91</v>
      </c>
      <c r="C51" s="140" t="s">
        <v>192</v>
      </c>
      <c r="D51" s="141" t="s">
        <v>138</v>
      </c>
      <c r="E51" s="83" t="s">
        <v>139</v>
      </c>
      <c r="F51" s="66" t="s">
        <v>174</v>
      </c>
    </row>
    <row r="52" spans="2:6" ht="15" customHeight="1">
      <c r="B52" s="66">
        <v>28</v>
      </c>
      <c r="C52" s="144" t="s">
        <v>194</v>
      </c>
      <c r="D52" s="247"/>
      <c r="E52" s="248"/>
      <c r="F52" s="66" t="s">
        <v>174</v>
      </c>
    </row>
    <row r="53" spans="2:6" ht="11.25">
      <c r="B53" s="59"/>
      <c r="C53" s="146" t="s">
        <v>19</v>
      </c>
      <c r="E53" s="107"/>
      <c r="F53" s="107"/>
    </row>
    <row r="54" spans="2:6" ht="11.25">
      <c r="B54" s="66">
        <v>29</v>
      </c>
      <c r="C54" s="145" t="s">
        <v>195</v>
      </c>
      <c r="D54" s="141" t="s">
        <v>138</v>
      </c>
      <c r="E54" s="83" t="s">
        <v>139</v>
      </c>
      <c r="F54" s="66" t="s">
        <v>174</v>
      </c>
    </row>
    <row r="55" spans="2:6" ht="11.25">
      <c r="B55" s="66">
        <v>30</v>
      </c>
      <c r="C55" s="144" t="s">
        <v>196</v>
      </c>
      <c r="D55" s="141" t="s">
        <v>138</v>
      </c>
      <c r="E55" s="83" t="s">
        <v>139</v>
      </c>
      <c r="F55" s="66" t="s">
        <v>174</v>
      </c>
    </row>
    <row r="56" spans="2:6" ht="11.25">
      <c r="B56" s="59"/>
      <c r="C56" s="146" t="s">
        <v>21</v>
      </c>
      <c r="E56" s="107"/>
      <c r="F56" s="107"/>
    </row>
    <row r="57" spans="2:6" ht="15" customHeight="1">
      <c r="B57" s="66" t="s">
        <v>86</v>
      </c>
      <c r="C57" s="145" t="s">
        <v>166</v>
      </c>
      <c r="D57" s="247"/>
      <c r="E57" s="248"/>
      <c r="F57" s="66" t="s">
        <v>174</v>
      </c>
    </row>
    <row r="58" spans="2:6" ht="15" customHeight="1">
      <c r="B58" s="66" t="s">
        <v>87</v>
      </c>
      <c r="C58" s="140" t="s">
        <v>171</v>
      </c>
      <c r="D58" s="247"/>
      <c r="E58" s="248"/>
      <c r="F58" s="66" t="s">
        <v>174</v>
      </c>
    </row>
    <row r="59" spans="2:6" ht="6" customHeight="1">
      <c r="B59" s="149"/>
      <c r="C59" s="150"/>
      <c r="D59" s="151"/>
      <c r="E59" s="151"/>
      <c r="F59" s="157"/>
    </row>
    <row r="60" spans="2:6" ht="11.25">
      <c r="B60" s="66">
        <v>32</v>
      </c>
      <c r="C60" s="140" t="s">
        <v>197</v>
      </c>
      <c r="D60" s="141" t="s">
        <v>138</v>
      </c>
      <c r="E60" s="83" t="s">
        <v>139</v>
      </c>
      <c r="F60" s="66" t="s">
        <v>174</v>
      </c>
    </row>
  </sheetData>
  <mergeCells count="17">
    <mergeCell ref="D57:E57"/>
    <mergeCell ref="D58:E58"/>
    <mergeCell ref="D7:I7"/>
    <mergeCell ref="D8:I8"/>
    <mergeCell ref="D9:I9"/>
    <mergeCell ref="D11:H11"/>
    <mergeCell ref="D17:H17"/>
    <mergeCell ref="D30:J30"/>
    <mergeCell ref="D35:J35"/>
    <mergeCell ref="D19:E19"/>
    <mergeCell ref="G5:H5"/>
    <mergeCell ref="D45:E45"/>
    <mergeCell ref="D52:E52"/>
    <mergeCell ref="D12:E12"/>
    <mergeCell ref="D6:G6"/>
    <mergeCell ref="D18:H18"/>
    <mergeCell ref="D48:H48"/>
  </mergeCells>
  <printOptions verticalCentered="1"/>
  <pageMargins left="0.75" right="0.25" top="0.25" bottom="0.25" header="0.5" footer="0.5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4"/>
  <sheetViews>
    <sheetView workbookViewId="0" topLeftCell="A1">
      <selection activeCell="N15" sqref="N15:N16"/>
    </sheetView>
  </sheetViews>
  <sheetFormatPr defaultColWidth="9.140625" defaultRowHeight="12.75"/>
  <cols>
    <col min="1" max="1" width="3.7109375" style="27" customWidth="1"/>
    <col min="2" max="2" width="12.7109375" style="28" customWidth="1"/>
    <col min="3" max="3" width="14.421875" style="28" customWidth="1"/>
    <col min="4" max="4" width="15.7109375" style="28" customWidth="1"/>
    <col min="5" max="8" width="7.140625" style="28" bestFit="1" customWidth="1"/>
    <col min="9" max="10" width="12.7109375" style="28" customWidth="1"/>
    <col min="11" max="11" width="10.421875" style="28" customWidth="1"/>
    <col min="12" max="12" width="3.7109375" style="28" customWidth="1"/>
    <col min="13" max="16384" width="9.140625" style="28" customWidth="1"/>
  </cols>
  <sheetData>
    <row r="1" spans="1:10" ht="33.75">
      <c r="A1" s="38"/>
      <c r="B1" s="184" t="s">
        <v>147</v>
      </c>
      <c r="C1" s="185" t="s">
        <v>148</v>
      </c>
      <c r="D1" s="185" t="s">
        <v>149</v>
      </c>
      <c r="E1" s="185" t="s">
        <v>92</v>
      </c>
      <c r="F1" s="185" t="s">
        <v>150</v>
      </c>
      <c r="G1" s="185" t="s">
        <v>151</v>
      </c>
      <c r="H1" s="185" t="s">
        <v>152</v>
      </c>
      <c r="I1" s="186" t="s">
        <v>153</v>
      </c>
      <c r="J1" s="186" t="s">
        <v>154</v>
      </c>
    </row>
    <row r="2" spans="1:11" ht="11.25">
      <c r="A2" s="27">
        <v>1</v>
      </c>
      <c r="B2" s="156"/>
      <c r="E2" s="27"/>
      <c r="F2" s="27"/>
      <c r="G2" s="27"/>
      <c r="H2" s="27"/>
      <c r="I2" s="113"/>
      <c r="J2" s="113"/>
      <c r="K2" s="27" t="str">
        <f>"xxx-xx-"&amp;RIGHT(B2,4)</f>
        <v>xxx-xx-</v>
      </c>
    </row>
    <row r="3" spans="1:11" ht="11.25">
      <c r="A3" s="27">
        <v>2</v>
      </c>
      <c r="B3" s="156"/>
      <c r="E3" s="27"/>
      <c r="F3" s="27"/>
      <c r="G3" s="27"/>
      <c r="H3" s="27"/>
      <c r="I3" s="113"/>
      <c r="J3" s="113"/>
      <c r="K3" s="27" t="str">
        <f aca="true" t="shared" si="0" ref="K3:K61">"xxx-xx-"&amp;RIGHT(B3,4)</f>
        <v>xxx-xx-</v>
      </c>
    </row>
    <row r="4" spans="1:11" ht="11.25">
      <c r="A4" s="27">
        <v>3</v>
      </c>
      <c r="B4" s="156"/>
      <c r="E4" s="27"/>
      <c r="F4" s="27"/>
      <c r="G4" s="27"/>
      <c r="H4" s="27"/>
      <c r="I4" s="113"/>
      <c r="J4" s="113"/>
      <c r="K4" s="27" t="str">
        <f t="shared" si="0"/>
        <v>xxx-xx-</v>
      </c>
    </row>
    <row r="5" spans="1:11" ht="11.25">
      <c r="A5" s="27">
        <v>4</v>
      </c>
      <c r="B5" s="156"/>
      <c r="E5" s="27"/>
      <c r="F5" s="27"/>
      <c r="G5" s="27"/>
      <c r="H5" s="27"/>
      <c r="I5" s="113"/>
      <c r="J5" s="113"/>
      <c r="K5" s="27" t="str">
        <f t="shared" si="0"/>
        <v>xxx-xx-</v>
      </c>
    </row>
    <row r="6" spans="1:11" ht="11.25">
      <c r="A6" s="27">
        <v>5</v>
      </c>
      <c r="B6" s="156"/>
      <c r="E6" s="27"/>
      <c r="F6" s="27"/>
      <c r="G6" s="27"/>
      <c r="H6" s="27"/>
      <c r="I6" s="113"/>
      <c r="J6" s="113"/>
      <c r="K6" s="27" t="str">
        <f t="shared" si="0"/>
        <v>xxx-xx-</v>
      </c>
    </row>
    <row r="7" spans="1:11" ht="11.25">
      <c r="A7" s="27">
        <v>6</v>
      </c>
      <c r="B7" s="156"/>
      <c r="E7" s="27"/>
      <c r="F7" s="27"/>
      <c r="G7" s="27"/>
      <c r="H7" s="27"/>
      <c r="I7" s="113"/>
      <c r="J7" s="113"/>
      <c r="K7" s="27" t="str">
        <f t="shared" si="0"/>
        <v>xxx-xx-</v>
      </c>
    </row>
    <row r="8" spans="1:11" ht="11.25">
      <c r="A8" s="27">
        <v>7</v>
      </c>
      <c r="B8" s="156"/>
      <c r="E8" s="27"/>
      <c r="F8" s="27"/>
      <c r="G8" s="27"/>
      <c r="H8" s="27"/>
      <c r="I8" s="113"/>
      <c r="J8" s="113"/>
      <c r="K8" s="27" t="str">
        <f t="shared" si="0"/>
        <v>xxx-xx-</v>
      </c>
    </row>
    <row r="9" spans="1:11" ht="11.25">
      <c r="A9" s="27">
        <v>8</v>
      </c>
      <c r="B9" s="156"/>
      <c r="E9" s="27"/>
      <c r="F9" s="27"/>
      <c r="G9" s="27"/>
      <c r="H9" s="27"/>
      <c r="I9" s="113"/>
      <c r="J9" s="113"/>
      <c r="K9" s="27" t="str">
        <f t="shared" si="0"/>
        <v>xxx-xx-</v>
      </c>
    </row>
    <row r="10" spans="1:11" ht="11.25">
      <c r="A10" s="27">
        <v>9</v>
      </c>
      <c r="B10" s="156"/>
      <c r="E10" s="27"/>
      <c r="F10" s="27"/>
      <c r="G10" s="27"/>
      <c r="H10" s="27"/>
      <c r="I10" s="113"/>
      <c r="J10" s="113"/>
      <c r="K10" s="27" t="str">
        <f t="shared" si="0"/>
        <v>xxx-xx-</v>
      </c>
    </row>
    <row r="11" spans="1:11" ht="11.25">
      <c r="A11" s="27">
        <v>10</v>
      </c>
      <c r="B11" s="156"/>
      <c r="E11" s="27"/>
      <c r="F11" s="27"/>
      <c r="G11" s="27"/>
      <c r="H11" s="27"/>
      <c r="I11" s="113"/>
      <c r="J11" s="113"/>
      <c r="K11" s="27" t="str">
        <f t="shared" si="0"/>
        <v>xxx-xx-</v>
      </c>
    </row>
    <row r="12" spans="1:11" ht="11.25">
      <c r="A12" s="27">
        <v>11</v>
      </c>
      <c r="B12" s="156"/>
      <c r="E12" s="27"/>
      <c r="F12" s="27"/>
      <c r="G12" s="27"/>
      <c r="H12" s="27"/>
      <c r="I12" s="113"/>
      <c r="J12" s="113"/>
      <c r="K12" s="27" t="str">
        <f t="shared" si="0"/>
        <v>xxx-xx-</v>
      </c>
    </row>
    <row r="13" spans="1:11" ht="11.25">
      <c r="A13" s="27">
        <v>12</v>
      </c>
      <c r="B13" s="156"/>
      <c r="E13" s="27"/>
      <c r="F13" s="27"/>
      <c r="G13" s="27"/>
      <c r="H13" s="27"/>
      <c r="I13" s="113"/>
      <c r="J13" s="113"/>
      <c r="K13" s="27" t="str">
        <f t="shared" si="0"/>
        <v>xxx-xx-</v>
      </c>
    </row>
    <row r="14" spans="1:11" ht="11.25">
      <c r="A14" s="27">
        <v>13</v>
      </c>
      <c r="B14" s="156"/>
      <c r="E14" s="27"/>
      <c r="F14" s="27"/>
      <c r="G14" s="27"/>
      <c r="H14" s="27"/>
      <c r="I14" s="113"/>
      <c r="J14" s="113"/>
      <c r="K14" s="27" t="str">
        <f t="shared" si="0"/>
        <v>xxx-xx-</v>
      </c>
    </row>
    <row r="15" spans="1:11" ht="11.25">
      <c r="A15" s="27">
        <v>14</v>
      </c>
      <c r="B15" s="156"/>
      <c r="E15" s="27"/>
      <c r="F15" s="27"/>
      <c r="G15" s="27"/>
      <c r="H15" s="27"/>
      <c r="I15" s="113"/>
      <c r="J15" s="113"/>
      <c r="K15" s="27" t="str">
        <f t="shared" si="0"/>
        <v>xxx-xx-</v>
      </c>
    </row>
    <row r="16" spans="1:11" ht="11.25">
      <c r="A16" s="27">
        <v>15</v>
      </c>
      <c r="B16" s="156"/>
      <c r="E16" s="27"/>
      <c r="F16" s="27"/>
      <c r="G16" s="27"/>
      <c r="H16" s="27"/>
      <c r="I16" s="113"/>
      <c r="J16" s="113"/>
      <c r="K16" s="27" t="str">
        <f t="shared" si="0"/>
        <v>xxx-xx-</v>
      </c>
    </row>
    <row r="17" spans="1:11" ht="11.25">
      <c r="A17" s="27">
        <v>16</v>
      </c>
      <c r="B17" s="156"/>
      <c r="E17" s="27"/>
      <c r="F17" s="27"/>
      <c r="G17" s="27"/>
      <c r="H17" s="27"/>
      <c r="I17" s="113"/>
      <c r="J17" s="113"/>
      <c r="K17" s="27" t="str">
        <f t="shared" si="0"/>
        <v>xxx-xx-</v>
      </c>
    </row>
    <row r="18" spans="1:11" ht="11.25">
      <c r="A18" s="27">
        <v>17</v>
      </c>
      <c r="B18" s="156"/>
      <c r="E18" s="27"/>
      <c r="F18" s="27"/>
      <c r="G18" s="27"/>
      <c r="H18" s="27"/>
      <c r="I18" s="113"/>
      <c r="J18" s="113"/>
      <c r="K18" s="27" t="str">
        <f t="shared" si="0"/>
        <v>xxx-xx-</v>
      </c>
    </row>
    <row r="19" spans="1:11" ht="11.25">
      <c r="A19" s="27">
        <v>18</v>
      </c>
      <c r="B19" s="156"/>
      <c r="E19" s="27"/>
      <c r="F19" s="27"/>
      <c r="G19" s="27"/>
      <c r="H19" s="27"/>
      <c r="I19" s="113"/>
      <c r="J19" s="113"/>
      <c r="K19" s="27" t="str">
        <f t="shared" si="0"/>
        <v>xxx-xx-</v>
      </c>
    </row>
    <row r="20" spans="1:11" ht="11.25">
      <c r="A20" s="27">
        <v>19</v>
      </c>
      <c r="B20" s="156"/>
      <c r="E20" s="27"/>
      <c r="F20" s="27"/>
      <c r="G20" s="27"/>
      <c r="H20" s="27"/>
      <c r="I20" s="113"/>
      <c r="J20" s="113"/>
      <c r="K20" s="27" t="str">
        <f t="shared" si="0"/>
        <v>xxx-xx-</v>
      </c>
    </row>
    <row r="21" spans="1:11" ht="11.25">
      <c r="A21" s="27">
        <v>20</v>
      </c>
      <c r="B21" s="156"/>
      <c r="E21" s="27"/>
      <c r="F21" s="27"/>
      <c r="G21" s="27"/>
      <c r="H21" s="27"/>
      <c r="I21" s="113"/>
      <c r="J21" s="113"/>
      <c r="K21" s="27" t="str">
        <f t="shared" si="0"/>
        <v>xxx-xx-</v>
      </c>
    </row>
    <row r="22" spans="1:11" ht="11.25">
      <c r="A22" s="27">
        <v>21</v>
      </c>
      <c r="B22" s="156"/>
      <c r="E22" s="27"/>
      <c r="F22" s="27"/>
      <c r="G22" s="27"/>
      <c r="H22" s="27"/>
      <c r="I22" s="113"/>
      <c r="J22" s="113"/>
      <c r="K22" s="27" t="str">
        <f t="shared" si="0"/>
        <v>xxx-xx-</v>
      </c>
    </row>
    <row r="23" spans="1:11" ht="11.25">
      <c r="A23" s="27">
        <v>22</v>
      </c>
      <c r="B23" s="156"/>
      <c r="E23" s="27"/>
      <c r="F23" s="27"/>
      <c r="G23" s="27"/>
      <c r="H23" s="27"/>
      <c r="I23" s="113"/>
      <c r="J23" s="113"/>
      <c r="K23" s="27" t="str">
        <f t="shared" si="0"/>
        <v>xxx-xx-</v>
      </c>
    </row>
    <row r="24" spans="1:11" ht="11.25">
      <c r="A24" s="27">
        <v>23</v>
      </c>
      <c r="B24" s="156"/>
      <c r="E24" s="27"/>
      <c r="F24" s="27"/>
      <c r="G24" s="27"/>
      <c r="H24" s="27"/>
      <c r="I24" s="113"/>
      <c r="J24" s="113"/>
      <c r="K24" s="27" t="str">
        <f t="shared" si="0"/>
        <v>xxx-xx-</v>
      </c>
    </row>
    <row r="25" spans="1:11" ht="11.25">
      <c r="A25" s="27">
        <v>24</v>
      </c>
      <c r="B25" s="156"/>
      <c r="E25" s="27"/>
      <c r="F25" s="27"/>
      <c r="G25" s="27"/>
      <c r="H25" s="27"/>
      <c r="I25" s="113"/>
      <c r="J25" s="113"/>
      <c r="K25" s="27" t="str">
        <f t="shared" si="0"/>
        <v>xxx-xx-</v>
      </c>
    </row>
    <row r="26" spans="1:11" ht="11.25">
      <c r="A26" s="27">
        <v>25</v>
      </c>
      <c r="B26" s="156"/>
      <c r="E26" s="27"/>
      <c r="F26" s="27"/>
      <c r="G26" s="27"/>
      <c r="H26" s="27"/>
      <c r="I26" s="113"/>
      <c r="J26" s="113"/>
      <c r="K26" s="27" t="str">
        <f t="shared" si="0"/>
        <v>xxx-xx-</v>
      </c>
    </row>
    <row r="27" spans="1:11" ht="11.25">
      <c r="A27" s="27">
        <v>26</v>
      </c>
      <c r="B27" s="156"/>
      <c r="E27" s="27"/>
      <c r="F27" s="27"/>
      <c r="G27" s="27"/>
      <c r="H27" s="27"/>
      <c r="I27" s="113"/>
      <c r="J27" s="113"/>
      <c r="K27" s="27" t="str">
        <f t="shared" si="0"/>
        <v>xxx-xx-</v>
      </c>
    </row>
    <row r="28" spans="1:11" ht="11.25">
      <c r="A28" s="27">
        <v>27</v>
      </c>
      <c r="B28" s="156"/>
      <c r="E28" s="27"/>
      <c r="F28" s="27"/>
      <c r="G28" s="27"/>
      <c r="H28" s="27"/>
      <c r="I28" s="113"/>
      <c r="J28" s="113"/>
      <c r="K28" s="27" t="str">
        <f t="shared" si="0"/>
        <v>xxx-xx-</v>
      </c>
    </row>
    <row r="29" spans="1:11" ht="11.25">
      <c r="A29" s="27">
        <v>28</v>
      </c>
      <c r="B29" s="156"/>
      <c r="E29" s="27"/>
      <c r="F29" s="27"/>
      <c r="G29" s="27"/>
      <c r="H29" s="27"/>
      <c r="I29" s="113"/>
      <c r="J29" s="113"/>
      <c r="K29" s="27" t="str">
        <f t="shared" si="0"/>
        <v>xxx-xx-</v>
      </c>
    </row>
    <row r="30" spans="1:11" ht="11.25">
      <c r="A30" s="27">
        <v>29</v>
      </c>
      <c r="B30" s="156"/>
      <c r="E30" s="27"/>
      <c r="F30" s="27"/>
      <c r="G30" s="27"/>
      <c r="H30" s="27"/>
      <c r="I30" s="113"/>
      <c r="J30" s="113"/>
      <c r="K30" s="27" t="str">
        <f t="shared" si="0"/>
        <v>xxx-xx-</v>
      </c>
    </row>
    <row r="31" spans="1:11" ht="11.25">
      <c r="A31" s="27">
        <v>30</v>
      </c>
      <c r="B31" s="156"/>
      <c r="E31" s="27"/>
      <c r="F31" s="27"/>
      <c r="G31" s="27"/>
      <c r="H31" s="27"/>
      <c r="I31" s="113"/>
      <c r="J31" s="113"/>
      <c r="K31" s="27" t="str">
        <f t="shared" si="0"/>
        <v>xxx-xx-</v>
      </c>
    </row>
    <row r="32" spans="1:11" ht="11.25">
      <c r="A32" s="27">
        <v>31</v>
      </c>
      <c r="B32" s="156"/>
      <c r="E32" s="27"/>
      <c r="F32" s="27"/>
      <c r="G32" s="27"/>
      <c r="H32" s="27"/>
      <c r="I32" s="113"/>
      <c r="J32" s="113"/>
      <c r="K32" s="27" t="str">
        <f t="shared" si="0"/>
        <v>xxx-xx-</v>
      </c>
    </row>
    <row r="33" spans="1:11" ht="11.25">
      <c r="A33" s="27">
        <v>32</v>
      </c>
      <c r="B33" s="156"/>
      <c r="E33" s="27"/>
      <c r="F33" s="27"/>
      <c r="G33" s="27"/>
      <c r="H33" s="27"/>
      <c r="I33" s="113"/>
      <c r="J33" s="113"/>
      <c r="K33" s="27" t="str">
        <f t="shared" si="0"/>
        <v>xxx-xx-</v>
      </c>
    </row>
    <row r="34" spans="1:11" ht="11.25">
      <c r="A34" s="27">
        <v>33</v>
      </c>
      <c r="B34" s="156"/>
      <c r="E34" s="27"/>
      <c r="F34" s="27"/>
      <c r="G34" s="27"/>
      <c r="H34" s="27"/>
      <c r="I34" s="113"/>
      <c r="J34" s="113"/>
      <c r="K34" s="27" t="str">
        <f t="shared" si="0"/>
        <v>xxx-xx-</v>
      </c>
    </row>
    <row r="35" spans="1:11" ht="11.25">
      <c r="A35" s="27">
        <v>34</v>
      </c>
      <c r="B35" s="156"/>
      <c r="E35" s="27"/>
      <c r="F35" s="27"/>
      <c r="G35" s="27"/>
      <c r="H35" s="27"/>
      <c r="I35" s="113"/>
      <c r="J35" s="113"/>
      <c r="K35" s="27" t="str">
        <f t="shared" si="0"/>
        <v>xxx-xx-</v>
      </c>
    </row>
    <row r="36" spans="1:11" ht="11.25">
      <c r="A36" s="27">
        <v>35</v>
      </c>
      <c r="B36" s="156"/>
      <c r="E36" s="27"/>
      <c r="F36" s="27"/>
      <c r="G36" s="27"/>
      <c r="H36" s="27"/>
      <c r="I36" s="113"/>
      <c r="J36" s="113"/>
      <c r="K36" s="27" t="str">
        <f t="shared" si="0"/>
        <v>xxx-xx-</v>
      </c>
    </row>
    <row r="37" spans="1:11" ht="11.25">
      <c r="A37" s="27">
        <v>36</v>
      </c>
      <c r="B37" s="156"/>
      <c r="E37" s="27"/>
      <c r="F37" s="27"/>
      <c r="G37" s="27"/>
      <c r="H37" s="27"/>
      <c r="I37" s="113"/>
      <c r="J37" s="113"/>
      <c r="K37" s="27" t="str">
        <f t="shared" si="0"/>
        <v>xxx-xx-</v>
      </c>
    </row>
    <row r="38" spans="1:11" ht="11.25">
      <c r="A38" s="27">
        <v>37</v>
      </c>
      <c r="B38" s="156"/>
      <c r="E38" s="27"/>
      <c r="F38" s="27"/>
      <c r="G38" s="27"/>
      <c r="H38" s="27"/>
      <c r="I38" s="113"/>
      <c r="J38" s="113"/>
      <c r="K38" s="27" t="str">
        <f t="shared" si="0"/>
        <v>xxx-xx-</v>
      </c>
    </row>
    <row r="39" spans="1:11" ht="11.25">
      <c r="A39" s="27">
        <v>38</v>
      </c>
      <c r="B39" s="156"/>
      <c r="E39" s="27"/>
      <c r="F39" s="27"/>
      <c r="G39" s="27"/>
      <c r="H39" s="27"/>
      <c r="I39" s="113"/>
      <c r="J39" s="113"/>
      <c r="K39" s="27" t="str">
        <f t="shared" si="0"/>
        <v>xxx-xx-</v>
      </c>
    </row>
    <row r="40" spans="1:11" ht="11.25">
      <c r="A40" s="27">
        <v>39</v>
      </c>
      <c r="B40" s="156"/>
      <c r="E40" s="27"/>
      <c r="F40" s="27"/>
      <c r="G40" s="27"/>
      <c r="H40" s="27"/>
      <c r="I40" s="113"/>
      <c r="J40" s="113"/>
      <c r="K40" s="27" t="str">
        <f t="shared" si="0"/>
        <v>xxx-xx-</v>
      </c>
    </row>
    <row r="41" spans="1:11" ht="11.25">
      <c r="A41" s="27">
        <v>40</v>
      </c>
      <c r="B41" s="156"/>
      <c r="E41" s="27"/>
      <c r="F41" s="27"/>
      <c r="G41" s="27"/>
      <c r="H41" s="27"/>
      <c r="I41" s="113"/>
      <c r="J41" s="113"/>
      <c r="K41" s="27" t="str">
        <f t="shared" si="0"/>
        <v>xxx-xx-</v>
      </c>
    </row>
    <row r="42" spans="1:11" ht="11.25">
      <c r="A42" s="27">
        <v>41</v>
      </c>
      <c r="B42" s="156"/>
      <c r="E42" s="27"/>
      <c r="F42" s="27"/>
      <c r="G42" s="27"/>
      <c r="H42" s="27"/>
      <c r="I42" s="113"/>
      <c r="J42" s="113"/>
      <c r="K42" s="27" t="str">
        <f t="shared" si="0"/>
        <v>xxx-xx-</v>
      </c>
    </row>
    <row r="43" spans="1:11" ht="11.25">
      <c r="A43" s="27">
        <v>42</v>
      </c>
      <c r="B43" s="156"/>
      <c r="E43" s="27"/>
      <c r="F43" s="27"/>
      <c r="G43" s="27"/>
      <c r="H43" s="27"/>
      <c r="I43" s="113"/>
      <c r="J43" s="113"/>
      <c r="K43" s="27" t="str">
        <f t="shared" si="0"/>
        <v>xxx-xx-</v>
      </c>
    </row>
    <row r="44" spans="1:11" ht="11.25">
      <c r="A44" s="27">
        <v>43</v>
      </c>
      <c r="B44" s="156"/>
      <c r="E44" s="27"/>
      <c r="F44" s="27"/>
      <c r="G44" s="27"/>
      <c r="H44" s="27"/>
      <c r="I44" s="113"/>
      <c r="J44" s="113"/>
      <c r="K44" s="27" t="str">
        <f t="shared" si="0"/>
        <v>xxx-xx-</v>
      </c>
    </row>
    <row r="45" spans="1:11" ht="11.25">
      <c r="A45" s="27">
        <v>44</v>
      </c>
      <c r="B45" s="156"/>
      <c r="E45" s="27"/>
      <c r="F45" s="27"/>
      <c r="G45" s="27"/>
      <c r="H45" s="27"/>
      <c r="I45" s="113"/>
      <c r="J45" s="113"/>
      <c r="K45" s="27" t="str">
        <f t="shared" si="0"/>
        <v>xxx-xx-</v>
      </c>
    </row>
    <row r="46" spans="1:11" ht="11.25">
      <c r="A46" s="112">
        <v>45</v>
      </c>
      <c r="B46" s="156"/>
      <c r="C46" s="87"/>
      <c r="D46" s="87"/>
      <c r="E46" s="112"/>
      <c r="F46" s="112"/>
      <c r="G46" s="112"/>
      <c r="H46" s="112"/>
      <c r="I46" s="178"/>
      <c r="J46" s="178"/>
      <c r="K46" s="27" t="str">
        <f t="shared" si="0"/>
        <v>xxx-xx-</v>
      </c>
    </row>
    <row r="47" spans="1:11" ht="11.25">
      <c r="A47" s="112">
        <v>46</v>
      </c>
      <c r="B47" s="156"/>
      <c r="C47" s="87"/>
      <c r="D47" s="87"/>
      <c r="E47" s="112"/>
      <c r="F47" s="112"/>
      <c r="G47" s="112"/>
      <c r="H47" s="112"/>
      <c r="I47" s="178"/>
      <c r="J47" s="178"/>
      <c r="K47" s="27" t="str">
        <f t="shared" si="0"/>
        <v>xxx-xx-</v>
      </c>
    </row>
    <row r="48" spans="1:11" ht="11.25">
      <c r="A48" s="112">
        <v>47</v>
      </c>
      <c r="B48" s="156"/>
      <c r="C48" s="87"/>
      <c r="D48" s="87"/>
      <c r="E48" s="112"/>
      <c r="F48" s="112"/>
      <c r="G48" s="112"/>
      <c r="H48" s="112"/>
      <c r="I48" s="178"/>
      <c r="J48" s="178"/>
      <c r="K48" s="27" t="str">
        <f t="shared" si="0"/>
        <v>xxx-xx-</v>
      </c>
    </row>
    <row r="49" spans="1:11" ht="11.25">
      <c r="A49" s="112">
        <v>48</v>
      </c>
      <c r="B49" s="156"/>
      <c r="C49" s="87"/>
      <c r="D49" s="87"/>
      <c r="E49" s="112"/>
      <c r="F49" s="112"/>
      <c r="G49" s="112"/>
      <c r="H49" s="112"/>
      <c r="I49" s="178"/>
      <c r="J49" s="178"/>
      <c r="K49" s="27" t="str">
        <f t="shared" si="0"/>
        <v>xxx-xx-</v>
      </c>
    </row>
    <row r="50" spans="1:11" ht="11.25">
      <c r="A50" s="112">
        <v>49</v>
      </c>
      <c r="B50" s="156"/>
      <c r="C50" s="87"/>
      <c r="D50" s="87"/>
      <c r="E50" s="112"/>
      <c r="F50" s="112"/>
      <c r="G50" s="112"/>
      <c r="H50" s="112"/>
      <c r="I50" s="178"/>
      <c r="J50" s="178"/>
      <c r="K50" s="27" t="str">
        <f t="shared" si="0"/>
        <v>xxx-xx-</v>
      </c>
    </row>
    <row r="51" spans="1:11" s="87" customFormat="1" ht="11.25">
      <c r="A51" s="112">
        <v>50</v>
      </c>
      <c r="B51" s="112"/>
      <c r="E51" s="112"/>
      <c r="F51" s="112"/>
      <c r="G51" s="112"/>
      <c r="H51" s="112"/>
      <c r="K51" s="27" t="str">
        <f t="shared" si="0"/>
        <v>xxx-xx-</v>
      </c>
    </row>
    <row r="52" spans="1:11" s="87" customFormat="1" ht="11.25">
      <c r="A52" s="112">
        <v>51</v>
      </c>
      <c r="B52" s="112"/>
      <c r="E52" s="112"/>
      <c r="F52" s="112"/>
      <c r="G52" s="112"/>
      <c r="H52" s="112"/>
      <c r="K52" s="27" t="str">
        <f t="shared" si="0"/>
        <v>xxx-xx-</v>
      </c>
    </row>
    <row r="53" spans="1:11" s="87" customFormat="1" ht="11.25">
      <c r="A53" s="112">
        <v>52</v>
      </c>
      <c r="B53" s="112"/>
      <c r="E53" s="112"/>
      <c r="F53" s="112"/>
      <c r="G53" s="112"/>
      <c r="H53" s="112"/>
      <c r="K53" s="27" t="str">
        <f t="shared" si="0"/>
        <v>xxx-xx-</v>
      </c>
    </row>
    <row r="54" spans="1:11" s="87" customFormat="1" ht="11.25">
      <c r="A54" s="112">
        <v>53</v>
      </c>
      <c r="B54" s="112"/>
      <c r="E54" s="112"/>
      <c r="F54" s="112"/>
      <c r="G54" s="112"/>
      <c r="H54" s="112"/>
      <c r="K54" s="27" t="str">
        <f t="shared" si="0"/>
        <v>xxx-xx-</v>
      </c>
    </row>
    <row r="55" spans="1:11" s="87" customFormat="1" ht="11.25">
      <c r="A55" s="112">
        <v>54</v>
      </c>
      <c r="B55" s="112"/>
      <c r="E55" s="112"/>
      <c r="F55" s="112"/>
      <c r="G55" s="112"/>
      <c r="H55" s="112"/>
      <c r="K55" s="27" t="str">
        <f t="shared" si="0"/>
        <v>xxx-xx-</v>
      </c>
    </row>
    <row r="56" spans="1:11" s="87" customFormat="1" ht="11.25">
      <c r="A56" s="112">
        <v>55</v>
      </c>
      <c r="B56" s="112"/>
      <c r="E56" s="112"/>
      <c r="F56" s="112"/>
      <c r="G56" s="112"/>
      <c r="H56" s="112"/>
      <c r="K56" s="27" t="str">
        <f t="shared" si="0"/>
        <v>xxx-xx-</v>
      </c>
    </row>
    <row r="57" spans="1:11" s="87" customFormat="1" ht="11.25">
      <c r="A57" s="112">
        <v>56</v>
      </c>
      <c r="B57" s="112"/>
      <c r="E57" s="112"/>
      <c r="F57" s="112"/>
      <c r="G57" s="112"/>
      <c r="H57" s="112"/>
      <c r="K57" s="27" t="str">
        <f t="shared" si="0"/>
        <v>xxx-xx-</v>
      </c>
    </row>
    <row r="58" spans="1:11" s="87" customFormat="1" ht="11.25">
      <c r="A58" s="112">
        <v>57</v>
      </c>
      <c r="B58" s="112"/>
      <c r="E58" s="112"/>
      <c r="F58" s="112"/>
      <c r="G58" s="112"/>
      <c r="H58" s="112"/>
      <c r="K58" s="27" t="str">
        <f t="shared" si="0"/>
        <v>xxx-xx-</v>
      </c>
    </row>
    <row r="59" spans="1:11" s="87" customFormat="1" ht="11.25">
      <c r="A59" s="112">
        <v>58</v>
      </c>
      <c r="B59" s="112"/>
      <c r="E59" s="112"/>
      <c r="F59" s="112"/>
      <c r="G59" s="112"/>
      <c r="H59" s="112"/>
      <c r="K59" s="27" t="str">
        <f t="shared" si="0"/>
        <v>xxx-xx-</v>
      </c>
    </row>
    <row r="60" spans="1:11" s="87" customFormat="1" ht="11.25">
      <c r="A60" s="112">
        <v>59</v>
      </c>
      <c r="B60" s="112"/>
      <c r="E60" s="112"/>
      <c r="F60" s="112"/>
      <c r="G60" s="112"/>
      <c r="H60" s="112"/>
      <c r="K60" s="27" t="str">
        <f t="shared" si="0"/>
        <v>xxx-xx-</v>
      </c>
    </row>
    <row r="61" spans="1:11" s="87" customFormat="1" ht="11.25">
      <c r="A61" s="112">
        <v>60</v>
      </c>
      <c r="B61" s="112"/>
      <c r="E61" s="112"/>
      <c r="F61" s="112"/>
      <c r="G61" s="112"/>
      <c r="H61" s="112"/>
      <c r="K61" s="27" t="str">
        <f t="shared" si="0"/>
        <v>xxx-xx-</v>
      </c>
    </row>
    <row r="62" spans="1:8" s="87" customFormat="1" ht="11.25">
      <c r="A62" s="112"/>
      <c r="B62" s="112"/>
      <c r="E62" s="112"/>
      <c r="F62" s="112"/>
      <c r="G62" s="112"/>
      <c r="H62" s="112"/>
    </row>
    <row r="63" spans="1:8" s="87" customFormat="1" ht="11.25">
      <c r="A63" s="112"/>
      <c r="B63" s="112"/>
      <c r="E63" s="112"/>
      <c r="F63" s="112"/>
      <c r="G63" s="112"/>
      <c r="H63" s="112"/>
    </row>
    <row r="64" spans="1:8" s="87" customFormat="1" ht="11.25">
      <c r="A64" s="112"/>
      <c r="B64" s="112"/>
      <c r="E64" s="112"/>
      <c r="F64" s="112"/>
      <c r="G64" s="112"/>
      <c r="H64" s="112"/>
    </row>
    <row r="65" spans="1:8" s="87" customFormat="1" ht="11.25">
      <c r="A65" s="112"/>
      <c r="B65" s="112"/>
      <c r="E65" s="112"/>
      <c r="F65" s="112"/>
      <c r="G65" s="112"/>
      <c r="H65" s="112"/>
    </row>
    <row r="66" spans="1:8" s="87" customFormat="1" ht="11.25">
      <c r="A66" s="112"/>
      <c r="B66" s="112"/>
      <c r="E66" s="112"/>
      <c r="F66" s="112"/>
      <c r="G66" s="112"/>
      <c r="H66" s="112"/>
    </row>
    <row r="67" spans="1:8" s="87" customFormat="1" ht="11.25">
      <c r="A67" s="112"/>
      <c r="B67" s="112"/>
      <c r="E67" s="112"/>
      <c r="F67" s="112"/>
      <c r="G67" s="112"/>
      <c r="H67" s="112"/>
    </row>
    <row r="68" spans="1:8" s="87" customFormat="1" ht="11.25">
      <c r="A68" s="112"/>
      <c r="B68" s="112"/>
      <c r="E68" s="112"/>
      <c r="F68" s="112"/>
      <c r="G68" s="112"/>
      <c r="H68" s="112"/>
    </row>
    <row r="69" spans="1:8" s="87" customFormat="1" ht="11.25">
      <c r="A69" s="112"/>
      <c r="B69" s="112"/>
      <c r="E69" s="112"/>
      <c r="F69" s="112"/>
      <c r="G69" s="112"/>
      <c r="H69" s="112"/>
    </row>
    <row r="70" spans="1:8" s="87" customFormat="1" ht="11.25">
      <c r="A70" s="112"/>
      <c r="B70" s="112"/>
      <c r="E70" s="112"/>
      <c r="F70" s="112"/>
      <c r="G70" s="112"/>
      <c r="H70" s="112"/>
    </row>
    <row r="71" spans="1:8" s="87" customFormat="1" ht="11.25">
      <c r="A71" s="112"/>
      <c r="B71" s="112"/>
      <c r="E71" s="112"/>
      <c r="F71" s="112"/>
      <c r="G71" s="112"/>
      <c r="H71" s="112"/>
    </row>
    <row r="72" spans="1:8" s="87" customFormat="1" ht="11.25">
      <c r="A72" s="112"/>
      <c r="B72" s="112"/>
      <c r="E72" s="112"/>
      <c r="F72" s="112"/>
      <c r="G72" s="112"/>
      <c r="H72" s="112"/>
    </row>
    <row r="73" spans="1:8" s="87" customFormat="1" ht="11.25">
      <c r="A73" s="112"/>
      <c r="B73" s="112"/>
      <c r="E73" s="112"/>
      <c r="F73" s="112"/>
      <c r="G73" s="112"/>
      <c r="H73" s="112"/>
    </row>
    <row r="74" spans="1:8" s="87" customFormat="1" ht="11.25">
      <c r="A74" s="112"/>
      <c r="B74" s="112"/>
      <c r="E74" s="112"/>
      <c r="F74" s="112"/>
      <c r="G74" s="112"/>
      <c r="H74" s="112"/>
    </row>
    <row r="75" spans="1:8" s="87" customFormat="1" ht="11.25">
      <c r="A75" s="112"/>
      <c r="B75" s="112"/>
      <c r="E75" s="112"/>
      <c r="F75" s="112"/>
      <c r="G75" s="112"/>
      <c r="H75" s="112"/>
    </row>
    <row r="76" spans="1:8" s="87" customFormat="1" ht="11.25">
      <c r="A76" s="112"/>
      <c r="B76" s="112"/>
      <c r="E76" s="112"/>
      <c r="F76" s="112"/>
      <c r="G76" s="112"/>
      <c r="H76" s="112"/>
    </row>
    <row r="77" spans="1:8" s="87" customFormat="1" ht="11.25">
      <c r="A77" s="112"/>
      <c r="B77" s="112"/>
      <c r="E77" s="112"/>
      <c r="F77" s="112"/>
      <c r="G77" s="112"/>
      <c r="H77" s="112"/>
    </row>
    <row r="78" spans="1:8" s="87" customFormat="1" ht="11.25">
      <c r="A78" s="112"/>
      <c r="B78" s="112"/>
      <c r="E78" s="112"/>
      <c r="F78" s="112"/>
      <c r="G78" s="112"/>
      <c r="H78" s="112"/>
    </row>
    <row r="79" spans="1:8" s="87" customFormat="1" ht="11.25">
      <c r="A79" s="112"/>
      <c r="B79" s="112"/>
      <c r="E79" s="112"/>
      <c r="F79" s="112"/>
      <c r="G79" s="112"/>
      <c r="H79" s="112"/>
    </row>
    <row r="80" spans="1:8" s="87" customFormat="1" ht="11.25">
      <c r="A80" s="112"/>
      <c r="B80" s="112"/>
      <c r="E80" s="112"/>
      <c r="F80" s="112"/>
      <c r="G80" s="112"/>
      <c r="H80" s="112"/>
    </row>
    <row r="81" spans="1:8" s="87" customFormat="1" ht="11.25">
      <c r="A81" s="112"/>
      <c r="B81" s="112"/>
      <c r="E81" s="112"/>
      <c r="F81" s="112"/>
      <c r="G81" s="112"/>
      <c r="H81" s="112"/>
    </row>
    <row r="82" spans="1:8" s="87" customFormat="1" ht="11.25">
      <c r="A82" s="112"/>
      <c r="B82" s="112"/>
      <c r="E82" s="112"/>
      <c r="F82" s="112"/>
      <c r="G82" s="112"/>
      <c r="H82" s="112"/>
    </row>
    <row r="83" spans="1:8" s="87" customFormat="1" ht="11.25">
      <c r="A83" s="112"/>
      <c r="B83" s="112"/>
      <c r="E83" s="112"/>
      <c r="F83" s="112"/>
      <c r="G83" s="112"/>
      <c r="H83" s="112"/>
    </row>
    <row r="84" spans="1:8" s="87" customFormat="1" ht="11.25">
      <c r="A84" s="112"/>
      <c r="B84" s="112"/>
      <c r="E84" s="112"/>
      <c r="F84" s="112"/>
      <c r="G84" s="112"/>
      <c r="H84" s="112"/>
    </row>
    <row r="85" spans="1:8" s="87" customFormat="1" ht="11.25">
      <c r="A85" s="112"/>
      <c r="B85" s="112"/>
      <c r="E85" s="112"/>
      <c r="F85" s="112"/>
      <c r="G85" s="112"/>
      <c r="H85" s="112"/>
    </row>
    <row r="86" spans="1:8" s="87" customFormat="1" ht="11.25">
      <c r="A86" s="112"/>
      <c r="B86" s="112"/>
      <c r="E86" s="112"/>
      <c r="F86" s="112"/>
      <c r="G86" s="112"/>
      <c r="H86" s="112"/>
    </row>
    <row r="87" spans="1:8" s="87" customFormat="1" ht="11.25">
      <c r="A87" s="112"/>
      <c r="B87" s="112"/>
      <c r="E87" s="112"/>
      <c r="F87" s="112"/>
      <c r="G87" s="112"/>
      <c r="H87" s="112"/>
    </row>
    <row r="88" spans="1:8" s="87" customFormat="1" ht="11.25">
      <c r="A88" s="112"/>
      <c r="B88" s="112"/>
      <c r="E88" s="112"/>
      <c r="F88" s="112"/>
      <c r="G88" s="112"/>
      <c r="H88" s="112"/>
    </row>
    <row r="89" spans="1:8" s="87" customFormat="1" ht="11.25">
      <c r="A89" s="112"/>
      <c r="B89" s="112"/>
      <c r="E89" s="112"/>
      <c r="F89" s="112"/>
      <c r="G89" s="112"/>
      <c r="H89" s="112"/>
    </row>
    <row r="90" spans="1:8" s="87" customFormat="1" ht="11.25">
      <c r="A90" s="112"/>
      <c r="B90" s="112"/>
      <c r="E90" s="112"/>
      <c r="F90" s="112"/>
      <c r="G90" s="112"/>
      <c r="H90" s="112"/>
    </row>
    <row r="91" spans="1:8" s="87" customFormat="1" ht="11.25">
      <c r="A91" s="112"/>
      <c r="B91" s="112"/>
      <c r="E91" s="112"/>
      <c r="F91" s="112"/>
      <c r="G91" s="112"/>
      <c r="H91" s="112"/>
    </row>
    <row r="92" spans="1:8" s="87" customFormat="1" ht="11.25">
      <c r="A92" s="112"/>
      <c r="B92" s="112"/>
      <c r="E92" s="112"/>
      <c r="F92" s="112"/>
      <c r="G92" s="112"/>
      <c r="H92" s="112"/>
    </row>
    <row r="93" spans="1:8" s="87" customFormat="1" ht="11.25">
      <c r="A93" s="112"/>
      <c r="B93" s="112"/>
      <c r="E93" s="112"/>
      <c r="F93" s="112"/>
      <c r="G93" s="112"/>
      <c r="H93" s="112"/>
    </row>
    <row r="94" spans="1:8" s="87" customFormat="1" ht="11.25">
      <c r="A94" s="112"/>
      <c r="B94" s="112"/>
      <c r="E94" s="112"/>
      <c r="F94" s="112"/>
      <c r="G94" s="112"/>
      <c r="H94" s="112"/>
    </row>
    <row r="95" spans="1:8" s="87" customFormat="1" ht="11.25">
      <c r="A95" s="112"/>
      <c r="B95" s="112"/>
      <c r="E95" s="112"/>
      <c r="F95" s="112"/>
      <c r="G95" s="112"/>
      <c r="H95" s="112"/>
    </row>
    <row r="96" spans="1:8" s="87" customFormat="1" ht="11.25">
      <c r="A96" s="112"/>
      <c r="B96" s="112"/>
      <c r="E96" s="112"/>
      <c r="F96" s="112"/>
      <c r="G96" s="112"/>
      <c r="H96" s="112"/>
    </row>
    <row r="97" spans="1:8" s="87" customFormat="1" ht="11.25">
      <c r="A97" s="112"/>
      <c r="B97" s="112"/>
      <c r="E97" s="112"/>
      <c r="F97" s="112"/>
      <c r="G97" s="112"/>
      <c r="H97" s="112"/>
    </row>
    <row r="98" spans="1:8" s="87" customFormat="1" ht="11.25">
      <c r="A98" s="112"/>
      <c r="B98" s="112"/>
      <c r="E98" s="112"/>
      <c r="F98" s="112"/>
      <c r="G98" s="112"/>
      <c r="H98" s="112"/>
    </row>
    <row r="99" s="87" customFormat="1" ht="11.25">
      <c r="A99" s="112"/>
    </row>
    <row r="197" ht="11.25">
      <c r="B197" s="87"/>
    </row>
    <row r="464" ht="11.25">
      <c r="B464" s="87"/>
    </row>
    <row r="561" ht="11.25">
      <c r="B561" s="87"/>
    </row>
    <row r="744" spans="2:10" ht="11.25">
      <c r="B744" s="114"/>
      <c r="C744" s="114"/>
      <c r="D744" s="114"/>
      <c r="E744" s="114"/>
      <c r="F744" s="114"/>
      <c r="G744" s="114"/>
      <c r="H744" s="114"/>
      <c r="I744" s="114"/>
      <c r="J744" s="11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E14"/>
  <sheetViews>
    <sheetView workbookViewId="0" topLeftCell="A1">
      <selection activeCell="B7" sqref="B7"/>
    </sheetView>
  </sheetViews>
  <sheetFormatPr defaultColWidth="9.140625" defaultRowHeight="12.75"/>
  <cols>
    <col min="1" max="1" width="13.8515625" style="166" customWidth="1"/>
    <col min="2" max="2" width="14.7109375" style="28" customWidth="1"/>
    <col min="3" max="3" width="3.8515625" style="28" customWidth="1"/>
    <col min="4" max="4" width="3.7109375" style="27" customWidth="1"/>
    <col min="5" max="5" width="46.8515625" style="28" bestFit="1" customWidth="1"/>
    <col min="6" max="16384" width="9.140625" style="28" customWidth="1"/>
  </cols>
  <sheetData>
    <row r="1" spans="4:187" ht="11.25">
      <c r="D1" s="27">
        <v>1</v>
      </c>
      <c r="E1" s="28" t="s">
        <v>221</v>
      </c>
      <c r="F1" s="27"/>
      <c r="G1" s="111"/>
      <c r="H1" s="27"/>
      <c r="I1" s="111"/>
      <c r="J1" s="27"/>
      <c r="K1" s="111"/>
      <c r="L1" s="27"/>
      <c r="M1" s="111"/>
      <c r="N1" s="27"/>
      <c r="O1" s="111"/>
      <c r="P1" s="27"/>
      <c r="Q1" s="111"/>
      <c r="R1" s="27"/>
      <c r="S1" s="111"/>
      <c r="T1" s="27"/>
      <c r="U1" s="111"/>
      <c r="V1" s="111"/>
      <c r="W1" s="27"/>
      <c r="X1" s="111"/>
      <c r="Y1" s="27"/>
      <c r="Z1" s="111"/>
      <c r="AA1" s="27"/>
      <c r="AB1" s="111"/>
      <c r="AC1" s="27"/>
      <c r="AD1" s="111"/>
      <c r="AE1" s="27"/>
      <c r="AF1" s="111"/>
      <c r="AG1" s="27"/>
      <c r="AH1" s="111"/>
      <c r="AI1" s="27"/>
      <c r="AJ1" s="111"/>
      <c r="AK1" s="27"/>
      <c r="AL1" s="111"/>
      <c r="AM1" s="27"/>
      <c r="AN1" s="111"/>
      <c r="AO1" s="27"/>
      <c r="AP1" s="111"/>
      <c r="AQ1" s="27"/>
      <c r="AR1" s="111"/>
      <c r="AS1" s="27"/>
      <c r="AT1" s="111"/>
      <c r="AU1" s="27"/>
      <c r="AV1" s="111"/>
      <c r="AW1" s="27"/>
      <c r="AX1" s="111"/>
      <c r="AY1" s="27"/>
      <c r="AZ1" s="111"/>
      <c r="BA1" s="27"/>
      <c r="BB1" s="111"/>
      <c r="BC1" s="27"/>
      <c r="BD1" s="111"/>
      <c r="BE1" s="27"/>
      <c r="BF1" s="111"/>
      <c r="BG1" s="27"/>
      <c r="BH1" s="111"/>
      <c r="BI1" s="27"/>
      <c r="BJ1" s="111"/>
      <c r="BK1" s="27"/>
      <c r="BL1" s="111"/>
      <c r="BM1" s="111"/>
      <c r="BN1" s="27"/>
      <c r="BO1" s="111"/>
      <c r="BP1" s="27"/>
      <c r="BQ1" s="111"/>
      <c r="BR1" s="27"/>
      <c r="BS1" s="111"/>
      <c r="BT1" s="27"/>
      <c r="BU1" s="111"/>
      <c r="BV1" s="27"/>
      <c r="BW1" s="111"/>
      <c r="BX1" s="27"/>
      <c r="BY1" s="111"/>
      <c r="BZ1" s="27"/>
      <c r="CA1" s="111"/>
      <c r="CB1" s="27"/>
      <c r="CC1" s="111"/>
      <c r="CD1" s="27"/>
      <c r="CE1" s="111"/>
      <c r="CF1" s="27"/>
      <c r="CG1" s="111"/>
      <c r="CH1" s="27"/>
      <c r="CI1" s="111"/>
      <c r="CJ1" s="27"/>
      <c r="CK1" s="111"/>
      <c r="CL1" s="27"/>
      <c r="CM1" s="111"/>
      <c r="CN1" s="27"/>
      <c r="CO1" s="111"/>
      <c r="CP1" s="27"/>
      <c r="CQ1" s="111"/>
      <c r="CR1" s="27"/>
      <c r="CS1" s="111"/>
      <c r="CT1" s="27"/>
      <c r="CU1" s="111"/>
      <c r="CV1" s="27"/>
      <c r="CW1" s="111"/>
      <c r="CX1" s="27"/>
      <c r="CY1" s="111"/>
      <c r="CZ1" s="27"/>
      <c r="DA1" s="111"/>
      <c r="DB1" s="27"/>
      <c r="DC1" s="111"/>
      <c r="DD1" s="111"/>
      <c r="DE1" s="27"/>
      <c r="DF1" s="111"/>
      <c r="DG1" s="27"/>
      <c r="DH1" s="111"/>
      <c r="DI1" s="27"/>
      <c r="DJ1" s="111"/>
      <c r="DK1" s="27"/>
      <c r="DL1" s="111"/>
      <c r="DM1" s="27"/>
      <c r="DN1" s="111"/>
      <c r="DO1" s="27"/>
      <c r="DP1" s="111"/>
      <c r="DQ1" s="27"/>
      <c r="DR1" s="111"/>
      <c r="DS1" s="27"/>
      <c r="DT1" s="111"/>
      <c r="DU1" s="27"/>
      <c r="DV1" s="111"/>
      <c r="DW1" s="27"/>
      <c r="DX1" s="111"/>
      <c r="DY1" s="27"/>
      <c r="DZ1" s="111"/>
      <c r="EA1" s="27"/>
      <c r="EB1" s="111"/>
      <c r="EC1" s="27"/>
      <c r="ED1" s="111"/>
      <c r="EE1" s="27"/>
      <c r="EF1" s="111"/>
      <c r="EG1" s="27"/>
      <c r="EH1" s="111"/>
      <c r="EI1" s="27"/>
      <c r="EJ1" s="111"/>
      <c r="EK1" s="27"/>
      <c r="EL1" s="111"/>
      <c r="EM1" s="27"/>
      <c r="EN1" s="111"/>
      <c r="EO1" s="27"/>
      <c r="EP1" s="111"/>
      <c r="EQ1" s="27"/>
      <c r="ER1" s="111"/>
      <c r="ES1" s="27"/>
      <c r="ET1" s="111"/>
      <c r="EU1" s="111"/>
      <c r="EV1" s="27"/>
      <c r="EW1" s="111"/>
      <c r="EX1" s="27"/>
      <c r="EY1" s="111"/>
      <c r="EZ1" s="27"/>
      <c r="FA1" s="111"/>
      <c r="FB1" s="27"/>
      <c r="FC1" s="111"/>
      <c r="FD1" s="27"/>
      <c r="FE1" s="111"/>
      <c r="FF1" s="27"/>
      <c r="FG1" s="111"/>
      <c r="FH1" s="27"/>
      <c r="FI1" s="111"/>
      <c r="FJ1" s="27"/>
      <c r="FK1" s="111"/>
      <c r="FL1" s="27"/>
      <c r="FM1" s="111"/>
      <c r="FN1" s="27"/>
      <c r="FO1" s="111"/>
      <c r="FP1" s="27"/>
      <c r="FQ1" s="111"/>
      <c r="FR1" s="27"/>
      <c r="FS1" s="111"/>
      <c r="FT1" s="27"/>
      <c r="FU1" s="111"/>
      <c r="FV1" s="27"/>
      <c r="FW1" s="111"/>
      <c r="FX1" s="27"/>
      <c r="FY1" s="111"/>
      <c r="FZ1" s="27"/>
      <c r="GA1" s="111"/>
      <c r="GB1" s="27"/>
      <c r="GC1" s="111"/>
      <c r="GD1" s="27"/>
      <c r="GE1" s="111"/>
    </row>
    <row r="2" spans="1:5" ht="11.25">
      <c r="A2" s="171" t="s">
        <v>176</v>
      </c>
      <c r="B2" s="27">
        <v>15</v>
      </c>
      <c r="C2" s="28" t="s">
        <v>224</v>
      </c>
      <c r="D2" s="27">
        <v>2</v>
      </c>
      <c r="E2" s="28" t="s">
        <v>212</v>
      </c>
    </row>
    <row r="3" ht="11.25">
      <c r="B3" s="27"/>
    </row>
    <row r="4" ht="11.25">
      <c r="A4" s="167" t="s">
        <v>178</v>
      </c>
    </row>
    <row r="5" spans="1:5" ht="11.25">
      <c r="A5" s="172" t="s">
        <v>179</v>
      </c>
      <c r="B5" s="168">
        <v>38534</v>
      </c>
      <c r="C5" s="28" t="s">
        <v>224</v>
      </c>
      <c r="D5" s="27">
        <v>3</v>
      </c>
      <c r="E5" s="28" t="s">
        <v>213</v>
      </c>
    </row>
    <row r="6" spans="1:5" ht="11.25">
      <c r="A6" s="171" t="s">
        <v>177</v>
      </c>
      <c r="B6" s="168">
        <v>38990</v>
      </c>
      <c r="C6" s="28" t="s">
        <v>224</v>
      </c>
      <c r="D6" s="27">
        <v>4</v>
      </c>
      <c r="E6" s="28" t="s">
        <v>214</v>
      </c>
    </row>
    <row r="7" spans="1:5" ht="11.25">
      <c r="A7" s="171"/>
      <c r="B7" s="168"/>
      <c r="D7" s="27">
        <v>5</v>
      </c>
      <c r="E7" s="28" t="s">
        <v>216</v>
      </c>
    </row>
    <row r="9" spans="2:5" ht="11.25">
      <c r="B9" s="170" t="str">
        <f>TEXT(B5,"mmmm d, yyyy")</f>
        <v>July 1, 2005</v>
      </c>
      <c r="C9" s="28" t="s">
        <v>224</v>
      </c>
      <c r="E9" s="28" t="s">
        <v>222</v>
      </c>
    </row>
    <row r="10" spans="2:5" ht="11.25">
      <c r="B10" s="170" t="str">
        <f>TEXT(B6,"mmmm d, yyyy")</f>
        <v>September 30, 2006</v>
      </c>
      <c r="C10" s="28" t="s">
        <v>224</v>
      </c>
      <c r="E10" s="28" t="s">
        <v>223</v>
      </c>
    </row>
    <row r="14" ht="11.25">
      <c r="B14" s="16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F20" sqref="F19:F20"/>
    </sheetView>
  </sheetViews>
  <sheetFormatPr defaultColWidth="9.140625" defaultRowHeight="12.75"/>
  <cols>
    <col min="1" max="1" width="3.8515625" style="134" customWidth="1"/>
    <col min="2" max="2" width="3.7109375" style="134" customWidth="1"/>
    <col min="3" max="3" width="57.57421875" style="179" bestFit="1" customWidth="1"/>
    <col min="4" max="16384" width="9.140625" style="179" customWidth="1"/>
  </cols>
  <sheetData>
    <row r="3" spans="1:3" ht="12.75">
      <c r="A3" s="179"/>
      <c r="B3" s="182" t="s">
        <v>168</v>
      </c>
      <c r="C3" s="181" t="s">
        <v>217</v>
      </c>
    </row>
    <row r="4" spans="2:3" ht="12.75">
      <c r="B4" s="134">
        <v>1</v>
      </c>
      <c r="C4" s="179" t="s">
        <v>211</v>
      </c>
    </row>
    <row r="5" spans="2:3" ht="12.75">
      <c r="B5" s="134">
        <v>2</v>
      </c>
      <c r="C5" s="179" t="s">
        <v>212</v>
      </c>
    </row>
    <row r="6" spans="2:3" ht="12.75">
      <c r="B6" s="134">
        <v>3</v>
      </c>
      <c r="C6" s="179" t="s">
        <v>234</v>
      </c>
    </row>
    <row r="7" spans="2:3" ht="12.75">
      <c r="B7" s="134">
        <v>4</v>
      </c>
      <c r="C7" s="179" t="s">
        <v>235</v>
      </c>
    </row>
    <row r="8" spans="2:3" ht="12.75">
      <c r="B8" s="134">
        <v>5</v>
      </c>
      <c r="C8" s="179" t="s">
        <v>216</v>
      </c>
    </row>
    <row r="11" spans="1:3" ht="12.75">
      <c r="A11" s="179"/>
      <c r="B11" s="182" t="s">
        <v>169</v>
      </c>
      <c r="C11" s="181" t="s">
        <v>218</v>
      </c>
    </row>
    <row r="12" spans="2:3" ht="12.75">
      <c r="B12" s="134">
        <v>1</v>
      </c>
      <c r="C12" s="179" t="s">
        <v>219</v>
      </c>
    </row>
    <row r="13" spans="2:3" ht="12.75">
      <c r="B13" s="134">
        <v>2</v>
      </c>
      <c r="C13" s="179" t="s">
        <v>215</v>
      </c>
    </row>
    <row r="14" spans="2:3" ht="12.75">
      <c r="B14" s="134">
        <v>3</v>
      </c>
      <c r="C14" s="62" t="s">
        <v>231</v>
      </c>
    </row>
    <row r="15" spans="2:3" ht="12.75">
      <c r="B15" s="134">
        <v>4</v>
      </c>
      <c r="C15" s="62" t="s">
        <v>232</v>
      </c>
    </row>
    <row r="16" ht="12.75">
      <c r="C16" s="62"/>
    </row>
    <row r="18" spans="1:3" ht="12.75">
      <c r="A18" s="179"/>
      <c r="B18" s="182" t="s">
        <v>228</v>
      </c>
      <c r="C18" s="181" t="s">
        <v>220</v>
      </c>
    </row>
    <row r="19" spans="2:3" ht="12.75">
      <c r="B19" s="134">
        <v>1</v>
      </c>
      <c r="C19" s="62" t="s">
        <v>227</v>
      </c>
    </row>
    <row r="20" spans="2:3" ht="12.75">
      <c r="B20" s="134">
        <v>2</v>
      </c>
      <c r="C20" s="179" t="s">
        <v>233</v>
      </c>
    </row>
    <row r="23" spans="1:3" ht="12.75">
      <c r="A23" s="179"/>
      <c r="B23" s="182" t="s">
        <v>229</v>
      </c>
      <c r="C23" s="181" t="s">
        <v>225</v>
      </c>
    </row>
    <row r="24" spans="2:3" ht="12.75">
      <c r="B24" s="134">
        <v>1</v>
      </c>
      <c r="C24" s="62" t="s">
        <v>226</v>
      </c>
    </row>
    <row r="25" spans="2:3" ht="12.75">
      <c r="B25" s="134">
        <v>2</v>
      </c>
      <c r="C25" s="179" t="s">
        <v>230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</dc:creator>
  <cp:keywords/>
  <dc:description/>
  <cp:lastModifiedBy>Joanne Putnam</cp:lastModifiedBy>
  <cp:lastPrinted>2007-07-20T14:35:25Z</cp:lastPrinted>
  <dcterms:created xsi:type="dcterms:W3CDTF">2005-06-22T18:12:48Z</dcterms:created>
  <dcterms:modified xsi:type="dcterms:W3CDTF">2007-08-15T16:30:39Z</dcterms:modified>
  <cp:category/>
  <cp:version/>
  <cp:contentType/>
  <cp:contentStatus/>
</cp:coreProperties>
</file>