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202\"/>
    </mc:Choice>
  </mc:AlternateContent>
  <xr:revisionPtr revIDLastSave="0" documentId="10_ncr:100000_{115436B4-A5DF-43C5-995C-6371922D261D}" xr6:coauthVersionLast="31" xr6:coauthVersionMax="31" xr10:uidLastSave="{00000000-0000-0000-0000-000000000000}"/>
  <bookViews>
    <workbookView xWindow="9600" yWindow="2085" windowWidth="9825" windowHeight="6285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'0-4'!$A$1:$R$65</definedName>
    <definedName name="_xlnm.Print_Area" localSheetId="6">'100+'!$A$1:$R$65</definedName>
    <definedName name="_xlnm.Print_Area" localSheetId="4">'10-25'!$A$1:$R$65</definedName>
    <definedName name="_xlnm.Print_Area" localSheetId="5">'26-99'!$A$1:$R$65</definedName>
    <definedName name="_xlnm.Print_Area" localSheetId="3">'5-9'!$A$1:$R$65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79017"/>
</workbook>
</file>

<file path=xl/calcChain.xml><?xml version="1.0" encoding="utf-8"?>
<calcChain xmlns="http://schemas.openxmlformats.org/spreadsheetml/2006/main">
  <c r="L41" i="8" l="1"/>
  <c r="F41" i="8"/>
  <c r="L40" i="8" l="1"/>
  <c r="F40" i="8"/>
  <c r="C155" i="14" l="1"/>
  <c r="D155" i="14"/>
  <c r="E155" i="14"/>
  <c r="F155" i="14"/>
  <c r="G155" i="14"/>
  <c r="H155" i="14"/>
  <c r="I155" i="14"/>
  <c r="J155" i="14"/>
  <c r="I61" i="4"/>
  <c r="H61" i="4"/>
  <c r="G61" i="4"/>
  <c r="F61" i="4"/>
  <c r="E61" i="4"/>
  <c r="D61" i="4"/>
  <c r="C61" i="4"/>
  <c r="I61" i="5"/>
  <c r="H61" i="5"/>
  <c r="G61" i="5"/>
  <c r="F61" i="5"/>
  <c r="E61" i="5"/>
  <c r="D61" i="5"/>
  <c r="C61" i="5"/>
  <c r="B61" i="5"/>
  <c r="I61" i="11"/>
  <c r="H61" i="11"/>
  <c r="G61" i="11"/>
  <c r="F61" i="11"/>
  <c r="E61" i="11"/>
  <c r="D61" i="11"/>
  <c r="C61" i="11"/>
  <c r="B61" i="11"/>
  <c r="I61" i="3"/>
  <c r="H61" i="3"/>
  <c r="G61" i="3"/>
  <c r="F61" i="3"/>
  <c r="E61" i="3"/>
  <c r="D61" i="3"/>
  <c r="C61" i="3"/>
  <c r="B61" i="3"/>
  <c r="D127" i="14"/>
  <c r="E127" i="14"/>
  <c r="F127" i="14"/>
  <c r="G127" i="14"/>
  <c r="H127" i="14"/>
  <c r="I127" i="14"/>
  <c r="J127" i="14"/>
  <c r="C127" i="1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60" i="5"/>
  <c r="H60" i="5"/>
  <c r="G60" i="5"/>
  <c r="F60" i="5"/>
  <c r="E60" i="5"/>
  <c r="D60" i="5"/>
  <c r="C60" i="5"/>
  <c r="B60" i="5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I62" i="5" s="1"/>
  <c r="H37" i="5"/>
  <c r="H62" i="5" s="1"/>
  <c r="G37" i="5"/>
  <c r="F37" i="5"/>
  <c r="E37" i="5"/>
  <c r="D37" i="5"/>
  <c r="D62" i="5" s="1"/>
  <c r="C37" i="5"/>
  <c r="B37" i="5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I62" i="11" s="1"/>
  <c r="H37" i="11"/>
  <c r="H62" i="11" s="1"/>
  <c r="G37" i="11"/>
  <c r="G62" i="11" s="1"/>
  <c r="F37" i="11"/>
  <c r="F62" i="11" s="1"/>
  <c r="E37" i="11"/>
  <c r="E62" i="11" s="1"/>
  <c r="D37" i="11"/>
  <c r="D62" i="11" s="1"/>
  <c r="C37" i="11"/>
  <c r="C62" i="11" s="1"/>
  <c r="B37" i="11"/>
  <c r="B62" i="11" s="1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C62" i="3" s="1"/>
  <c r="B37" i="3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B62" i="4"/>
  <c r="H62" i="4"/>
  <c r="B62" i="5"/>
  <c r="I61" i="2"/>
  <c r="I62" i="2" s="1"/>
  <c r="H61" i="2"/>
  <c r="H62" i="2" s="1"/>
  <c r="G61" i="2"/>
  <c r="G62" i="2" s="1"/>
  <c r="F61" i="2"/>
  <c r="E61" i="2"/>
  <c r="D61" i="2"/>
  <c r="D62" i="2" s="1"/>
  <c r="C61" i="2"/>
  <c r="C62" i="2" s="1"/>
  <c r="B61" i="2"/>
  <c r="K126" i="14"/>
  <c r="L126" i="14"/>
  <c r="M126" i="14" s="1"/>
  <c r="K101" i="14"/>
  <c r="L101" i="14"/>
  <c r="M101" i="14" s="1"/>
  <c r="K76" i="14"/>
  <c r="L76" i="14"/>
  <c r="M76" i="14" s="1"/>
  <c r="K51" i="14"/>
  <c r="L51" i="14"/>
  <c r="M51" i="14" s="1"/>
  <c r="K26" i="14"/>
  <c r="K155" i="14" s="1"/>
  <c r="L26" i="14"/>
  <c r="M26" i="14" s="1"/>
  <c r="L155" i="14" l="1"/>
  <c r="E62" i="3"/>
  <c r="I62" i="3"/>
  <c r="B62" i="3"/>
  <c r="F62" i="3"/>
  <c r="G62" i="3"/>
  <c r="D62" i="3"/>
  <c r="H62" i="3"/>
  <c r="E62" i="5"/>
  <c r="C62" i="5"/>
  <c r="G62" i="5"/>
  <c r="E62" i="4"/>
  <c r="I62" i="4"/>
  <c r="F62" i="4"/>
  <c r="E62" i="2"/>
  <c r="B62" i="2"/>
  <c r="F62" i="2"/>
  <c r="J61" i="4"/>
  <c r="D62" i="4"/>
  <c r="F62" i="5"/>
  <c r="J61" i="5"/>
  <c r="L61" i="5"/>
  <c r="J61" i="11"/>
  <c r="L61" i="11"/>
  <c r="N61" i="11" s="1"/>
  <c r="J61" i="3"/>
  <c r="L61" i="3"/>
  <c r="G62" i="4"/>
  <c r="L61" i="4"/>
  <c r="C62" i="4"/>
  <c r="J61" i="2"/>
  <c r="L61" i="2"/>
  <c r="F39" i="8"/>
  <c r="F30" i="8"/>
  <c r="F31" i="8"/>
  <c r="F32" i="8"/>
  <c r="F33" i="8"/>
  <c r="F34" i="8"/>
  <c r="F35" i="8"/>
  <c r="F36" i="8"/>
  <c r="F37" i="8"/>
  <c r="N61" i="2" l="1"/>
  <c r="N61" i="4"/>
  <c r="N61" i="5"/>
  <c r="N61" i="3"/>
  <c r="F38" i="8"/>
  <c r="C133" i="14" l="1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32" i="14"/>
  <c r="D132" i="14"/>
  <c r="E132" i="14"/>
  <c r="F132" i="14"/>
  <c r="G132" i="14"/>
  <c r="H132" i="14"/>
  <c r="I132" i="14"/>
  <c r="J132" i="14"/>
  <c r="D131" i="14"/>
  <c r="E131" i="14"/>
  <c r="E156" i="14" s="1"/>
  <c r="F131" i="14"/>
  <c r="G131" i="14"/>
  <c r="H131" i="14"/>
  <c r="I131" i="14"/>
  <c r="I156" i="14" s="1"/>
  <c r="J131" i="14"/>
  <c r="C131" i="14"/>
  <c r="D156" i="14" l="1"/>
  <c r="G156" i="14"/>
  <c r="C156" i="14"/>
  <c r="J156" i="14"/>
  <c r="F156" i="14"/>
  <c r="H156" i="14"/>
  <c r="J39" i="11"/>
  <c r="J59" i="11"/>
  <c r="J55" i="11"/>
  <c r="J41" i="11"/>
  <c r="L51" i="11"/>
  <c r="L47" i="11"/>
  <c r="L43" i="11"/>
  <c r="J53" i="11"/>
  <c r="L49" i="11"/>
  <c r="L45" i="11"/>
  <c r="L39" i="11"/>
  <c r="L57" i="11"/>
  <c r="L41" i="11"/>
  <c r="J37" i="11"/>
  <c r="J57" i="11"/>
  <c r="L53" i="11"/>
  <c r="L60" i="11"/>
  <c r="J58" i="11"/>
  <c r="J56" i="11"/>
  <c r="J54" i="11"/>
  <c r="J52" i="11"/>
  <c r="J50" i="11"/>
  <c r="J48" i="11"/>
  <c r="J46" i="11"/>
  <c r="J44" i="11"/>
  <c r="J60" i="11"/>
  <c r="L55" i="11"/>
  <c r="J51" i="11"/>
  <c r="J49" i="11"/>
  <c r="J47" i="11"/>
  <c r="J45" i="11"/>
  <c r="J43" i="11"/>
  <c r="L59" i="11"/>
  <c r="L58" i="11"/>
  <c r="L56" i="11"/>
  <c r="L54" i="11"/>
  <c r="L52" i="11"/>
  <c r="L50" i="11"/>
  <c r="L48" i="11"/>
  <c r="L46" i="11"/>
  <c r="L44" i="11"/>
  <c r="J42" i="11"/>
  <c r="J40" i="11"/>
  <c r="J38" i="11"/>
  <c r="L37" i="11"/>
  <c r="L42" i="11"/>
  <c r="L40" i="11"/>
  <c r="L38" i="11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L2" i="14"/>
  <c r="K2" i="14"/>
  <c r="K127" i="14" s="1"/>
  <c r="L127" i="14" l="1"/>
  <c r="K131" i="14"/>
  <c r="M100" i="14"/>
  <c r="M92" i="14"/>
  <c r="M84" i="14"/>
  <c r="M71" i="14"/>
  <c r="M67" i="14"/>
  <c r="M65" i="14"/>
  <c r="M59" i="14"/>
  <c r="M57" i="14"/>
  <c r="M50" i="14"/>
  <c r="M46" i="14"/>
  <c r="L153" i="14"/>
  <c r="L149" i="14"/>
  <c r="L145" i="14"/>
  <c r="L141" i="14"/>
  <c r="L137" i="14"/>
  <c r="L131" i="14"/>
  <c r="K153" i="14"/>
  <c r="K149" i="14"/>
  <c r="K145" i="14"/>
  <c r="K141" i="14"/>
  <c r="K139" i="14"/>
  <c r="K135" i="14"/>
  <c r="K133" i="14"/>
  <c r="L154" i="14"/>
  <c r="L152" i="14"/>
  <c r="M21" i="14"/>
  <c r="L150" i="14"/>
  <c r="L148" i="14"/>
  <c r="M17" i="14"/>
  <c r="L146" i="14"/>
  <c r="L144" i="14"/>
  <c r="M13" i="14"/>
  <c r="L142" i="14"/>
  <c r="L140" i="14"/>
  <c r="M9" i="14"/>
  <c r="L138" i="14"/>
  <c r="L136" i="14"/>
  <c r="L134" i="14"/>
  <c r="L132" i="14"/>
  <c r="L151" i="14"/>
  <c r="L147" i="14"/>
  <c r="L143" i="14"/>
  <c r="L139" i="14"/>
  <c r="L135" i="14"/>
  <c r="L133" i="14"/>
  <c r="K151" i="14"/>
  <c r="K147" i="14"/>
  <c r="K143" i="14"/>
  <c r="K137" i="14"/>
  <c r="K154" i="14"/>
  <c r="K152" i="14"/>
  <c r="K150" i="14"/>
  <c r="K148" i="14"/>
  <c r="K146" i="14"/>
  <c r="K144" i="14"/>
  <c r="K142" i="14"/>
  <c r="K140" i="14"/>
  <c r="K138" i="14"/>
  <c r="K136" i="14"/>
  <c r="K134" i="14"/>
  <c r="K132" i="14"/>
  <c r="M124" i="14"/>
  <c r="M122" i="14"/>
  <c r="M120" i="14"/>
  <c r="M118" i="14"/>
  <c r="M116" i="14"/>
  <c r="M114" i="14"/>
  <c r="M112" i="14"/>
  <c r="M110" i="14"/>
  <c r="M62" i="14"/>
  <c r="M45" i="14"/>
  <c r="M41" i="14"/>
  <c r="M37" i="14"/>
  <c r="M4" i="14"/>
  <c r="M29" i="14"/>
  <c r="M113" i="14"/>
  <c r="M88" i="14"/>
  <c r="M80" i="14"/>
  <c r="M25" i="14"/>
  <c r="M117" i="14"/>
  <c r="M109" i="14"/>
  <c r="M107" i="14"/>
  <c r="M103" i="14"/>
  <c r="M91" i="14"/>
  <c r="M89" i="14"/>
  <c r="M87" i="14"/>
  <c r="M85" i="14"/>
  <c r="M83" i="14"/>
  <c r="M81" i="14"/>
  <c r="M79" i="14"/>
  <c r="M77" i="14"/>
  <c r="M74" i="14"/>
  <c r="M125" i="14"/>
  <c r="M98" i="14"/>
  <c r="M94" i="14"/>
  <c r="M33" i="14"/>
  <c r="M63" i="14"/>
  <c r="M105" i="14"/>
  <c r="M123" i="14"/>
  <c r="M119" i="14"/>
  <c r="M108" i="14"/>
  <c r="M106" i="14"/>
  <c r="M104" i="14"/>
  <c r="M102" i="14"/>
  <c r="M96" i="14"/>
  <c r="M90" i="14"/>
  <c r="M86" i="14"/>
  <c r="M70" i="14"/>
  <c r="M68" i="14"/>
  <c r="M66" i="14"/>
  <c r="M55" i="14"/>
  <c r="M42" i="14"/>
  <c r="M38" i="14"/>
  <c r="M19" i="14"/>
  <c r="M15" i="14"/>
  <c r="M115" i="14"/>
  <c r="M111" i="14"/>
  <c r="M99" i="14"/>
  <c r="M97" i="14"/>
  <c r="M95" i="14"/>
  <c r="M93" i="14"/>
  <c r="M82" i="14"/>
  <c r="M75" i="14"/>
  <c r="M73" i="14"/>
  <c r="M60" i="14"/>
  <c r="M58" i="14"/>
  <c r="M54" i="14"/>
  <c r="M49" i="14"/>
  <c r="M34" i="14"/>
  <c r="M30" i="14"/>
  <c r="M16" i="14"/>
  <c r="M14" i="14"/>
  <c r="M2" i="14"/>
  <c r="M24" i="14"/>
  <c r="M22" i="14"/>
  <c r="M8" i="14"/>
  <c r="M6" i="14"/>
  <c r="M78" i="14"/>
  <c r="M72" i="14"/>
  <c r="M69" i="14"/>
  <c r="M64" i="14"/>
  <c r="M61" i="14"/>
  <c r="M56" i="14"/>
  <c r="M53" i="14"/>
  <c r="M47" i="14"/>
  <c r="M44" i="14"/>
  <c r="M39" i="14"/>
  <c r="M36" i="14"/>
  <c r="M31" i="14"/>
  <c r="M28" i="14"/>
  <c r="M20" i="14"/>
  <c r="M18" i="14"/>
  <c r="M11" i="14"/>
  <c r="M121" i="14"/>
  <c r="M52" i="14"/>
  <c r="M48" i="14"/>
  <c r="M43" i="14"/>
  <c r="M40" i="14"/>
  <c r="M35" i="14"/>
  <c r="M32" i="14"/>
  <c r="M27" i="14"/>
  <c r="M23" i="14"/>
  <c r="M12" i="14"/>
  <c r="M10" i="14"/>
  <c r="M7" i="14"/>
  <c r="M5" i="14"/>
  <c r="M3" i="14"/>
  <c r="L156" i="14" l="1"/>
  <c r="K156" i="14"/>
  <c r="M133" i="14"/>
  <c r="M147" i="14"/>
  <c r="M136" i="14"/>
  <c r="M152" i="14"/>
  <c r="M139" i="14"/>
  <c r="M145" i="14"/>
  <c r="M134" i="14"/>
  <c r="M141" i="14"/>
  <c r="M146" i="14"/>
  <c r="M151" i="14"/>
  <c r="M140" i="14"/>
  <c r="M142" i="14"/>
  <c r="M138" i="14"/>
  <c r="M148" i="14"/>
  <c r="M154" i="14"/>
  <c r="M156" i="14"/>
  <c r="M131" i="14"/>
  <c r="M149" i="14"/>
  <c r="M135" i="14"/>
  <c r="M143" i="14"/>
  <c r="M132" i="14"/>
  <c r="M144" i="14"/>
  <c r="M150" i="14"/>
  <c r="M137" i="14"/>
  <c r="M153" i="14"/>
  <c r="M127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L38" i="5"/>
  <c r="L39" i="5"/>
  <c r="L40" i="5"/>
  <c r="L42" i="5"/>
  <c r="L43" i="5"/>
  <c r="L44" i="5"/>
  <c r="L46" i="5"/>
  <c r="L47" i="5"/>
  <c r="L48" i="5"/>
  <c r="L50" i="5"/>
  <c r="L51" i="5"/>
  <c r="L52" i="5"/>
  <c r="L53" i="5"/>
  <c r="L54" i="5"/>
  <c r="L55" i="5"/>
  <c r="L56" i="5"/>
  <c r="L57" i="5"/>
  <c r="L58" i="5"/>
  <c r="L59" i="5"/>
  <c r="L60" i="5"/>
  <c r="L37" i="5"/>
  <c r="L41" i="5"/>
  <c r="L45" i="5"/>
  <c r="L49" i="5"/>
  <c r="L62" i="5" l="1"/>
  <c r="J62" i="5"/>
  <c r="J52" i="2"/>
  <c r="L44" i="2"/>
  <c r="J42" i="2"/>
  <c r="L42" i="2"/>
  <c r="J40" i="2"/>
  <c r="L49" i="2"/>
  <c r="J54" i="2"/>
  <c r="J48" i="2"/>
  <c r="J57" i="4"/>
  <c r="L56" i="4"/>
  <c r="J54" i="4"/>
  <c r="J56" i="4"/>
  <c r="L60" i="4"/>
  <c r="L54" i="4"/>
  <c r="L58" i="4"/>
  <c r="J59" i="4"/>
  <c r="L55" i="4"/>
  <c r="J55" i="4"/>
  <c r="J53" i="4"/>
  <c r="J58" i="4"/>
  <c r="J60" i="4"/>
  <c r="L53" i="4"/>
  <c r="L59" i="4"/>
  <c r="L37" i="2"/>
  <c r="J41" i="2"/>
  <c r="J45" i="2"/>
  <c r="J50" i="2"/>
  <c r="J53" i="2"/>
  <c r="L54" i="2"/>
  <c r="J58" i="2"/>
  <c r="L59" i="2"/>
  <c r="J46" i="2"/>
  <c r="L47" i="2"/>
  <c r="J59" i="2"/>
  <c r="L60" i="2"/>
  <c r="J39" i="2"/>
  <c r="L40" i="2"/>
  <c r="J43" i="2"/>
  <c r="L45" i="2"/>
  <c r="J51" i="2"/>
  <c r="L52" i="2"/>
  <c r="L58" i="2"/>
  <c r="J44" i="2"/>
  <c r="J47" i="2"/>
  <c r="J56" i="2"/>
  <c r="L38" i="2"/>
  <c r="J38" i="2" s="1"/>
  <c r="N38" i="2" s="1"/>
  <c r="L50" i="2"/>
  <c r="J60" i="2"/>
  <c r="L43" i="2"/>
  <c r="J49" i="2"/>
  <c r="L55" i="2"/>
  <c r="J55" i="2" s="1"/>
  <c r="N55" i="2" s="1"/>
  <c r="L46" i="2"/>
  <c r="L56" i="2"/>
  <c r="L39" i="2"/>
  <c r="L51" i="2"/>
  <c r="L41" i="2"/>
  <c r="L53" i="2"/>
  <c r="N49" i="2" l="1"/>
  <c r="N47" i="2"/>
  <c r="J37" i="2"/>
  <c r="N53" i="2"/>
  <c r="N40" i="2"/>
  <c r="N42" i="2"/>
  <c r="N46" i="2"/>
  <c r="N45" i="2"/>
  <c r="N53" i="4"/>
  <c r="N54" i="4"/>
  <c r="N58" i="4"/>
  <c r="N50" i="2"/>
  <c r="N56" i="2"/>
  <c r="N39" i="2"/>
  <c r="J47" i="4"/>
  <c r="N55" i="4"/>
  <c r="N44" i="2"/>
  <c r="N43" i="2"/>
  <c r="N51" i="2"/>
  <c r="N52" i="2"/>
  <c r="N59" i="2"/>
  <c r="N41" i="2"/>
  <c r="N54" i="2"/>
  <c r="N60" i="2"/>
  <c r="N58" i="2"/>
  <c r="L49" i="4"/>
  <c r="N56" i="4"/>
  <c r="L47" i="4"/>
  <c r="J52" i="4"/>
  <c r="J51" i="4"/>
  <c r="N60" i="4"/>
  <c r="J49" i="4"/>
  <c r="J48" i="4"/>
  <c r="N59" i="4"/>
  <c r="L51" i="4"/>
  <c r="L48" i="4"/>
  <c r="L52" i="4"/>
  <c r="A8" i="3"/>
  <c r="N37" i="2" l="1"/>
  <c r="N52" i="4"/>
  <c r="N49" i="4"/>
  <c r="N48" i="4"/>
  <c r="N47" i="4"/>
  <c r="N51" i="4"/>
  <c r="J42" i="3"/>
  <c r="J41" i="4"/>
  <c r="L49" i="3"/>
  <c r="J48" i="3"/>
  <c r="J55" i="3"/>
  <c r="J60" i="3"/>
  <c r="J47" i="3"/>
  <c r="J50" i="3"/>
  <c r="L56" i="3"/>
  <c r="J46" i="4"/>
  <c r="J43" i="4"/>
  <c r="J40" i="4"/>
  <c r="J44" i="4"/>
  <c r="J39" i="4"/>
  <c r="J38" i="4"/>
  <c r="J45" i="4"/>
  <c r="J42" i="4"/>
  <c r="L46" i="4"/>
  <c r="L43" i="4"/>
  <c r="L38" i="4"/>
  <c r="L40" i="4"/>
  <c r="L45" i="4"/>
  <c r="L37" i="4"/>
  <c r="L39" i="4"/>
  <c r="L41" i="4"/>
  <c r="J37" i="4"/>
  <c r="N42" i="11"/>
  <c r="L50" i="3"/>
  <c r="L57" i="3"/>
  <c r="J40" i="3"/>
  <c r="L54" i="3"/>
  <c r="J46" i="3"/>
  <c r="J44" i="3"/>
  <c r="L48" i="3"/>
  <c r="L40" i="3"/>
  <c r="J45" i="3"/>
  <c r="J59" i="3"/>
  <c r="L38" i="3"/>
  <c r="L41" i="3"/>
  <c r="J52" i="3"/>
  <c r="J53" i="3"/>
  <c r="J38" i="3"/>
  <c r="J41" i="3"/>
  <c r="J43" i="3"/>
  <c r="J57" i="3"/>
  <c r="J58" i="3"/>
  <c r="L59" i="3"/>
  <c r="J51" i="3"/>
  <c r="J39" i="3"/>
  <c r="L47" i="3"/>
  <c r="J56" i="3"/>
  <c r="J49" i="3"/>
  <c r="J54" i="3"/>
  <c r="L46" i="3"/>
  <c r="L58" i="3"/>
  <c r="L53" i="3"/>
  <c r="L45" i="3"/>
  <c r="L55" i="3"/>
  <c r="J37" i="3"/>
  <c r="L39" i="3"/>
  <c r="N57" i="14" l="1"/>
  <c r="N49" i="3"/>
  <c r="N55" i="11"/>
  <c r="N40" i="11"/>
  <c r="N58" i="5"/>
  <c r="N38" i="5"/>
  <c r="N38" i="11"/>
  <c r="N57" i="11"/>
  <c r="N56" i="11"/>
  <c r="N38" i="3"/>
  <c r="N41" i="4"/>
  <c r="N56" i="3"/>
  <c r="N58" i="3"/>
  <c r="N55" i="3"/>
  <c r="N44" i="11"/>
  <c r="N49" i="11"/>
  <c r="N59" i="5"/>
  <c r="N52" i="5"/>
  <c r="N45" i="5"/>
  <c r="N49" i="5"/>
  <c r="N53" i="5"/>
  <c r="N40" i="4"/>
  <c r="N45" i="4"/>
  <c r="N46" i="4"/>
  <c r="N43" i="5"/>
  <c r="N47" i="5"/>
  <c r="N56" i="5"/>
  <c r="N60" i="5"/>
  <c r="N37" i="5"/>
  <c r="N50" i="5"/>
  <c r="N44" i="5"/>
  <c r="N48" i="5"/>
  <c r="D4" i="5"/>
  <c r="N42" i="5"/>
  <c r="N55" i="5"/>
  <c r="N54" i="11"/>
  <c r="N51" i="11"/>
  <c r="N43" i="11"/>
  <c r="N53" i="11"/>
  <c r="N52" i="11"/>
  <c r="N48" i="11"/>
  <c r="N46" i="11"/>
  <c r="N59" i="11"/>
  <c r="N41" i="11"/>
  <c r="N50" i="11"/>
  <c r="N41" i="3"/>
  <c r="N59" i="3"/>
  <c r="N54" i="3"/>
  <c r="N39" i="3"/>
  <c r="N47" i="3"/>
  <c r="N45" i="3"/>
  <c r="N50" i="3"/>
  <c r="N48" i="3"/>
  <c r="N53" i="3"/>
  <c r="N39" i="4"/>
  <c r="N38" i="4"/>
  <c r="N43" i="4"/>
  <c r="J62" i="11"/>
  <c r="L62" i="11"/>
  <c r="D4" i="11" s="1"/>
  <c r="N39" i="11"/>
  <c r="J62" i="3"/>
  <c r="N40" i="3"/>
  <c r="L62" i="3"/>
  <c r="N46" i="3"/>
  <c r="N57" i="3"/>
  <c r="N37" i="4"/>
  <c r="N64" i="4"/>
  <c r="D3" i="4" s="1"/>
  <c r="N51" i="5"/>
  <c r="N57" i="5"/>
  <c r="N64" i="5"/>
  <c r="D3" i="5" s="1"/>
  <c r="N64" i="11"/>
  <c r="D3" i="11" s="1"/>
  <c r="E7" i="7" s="1"/>
  <c r="N58" i="11"/>
  <c r="N47" i="11"/>
  <c r="N60" i="11"/>
  <c r="N45" i="11"/>
  <c r="N37" i="11"/>
  <c r="N52" i="14" l="1"/>
  <c r="N74" i="14"/>
  <c r="N37" i="14"/>
  <c r="N31" i="14"/>
  <c r="N61" i="14"/>
  <c r="N58" i="14"/>
  <c r="N45" i="14"/>
  <c r="N28" i="14"/>
  <c r="N39" i="14"/>
  <c r="N30" i="14"/>
  <c r="N75" i="14"/>
  <c r="N47" i="14"/>
  <c r="N29" i="14"/>
  <c r="N66" i="14"/>
  <c r="N48" i="14"/>
  <c r="N71" i="14"/>
  <c r="N73" i="14"/>
  <c r="N35" i="14"/>
  <c r="N49" i="14"/>
  <c r="N68" i="14"/>
  <c r="N59" i="14"/>
  <c r="N53" i="14"/>
  <c r="N70" i="14"/>
  <c r="N60" i="14"/>
  <c r="N43" i="14"/>
  <c r="N38" i="14"/>
  <c r="N65" i="14"/>
  <c r="N63" i="14"/>
  <c r="N62" i="14"/>
  <c r="N36" i="14"/>
  <c r="N54" i="14"/>
  <c r="N40" i="14"/>
  <c r="N44" i="14"/>
  <c r="N56" i="14"/>
  <c r="N67" i="14"/>
  <c r="N69" i="14"/>
  <c r="N64" i="14"/>
  <c r="N46" i="14"/>
  <c r="N72" i="14"/>
  <c r="N55" i="14"/>
  <c r="O46" i="11"/>
  <c r="O42" i="11"/>
  <c r="O58" i="11"/>
  <c r="O59" i="11"/>
  <c r="O55" i="11"/>
  <c r="O47" i="11"/>
  <c r="O39" i="11"/>
  <c r="O41" i="11"/>
  <c r="O54" i="11"/>
  <c r="O40" i="11"/>
  <c r="O60" i="11"/>
  <c r="O50" i="11"/>
  <c r="O51" i="11"/>
  <c r="O45" i="11"/>
  <c r="O43" i="11"/>
  <c r="O37" i="11"/>
  <c r="O53" i="11"/>
  <c r="O44" i="11"/>
  <c r="O38" i="11"/>
  <c r="O52" i="11"/>
  <c r="O49" i="11"/>
  <c r="O57" i="11"/>
  <c r="O48" i="11"/>
  <c r="O56" i="11"/>
  <c r="N62" i="11"/>
  <c r="N76" i="14" s="1"/>
  <c r="N62" i="3"/>
  <c r="N51" i="14" s="1"/>
  <c r="E9" i="7"/>
  <c r="N62" i="5"/>
  <c r="E8" i="7"/>
  <c r="N65" i="5"/>
  <c r="D5" i="5" s="1"/>
  <c r="C8" i="7" s="1"/>
  <c r="N65" i="11"/>
  <c r="D5" i="11" s="1"/>
  <c r="C7" i="7" s="1"/>
  <c r="J57" i="2"/>
  <c r="L48" i="2"/>
  <c r="L57" i="2"/>
  <c r="N64" i="2" l="1"/>
  <c r="J62" i="2"/>
  <c r="D3" i="2" s="1"/>
  <c r="E38" i="7" s="1"/>
  <c r="L62" i="2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N48" i="2"/>
  <c r="G8" i="7"/>
  <c r="G7" i="7"/>
  <c r="N57" i="2"/>
  <c r="N62" i="2" l="1"/>
  <c r="N65" i="2"/>
  <c r="D5" i="2" s="1"/>
  <c r="O48" i="2"/>
  <c r="O58" i="2"/>
  <c r="O42" i="2"/>
  <c r="O53" i="2"/>
  <c r="O50" i="2"/>
  <c r="O46" i="2"/>
  <c r="O52" i="2"/>
  <c r="O40" i="2"/>
  <c r="O60" i="2"/>
  <c r="O37" i="2"/>
  <c r="O39" i="2"/>
  <c r="O55" i="2"/>
  <c r="O51" i="2"/>
  <c r="O41" i="2"/>
  <c r="O54" i="2"/>
  <c r="O38" i="2"/>
  <c r="O45" i="2"/>
  <c r="O47" i="2"/>
  <c r="O56" i="2"/>
  <c r="O49" i="2"/>
  <c r="O44" i="2"/>
  <c r="O59" i="2"/>
  <c r="O43" i="2"/>
  <c r="O57" i="2"/>
  <c r="G38" i="7"/>
  <c r="K64" i="3"/>
  <c r="D4" i="3"/>
  <c r="C6" i="7" s="1"/>
  <c r="L37" i="3"/>
  <c r="N37" i="3" s="1"/>
  <c r="L60" i="3"/>
  <c r="N60" i="3" s="1"/>
  <c r="L44" i="3"/>
  <c r="N44" i="3" s="1"/>
  <c r="L42" i="3"/>
  <c r="N42" i="3" s="1"/>
  <c r="L51" i="3"/>
  <c r="N51" i="3" s="1"/>
  <c r="L52" i="3"/>
  <c r="N52" i="3" s="1"/>
  <c r="L43" i="3"/>
  <c r="N43" i="3" s="1"/>
  <c r="N32" i="14" l="1"/>
  <c r="N33" i="14"/>
  <c r="N42" i="14"/>
  <c r="N50" i="14"/>
  <c r="N34" i="14"/>
  <c r="N41" i="14"/>
  <c r="N27" i="14"/>
  <c r="D3" i="3"/>
  <c r="E6" i="7" s="1"/>
  <c r="O44" i="3"/>
  <c r="O37" i="3"/>
  <c r="O49" i="3"/>
  <c r="O56" i="3"/>
  <c r="O38" i="3"/>
  <c r="O54" i="3"/>
  <c r="O47" i="3"/>
  <c r="O46" i="3"/>
  <c r="O50" i="3"/>
  <c r="O48" i="3"/>
  <c r="O39" i="3"/>
  <c r="O59" i="3"/>
  <c r="O57" i="3"/>
  <c r="O53" i="3"/>
  <c r="O41" i="3"/>
  <c r="O45" i="3"/>
  <c r="O40" i="3"/>
  <c r="O55" i="3"/>
  <c r="O58" i="3"/>
  <c r="O42" i="3"/>
  <c r="O51" i="3"/>
  <c r="O52" i="3"/>
  <c r="O43" i="3"/>
  <c r="O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5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N40" i="5"/>
  <c r="N39" i="5"/>
  <c r="N41" i="5"/>
  <c r="N54" i="5"/>
  <c r="N46" i="5"/>
  <c r="L44" i="4"/>
  <c r="N44" i="4" s="1"/>
  <c r="L42" i="4"/>
  <c r="L57" i="4"/>
  <c r="N57" i="4" s="1"/>
  <c r="J50" i="4"/>
  <c r="J62" i="4" s="1"/>
  <c r="L50" i="4"/>
  <c r="N42" i="4" l="1"/>
  <c r="L62" i="4"/>
  <c r="O46" i="5"/>
  <c r="O39" i="5"/>
  <c r="O38" i="5"/>
  <c r="O52" i="5"/>
  <c r="O50" i="5"/>
  <c r="O47" i="5"/>
  <c r="O51" i="5"/>
  <c r="O42" i="5"/>
  <c r="O58" i="5"/>
  <c r="O59" i="5"/>
  <c r="O53" i="5"/>
  <c r="O43" i="5"/>
  <c r="O37" i="5"/>
  <c r="O48" i="5"/>
  <c r="O45" i="5"/>
  <c r="O49" i="5"/>
  <c r="O44" i="5"/>
  <c r="O56" i="5"/>
  <c r="O60" i="5"/>
  <c r="O57" i="5"/>
  <c r="O55" i="5"/>
  <c r="O41" i="5"/>
  <c r="O40" i="5"/>
  <c r="O54" i="5"/>
  <c r="N50" i="4"/>
  <c r="D4" i="4" l="1"/>
  <c r="N65" i="4"/>
  <c r="D5" i="4" s="1"/>
  <c r="N62" i="4"/>
  <c r="O50" i="4"/>
  <c r="O53" i="4"/>
  <c r="O51" i="4"/>
  <c r="O60" i="4"/>
  <c r="O39" i="4"/>
  <c r="O44" i="4"/>
  <c r="O52" i="4"/>
  <c r="O55" i="4"/>
  <c r="O45" i="4"/>
  <c r="O43" i="4"/>
  <c r="O49" i="4"/>
  <c r="O47" i="4"/>
  <c r="O41" i="4"/>
  <c r="O37" i="4"/>
  <c r="O54" i="4"/>
  <c r="O46" i="4"/>
  <c r="O38" i="4"/>
  <c r="O58" i="4"/>
  <c r="O40" i="4"/>
  <c r="O42" i="4"/>
  <c r="O48" i="4"/>
  <c r="O57" i="4"/>
  <c r="O59" i="4"/>
  <c r="O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C9" i="7" l="1"/>
  <c r="G9" i="7" s="1"/>
  <c r="B29" i="4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  <c r="C10" i="7" l="1"/>
  <c r="G10" i="7" s="1"/>
</calcChain>
</file>

<file path=xl/sharedStrings.xml><?xml version="1.0" encoding="utf-8"?>
<sst xmlns="http://schemas.openxmlformats.org/spreadsheetml/2006/main" count="430" uniqueCount="129">
  <si>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</si>
  <si>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</si>
  <si>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</si>
  <si>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</si>
  <si>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</si>
  <si>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</si>
  <si>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</si>
  <si>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</si>
  <si>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</si>
  <si>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</si>
  <si>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</si>
  <si>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</si>
  <si>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</si>
  <si>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</si>
  <si>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</si>
  <si>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</si>
  <si>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</si>
  <si>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</si>
  <si>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</si>
  <si>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</si>
  <si>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</si>
  <si>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</si>
  <si>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</si>
  <si>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</si>
  <si>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</si>
  <si>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</si>
  <si>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</si>
  <si>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</si>
  <si>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</si>
  <si>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</si>
  <si>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</si>
  <si>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</si>
  <si>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</si>
  <si>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</si>
  <si>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</si>
  <si>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</si>
  <si>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</si>
  <si>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</si>
  <si>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</si>
  <si>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Rate</t>
  </si>
  <si>
    <t>Rank</t>
  </si>
  <si>
    <t>Statewide Employer Penetration Rate: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</si>
  <si>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</si>
  <si>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</si>
  <si>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</si>
  <si>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</si>
  <si>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</si>
  <si>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</si>
  <si>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</si>
  <si>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</si>
  <si>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</si>
  <si>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</si>
  <si>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</si>
  <si>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</si>
  <si>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</si>
  <si>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</si>
  <si>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</si>
  <si>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</si>
  <si>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</si>
  <si>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</si>
  <si>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</si>
  <si>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</si>
  <si>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Jul-Sep 2017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</si>
  <si>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</si>
  <si>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</si>
  <si>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</si>
  <si>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</si>
  <si>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</si>
  <si>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</si>
  <si>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</si>
  <si>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</si>
  <si>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</si>
  <si>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</si>
  <si>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</si>
  <si>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</si>
  <si>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</si>
  <si>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</si>
  <si>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</si>
  <si>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</si>
  <si>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</si>
  <si>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</si>
  <si>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</si>
  <si>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</si>
  <si>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</si>
  <si>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</si>
  <si>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</si>
  <si>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</si>
  <si>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</si>
  <si>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</si>
  <si>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</si>
  <si>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</si>
  <si>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</si>
  <si>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</si>
  <si>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</si>
  <si>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</si>
  <si>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</si>
  <si>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</si>
  <si>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</si>
  <si>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</si>
  <si>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</si>
  <si>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</si>
  <si>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</si>
  <si>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</si>
  <si>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</si>
  <si>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</si>
  <si>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</si>
  <si>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</si>
  <si>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</si>
  <si>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</si>
  <si>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</si>
  <si>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</si>
  <si>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</si>
  <si>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</si>
  <si>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</si>
  <si>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</si>
  <si>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</si>
  <si>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</si>
  <si>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</si>
  <si>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</si>
  <si>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</si>
  <si>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</si>
  <si>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Oct-Dec 2019</t>
  </si>
  <si>
    <t>n/a</t>
  </si>
  <si>
    <t>LWDB</t>
  </si>
  <si>
    <t>Total Served</t>
  </si>
  <si>
    <t>Total Employers</t>
  </si>
  <si>
    <t>Jan-Mar 2020</t>
  </si>
  <si>
    <t>Apr - Jun 2020</t>
  </si>
  <si>
    <t>Apr-Jun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</si>
</sst>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7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6" xfId="3" applyBorder="1" applyAlignment="1">
      <alignment horizontal="center"/>
    </xf>
    <xf numFmtId="0" fontId="17" fillId="4" borderId="3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7" xfId="4" applyFont="1" applyAlignment="1">
      <alignment horizontal="left" vertical="center" wrapText="1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8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4" borderId="10" xfId="3" applyBorder="1" applyAlignment="1">
      <alignment horizontal="center"/>
    </xf>
    <xf numFmtId="0" fontId="17" fillId="4" borderId="9" xfId="3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17" fillId="4" borderId="8" xfId="3" applyNumberFormat="1" applyBorder="1" applyAlignment="1">
      <alignment horizontal="center"/>
    </xf>
    <xf numFmtId="3" fontId="17" fillId="4" borderId="2" xfId="3" applyNumberFormat="1" applyBorder="1" applyAlignment="1">
      <alignment horizontal="center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Apr-Jun 2020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103253</c:v>
                </c:pt>
                <c:pt idx="1">
                  <c:v>88313</c:v>
                </c:pt>
                <c:pt idx="2">
                  <c:v>42886</c:v>
                </c:pt>
                <c:pt idx="3">
                  <c:v>12074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4935</c:v>
                </c:pt>
                <c:pt idx="1">
                  <c:v>6231</c:v>
                </c:pt>
                <c:pt idx="2">
                  <c:v>4723</c:v>
                </c:pt>
                <c:pt idx="3">
                  <c:v>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4.7795221446350226E-2</c:v>
                </c:pt>
                <c:pt idx="1">
                  <c:v>7.0555863802611168E-2</c:v>
                </c:pt>
                <c:pt idx="2">
                  <c:v>0.11012917968567831</c:v>
                </c:pt>
                <c:pt idx="3">
                  <c:v>0.23695544144442604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5.9206371246970924E-2</c:v>
                </c:pt>
                <c:pt idx="1">
                  <c:v>6.4809972105997204E-2</c:v>
                </c:pt>
                <c:pt idx="2">
                  <c:v>6.3306387427347149E-2</c:v>
                </c:pt>
                <c:pt idx="3">
                  <c:v>6.4378421920971124E-2</c:v>
                </c:pt>
                <c:pt idx="4">
                  <c:v>5.4363851121246344E-2</c:v>
                </c:pt>
                <c:pt idx="5">
                  <c:v>8.7234590142838755E-2</c:v>
                </c:pt>
                <c:pt idx="6">
                  <c:v>7.8588410948010737E-2</c:v>
                </c:pt>
                <c:pt idx="7">
                  <c:v>6.2787191702345771E-2</c:v>
                </c:pt>
                <c:pt idx="8">
                  <c:v>5.6002067868076481E-2</c:v>
                </c:pt>
                <c:pt idx="9">
                  <c:v>5.7978665527538553E-2</c:v>
                </c:pt>
                <c:pt idx="10">
                  <c:v>7.6435513404385189E-2</c:v>
                </c:pt>
                <c:pt idx="11">
                  <c:v>7.6056886494730774E-2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Jul-Sep 2017</c:v>
                </c:pt>
                <c:pt idx="1">
                  <c:v>Oct-Dec 2017</c:v>
                </c:pt>
                <c:pt idx="2">
                  <c:v>Jan-Mar 2018</c:v>
                </c:pt>
                <c:pt idx="3">
                  <c:v>Apr-Jun 2018</c:v>
                </c:pt>
                <c:pt idx="4">
                  <c:v>Jul-Sep 2018</c:v>
                </c:pt>
                <c:pt idx="5">
                  <c:v>Oct-Dec 2018</c:v>
                </c:pt>
                <c:pt idx="6">
                  <c:v>Jan-Mar 2019</c:v>
                </c:pt>
                <c:pt idx="7">
                  <c:v>Apr-Jun 2019</c:v>
                </c:pt>
                <c:pt idx="8">
                  <c:v>Jul-Sep 2019</c:v>
                </c:pt>
                <c:pt idx="9">
                  <c:v>Oct-Dec 2019</c:v>
                </c:pt>
                <c:pt idx="10">
                  <c:v>Jan-Mar 2020</c:v>
                </c:pt>
                <c:pt idx="11">
                  <c:v>Apr-Jun 2020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6.2775074943700465E-2</c:v>
                </c:pt>
                <c:pt idx="1">
                  <c:v>6.3287789171749292E-2</c:v>
                </c:pt>
                <c:pt idx="2">
                  <c:v>6.3306387427347149E-2</c:v>
                </c:pt>
                <c:pt idx="3">
                  <c:v>6.3842060854441829E-2</c:v>
                </c:pt>
                <c:pt idx="4">
                  <c:v>6.0685542338182893E-2</c:v>
                </c:pt>
                <c:pt idx="5">
                  <c:v>6.734302260543322E-2</c:v>
                </c:pt>
                <c:pt idx="6">
                  <c:v>7.8588410948010737E-2</c:v>
                </c:pt>
                <c:pt idx="7">
                  <c:v>7.0651570315355433E-2</c:v>
                </c:pt>
                <c:pt idx="8">
                  <c:v>6.5768554031477466E-2</c:v>
                </c:pt>
                <c:pt idx="9">
                  <c:v>6.3817913942036009E-2</c:v>
                </c:pt>
                <c:pt idx="10">
                  <c:v>7.6435513404385189E-2</c:v>
                </c:pt>
                <c:pt idx="11">
                  <c:v>7.6249616620926719E-2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Apr-Jun 2020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07</c:v>
                  </c:pt>
                  <c:pt idx="1">
                    <c:v>01</c:v>
                  </c:pt>
                  <c:pt idx="2">
                    <c:v>19</c:v>
                  </c:pt>
                  <c:pt idx="3">
                    <c:v>06</c:v>
                  </c:pt>
                  <c:pt idx="4">
                    <c:v>13</c:v>
                  </c:pt>
                  <c:pt idx="5">
                    <c:v>23</c:v>
                  </c:pt>
                  <c:pt idx="6">
                    <c:v>20</c:v>
                  </c:pt>
                  <c:pt idx="7">
                    <c:v>18</c:v>
                  </c:pt>
                  <c:pt idx="8">
                    <c:v>09</c:v>
                  </c:pt>
                  <c:pt idx="9">
                    <c:v>02</c:v>
                  </c:pt>
                  <c:pt idx="10">
                    <c:v>03</c:v>
                  </c:pt>
                  <c:pt idx="11">
                    <c:v>16</c:v>
                  </c:pt>
                  <c:pt idx="12">
                    <c:v>04</c:v>
                  </c:pt>
                  <c:pt idx="13">
                    <c:v>12</c:v>
                  </c:pt>
                  <c:pt idx="14">
                    <c:v>17</c:v>
                  </c:pt>
                  <c:pt idx="15">
                    <c:v>10</c:v>
                  </c:pt>
                  <c:pt idx="16">
                    <c:v>05</c:v>
                  </c:pt>
                  <c:pt idx="17">
                    <c:v>22</c:v>
                  </c:pt>
                  <c:pt idx="18">
                    <c:v>11</c:v>
                  </c:pt>
                  <c:pt idx="19">
                    <c:v>08</c:v>
                  </c:pt>
                  <c:pt idx="20">
                    <c:v>15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0.14112903225806453</c:v>
                </c:pt>
                <c:pt idx="1">
                  <c:v>0.11574074074074074</c:v>
                </c:pt>
                <c:pt idx="2">
                  <c:v>0.11050328227571116</c:v>
                </c:pt>
                <c:pt idx="3">
                  <c:v>9.2975206611570244E-2</c:v>
                </c:pt>
                <c:pt idx="4">
                  <c:v>8.5580726357425391E-2</c:v>
                </c:pt>
                <c:pt idx="5">
                  <c:v>8.070769013885952E-2</c:v>
                </c:pt>
                <c:pt idx="6">
                  <c:v>7.6377154444068937E-2</c:v>
                </c:pt>
                <c:pt idx="7">
                  <c:v>6.314797360980208E-2</c:v>
                </c:pt>
                <c:pt idx="8">
                  <c:v>5.7721139430284861E-2</c:v>
                </c:pt>
                <c:pt idx="9">
                  <c:v>5.5160142348754451E-2</c:v>
                </c:pt>
                <c:pt idx="10">
                  <c:v>5.4824561403508769E-2</c:v>
                </c:pt>
                <c:pt idx="11">
                  <c:v>5.1127819548872182E-2</c:v>
                </c:pt>
                <c:pt idx="12">
                  <c:v>4.7729022324865283E-2</c:v>
                </c:pt>
                <c:pt idx="13">
                  <c:v>4.6519524617996605E-2</c:v>
                </c:pt>
                <c:pt idx="14">
                  <c:v>4.4794690999585232E-2</c:v>
                </c:pt>
                <c:pt idx="15">
                  <c:v>4.414335664335664E-2</c:v>
                </c:pt>
                <c:pt idx="16">
                  <c:v>4.1399416909620991E-2</c:v>
                </c:pt>
                <c:pt idx="17">
                  <c:v>4.0949427991018923E-2</c:v>
                </c:pt>
                <c:pt idx="18">
                  <c:v>3.6922015182884751E-2</c:v>
                </c:pt>
                <c:pt idx="19">
                  <c:v>3.3315128345166575E-2</c:v>
                </c:pt>
                <c:pt idx="20">
                  <c:v>2.6533018867924529E-2</c:v>
                </c:pt>
                <c:pt idx="21">
                  <c:v>2.2652493039736776E-2</c:v>
                </c:pt>
                <c:pt idx="22">
                  <c:v>2.0249221183800622E-2</c:v>
                </c:pt>
                <c:pt idx="23">
                  <c:v>1.795949560565533E-2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Apr-Jun 2020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07</c:v>
                  </c:pt>
                  <c:pt idx="1">
                    <c:v>01</c:v>
                  </c:pt>
                  <c:pt idx="2">
                    <c:v>19</c:v>
                  </c:pt>
                  <c:pt idx="3">
                    <c:v>03</c:v>
                  </c:pt>
                  <c:pt idx="4">
                    <c:v>13</c:v>
                  </c:pt>
                  <c:pt idx="5">
                    <c:v>06</c:v>
                  </c:pt>
                  <c:pt idx="6">
                    <c:v>23</c:v>
                  </c:pt>
                  <c:pt idx="7">
                    <c:v>02</c:v>
                  </c:pt>
                  <c:pt idx="8">
                    <c:v>20</c:v>
                  </c:pt>
                  <c:pt idx="9">
                    <c:v>09</c:v>
                  </c:pt>
                  <c:pt idx="10">
                    <c:v>18</c:v>
                  </c:pt>
                  <c:pt idx="11">
                    <c:v>10</c:v>
                  </c:pt>
                  <c:pt idx="12">
                    <c:v>16</c:v>
                  </c:pt>
                  <c:pt idx="13">
                    <c:v>04</c:v>
                  </c:pt>
                  <c:pt idx="14">
                    <c:v>17</c:v>
                  </c:pt>
                  <c:pt idx="15">
                    <c:v>12</c:v>
                  </c:pt>
                  <c:pt idx="16">
                    <c:v>08</c:v>
                  </c:pt>
                  <c:pt idx="17">
                    <c:v>05</c:v>
                  </c:pt>
                  <c:pt idx="18">
                    <c:v>22</c:v>
                  </c:pt>
                  <c:pt idx="19">
                    <c:v>11</c:v>
                  </c:pt>
                  <c:pt idx="20">
                    <c:v>15</c:v>
                  </c:pt>
                  <c:pt idx="21">
                    <c:v>21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0.21939953810623555</c:v>
                </c:pt>
                <c:pt idx="1">
                  <c:v>0.18162506638343071</c:v>
                </c:pt>
                <c:pt idx="2">
                  <c:v>0.16797900262467191</c:v>
                </c:pt>
                <c:pt idx="3">
                  <c:v>0.13445378151260504</c:v>
                </c:pt>
                <c:pt idx="4">
                  <c:v>0.13286713286713286</c:v>
                </c:pt>
                <c:pt idx="5">
                  <c:v>0.12332439678284182</c:v>
                </c:pt>
                <c:pt idx="6">
                  <c:v>0.10543760637821374</c:v>
                </c:pt>
                <c:pt idx="7">
                  <c:v>9.4910591471801919E-2</c:v>
                </c:pt>
                <c:pt idx="8">
                  <c:v>9.1578086672117739E-2</c:v>
                </c:pt>
                <c:pt idx="9">
                  <c:v>8.9257503949447078E-2</c:v>
                </c:pt>
                <c:pt idx="10">
                  <c:v>8.6773378264532436E-2</c:v>
                </c:pt>
                <c:pt idx="11">
                  <c:v>8.1413210445468509E-2</c:v>
                </c:pt>
                <c:pt idx="12">
                  <c:v>7.9448144624167466E-2</c:v>
                </c:pt>
                <c:pt idx="13">
                  <c:v>7.8110808356039965E-2</c:v>
                </c:pt>
                <c:pt idx="14">
                  <c:v>7.6923076923076927E-2</c:v>
                </c:pt>
                <c:pt idx="15">
                  <c:v>6.8448023426061488E-2</c:v>
                </c:pt>
                <c:pt idx="16">
                  <c:v>6.2027662911735351E-2</c:v>
                </c:pt>
                <c:pt idx="17">
                  <c:v>5.9692671394799057E-2</c:v>
                </c:pt>
                <c:pt idx="18">
                  <c:v>5.8206473071510813E-2</c:v>
                </c:pt>
                <c:pt idx="19">
                  <c:v>5.5648535564853559E-2</c:v>
                </c:pt>
                <c:pt idx="20">
                  <c:v>3.9003759398496242E-2</c:v>
                </c:pt>
                <c:pt idx="21">
                  <c:v>3.8396818112283924E-2</c:v>
                </c:pt>
                <c:pt idx="22">
                  <c:v>2.8650011460004583E-2</c:v>
                </c:pt>
                <c:pt idx="23">
                  <c:v>2.836637047163363E-2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4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Apr-Jun 2020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03</c:v>
                  </c:pt>
                  <c:pt idx="1">
                    <c:v>01</c:v>
                  </c:pt>
                  <c:pt idx="2">
                    <c:v>19</c:v>
                  </c:pt>
                  <c:pt idx="3">
                    <c:v>06</c:v>
                  </c:pt>
                  <c:pt idx="4">
                    <c:v>13</c:v>
                  </c:pt>
                  <c:pt idx="5">
                    <c:v>07</c:v>
                  </c:pt>
                  <c:pt idx="6">
                    <c:v>20</c:v>
                  </c:pt>
                  <c:pt idx="7">
                    <c:v>02</c:v>
                  </c:pt>
                  <c:pt idx="8">
                    <c:v>23</c:v>
                  </c:pt>
                  <c:pt idx="9">
                    <c:v>09</c:v>
                  </c:pt>
                  <c:pt idx="10">
                    <c:v>18</c:v>
                  </c:pt>
                  <c:pt idx="11">
                    <c:v>04</c:v>
                  </c:pt>
                  <c:pt idx="12">
                    <c:v>16</c:v>
                  </c:pt>
                  <c:pt idx="13">
                    <c:v>10</c:v>
                  </c:pt>
                  <c:pt idx="14">
                    <c:v>17</c:v>
                  </c:pt>
                  <c:pt idx="15">
                    <c:v>05</c:v>
                  </c:pt>
                  <c:pt idx="16">
                    <c:v>12</c:v>
                  </c:pt>
                  <c:pt idx="17">
                    <c:v>22</c:v>
                  </c:pt>
                  <c:pt idx="18">
                    <c:v>11</c:v>
                  </c:pt>
                  <c:pt idx="19">
                    <c:v>08</c:v>
                  </c:pt>
                  <c:pt idx="20">
                    <c:v>15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0.26153846153846155</c:v>
                </c:pt>
                <c:pt idx="1">
                  <c:v>0.23686723973256923</c:v>
                </c:pt>
                <c:pt idx="2">
                  <c:v>0.2253968253968254</c:v>
                </c:pt>
                <c:pt idx="3">
                  <c:v>0.21568627450980393</c:v>
                </c:pt>
                <c:pt idx="4">
                  <c:v>0.20427112349117921</c:v>
                </c:pt>
                <c:pt idx="5">
                  <c:v>0.19767441860465115</c:v>
                </c:pt>
                <c:pt idx="6">
                  <c:v>0.18311111111111111</c:v>
                </c:pt>
                <c:pt idx="7">
                  <c:v>0.16398243045387995</c:v>
                </c:pt>
                <c:pt idx="8">
                  <c:v>0.16360631656261476</c:v>
                </c:pt>
                <c:pt idx="9">
                  <c:v>0.14940577249575551</c:v>
                </c:pt>
                <c:pt idx="10">
                  <c:v>0.1316595223515003</c:v>
                </c:pt>
                <c:pt idx="11">
                  <c:v>0.13017751479289941</c:v>
                </c:pt>
                <c:pt idx="12">
                  <c:v>0.12995594713656389</c:v>
                </c:pt>
                <c:pt idx="13">
                  <c:v>0.11421319796954314</c:v>
                </c:pt>
                <c:pt idx="14">
                  <c:v>0.1093044263775971</c:v>
                </c:pt>
                <c:pt idx="15">
                  <c:v>0.10755148741418764</c:v>
                </c:pt>
                <c:pt idx="16">
                  <c:v>0.10747826086956522</c:v>
                </c:pt>
                <c:pt idx="17">
                  <c:v>9.3047569262937793E-2</c:v>
                </c:pt>
                <c:pt idx="18">
                  <c:v>9.0019569471624261E-2</c:v>
                </c:pt>
                <c:pt idx="19">
                  <c:v>8.3989501312335957E-2</c:v>
                </c:pt>
                <c:pt idx="20">
                  <c:v>7.6131687242798354E-2</c:v>
                </c:pt>
                <c:pt idx="21">
                  <c:v>6.6210045662100453E-2</c:v>
                </c:pt>
                <c:pt idx="22">
                  <c:v>4.7917434574272021E-2</c:v>
                </c:pt>
                <c:pt idx="23">
                  <c:v>4.4402456306093525E-2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Apr-Jun</a:t>
            </a:r>
            <a:r>
              <a:rPr lang="en-US" baseline="0"/>
              <a:t> 2020</a:t>
            </a:r>
            <a:endParaRPr lang="en-US"/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19</c:v>
                  </c:pt>
                  <c:pt idx="3">
                    <c:v>13</c:v>
                  </c:pt>
                  <c:pt idx="4">
                    <c:v>02</c:v>
                  </c:pt>
                  <c:pt idx="5">
                    <c:v>01</c:v>
                  </c:pt>
                  <c:pt idx="6">
                    <c:v>09</c:v>
                  </c:pt>
                  <c:pt idx="7">
                    <c:v>10</c:v>
                  </c:pt>
                  <c:pt idx="8">
                    <c:v>20</c:v>
                  </c:pt>
                  <c:pt idx="9">
                    <c:v>07</c:v>
                  </c:pt>
                  <c:pt idx="10">
                    <c:v>16</c:v>
                  </c:pt>
                  <c:pt idx="11">
                    <c:v>23</c:v>
                  </c:pt>
                  <c:pt idx="12">
                    <c:v>18</c:v>
                  </c:pt>
                  <c:pt idx="13">
                    <c:v>18</c:v>
                  </c:pt>
                  <c:pt idx="14">
                    <c:v>04</c:v>
                  </c:pt>
                  <c:pt idx="15">
                    <c:v>08</c:v>
                  </c:pt>
                  <c:pt idx="16">
                    <c:v>12</c:v>
                  </c:pt>
                  <c:pt idx="17">
                    <c:v>11</c:v>
                  </c:pt>
                  <c:pt idx="18">
                    <c:v>05</c:v>
                  </c:pt>
                  <c:pt idx="19">
                    <c:v>22</c:v>
                  </c:pt>
                  <c:pt idx="20">
                    <c:v>15</c:v>
                  </c:pt>
                  <c:pt idx="21">
                    <c:v>21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0.56818181818181823</c:v>
                </c:pt>
                <c:pt idx="1">
                  <c:v>0.54</c:v>
                </c:pt>
                <c:pt idx="2">
                  <c:v>0.43661971830985913</c:v>
                </c:pt>
                <c:pt idx="3">
                  <c:v>0.41042345276872966</c:v>
                </c:pt>
                <c:pt idx="4">
                  <c:v>0.41025641025641024</c:v>
                </c:pt>
                <c:pt idx="5">
                  <c:v>0.4063745019920319</c:v>
                </c:pt>
                <c:pt idx="6">
                  <c:v>0.38216560509554143</c:v>
                </c:pt>
                <c:pt idx="7">
                  <c:v>0.375</c:v>
                </c:pt>
                <c:pt idx="8">
                  <c:v>0.33720930232558138</c:v>
                </c:pt>
                <c:pt idx="9">
                  <c:v>0.33333333333333331</c:v>
                </c:pt>
                <c:pt idx="10">
                  <c:v>0.31192660550458717</c:v>
                </c:pt>
                <c:pt idx="11">
                  <c:v>0.28989361702127658</c:v>
                </c:pt>
                <c:pt idx="12">
                  <c:v>0.27830188679245282</c:v>
                </c:pt>
                <c:pt idx="13">
                  <c:v>0.27830188679245282</c:v>
                </c:pt>
                <c:pt idx="14">
                  <c:v>0.25925925925925924</c:v>
                </c:pt>
                <c:pt idx="15">
                  <c:v>0.24852652259332023</c:v>
                </c:pt>
                <c:pt idx="16">
                  <c:v>0.24297994269340975</c:v>
                </c:pt>
                <c:pt idx="17">
                  <c:v>0.2421875</c:v>
                </c:pt>
                <c:pt idx="18">
                  <c:v>0.2139917695473251</c:v>
                </c:pt>
                <c:pt idx="19">
                  <c:v>0.19982238010657194</c:v>
                </c:pt>
                <c:pt idx="20">
                  <c:v>0.15921787709497207</c:v>
                </c:pt>
                <c:pt idx="21">
                  <c:v>0.15566037735849056</c:v>
                </c:pt>
                <c:pt idx="22">
                  <c:v>0.14606741573033707</c:v>
                </c:pt>
                <c:pt idx="23">
                  <c:v>0.12040133779264214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Apr-Jun</a:t>
            </a:r>
            <a:r>
              <a:rPr lang="en-US" baseline="0"/>
              <a:t> 2020</a:t>
            </a:r>
            <a:endParaRPr lang="en-US"/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07</c:v>
                  </c:pt>
                  <c:pt idx="1">
                    <c:v>19</c:v>
                  </c:pt>
                  <c:pt idx="2">
                    <c:v>01</c:v>
                  </c:pt>
                  <c:pt idx="3">
                    <c:v>23</c:v>
                  </c:pt>
                  <c:pt idx="4">
                    <c:v>13</c:v>
                  </c:pt>
                  <c:pt idx="5">
                    <c:v>09</c:v>
                  </c:pt>
                  <c:pt idx="6">
                    <c:v>03</c:v>
                  </c:pt>
                  <c:pt idx="7">
                    <c:v>02</c:v>
                  </c:pt>
                  <c:pt idx="8">
                    <c:v>06</c:v>
                  </c:pt>
                  <c:pt idx="9">
                    <c:v>18</c:v>
                  </c:pt>
                  <c:pt idx="10">
                    <c:v>12</c:v>
                  </c:pt>
                  <c:pt idx="11">
                    <c:v>20</c:v>
                  </c:pt>
                  <c:pt idx="12">
                    <c:v>08</c:v>
                  </c:pt>
                  <c:pt idx="13">
                    <c:v>22</c:v>
                  </c:pt>
                  <c:pt idx="14">
                    <c:v>04</c:v>
                  </c:pt>
                  <c:pt idx="15">
                    <c:v>10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05</c:v>
                  </c:pt>
                  <c:pt idx="19">
                    <c:v>15</c:v>
                  </c:pt>
                  <c:pt idx="20">
                    <c:v>11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9.6577946768060835E-2</c:v>
                </c:pt>
                <c:pt idx="1">
                  <c:v>7.774390243902439E-2</c:v>
                </c:pt>
                <c:pt idx="2">
                  <c:v>6.8088713095069919E-2</c:v>
                </c:pt>
                <c:pt idx="3">
                  <c:v>5.1718644456622866E-2</c:v>
                </c:pt>
                <c:pt idx="4">
                  <c:v>4.9522324039773837E-2</c:v>
                </c:pt>
                <c:pt idx="5">
                  <c:v>4.8370136698212406E-2</c:v>
                </c:pt>
                <c:pt idx="6">
                  <c:v>4.149715215622457E-2</c:v>
                </c:pt>
                <c:pt idx="7">
                  <c:v>3.9918464413113641E-2</c:v>
                </c:pt>
                <c:pt idx="8">
                  <c:v>3.9603960396039604E-2</c:v>
                </c:pt>
                <c:pt idx="9">
                  <c:v>3.4637688730996291E-2</c:v>
                </c:pt>
                <c:pt idx="10">
                  <c:v>3.3532357473035436E-2</c:v>
                </c:pt>
                <c:pt idx="11">
                  <c:v>3.33710407239819E-2</c:v>
                </c:pt>
                <c:pt idx="12">
                  <c:v>3.2112090637884221E-2</c:v>
                </c:pt>
                <c:pt idx="13">
                  <c:v>2.7255620865584203E-2</c:v>
                </c:pt>
                <c:pt idx="14">
                  <c:v>2.6902173913043479E-2</c:v>
                </c:pt>
                <c:pt idx="15">
                  <c:v>2.670697908793147E-2</c:v>
                </c:pt>
                <c:pt idx="16">
                  <c:v>2.6621297037630103E-2</c:v>
                </c:pt>
                <c:pt idx="17">
                  <c:v>2.6608051827857474E-2</c:v>
                </c:pt>
                <c:pt idx="18">
                  <c:v>2.428880385959075E-2</c:v>
                </c:pt>
                <c:pt idx="19">
                  <c:v>2.1090112298000549E-2</c:v>
                </c:pt>
                <c:pt idx="20">
                  <c:v>1.9943019943019943E-2</c:v>
                </c:pt>
                <c:pt idx="21">
                  <c:v>1.6616998450351653E-2</c:v>
                </c:pt>
                <c:pt idx="22">
                  <c:v>1.0859237138591014E-2</c:v>
                </c:pt>
                <c:pt idx="23">
                  <c:v>9.5083691175181836E-3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M14" sqref="M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49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89" t="s">
        <v>69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9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0.100000000000001" customHeight="1" x14ac:dyDescent="0.25">
      <c r="A7" s="4"/>
    </row>
    <row r="8" spans="1:9" ht="20.100000000000001" customHeight="1" x14ac:dyDescent="0.25">
      <c r="A8" s="70" t="s">
        <v>70</v>
      </c>
    </row>
    <row r="9" spans="1:9" ht="20.100000000000001" customHeight="1" x14ac:dyDescent="0.25">
      <c r="A9" s="2">
        <v>0</v>
      </c>
      <c r="B9" s="3" t="s">
        <v>38</v>
      </c>
    </row>
    <row r="10" spans="1:9" ht="20.100000000000001" customHeight="1" x14ac:dyDescent="0.25">
      <c r="A10" s="2">
        <v>1</v>
      </c>
      <c r="B10" s="3" t="s">
        <v>47</v>
      </c>
    </row>
    <row r="11" spans="1:9" ht="20.100000000000001" customHeight="1" x14ac:dyDescent="0.25">
      <c r="A11" s="2">
        <v>2</v>
      </c>
      <c r="B11" s="3" t="s">
        <v>46</v>
      </c>
    </row>
    <row r="12" spans="1:9" ht="20.100000000000001" customHeight="1" x14ac:dyDescent="0.25">
      <c r="A12" s="2"/>
      <c r="B12" s="3" t="s">
        <v>50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52</v>
      </c>
    </row>
    <row r="16" spans="1:9" ht="20.100000000000001" customHeight="1" x14ac:dyDescent="0.25">
      <c r="A16" s="2">
        <v>6</v>
      </c>
      <c r="B16" s="3" t="s">
        <v>48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M18" sqref="M18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55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54</v>
      </c>
      <c r="I3" s="25"/>
    </row>
    <row r="4" spans="1:10" ht="18" customHeight="1" x14ac:dyDescent="0.25"/>
    <row r="5" spans="1:10" ht="18" customHeight="1" x14ac:dyDescent="0.25">
      <c r="A5" s="55" t="s">
        <v>30</v>
      </c>
      <c r="B5" s="55"/>
      <c r="C5" s="53" t="s">
        <v>31</v>
      </c>
      <c r="D5" s="1"/>
      <c r="E5" s="55" t="s">
        <v>32</v>
      </c>
      <c r="F5" s="55"/>
      <c r="G5" s="1" t="s">
        <v>33</v>
      </c>
      <c r="H5" s="1"/>
      <c r="I5" s="51"/>
      <c r="J5" s="51"/>
    </row>
    <row r="6" spans="1:10" ht="18" customHeight="1" x14ac:dyDescent="0.25">
      <c r="A6" s="56" t="s">
        <v>35</v>
      </c>
      <c r="B6" s="51"/>
      <c r="C6" s="57">
        <f>'5-9'!$D$4</f>
        <v>103253</v>
      </c>
      <c r="D6" s="51"/>
      <c r="E6" s="58">
        <f>'5-9'!$D$3</f>
        <v>4935</v>
      </c>
      <c r="F6" s="51"/>
      <c r="G6" s="59">
        <f>E6/C6</f>
        <v>4.7795221446350226E-2</v>
      </c>
      <c r="H6" s="51"/>
      <c r="I6" s="51"/>
      <c r="J6" s="51"/>
    </row>
    <row r="7" spans="1:10" ht="18" customHeight="1" x14ac:dyDescent="0.25">
      <c r="A7" s="56" t="s">
        <v>59</v>
      </c>
      <c r="B7" s="51"/>
      <c r="C7" s="57">
        <f>'10-25'!$D$4</f>
        <v>88313</v>
      </c>
      <c r="D7" s="51"/>
      <c r="E7" s="58">
        <f>'10-25'!$D$3</f>
        <v>6231</v>
      </c>
      <c r="F7" s="51"/>
      <c r="G7" s="59">
        <f>E7/C7</f>
        <v>7.0555863802611168E-2</v>
      </c>
      <c r="H7" s="51"/>
      <c r="I7" s="51"/>
      <c r="J7" s="51"/>
    </row>
    <row r="8" spans="1:10" ht="18" customHeight="1" x14ac:dyDescent="0.25">
      <c r="A8" s="56" t="s">
        <v>60</v>
      </c>
      <c r="B8" s="51"/>
      <c r="C8" s="57">
        <f>'26-99'!$D$4</f>
        <v>42886</v>
      </c>
      <c r="D8" s="51"/>
      <c r="E8" s="58">
        <f>'26-99'!$D$3</f>
        <v>4723</v>
      </c>
      <c r="F8" s="51"/>
      <c r="G8" s="59">
        <f>E8/C8</f>
        <v>0.11012917968567831</v>
      </c>
      <c r="H8" s="51"/>
      <c r="I8" s="51"/>
      <c r="J8" s="51"/>
    </row>
    <row r="9" spans="1:10" ht="18" customHeight="1" x14ac:dyDescent="0.25">
      <c r="A9" s="52" t="s">
        <v>36</v>
      </c>
      <c r="B9" s="51"/>
      <c r="C9" s="60">
        <f>'100+'!$D$4</f>
        <v>12074</v>
      </c>
      <c r="D9" s="51"/>
      <c r="E9" s="61">
        <f>'100+'!$D$3</f>
        <v>2861</v>
      </c>
      <c r="F9" s="51"/>
      <c r="G9" s="62">
        <f>E9/C9</f>
        <v>0.23695544144442604</v>
      </c>
      <c r="H9" s="51"/>
      <c r="I9" s="51"/>
      <c r="J9" s="51"/>
    </row>
    <row r="10" spans="1:10" ht="18" customHeight="1" x14ac:dyDescent="0.25">
      <c r="A10" s="1" t="s">
        <v>53</v>
      </c>
      <c r="B10" s="1"/>
      <c r="C10" s="54">
        <f>SUM(C6:C9)</f>
        <v>246526</v>
      </c>
      <c r="D10" s="1"/>
      <c r="E10" s="54">
        <f>SUM(E6:E9)</f>
        <v>18750</v>
      </c>
      <c r="F10" s="1"/>
      <c r="G10" s="63">
        <f>E10/C10</f>
        <v>7.6056886494730774E-2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118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30</v>
      </c>
      <c r="B37" s="46"/>
      <c r="C37" s="10" t="s">
        <v>31</v>
      </c>
      <c r="D37" s="46"/>
      <c r="E37" s="46" t="s">
        <v>32</v>
      </c>
      <c r="F37" s="46"/>
      <c r="G37" s="46" t="s">
        <v>33</v>
      </c>
      <c r="H37" s="45"/>
      <c r="I37" s="5"/>
      <c r="J37" s="40"/>
      <c r="K37" s="44"/>
    </row>
    <row r="38" spans="1:11" ht="18" customHeight="1" x14ac:dyDescent="0.25">
      <c r="A38" s="47" t="s">
        <v>34</v>
      </c>
      <c r="B38" s="45"/>
      <c r="C38" s="48">
        <f>'0-4'!$D$4</f>
        <v>492229</v>
      </c>
      <c r="D38" s="45"/>
      <c r="E38" s="48">
        <f>'0-4'!$D$3</f>
        <v>14417</v>
      </c>
      <c r="F38" s="45"/>
      <c r="G38" s="49">
        <f>E38/C38</f>
        <v>2.92892129476321E-2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6"/>
  <sheetViews>
    <sheetView view="pageBreakPreview" zoomScale="90" zoomScaleNormal="100" zoomScaleSheetLayoutView="90" workbookViewId="0">
      <selection activeCell="S29" sqref="S29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96" t="s">
        <v>56</v>
      </c>
      <c r="E29" s="96"/>
      <c r="F29" s="96" t="s">
        <v>86</v>
      </c>
      <c r="G29" s="96"/>
      <c r="H29" s="96" t="s">
        <v>58</v>
      </c>
      <c r="I29" s="96"/>
      <c r="J29" s="96" t="s">
        <v>57</v>
      </c>
      <c r="K29" s="96"/>
      <c r="L29" s="96" t="s">
        <v>61</v>
      </c>
      <c r="M29" s="96"/>
      <c r="N29" s="3"/>
      <c r="O29" s="12"/>
      <c r="P29" s="29"/>
    </row>
    <row r="30" spans="4:16" ht="27.95" customHeight="1" x14ac:dyDescent="0.3">
      <c r="D30" s="90" t="s">
        <v>62</v>
      </c>
      <c r="E30" s="91"/>
      <c r="F30" s="92">
        <f t="shared" ref="F30" si="0">J30/H30</f>
        <v>5.9206371246970924E-2</v>
      </c>
      <c r="G30" s="93"/>
      <c r="H30" s="94">
        <v>223253</v>
      </c>
      <c r="I30" s="95"/>
      <c r="J30" s="94">
        <v>13218</v>
      </c>
      <c r="K30" s="95"/>
      <c r="L30" s="92">
        <v>6.2775074943700465E-2</v>
      </c>
      <c r="M30" s="93"/>
      <c r="N30" s="3"/>
      <c r="O30" s="12"/>
      <c r="P30" s="29"/>
    </row>
    <row r="31" spans="4:16" ht="27.95" customHeight="1" x14ac:dyDescent="0.3">
      <c r="D31" s="90" t="s">
        <v>87</v>
      </c>
      <c r="E31" s="91"/>
      <c r="F31" s="92">
        <f t="shared" ref="F31:F33" si="1">J31/H31</f>
        <v>6.4809972105997204E-2</v>
      </c>
      <c r="G31" s="93"/>
      <c r="H31" s="94">
        <v>229440</v>
      </c>
      <c r="I31" s="95"/>
      <c r="J31" s="94">
        <v>14870</v>
      </c>
      <c r="K31" s="95"/>
      <c r="L31" s="92">
        <v>6.3287789171749292E-2</v>
      </c>
      <c r="M31" s="93"/>
      <c r="N31" s="3"/>
      <c r="O31" s="12"/>
      <c r="P31" s="29"/>
    </row>
    <row r="32" spans="4:16" s="2" customFormat="1" ht="27.95" customHeight="1" x14ac:dyDescent="0.3">
      <c r="D32" s="90" t="s">
        <v>88</v>
      </c>
      <c r="E32" s="91"/>
      <c r="F32" s="92">
        <f t="shared" ref="F32" si="2">J32/H32</f>
        <v>6.3306387427347149E-2</v>
      </c>
      <c r="G32" s="93"/>
      <c r="H32" s="94">
        <v>232441</v>
      </c>
      <c r="I32" s="95"/>
      <c r="J32" s="94">
        <v>14715</v>
      </c>
      <c r="K32" s="95"/>
      <c r="L32" s="92">
        <v>6.3306387427347149E-2</v>
      </c>
      <c r="M32" s="93"/>
    </row>
    <row r="33" spans="1:16" ht="27.95" customHeight="1" x14ac:dyDescent="0.3">
      <c r="D33" s="90" t="s">
        <v>113</v>
      </c>
      <c r="E33" s="91"/>
      <c r="F33" s="92">
        <f t="shared" si="1"/>
        <v>6.4378421920971124E-2</v>
      </c>
      <c r="G33" s="93"/>
      <c r="H33" s="94">
        <v>232143</v>
      </c>
      <c r="I33" s="95"/>
      <c r="J33" s="94">
        <v>14945</v>
      </c>
      <c r="K33" s="95"/>
      <c r="L33" s="92">
        <v>6.3842060854441829E-2</v>
      </c>
      <c r="M33" s="93"/>
      <c r="N33" s="3"/>
      <c r="O33" s="12"/>
      <c r="P33" s="29"/>
    </row>
    <row r="34" spans="1:16" s="2" customFormat="1" ht="27.95" customHeight="1" x14ac:dyDescent="0.3">
      <c r="A34" s="13"/>
      <c r="B34" s="13"/>
      <c r="C34" s="13"/>
      <c r="D34" s="90" t="s">
        <v>114</v>
      </c>
      <c r="E34" s="91"/>
      <c r="F34" s="92">
        <f t="shared" ref="F34" si="3">J34/H34</f>
        <v>5.4363851121246344E-2</v>
      </c>
      <c r="G34" s="93"/>
      <c r="H34" s="94">
        <v>231974</v>
      </c>
      <c r="I34" s="95"/>
      <c r="J34" s="94">
        <v>12611</v>
      </c>
      <c r="K34" s="95"/>
      <c r="L34" s="92">
        <v>6.0685542338182893E-2</v>
      </c>
      <c r="M34" s="93"/>
    </row>
    <row r="35" spans="1:16" s="2" customFormat="1" ht="27.95" customHeight="1" x14ac:dyDescent="0.3">
      <c r="A35" s="31"/>
      <c r="B35" s="31"/>
      <c r="C35" s="31"/>
      <c r="D35" s="90" t="s">
        <v>115</v>
      </c>
      <c r="E35" s="91"/>
      <c r="F35" s="92">
        <f t="shared" ref="F35" si="4">J35/H35</f>
        <v>8.7234590142838755E-2</v>
      </c>
      <c r="G35" s="93"/>
      <c r="H35" s="94">
        <v>233130</v>
      </c>
      <c r="I35" s="95"/>
      <c r="J35" s="94">
        <v>20337</v>
      </c>
      <c r="K35" s="95"/>
      <c r="L35" s="92">
        <v>6.734302260543322E-2</v>
      </c>
      <c r="M35" s="93"/>
    </row>
    <row r="36" spans="1:16" s="2" customFormat="1" ht="27.95" customHeight="1" x14ac:dyDescent="0.3">
      <c r="A36" s="13"/>
      <c r="B36" s="13"/>
      <c r="C36" s="13"/>
      <c r="D36" s="90" t="s">
        <v>116</v>
      </c>
      <c r="E36" s="91"/>
      <c r="F36" s="92">
        <f t="shared" ref="F36:F37" si="5">J36/H36</f>
        <v>7.8588410948010737E-2</v>
      </c>
      <c r="G36" s="93"/>
      <c r="H36" s="94">
        <v>246474</v>
      </c>
      <c r="I36" s="95"/>
      <c r="J36" s="94">
        <v>19370</v>
      </c>
      <c r="K36" s="95"/>
      <c r="L36" s="92">
        <v>7.8588410948010737E-2</v>
      </c>
      <c r="M36" s="93"/>
    </row>
    <row r="37" spans="1:16" s="2" customFormat="1" ht="27.95" customHeight="1" x14ac:dyDescent="0.3">
      <c r="A37" s="13"/>
      <c r="B37" s="13"/>
      <c r="C37" s="13"/>
      <c r="D37" s="90" t="s">
        <v>117</v>
      </c>
      <c r="E37" s="91"/>
      <c r="F37" s="92">
        <f t="shared" si="5"/>
        <v>6.2787191702345771E-2</v>
      </c>
      <c r="G37" s="93"/>
      <c r="H37" s="94">
        <v>248745</v>
      </c>
      <c r="I37" s="95"/>
      <c r="J37" s="94">
        <v>15618</v>
      </c>
      <c r="K37" s="95"/>
      <c r="L37" s="92">
        <v>7.0651570315355433E-2</v>
      </c>
      <c r="M37" s="93"/>
    </row>
    <row r="38" spans="1:16" s="2" customFormat="1" ht="27.95" customHeight="1" x14ac:dyDescent="0.3">
      <c r="A38" s="13"/>
      <c r="B38" s="13"/>
      <c r="C38" s="13"/>
      <c r="D38" s="90" t="s">
        <v>119</v>
      </c>
      <c r="E38" s="91"/>
      <c r="F38" s="92">
        <f>J38/H38</f>
        <v>5.6002067868076481E-2</v>
      </c>
      <c r="G38" s="93"/>
      <c r="H38" s="94">
        <v>247598</v>
      </c>
      <c r="I38" s="95"/>
      <c r="J38" s="94">
        <v>13866</v>
      </c>
      <c r="K38" s="95"/>
      <c r="L38" s="92">
        <v>6.5768554031477466E-2</v>
      </c>
      <c r="M38" s="93"/>
    </row>
    <row r="39" spans="1:16" ht="27.95" customHeight="1" x14ac:dyDescent="0.3">
      <c r="D39" s="90" t="s">
        <v>121</v>
      </c>
      <c r="E39" s="91"/>
      <c r="F39" s="92">
        <f t="shared" ref="F39" si="6">J39/H39</f>
        <v>5.7978665527538553E-2</v>
      </c>
      <c r="G39" s="93"/>
      <c r="H39" s="94">
        <v>248143</v>
      </c>
      <c r="I39" s="95"/>
      <c r="J39" s="94">
        <v>14387</v>
      </c>
      <c r="K39" s="95"/>
      <c r="L39" s="92">
        <v>6.3817913942036009E-2</v>
      </c>
      <c r="M39" s="93"/>
      <c r="N39" s="3"/>
      <c r="O39" s="12"/>
      <c r="P39" s="29"/>
    </row>
    <row r="40" spans="1:16" s="2" customFormat="1" ht="27.95" customHeight="1" x14ac:dyDescent="0.3">
      <c r="A40" s="13"/>
      <c r="B40" s="13"/>
      <c r="C40" s="13"/>
      <c r="D40" s="90" t="s">
        <v>126</v>
      </c>
      <c r="E40" s="91"/>
      <c r="F40" s="92">
        <f t="shared" ref="F40:F41" si="7">J40/H40</f>
        <v>7.6435513404385189E-2</v>
      </c>
      <c r="G40" s="93"/>
      <c r="H40" s="94">
        <v>255588</v>
      </c>
      <c r="I40" s="95"/>
      <c r="J40" s="94">
        <v>19536</v>
      </c>
      <c r="K40" s="95"/>
      <c r="L40" s="92">
        <f>J40/H40</f>
        <v>7.6435513404385189E-2</v>
      </c>
      <c r="M40" s="93"/>
    </row>
    <row r="41" spans="1:16" s="2" customFormat="1" ht="27.95" customHeight="1" x14ac:dyDescent="0.3">
      <c r="A41" s="13"/>
      <c r="B41" s="13"/>
      <c r="C41" s="13"/>
      <c r="D41" s="90" t="s">
        <v>128</v>
      </c>
      <c r="E41" s="91"/>
      <c r="F41" s="92">
        <f t="shared" si="7"/>
        <v>7.6056886494730774E-2</v>
      </c>
      <c r="G41" s="93"/>
      <c r="H41" s="94">
        <v>246526</v>
      </c>
      <c r="I41" s="95"/>
      <c r="J41" s="94">
        <v>18750</v>
      </c>
      <c r="K41" s="95"/>
      <c r="L41" s="92">
        <f>(J40+J41)/(H40+H41)</f>
        <v>7.6249616620926719E-2</v>
      </c>
      <c r="M41" s="93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33"/>
      <c r="J43" s="13"/>
      <c r="K43" s="8"/>
    </row>
    <row r="44" spans="1:16" s="2" customFormat="1" ht="27.95" customHeight="1" x14ac:dyDescent="0.25">
      <c r="A44" s="13"/>
      <c r="B44" s="13"/>
      <c r="C44" s="13"/>
      <c r="D44" s="34"/>
      <c r="E44" s="13"/>
      <c r="F44" s="13"/>
      <c r="G44" s="13"/>
      <c r="H44" s="13"/>
      <c r="I44" s="13"/>
      <c r="J44" s="13"/>
      <c r="K44" s="8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11.2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2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x14ac:dyDescent="0.25">
      <c r="A56" s="13"/>
      <c r="B56" s="13"/>
      <c r="C56" s="15"/>
      <c r="D56" s="34"/>
      <c r="E56" s="13"/>
      <c r="F56" s="13"/>
      <c r="G56" s="13"/>
      <c r="H56" s="15"/>
      <c r="I56" s="13"/>
      <c r="M56" s="35"/>
    </row>
    <row r="57" spans="1:14" s="2" customFormat="1" x14ac:dyDescent="0.25">
      <c r="A57" s="13"/>
      <c r="B57" s="13"/>
      <c r="C57" s="13"/>
      <c r="D57" s="28"/>
      <c r="E57" s="28"/>
      <c r="F57" s="28"/>
      <c r="G57" s="28"/>
      <c r="H57" s="28"/>
      <c r="I57" s="11"/>
      <c r="M57" s="35"/>
      <c r="N57" s="36"/>
    </row>
    <row r="58" spans="1:14" s="2" customFormat="1" x14ac:dyDescent="0.25">
      <c r="A58" s="13"/>
      <c r="B58" s="13"/>
      <c r="C58" s="13"/>
      <c r="D58" s="3"/>
      <c r="E58" s="3"/>
      <c r="F58" s="3"/>
      <c r="G58" s="3"/>
      <c r="H58" s="3"/>
      <c r="I58" s="13"/>
      <c r="J58" s="37"/>
      <c r="K58" s="37"/>
      <c r="L58" s="37"/>
      <c r="M58" s="38"/>
      <c r="N58" s="36"/>
    </row>
    <row r="59" spans="1:14" s="37" customFormat="1" x14ac:dyDescent="0.25">
      <c r="A59" s="13"/>
      <c r="B59" s="13"/>
      <c r="C59" s="13"/>
      <c r="D59" s="3"/>
      <c r="E59" s="3"/>
      <c r="F59" s="3"/>
      <c r="G59" s="3"/>
      <c r="H59" s="3"/>
      <c r="I59" s="32"/>
      <c r="J59" s="2"/>
      <c r="K59" s="2"/>
      <c r="L59" s="2"/>
      <c r="M59" s="35"/>
      <c r="N59" s="39"/>
    </row>
    <row r="60" spans="1:14" s="2" customFormat="1" x14ac:dyDescent="0.25">
      <c r="A60" s="13"/>
      <c r="B60" s="13"/>
      <c r="C60" s="13"/>
      <c r="D60" s="3"/>
      <c r="E60" s="3"/>
      <c r="F60" s="3"/>
      <c r="G60" s="3"/>
      <c r="H60" s="3"/>
      <c r="I60" s="13"/>
      <c r="M60" s="35"/>
      <c r="N60" s="36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30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J62" s="3"/>
      <c r="K62" s="3"/>
      <c r="L62" s="3"/>
      <c r="M62" s="3"/>
      <c r="N62" s="36"/>
    </row>
    <row r="63" spans="1:14" x14ac:dyDescent="0.25">
      <c r="A63" s="13"/>
      <c r="B63" s="13"/>
      <c r="C63" s="13"/>
      <c r="I63" s="13"/>
      <c r="M63" s="3"/>
      <c r="N63" s="3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30"/>
      <c r="M65" s="3"/>
      <c r="N65" s="3"/>
    </row>
    <row r="66" spans="1:14" x14ac:dyDescent="0.25">
      <c r="A66" s="13"/>
      <c r="B66" s="13"/>
      <c r="C66" s="13"/>
      <c r="I66" s="13"/>
      <c r="M66" s="3"/>
      <c r="N66" s="3"/>
    </row>
    <row r="67" spans="1:14" x14ac:dyDescent="0.25">
      <c r="A67" s="13"/>
      <c r="B67" s="13"/>
      <c r="C67" s="13"/>
      <c r="I67" s="13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30"/>
      <c r="M69" s="3"/>
      <c r="N69" s="3"/>
    </row>
    <row r="70" spans="1:14" x14ac:dyDescent="0.25">
      <c r="A70" s="13"/>
      <c r="B70" s="13"/>
      <c r="C70" s="13"/>
      <c r="I70" s="13"/>
      <c r="M70" s="3"/>
      <c r="N70" s="3"/>
    </row>
    <row r="71" spans="1:14" x14ac:dyDescent="0.25">
      <c r="A71" s="13"/>
      <c r="B71" s="13"/>
      <c r="C71" s="13"/>
      <c r="I71" s="13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30"/>
      <c r="M73" s="3"/>
      <c r="N73" s="3"/>
    </row>
    <row r="74" spans="1:14" x14ac:dyDescent="0.25">
      <c r="A74" s="13"/>
      <c r="B74" s="13"/>
      <c r="C74" s="13"/>
      <c r="I74" s="13"/>
      <c r="M74" s="3"/>
      <c r="N74" s="3"/>
    </row>
    <row r="75" spans="1:14" x14ac:dyDescent="0.25">
      <c r="A75" s="13"/>
      <c r="B75" s="13"/>
      <c r="C75" s="13"/>
      <c r="I75" s="13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30"/>
      <c r="M77" s="3"/>
      <c r="N77" s="3"/>
    </row>
    <row r="78" spans="1:14" x14ac:dyDescent="0.25">
      <c r="A78" s="13"/>
      <c r="B78" s="13"/>
      <c r="C78" s="15"/>
      <c r="N78" s="3"/>
    </row>
    <row r="134" spans="6:14" x14ac:dyDescent="0.25">
      <c r="F134" s="28"/>
      <c r="G134" s="28"/>
      <c r="H134" s="28"/>
      <c r="M134" s="3"/>
    </row>
    <row r="135" spans="6:14" x14ac:dyDescent="0.25">
      <c r="N135" s="3"/>
    </row>
    <row r="154" spans="9:14" x14ac:dyDescent="0.25">
      <c r="J154" s="28"/>
      <c r="M154" s="3"/>
    </row>
    <row r="155" spans="9:14" x14ac:dyDescent="0.25">
      <c r="I155" s="28"/>
      <c r="M155" s="3"/>
      <c r="N155" s="3"/>
    </row>
    <row r="156" spans="9:14" x14ac:dyDescent="0.25">
      <c r="N156" s="3"/>
    </row>
  </sheetData>
  <mergeCells count="65">
    <mergeCell ref="L41:M41"/>
    <mergeCell ref="D31:E31"/>
    <mergeCell ref="F31:G31"/>
    <mergeCell ref="H31:I31"/>
    <mergeCell ref="J31:K31"/>
    <mergeCell ref="D41:E41"/>
    <mergeCell ref="F41:G41"/>
    <mergeCell ref="H41:I41"/>
    <mergeCell ref="J41:K41"/>
    <mergeCell ref="D29:E29"/>
    <mergeCell ref="F29:G29"/>
    <mergeCell ref="H29:I29"/>
    <mergeCell ref="D30:E30"/>
    <mergeCell ref="L36:M36"/>
    <mergeCell ref="D33:E33"/>
    <mergeCell ref="F33:G33"/>
    <mergeCell ref="H33:I33"/>
    <mergeCell ref="J33:K33"/>
    <mergeCell ref="L33:M33"/>
    <mergeCell ref="D35:E35"/>
    <mergeCell ref="F35:G35"/>
    <mergeCell ref="H35:I35"/>
    <mergeCell ref="J35:K35"/>
    <mergeCell ref="L35:M35"/>
    <mergeCell ref="D36:E36"/>
    <mergeCell ref="D32:E32"/>
    <mergeCell ref="L32:M32"/>
    <mergeCell ref="J38:K38"/>
    <mergeCell ref="L38:M38"/>
    <mergeCell ref="J30:K30"/>
    <mergeCell ref="L30:M30"/>
    <mergeCell ref="L31:M31"/>
    <mergeCell ref="J34:K34"/>
    <mergeCell ref="L34:M34"/>
    <mergeCell ref="J32:K32"/>
    <mergeCell ref="J37:K37"/>
    <mergeCell ref="L37:M37"/>
    <mergeCell ref="F36:G36"/>
    <mergeCell ref="J36:K36"/>
    <mergeCell ref="D37:E37"/>
    <mergeCell ref="F37:G37"/>
    <mergeCell ref="H37:I37"/>
    <mergeCell ref="D38:E38"/>
    <mergeCell ref="H36:I36"/>
    <mergeCell ref="D34:E34"/>
    <mergeCell ref="F34:G34"/>
    <mergeCell ref="H34:I34"/>
    <mergeCell ref="F32:G32"/>
    <mergeCell ref="H32:I32"/>
    <mergeCell ref="L29:M29"/>
    <mergeCell ref="J29:K29"/>
    <mergeCell ref="F38:G38"/>
    <mergeCell ref="H38:I38"/>
    <mergeCell ref="F30:G30"/>
    <mergeCell ref="H30:I30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300"/>
  <sheetViews>
    <sheetView view="pageBreakPreview" zoomScaleNormal="90" zoomScaleSheetLayoutView="100" workbookViewId="0">
      <selection activeCell="T19" sqref="T19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81</v>
      </c>
    </row>
    <row r="2" spans="1:4" ht="18" customHeight="1" x14ac:dyDescent="0.25">
      <c r="A2" s="2"/>
    </row>
    <row r="3" spans="1:4" ht="18" customHeight="1" x14ac:dyDescent="0.25">
      <c r="A3" s="97" t="s">
        <v>43</v>
      </c>
      <c r="B3" s="97"/>
      <c r="C3" s="97"/>
      <c r="D3" s="8">
        <f>$K$64</f>
        <v>4935</v>
      </c>
    </row>
    <row r="4" spans="1:4" ht="18" customHeight="1" x14ac:dyDescent="0.25">
      <c r="A4" s="97" t="s">
        <v>45</v>
      </c>
      <c r="B4" s="97"/>
      <c r="C4" s="97"/>
      <c r="D4" s="8">
        <f>$L$62</f>
        <v>103253</v>
      </c>
    </row>
    <row r="5" spans="1:4" ht="18" customHeight="1" x14ac:dyDescent="0.25">
      <c r="B5" s="9"/>
      <c r="C5" s="10" t="s">
        <v>44</v>
      </c>
      <c r="D5" s="15">
        <f>$K$65</f>
        <v>4.7795221446350226E-2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O36</f>
        <v>Rank</v>
      </c>
      <c r="B8" s="77" t="s">
        <v>123</v>
      </c>
      <c r="C8" s="76" t="s">
        <v>39</v>
      </c>
    </row>
    <row r="9" spans="1:4" ht="18" customHeight="1" x14ac:dyDescent="0.25">
      <c r="A9" s="74">
        <v>1</v>
      </c>
      <c r="B9" s="74" t="str">
        <f t="shared" ref="B9:B32" si="0">VLOOKUP(A:A,$O$37:$P$60,2,FALSE)</f>
        <v>07</v>
      </c>
      <c r="C9" s="75">
        <f t="shared" ref="C9:C32" si="1">SUMIF($O$37:$O$60,$A9,$N$37:$N$60)</f>
        <v>0.14112903225806453</v>
      </c>
    </row>
    <row r="10" spans="1:4" ht="18" customHeight="1" x14ac:dyDescent="0.25">
      <c r="A10" s="74">
        <v>2</v>
      </c>
      <c r="B10" s="74" t="str">
        <f t="shared" si="0"/>
        <v>01</v>
      </c>
      <c r="C10" s="75">
        <f t="shared" si="1"/>
        <v>0.11574074074074074</v>
      </c>
    </row>
    <row r="11" spans="1:4" ht="18" customHeight="1" x14ac:dyDescent="0.25">
      <c r="A11" s="74">
        <v>3</v>
      </c>
      <c r="B11" s="74" t="str">
        <f t="shared" si="0"/>
        <v>19</v>
      </c>
      <c r="C11" s="75">
        <f t="shared" si="1"/>
        <v>0.11050328227571116</v>
      </c>
    </row>
    <row r="12" spans="1:4" ht="18" customHeight="1" x14ac:dyDescent="0.25">
      <c r="A12" s="74">
        <v>4</v>
      </c>
      <c r="B12" s="74" t="str">
        <f t="shared" si="0"/>
        <v>06</v>
      </c>
      <c r="C12" s="75">
        <f t="shared" si="1"/>
        <v>9.2975206611570244E-2</v>
      </c>
    </row>
    <row r="13" spans="1:4" ht="18" customHeight="1" x14ac:dyDescent="0.25">
      <c r="A13" s="74">
        <v>5</v>
      </c>
      <c r="B13" s="74" t="str">
        <f t="shared" si="0"/>
        <v>13</v>
      </c>
      <c r="C13" s="75">
        <f t="shared" si="1"/>
        <v>8.5580726357425391E-2</v>
      </c>
    </row>
    <row r="14" spans="1:4" ht="18" customHeight="1" x14ac:dyDescent="0.25">
      <c r="A14" s="74">
        <v>6</v>
      </c>
      <c r="B14" s="74" t="str">
        <f t="shared" si="0"/>
        <v>23</v>
      </c>
      <c r="C14" s="75">
        <f t="shared" si="1"/>
        <v>8.070769013885952E-2</v>
      </c>
    </row>
    <row r="15" spans="1:4" ht="18" customHeight="1" x14ac:dyDescent="0.25">
      <c r="A15" s="74">
        <v>7</v>
      </c>
      <c r="B15" s="74" t="str">
        <f t="shared" si="0"/>
        <v>20</v>
      </c>
      <c r="C15" s="75">
        <f t="shared" si="1"/>
        <v>7.6377154444068937E-2</v>
      </c>
    </row>
    <row r="16" spans="1:4" ht="18" customHeight="1" x14ac:dyDescent="0.25">
      <c r="A16" s="74">
        <v>8</v>
      </c>
      <c r="B16" s="74" t="str">
        <f t="shared" si="0"/>
        <v>18</v>
      </c>
      <c r="C16" s="75">
        <f t="shared" si="1"/>
        <v>6.314797360980208E-2</v>
      </c>
    </row>
    <row r="17" spans="1:9" ht="18" customHeight="1" x14ac:dyDescent="0.25">
      <c r="A17" s="74">
        <v>9</v>
      </c>
      <c r="B17" s="74" t="str">
        <f t="shared" si="0"/>
        <v>09</v>
      </c>
      <c r="C17" s="75">
        <f t="shared" si="1"/>
        <v>5.7721139430284861E-2</v>
      </c>
    </row>
    <row r="18" spans="1:9" ht="18" customHeight="1" x14ac:dyDescent="0.25">
      <c r="A18" s="74">
        <v>10</v>
      </c>
      <c r="B18" s="74" t="str">
        <f t="shared" si="0"/>
        <v>02</v>
      </c>
      <c r="C18" s="75">
        <f t="shared" si="1"/>
        <v>5.5160142348754451E-2</v>
      </c>
    </row>
    <row r="19" spans="1:9" ht="18" customHeight="1" x14ac:dyDescent="0.25">
      <c r="A19" s="74">
        <v>11</v>
      </c>
      <c r="B19" s="74" t="str">
        <f t="shared" si="0"/>
        <v>03</v>
      </c>
      <c r="C19" s="75">
        <f t="shared" si="1"/>
        <v>5.4824561403508769E-2</v>
      </c>
    </row>
    <row r="20" spans="1:9" ht="18" customHeight="1" x14ac:dyDescent="0.25">
      <c r="A20" s="74">
        <v>12</v>
      </c>
      <c r="B20" s="74" t="str">
        <f t="shared" si="0"/>
        <v>16</v>
      </c>
      <c r="C20" s="75">
        <f t="shared" si="1"/>
        <v>5.1127819548872182E-2</v>
      </c>
    </row>
    <row r="21" spans="1:9" ht="18" customHeight="1" x14ac:dyDescent="0.25">
      <c r="A21" s="74">
        <v>13</v>
      </c>
      <c r="B21" s="74" t="str">
        <f t="shared" si="0"/>
        <v>04</v>
      </c>
      <c r="C21" s="75">
        <f t="shared" si="1"/>
        <v>4.7729022324865283E-2</v>
      </c>
    </row>
    <row r="22" spans="1:9" ht="18" customHeight="1" x14ac:dyDescent="0.25">
      <c r="A22" s="74">
        <v>14</v>
      </c>
      <c r="B22" s="74" t="str">
        <f t="shared" si="0"/>
        <v>12</v>
      </c>
      <c r="C22" s="75">
        <f t="shared" si="1"/>
        <v>4.6519524617996605E-2</v>
      </c>
    </row>
    <row r="23" spans="1:9" ht="18" customHeight="1" x14ac:dyDescent="0.25">
      <c r="A23" s="74">
        <v>15</v>
      </c>
      <c r="B23" s="74" t="str">
        <f t="shared" si="0"/>
        <v>17</v>
      </c>
      <c r="C23" s="75">
        <f t="shared" si="1"/>
        <v>4.4794690999585232E-2</v>
      </c>
    </row>
    <row r="24" spans="1:9" ht="18" customHeight="1" x14ac:dyDescent="0.25">
      <c r="A24" s="74">
        <v>16</v>
      </c>
      <c r="B24" s="74" t="str">
        <f t="shared" si="0"/>
        <v>10</v>
      </c>
      <c r="C24" s="75">
        <f t="shared" si="1"/>
        <v>4.414335664335664E-2</v>
      </c>
    </row>
    <row r="25" spans="1:9" ht="18" customHeight="1" x14ac:dyDescent="0.25">
      <c r="A25" s="74">
        <v>17</v>
      </c>
      <c r="B25" s="74" t="str">
        <f t="shared" si="0"/>
        <v>05</v>
      </c>
      <c r="C25" s="75">
        <f t="shared" si="1"/>
        <v>4.1399416909620991E-2</v>
      </c>
    </row>
    <row r="26" spans="1:9" ht="18" customHeight="1" x14ac:dyDescent="0.25">
      <c r="A26" s="74">
        <v>18</v>
      </c>
      <c r="B26" s="74" t="str">
        <f t="shared" si="0"/>
        <v>22</v>
      </c>
      <c r="C26" s="75">
        <f t="shared" si="1"/>
        <v>4.0949427991018923E-2</v>
      </c>
    </row>
    <row r="27" spans="1:9" ht="18" customHeight="1" x14ac:dyDescent="0.25">
      <c r="A27" s="74">
        <v>19</v>
      </c>
      <c r="B27" s="74" t="str">
        <f t="shared" si="0"/>
        <v>11</v>
      </c>
      <c r="C27" s="75">
        <f t="shared" si="1"/>
        <v>3.6922015182884751E-2</v>
      </c>
    </row>
    <row r="28" spans="1:9" ht="18" customHeight="1" x14ac:dyDescent="0.25">
      <c r="A28" s="74">
        <v>20</v>
      </c>
      <c r="B28" s="74" t="str">
        <f t="shared" si="0"/>
        <v>08</v>
      </c>
      <c r="C28" s="75">
        <f t="shared" si="1"/>
        <v>3.3315128345166575E-2</v>
      </c>
    </row>
    <row r="29" spans="1:9" ht="18" customHeight="1" x14ac:dyDescent="0.25">
      <c r="A29" s="74">
        <v>21</v>
      </c>
      <c r="B29" s="74" t="str">
        <f t="shared" si="0"/>
        <v>15</v>
      </c>
      <c r="C29" s="75">
        <f t="shared" si="1"/>
        <v>2.6533018867924529E-2</v>
      </c>
      <c r="I29" s="6"/>
    </row>
    <row r="30" spans="1:9" ht="18" customHeight="1" x14ac:dyDescent="0.25">
      <c r="A30" s="74">
        <v>22</v>
      </c>
      <c r="B30" s="74" t="str">
        <f t="shared" si="0"/>
        <v>21</v>
      </c>
      <c r="C30" s="75">
        <f t="shared" si="1"/>
        <v>2.2652493039736776E-2</v>
      </c>
    </row>
    <row r="31" spans="1:9" ht="18" customHeight="1" x14ac:dyDescent="0.25">
      <c r="A31" s="74">
        <v>23</v>
      </c>
      <c r="B31" s="74" t="str">
        <f t="shared" si="0"/>
        <v>24</v>
      </c>
      <c r="C31" s="75">
        <f t="shared" si="1"/>
        <v>2.0249221183800622E-2</v>
      </c>
    </row>
    <row r="32" spans="1:9" ht="18" customHeight="1" x14ac:dyDescent="0.25">
      <c r="A32" s="74">
        <v>24</v>
      </c>
      <c r="B32" s="74" t="str">
        <f t="shared" si="0"/>
        <v>14</v>
      </c>
      <c r="C32" s="75">
        <f t="shared" si="1"/>
        <v>1.795949560565533E-2</v>
      </c>
    </row>
    <row r="33" spans="1:21" ht="18" customHeight="1" x14ac:dyDescent="0.25">
      <c r="A33" s="22"/>
      <c r="B33" s="22"/>
      <c r="C33" s="15"/>
    </row>
    <row r="34" spans="1:21" ht="18" customHeight="1" x14ac:dyDescent="0.25">
      <c r="A34" s="6"/>
      <c r="J34" s="50"/>
    </row>
    <row r="35" spans="1:21" ht="18" customHeight="1" x14ac:dyDescent="0.25">
      <c r="A35" s="6" t="s">
        <v>3</v>
      </c>
      <c r="B35" s="9" t="s">
        <v>4</v>
      </c>
      <c r="J35" s="27"/>
      <c r="K35" s="27"/>
      <c r="L35" s="27"/>
      <c r="M35" s="27"/>
      <c r="N35" s="3"/>
      <c r="O35" s="6"/>
      <c r="Q35" s="28"/>
    </row>
    <row r="36" spans="1:21" ht="18" customHeight="1" x14ac:dyDescent="0.25">
      <c r="A36" s="76" t="s">
        <v>123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124</v>
      </c>
      <c r="K36" s="99"/>
      <c r="L36" s="98" t="s">
        <v>125</v>
      </c>
      <c r="M36" s="99"/>
      <c r="N36" s="77" t="s">
        <v>39</v>
      </c>
      <c r="O36" s="83" t="s">
        <v>40</v>
      </c>
      <c r="P36" s="84" t="s">
        <v>5</v>
      </c>
      <c r="Q36" s="11"/>
    </row>
    <row r="37" spans="1:21" ht="18" customHeight="1" x14ac:dyDescent="0.25">
      <c r="A37" s="73">
        <v>1</v>
      </c>
      <c r="B37" s="78">
        <f>VLOOKUP('5-9'!$A37, Data!$B$27:$J$51, 2, FALSE)</f>
        <v>1910</v>
      </c>
      <c r="C37" s="78">
        <f>VLOOKUP('5-9'!$A37, Data!$B$27:$J$51, 3, FALSE)</f>
        <v>66</v>
      </c>
      <c r="D37" s="78">
        <f>VLOOKUP('5-9'!$A37, Data!$B$27:$J$51, 4, FALSE)</f>
        <v>9</v>
      </c>
      <c r="E37" s="78">
        <f>VLOOKUP('5-9'!$A37, Data!$B$27:$J$51, 5, FALSE)</f>
        <v>16</v>
      </c>
      <c r="F37" s="78">
        <f>VLOOKUP('5-9'!$A37, Data!$B$27:$J$51, 6, FALSE)</f>
        <v>0</v>
      </c>
      <c r="G37" s="78">
        <f>VLOOKUP('5-9'!$A37, Data!$B$27:$J$51, 7, FALSE)</f>
        <v>0</v>
      </c>
      <c r="H37" s="78">
        <f>VLOOKUP('5-9'!$A37, Data!$B$27:$J$51, 8, FALSE)</f>
        <v>131</v>
      </c>
      <c r="I37" s="78">
        <f>VLOOKUP('5-9'!$A37, Data!$B$27:$J$51, 9, FALSE)</f>
        <v>28</v>
      </c>
      <c r="J37" s="100">
        <f t="shared" ref="J37:J62" si="2">SUM(C37:I37)</f>
        <v>250</v>
      </c>
      <c r="K37" s="101"/>
      <c r="L37" s="100">
        <f t="shared" ref="L37:L62" si="3">SUM(B37:I37)</f>
        <v>2160</v>
      </c>
      <c r="M37" s="101"/>
      <c r="N37" s="75">
        <f t="shared" ref="N37:N62" si="4">J37/L37</f>
        <v>0.11574074074074074</v>
      </c>
      <c r="O37" s="74">
        <f>RANK(N37,$N$37:$N$60)</f>
        <v>2</v>
      </c>
      <c r="P37" s="85" t="s">
        <v>6</v>
      </c>
      <c r="R37" s="29"/>
      <c r="S37" s="29"/>
      <c r="T37" s="12"/>
      <c r="U37" s="12"/>
    </row>
    <row r="38" spans="1:21" ht="18" customHeight="1" x14ac:dyDescent="0.25">
      <c r="A38" s="73">
        <v>2</v>
      </c>
      <c r="B38" s="78">
        <f>VLOOKUP('5-9'!$A38, Data!$B$27:$J$51, 2, FALSE)</f>
        <v>1593</v>
      </c>
      <c r="C38" s="78">
        <f>VLOOKUP('5-9'!$A38, Data!$B$27:$J$51, 3, FALSE)</f>
        <v>25</v>
      </c>
      <c r="D38" s="78">
        <f>VLOOKUP('5-9'!$A38, Data!$B$27:$J$51, 4, FALSE)</f>
        <v>1</v>
      </c>
      <c r="E38" s="78">
        <f>VLOOKUP('5-9'!$A38, Data!$B$27:$J$51, 5, FALSE)</f>
        <v>11</v>
      </c>
      <c r="F38" s="78">
        <f>VLOOKUP('5-9'!$A38, Data!$B$27:$J$51, 6, FALSE)</f>
        <v>0</v>
      </c>
      <c r="G38" s="78">
        <f>VLOOKUP('5-9'!$A38, Data!$B$27:$J$51, 7, FALSE)</f>
        <v>0</v>
      </c>
      <c r="H38" s="78">
        <f>VLOOKUP('5-9'!$A38, Data!$B$27:$J$51, 8, FALSE)</f>
        <v>43</v>
      </c>
      <c r="I38" s="78">
        <f>VLOOKUP('5-9'!$A38, Data!$B$27:$J$51, 9, FALSE)</f>
        <v>13</v>
      </c>
      <c r="J38" s="100">
        <f t="shared" si="2"/>
        <v>93</v>
      </c>
      <c r="K38" s="101"/>
      <c r="L38" s="100">
        <f t="shared" si="3"/>
        <v>1686</v>
      </c>
      <c r="M38" s="101"/>
      <c r="N38" s="75">
        <f t="shared" si="4"/>
        <v>5.5160142348754451E-2</v>
      </c>
      <c r="O38" s="74">
        <f t="shared" ref="O38:O60" si="5">RANK(N38,$N$37:$N$60)</f>
        <v>10</v>
      </c>
      <c r="P38" s="85" t="s">
        <v>7</v>
      </c>
      <c r="R38" s="29"/>
      <c r="S38" s="29"/>
      <c r="T38" s="12"/>
      <c r="U38" s="12"/>
    </row>
    <row r="39" spans="1:21" ht="18" customHeight="1" x14ac:dyDescent="0.25">
      <c r="A39" s="73">
        <v>3</v>
      </c>
      <c r="B39" s="78">
        <f>VLOOKUP('5-9'!$A39, Data!$B$27:$J$51, 2, FALSE)</f>
        <v>431</v>
      </c>
      <c r="C39" s="78">
        <f>VLOOKUP('5-9'!$A39, Data!$B$27:$J$51, 3, FALSE)</f>
        <v>11</v>
      </c>
      <c r="D39" s="78">
        <f>VLOOKUP('5-9'!$A39, Data!$B$27:$J$51, 4, FALSE)</f>
        <v>0</v>
      </c>
      <c r="E39" s="78">
        <f>VLOOKUP('5-9'!$A39, Data!$B$27:$J$51, 5, FALSE)</f>
        <v>2</v>
      </c>
      <c r="F39" s="78">
        <f>VLOOKUP('5-9'!$A39, Data!$B$27:$J$51, 6, FALSE)</f>
        <v>0</v>
      </c>
      <c r="G39" s="78">
        <f>VLOOKUP('5-9'!$A39, Data!$B$27:$J$51, 7, FALSE)</f>
        <v>0</v>
      </c>
      <c r="H39" s="78">
        <f>VLOOKUP('5-9'!$A39, Data!$B$27:$J$51, 8, FALSE)</f>
        <v>11</v>
      </c>
      <c r="I39" s="78">
        <f>VLOOKUP('5-9'!$A39, Data!$B$27:$J$51, 9, FALSE)</f>
        <v>1</v>
      </c>
      <c r="J39" s="100">
        <f t="shared" si="2"/>
        <v>25</v>
      </c>
      <c r="K39" s="101"/>
      <c r="L39" s="100">
        <f t="shared" si="3"/>
        <v>456</v>
      </c>
      <c r="M39" s="101"/>
      <c r="N39" s="75">
        <f t="shared" si="4"/>
        <v>5.4824561403508769E-2</v>
      </c>
      <c r="O39" s="74">
        <f t="shared" si="5"/>
        <v>11</v>
      </c>
      <c r="P39" s="85" t="s">
        <v>8</v>
      </c>
      <c r="R39" s="29"/>
      <c r="S39" s="29"/>
      <c r="T39" s="12"/>
      <c r="U39" s="12"/>
    </row>
    <row r="40" spans="1:21" ht="18" customHeight="1" x14ac:dyDescent="0.25">
      <c r="A40" s="73">
        <v>4</v>
      </c>
      <c r="B40" s="78">
        <f>VLOOKUP('5-9'!$A40, Data!$B$27:$J$51, 2, FALSE)</f>
        <v>1237</v>
      </c>
      <c r="C40" s="78">
        <f>VLOOKUP('5-9'!$A40, Data!$B$27:$J$51, 3, FALSE)</f>
        <v>19</v>
      </c>
      <c r="D40" s="78">
        <f>VLOOKUP('5-9'!$A40, Data!$B$27:$J$51, 4, FALSE)</f>
        <v>0</v>
      </c>
      <c r="E40" s="78">
        <f>VLOOKUP('5-9'!$A40, Data!$B$27:$J$51, 5, FALSE)</f>
        <v>3</v>
      </c>
      <c r="F40" s="78">
        <f>VLOOKUP('5-9'!$A40, Data!$B$27:$J$51, 6, FALSE)</f>
        <v>0</v>
      </c>
      <c r="G40" s="78">
        <f>VLOOKUP('5-9'!$A40, Data!$B$27:$J$51, 7, FALSE)</f>
        <v>0</v>
      </c>
      <c r="H40" s="78">
        <f>VLOOKUP('5-9'!$A40, Data!$B$27:$J$51, 8, FALSE)</f>
        <v>38</v>
      </c>
      <c r="I40" s="78">
        <f>VLOOKUP('5-9'!$A40, Data!$B$27:$J$51, 9, FALSE)</f>
        <v>2</v>
      </c>
      <c r="J40" s="100">
        <f t="shared" si="2"/>
        <v>62</v>
      </c>
      <c r="K40" s="101"/>
      <c r="L40" s="100">
        <f t="shared" si="3"/>
        <v>1299</v>
      </c>
      <c r="M40" s="101"/>
      <c r="N40" s="75">
        <f t="shared" si="4"/>
        <v>4.7729022324865283E-2</v>
      </c>
      <c r="O40" s="74">
        <f t="shared" si="5"/>
        <v>13</v>
      </c>
      <c r="P40" s="85" t="s">
        <v>9</v>
      </c>
      <c r="R40" s="29"/>
      <c r="S40" s="29"/>
      <c r="T40" s="12"/>
      <c r="U40" s="12"/>
    </row>
    <row r="41" spans="1:21" ht="18" customHeight="1" x14ac:dyDescent="0.25">
      <c r="A41" s="73">
        <v>5</v>
      </c>
      <c r="B41" s="78">
        <f>VLOOKUP('5-9'!$A41, Data!$B$27:$J$51, 2, FALSE)</f>
        <v>1644</v>
      </c>
      <c r="C41" s="78">
        <f>VLOOKUP('5-9'!$A41, Data!$B$27:$J$51, 3, FALSE)</f>
        <v>21</v>
      </c>
      <c r="D41" s="78">
        <f>VLOOKUP('5-9'!$A41, Data!$B$27:$J$51, 4, FALSE)</f>
        <v>2</v>
      </c>
      <c r="E41" s="78">
        <f>VLOOKUP('5-9'!$A41, Data!$B$27:$J$51, 5, FALSE)</f>
        <v>7</v>
      </c>
      <c r="F41" s="78">
        <f>VLOOKUP('5-9'!$A41, Data!$B$27:$J$51, 6, FALSE)</f>
        <v>0</v>
      </c>
      <c r="G41" s="78">
        <f>VLOOKUP('5-9'!$A41, Data!$B$27:$J$51, 7, FALSE)</f>
        <v>0</v>
      </c>
      <c r="H41" s="78">
        <f>VLOOKUP('5-9'!$A41, Data!$B$27:$J$51, 8, FALSE)</f>
        <v>38</v>
      </c>
      <c r="I41" s="78">
        <f>VLOOKUP('5-9'!$A41, Data!$B$27:$J$51, 9, FALSE)</f>
        <v>3</v>
      </c>
      <c r="J41" s="100">
        <f t="shared" si="2"/>
        <v>71</v>
      </c>
      <c r="K41" s="101"/>
      <c r="L41" s="100">
        <f t="shared" si="3"/>
        <v>1715</v>
      </c>
      <c r="M41" s="101"/>
      <c r="N41" s="75">
        <f t="shared" si="4"/>
        <v>4.1399416909620991E-2</v>
      </c>
      <c r="O41" s="74">
        <f t="shared" si="5"/>
        <v>17</v>
      </c>
      <c r="P41" s="85" t="s">
        <v>10</v>
      </c>
      <c r="R41" s="29"/>
      <c r="S41" s="29"/>
      <c r="T41" s="12"/>
      <c r="U41" s="12"/>
    </row>
    <row r="42" spans="1:21" ht="18" customHeight="1" x14ac:dyDescent="0.25">
      <c r="A42" s="73">
        <v>6</v>
      </c>
      <c r="B42" s="78">
        <f>VLOOKUP('5-9'!$A42, Data!$B$27:$J$51, 2, FALSE)</f>
        <v>439</v>
      </c>
      <c r="C42" s="78">
        <f>VLOOKUP('5-9'!$A42, Data!$B$27:$J$51, 3, FALSE)</f>
        <v>16</v>
      </c>
      <c r="D42" s="78">
        <f>VLOOKUP('5-9'!$A42, Data!$B$27:$J$51, 4, FALSE)</f>
        <v>3</v>
      </c>
      <c r="E42" s="78">
        <f>VLOOKUP('5-9'!$A42, Data!$B$27:$J$51, 5, FALSE)</f>
        <v>7</v>
      </c>
      <c r="F42" s="78">
        <f>VLOOKUP('5-9'!$A42, Data!$B$27:$J$51, 6, FALSE)</f>
        <v>0</v>
      </c>
      <c r="G42" s="78">
        <f>VLOOKUP('5-9'!$A42, Data!$B$27:$J$51, 7, FALSE)</f>
        <v>0</v>
      </c>
      <c r="H42" s="78">
        <f>VLOOKUP('5-9'!$A42, Data!$B$27:$J$51, 8, FALSE)</f>
        <v>17</v>
      </c>
      <c r="I42" s="78">
        <f>VLOOKUP('5-9'!$A42, Data!$B$27:$J$51, 9, FALSE)</f>
        <v>2</v>
      </c>
      <c r="J42" s="100">
        <f t="shared" si="2"/>
        <v>45</v>
      </c>
      <c r="K42" s="101"/>
      <c r="L42" s="100">
        <f t="shared" si="3"/>
        <v>484</v>
      </c>
      <c r="M42" s="101"/>
      <c r="N42" s="75">
        <f t="shared" si="4"/>
        <v>9.2975206611570244E-2</v>
      </c>
      <c r="O42" s="74">
        <f t="shared" si="5"/>
        <v>4</v>
      </c>
      <c r="P42" s="85" t="s">
        <v>11</v>
      </c>
      <c r="R42" s="29"/>
      <c r="S42" s="29"/>
      <c r="T42" s="12"/>
      <c r="U42" s="12"/>
    </row>
    <row r="43" spans="1:21" ht="18" customHeight="1" x14ac:dyDescent="0.25">
      <c r="A43" s="73">
        <v>7</v>
      </c>
      <c r="B43" s="78">
        <f>VLOOKUP('5-9'!$A43, Data!$B$27:$J$51, 2, FALSE)</f>
        <v>426</v>
      </c>
      <c r="C43" s="78">
        <f>VLOOKUP('5-9'!$A43, Data!$B$27:$J$51, 3, FALSE)</f>
        <v>33</v>
      </c>
      <c r="D43" s="78">
        <f>VLOOKUP('5-9'!$A43, Data!$B$27:$J$51, 4, FALSE)</f>
        <v>2</v>
      </c>
      <c r="E43" s="78">
        <f>VLOOKUP('5-9'!$A43, Data!$B$27:$J$51, 5, FALSE)</f>
        <v>1</v>
      </c>
      <c r="F43" s="78">
        <f>VLOOKUP('5-9'!$A43, Data!$B$27:$J$51, 6, FALSE)</f>
        <v>0</v>
      </c>
      <c r="G43" s="78">
        <f>VLOOKUP('5-9'!$A43, Data!$B$27:$J$51, 7, FALSE)</f>
        <v>0</v>
      </c>
      <c r="H43" s="78">
        <f>VLOOKUP('5-9'!$A43, Data!$B$27:$J$51, 8, FALSE)</f>
        <v>31</v>
      </c>
      <c r="I43" s="78">
        <f>VLOOKUP('5-9'!$A43, Data!$B$27:$J$51, 9, FALSE)</f>
        <v>3</v>
      </c>
      <c r="J43" s="100">
        <f t="shared" si="2"/>
        <v>70</v>
      </c>
      <c r="K43" s="101"/>
      <c r="L43" s="100">
        <f t="shared" si="3"/>
        <v>496</v>
      </c>
      <c r="M43" s="101"/>
      <c r="N43" s="75">
        <f t="shared" si="4"/>
        <v>0.14112903225806453</v>
      </c>
      <c r="O43" s="74">
        <f t="shared" si="5"/>
        <v>1</v>
      </c>
      <c r="P43" s="85" t="s">
        <v>12</v>
      </c>
      <c r="R43" s="29"/>
      <c r="S43" s="29"/>
      <c r="T43" s="12"/>
      <c r="U43" s="12"/>
    </row>
    <row r="44" spans="1:21" ht="18" customHeight="1" x14ac:dyDescent="0.25">
      <c r="A44" s="73">
        <v>8</v>
      </c>
      <c r="B44" s="78">
        <f>VLOOKUP('5-9'!$A44, Data!$B$27:$J$51, 2, FALSE)</f>
        <v>7080</v>
      </c>
      <c r="C44" s="78">
        <f>VLOOKUP('5-9'!$A44, Data!$B$27:$J$51, 3, FALSE)</f>
        <v>50</v>
      </c>
      <c r="D44" s="78">
        <f>VLOOKUP('5-9'!$A44, Data!$B$27:$J$51, 4, FALSE)</f>
        <v>3</v>
      </c>
      <c r="E44" s="78">
        <f>VLOOKUP('5-9'!$A44, Data!$B$27:$J$51, 5, FALSE)</f>
        <v>14</v>
      </c>
      <c r="F44" s="78">
        <f>VLOOKUP('5-9'!$A44, Data!$B$27:$J$51, 6, FALSE)</f>
        <v>0</v>
      </c>
      <c r="G44" s="78">
        <f>VLOOKUP('5-9'!$A44, Data!$B$27:$J$51, 7, FALSE)</f>
        <v>0</v>
      </c>
      <c r="H44" s="78">
        <f>VLOOKUP('5-9'!$A44, Data!$B$27:$J$51, 8, FALSE)</f>
        <v>165</v>
      </c>
      <c r="I44" s="78">
        <f>VLOOKUP('5-9'!$A44, Data!$B$27:$J$51, 9, FALSE)</f>
        <v>12</v>
      </c>
      <c r="J44" s="100">
        <f t="shared" si="2"/>
        <v>244</v>
      </c>
      <c r="K44" s="101"/>
      <c r="L44" s="100">
        <f t="shared" si="3"/>
        <v>7324</v>
      </c>
      <c r="M44" s="101"/>
      <c r="N44" s="75">
        <f t="shared" si="4"/>
        <v>3.3315128345166575E-2</v>
      </c>
      <c r="O44" s="74">
        <f t="shared" si="5"/>
        <v>20</v>
      </c>
      <c r="P44" s="85" t="s">
        <v>13</v>
      </c>
      <c r="R44" s="29"/>
      <c r="S44" s="29"/>
      <c r="T44" s="12"/>
      <c r="U44" s="12"/>
    </row>
    <row r="45" spans="1:21" ht="18" customHeight="1" x14ac:dyDescent="0.25">
      <c r="A45" s="73">
        <v>9</v>
      </c>
      <c r="B45" s="78">
        <f>VLOOKUP('5-9'!$A45, Data!$B$27:$J$51, 2, FALSE)</f>
        <v>1257</v>
      </c>
      <c r="C45" s="78">
        <f>VLOOKUP('5-9'!$A45, Data!$B$27:$J$51, 3, FALSE)</f>
        <v>14</v>
      </c>
      <c r="D45" s="78">
        <f>VLOOKUP('5-9'!$A45, Data!$B$27:$J$51, 4, FALSE)</f>
        <v>5</v>
      </c>
      <c r="E45" s="78">
        <f>VLOOKUP('5-9'!$A45, Data!$B$27:$J$51, 5, FALSE)</f>
        <v>9</v>
      </c>
      <c r="F45" s="78">
        <f>VLOOKUP('5-9'!$A45, Data!$B$27:$J$51, 6, FALSE)</f>
        <v>1</v>
      </c>
      <c r="G45" s="78">
        <f>VLOOKUP('5-9'!$A45, Data!$B$27:$J$51, 7, FALSE)</f>
        <v>0</v>
      </c>
      <c r="H45" s="78">
        <f>VLOOKUP('5-9'!$A45, Data!$B$27:$J$51, 8, FALSE)</f>
        <v>45</v>
      </c>
      <c r="I45" s="78">
        <f>VLOOKUP('5-9'!$A45, Data!$B$27:$J$51, 9, FALSE)</f>
        <v>3</v>
      </c>
      <c r="J45" s="100">
        <f t="shared" si="2"/>
        <v>77</v>
      </c>
      <c r="K45" s="101"/>
      <c r="L45" s="100">
        <f t="shared" si="3"/>
        <v>1334</v>
      </c>
      <c r="M45" s="101"/>
      <c r="N45" s="75">
        <f t="shared" si="4"/>
        <v>5.7721139430284861E-2</v>
      </c>
      <c r="O45" s="74">
        <f t="shared" si="5"/>
        <v>9</v>
      </c>
      <c r="P45" s="85" t="s">
        <v>14</v>
      </c>
      <c r="R45" s="29"/>
      <c r="S45" s="29"/>
      <c r="T45" s="12"/>
      <c r="U45" s="12"/>
    </row>
    <row r="46" spans="1:21" ht="18" customHeight="1" x14ac:dyDescent="0.25">
      <c r="A46" s="73">
        <v>10</v>
      </c>
      <c r="B46" s="78">
        <f>VLOOKUP('5-9'!$A46, Data!$B$27:$J$51, 2, FALSE)</f>
        <v>2187</v>
      </c>
      <c r="C46" s="78">
        <f>VLOOKUP('5-9'!$A46, Data!$B$27:$J$51, 3, FALSE)</f>
        <v>37</v>
      </c>
      <c r="D46" s="78">
        <f>VLOOKUP('5-9'!$A46, Data!$B$27:$J$51, 4, FALSE)</f>
        <v>0</v>
      </c>
      <c r="E46" s="78">
        <f>VLOOKUP('5-9'!$A46, Data!$B$27:$J$51, 5, FALSE)</f>
        <v>11</v>
      </c>
      <c r="F46" s="78">
        <f>VLOOKUP('5-9'!$A46, Data!$B$27:$J$51, 6, FALSE)</f>
        <v>0</v>
      </c>
      <c r="G46" s="78">
        <f>VLOOKUP('5-9'!$A46, Data!$B$27:$J$51, 7, FALSE)</f>
        <v>0</v>
      </c>
      <c r="H46" s="78">
        <f>VLOOKUP('5-9'!$A46, Data!$B$27:$J$51, 8, FALSE)</f>
        <v>45</v>
      </c>
      <c r="I46" s="78">
        <f>VLOOKUP('5-9'!$A46, Data!$B$27:$J$51, 9, FALSE)</f>
        <v>8</v>
      </c>
      <c r="J46" s="100">
        <f t="shared" si="2"/>
        <v>101</v>
      </c>
      <c r="K46" s="101"/>
      <c r="L46" s="100">
        <f t="shared" si="3"/>
        <v>2288</v>
      </c>
      <c r="M46" s="101"/>
      <c r="N46" s="75">
        <f t="shared" si="4"/>
        <v>4.414335664335664E-2</v>
      </c>
      <c r="O46" s="74">
        <f t="shared" si="5"/>
        <v>16</v>
      </c>
      <c r="P46" s="85" t="s">
        <v>15</v>
      </c>
      <c r="R46" s="29"/>
      <c r="S46" s="29"/>
      <c r="T46" s="12"/>
      <c r="U46" s="12"/>
    </row>
    <row r="47" spans="1:21" ht="18" customHeight="1" x14ac:dyDescent="0.25">
      <c r="A47" s="73">
        <v>11</v>
      </c>
      <c r="B47" s="78">
        <f>VLOOKUP('5-9'!$A47, Data!$B$27:$J$51, 2, FALSE)</f>
        <v>2791</v>
      </c>
      <c r="C47" s="78">
        <f>VLOOKUP('5-9'!$A47, Data!$B$27:$J$51, 3, FALSE)</f>
        <v>32</v>
      </c>
      <c r="D47" s="78">
        <f>VLOOKUP('5-9'!$A47, Data!$B$27:$J$51, 4, FALSE)</f>
        <v>2</v>
      </c>
      <c r="E47" s="78">
        <f>VLOOKUP('5-9'!$A47, Data!$B$27:$J$51, 5, FALSE)</f>
        <v>12</v>
      </c>
      <c r="F47" s="78">
        <f>VLOOKUP('5-9'!$A47, Data!$B$27:$J$51, 6, FALSE)</f>
        <v>0</v>
      </c>
      <c r="G47" s="78">
        <f>VLOOKUP('5-9'!$A47, Data!$B$27:$J$51, 7, FALSE)</f>
        <v>0</v>
      </c>
      <c r="H47" s="78">
        <f>VLOOKUP('5-9'!$A47, Data!$B$27:$J$51, 8, FALSE)</f>
        <v>54</v>
      </c>
      <c r="I47" s="78">
        <f>VLOOKUP('5-9'!$A47, Data!$B$27:$J$51, 9, FALSE)</f>
        <v>7</v>
      </c>
      <c r="J47" s="100">
        <f t="shared" si="2"/>
        <v>107</v>
      </c>
      <c r="K47" s="101"/>
      <c r="L47" s="100">
        <f t="shared" si="3"/>
        <v>2898</v>
      </c>
      <c r="M47" s="101"/>
      <c r="N47" s="75">
        <f t="shared" si="4"/>
        <v>3.6922015182884751E-2</v>
      </c>
      <c r="O47" s="74">
        <f t="shared" si="5"/>
        <v>19</v>
      </c>
      <c r="P47" s="85" t="s">
        <v>16</v>
      </c>
      <c r="R47" s="29"/>
      <c r="S47" s="29"/>
      <c r="T47" s="12"/>
      <c r="U47" s="12"/>
    </row>
    <row r="48" spans="1:21" ht="18" customHeight="1" x14ac:dyDescent="0.25">
      <c r="A48" s="73">
        <v>12</v>
      </c>
      <c r="B48" s="78">
        <f>VLOOKUP('5-9'!$A48, Data!$B$27:$J$51, 2, FALSE)</f>
        <v>11232</v>
      </c>
      <c r="C48" s="78">
        <f>VLOOKUP('5-9'!$A48, Data!$B$27:$J$51, 3, FALSE)</f>
        <v>136</v>
      </c>
      <c r="D48" s="78">
        <f>VLOOKUP('5-9'!$A48, Data!$B$27:$J$51, 4, FALSE)</f>
        <v>4</v>
      </c>
      <c r="E48" s="78">
        <f>VLOOKUP('5-9'!$A48, Data!$B$27:$J$51, 5, FALSE)</f>
        <v>54</v>
      </c>
      <c r="F48" s="78">
        <f>VLOOKUP('5-9'!$A48, Data!$B$27:$J$51, 6, FALSE)</f>
        <v>0</v>
      </c>
      <c r="G48" s="78">
        <f>VLOOKUP('5-9'!$A48, Data!$B$27:$J$51, 7, FALSE)</f>
        <v>0</v>
      </c>
      <c r="H48" s="78">
        <f>VLOOKUP('5-9'!$A48, Data!$B$27:$J$51, 8, FALSE)</f>
        <v>318</v>
      </c>
      <c r="I48" s="78">
        <f>VLOOKUP('5-9'!$A48, Data!$B$27:$J$51, 9, FALSE)</f>
        <v>36</v>
      </c>
      <c r="J48" s="100">
        <f t="shared" si="2"/>
        <v>548</v>
      </c>
      <c r="K48" s="101"/>
      <c r="L48" s="100">
        <f t="shared" si="3"/>
        <v>11780</v>
      </c>
      <c r="M48" s="101"/>
      <c r="N48" s="75">
        <f t="shared" si="4"/>
        <v>4.6519524617996605E-2</v>
      </c>
      <c r="O48" s="74">
        <f t="shared" si="5"/>
        <v>14</v>
      </c>
      <c r="P48" s="85" t="s">
        <v>17</v>
      </c>
      <c r="R48" s="29"/>
      <c r="S48" s="29"/>
      <c r="T48" s="12"/>
      <c r="U48" s="12"/>
    </row>
    <row r="49" spans="1:23" ht="18" customHeight="1" x14ac:dyDescent="0.25">
      <c r="A49" s="73">
        <v>13</v>
      </c>
      <c r="B49" s="78">
        <f>VLOOKUP('5-9'!$A49, Data!$B$27:$J$51, 2, FALSE)</f>
        <v>2543</v>
      </c>
      <c r="C49" s="78">
        <f>VLOOKUP('5-9'!$A49, Data!$B$27:$J$51, 3, FALSE)</f>
        <v>97</v>
      </c>
      <c r="D49" s="78">
        <f>VLOOKUP('5-9'!$A49, Data!$B$27:$J$51, 4, FALSE)</f>
        <v>2</v>
      </c>
      <c r="E49" s="78">
        <f>VLOOKUP('5-9'!$A49, Data!$B$27:$J$51, 5, FALSE)</f>
        <v>24</v>
      </c>
      <c r="F49" s="78">
        <f>VLOOKUP('5-9'!$A49, Data!$B$27:$J$51, 6, FALSE)</f>
        <v>0</v>
      </c>
      <c r="G49" s="78">
        <f>VLOOKUP('5-9'!$A49, Data!$B$27:$J$51, 7, FALSE)</f>
        <v>0</v>
      </c>
      <c r="H49" s="78">
        <f>VLOOKUP('5-9'!$A49, Data!$B$27:$J$51, 8, FALSE)</f>
        <v>100</v>
      </c>
      <c r="I49" s="78">
        <f>VLOOKUP('5-9'!$A49, Data!$B$27:$J$51, 9, FALSE)</f>
        <v>15</v>
      </c>
      <c r="J49" s="100">
        <f t="shared" si="2"/>
        <v>238</v>
      </c>
      <c r="K49" s="101"/>
      <c r="L49" s="100">
        <f t="shared" si="3"/>
        <v>2781</v>
      </c>
      <c r="M49" s="101"/>
      <c r="N49" s="75">
        <f t="shared" si="4"/>
        <v>8.5580726357425391E-2</v>
      </c>
      <c r="O49" s="74">
        <f t="shared" si="5"/>
        <v>5</v>
      </c>
      <c r="P49" s="85" t="s">
        <v>18</v>
      </c>
      <c r="R49" s="29"/>
      <c r="S49" s="29"/>
      <c r="T49" s="12"/>
      <c r="U49" s="12"/>
    </row>
    <row r="50" spans="1:23" ht="18" customHeight="1" x14ac:dyDescent="0.25">
      <c r="A50" s="73">
        <v>14</v>
      </c>
      <c r="B50" s="78">
        <f>VLOOKUP('5-9'!$A50, Data!$B$27:$J$51, 2, FALSE)</f>
        <v>5140</v>
      </c>
      <c r="C50" s="78">
        <f>VLOOKUP('5-9'!$A50, Data!$B$27:$J$51, 3, FALSE)</f>
        <v>17</v>
      </c>
      <c r="D50" s="78">
        <f>VLOOKUP('5-9'!$A50, Data!$B$27:$J$51, 4, FALSE)</f>
        <v>0</v>
      </c>
      <c r="E50" s="78">
        <f>VLOOKUP('5-9'!$A50, Data!$B$27:$J$51, 5, FALSE)</f>
        <v>19</v>
      </c>
      <c r="F50" s="78">
        <f>VLOOKUP('5-9'!$A50, Data!$B$27:$J$51, 6, FALSE)</f>
        <v>0</v>
      </c>
      <c r="G50" s="78">
        <f>VLOOKUP('5-9'!$A50, Data!$B$27:$J$51, 7, FALSE)</f>
        <v>0</v>
      </c>
      <c r="H50" s="78">
        <f>VLOOKUP('5-9'!$A50, Data!$B$27:$J$51, 8, FALSE)</f>
        <v>48</v>
      </c>
      <c r="I50" s="78">
        <f>VLOOKUP('5-9'!$A50, Data!$B$27:$J$51, 9, FALSE)</f>
        <v>10</v>
      </c>
      <c r="J50" s="100">
        <f t="shared" si="2"/>
        <v>94</v>
      </c>
      <c r="K50" s="101"/>
      <c r="L50" s="100">
        <f t="shared" si="3"/>
        <v>5234</v>
      </c>
      <c r="M50" s="101"/>
      <c r="N50" s="75">
        <f t="shared" si="4"/>
        <v>1.795949560565533E-2</v>
      </c>
      <c r="O50" s="74">
        <f t="shared" si="5"/>
        <v>24</v>
      </c>
      <c r="P50" s="85" t="s">
        <v>19</v>
      </c>
      <c r="R50" s="29"/>
      <c r="S50" s="29"/>
      <c r="T50" s="12"/>
      <c r="U50" s="12"/>
    </row>
    <row r="51" spans="1:23" ht="18" customHeight="1" x14ac:dyDescent="0.25">
      <c r="A51" s="73">
        <v>15</v>
      </c>
      <c r="B51" s="78">
        <f>VLOOKUP('5-9'!$A51, Data!$B$27:$J$51, 2, FALSE)</f>
        <v>6604</v>
      </c>
      <c r="C51" s="78">
        <f>VLOOKUP('5-9'!$A51, Data!$B$27:$J$51, 3, FALSE)</f>
        <v>16</v>
      </c>
      <c r="D51" s="78">
        <f>VLOOKUP('5-9'!$A51, Data!$B$27:$J$51, 4, FALSE)</f>
        <v>2</v>
      </c>
      <c r="E51" s="78">
        <f>VLOOKUP('5-9'!$A51, Data!$B$27:$J$51, 5, FALSE)</f>
        <v>22</v>
      </c>
      <c r="F51" s="78">
        <f>VLOOKUP('5-9'!$A51, Data!$B$27:$J$51, 6, FALSE)</f>
        <v>0</v>
      </c>
      <c r="G51" s="78">
        <f>VLOOKUP('5-9'!$A51, Data!$B$27:$J$51, 7, FALSE)</f>
        <v>0</v>
      </c>
      <c r="H51" s="78">
        <f>VLOOKUP('5-9'!$A51, Data!$B$27:$J$51, 8, FALSE)</f>
        <v>126</v>
      </c>
      <c r="I51" s="78">
        <f>VLOOKUP('5-9'!$A51, Data!$B$27:$J$51, 9, FALSE)</f>
        <v>14</v>
      </c>
      <c r="J51" s="100">
        <f t="shared" si="2"/>
        <v>180</v>
      </c>
      <c r="K51" s="101"/>
      <c r="L51" s="100">
        <f t="shared" si="3"/>
        <v>6784</v>
      </c>
      <c r="M51" s="101"/>
      <c r="N51" s="75">
        <f t="shared" si="4"/>
        <v>2.6533018867924529E-2</v>
      </c>
      <c r="O51" s="74">
        <f t="shared" si="5"/>
        <v>21</v>
      </c>
      <c r="P51" s="85" t="s">
        <v>20</v>
      </c>
      <c r="R51" s="29"/>
      <c r="S51" s="29"/>
      <c r="T51" s="12"/>
      <c r="U51" s="12"/>
    </row>
    <row r="52" spans="1:23" ht="18" customHeight="1" x14ac:dyDescent="0.25">
      <c r="A52" s="73">
        <v>16</v>
      </c>
      <c r="B52" s="78">
        <f>VLOOKUP('5-9'!$A52, Data!$B$27:$J$51, 2, FALSE)</f>
        <v>2524</v>
      </c>
      <c r="C52" s="78">
        <f>VLOOKUP('5-9'!$A52, Data!$B$27:$J$51, 3, FALSE)</f>
        <v>47</v>
      </c>
      <c r="D52" s="78">
        <f>VLOOKUP('5-9'!$A52, Data!$B$27:$J$51, 4, FALSE)</f>
        <v>2</v>
      </c>
      <c r="E52" s="78">
        <f>VLOOKUP('5-9'!$A52, Data!$B$27:$J$51, 5, FALSE)</f>
        <v>7</v>
      </c>
      <c r="F52" s="78">
        <f>VLOOKUP('5-9'!$A52, Data!$B$27:$J$51, 6, FALSE)</f>
        <v>0</v>
      </c>
      <c r="G52" s="78">
        <f>VLOOKUP('5-9'!$A52, Data!$B$27:$J$51, 7, FALSE)</f>
        <v>0</v>
      </c>
      <c r="H52" s="78">
        <f>VLOOKUP('5-9'!$A52, Data!$B$27:$J$51, 8, FALSE)</f>
        <v>65</v>
      </c>
      <c r="I52" s="78">
        <f>VLOOKUP('5-9'!$A52, Data!$B$27:$J$51, 9, FALSE)</f>
        <v>15</v>
      </c>
      <c r="J52" s="100">
        <f t="shared" si="2"/>
        <v>136</v>
      </c>
      <c r="K52" s="101"/>
      <c r="L52" s="100">
        <f t="shared" si="3"/>
        <v>2660</v>
      </c>
      <c r="M52" s="101"/>
      <c r="N52" s="75">
        <f t="shared" si="4"/>
        <v>5.1127819548872182E-2</v>
      </c>
      <c r="O52" s="74">
        <f t="shared" si="5"/>
        <v>12</v>
      </c>
      <c r="P52" s="85" t="s">
        <v>21</v>
      </c>
      <c r="R52" s="29"/>
      <c r="S52" s="29"/>
      <c r="T52" s="12"/>
      <c r="U52" s="12"/>
    </row>
    <row r="53" spans="1:23" ht="18" customHeight="1" x14ac:dyDescent="0.25">
      <c r="A53" s="73">
        <v>17</v>
      </c>
      <c r="B53" s="78">
        <f>VLOOKUP('5-9'!$A53, Data!$B$27:$J$51, 2, FALSE)</f>
        <v>2303</v>
      </c>
      <c r="C53" s="78">
        <f>VLOOKUP('5-9'!$A53, Data!$B$27:$J$51, 3, FALSE)</f>
        <v>29</v>
      </c>
      <c r="D53" s="78">
        <f>VLOOKUP('5-9'!$A53, Data!$B$27:$J$51, 4, FALSE)</f>
        <v>0</v>
      </c>
      <c r="E53" s="78">
        <f>VLOOKUP('5-9'!$A53, Data!$B$27:$J$51, 5, FALSE)</f>
        <v>6</v>
      </c>
      <c r="F53" s="78">
        <f>VLOOKUP('5-9'!$A53, Data!$B$27:$J$51, 6, FALSE)</f>
        <v>0</v>
      </c>
      <c r="G53" s="78">
        <f>VLOOKUP('5-9'!$A53, Data!$B$27:$J$51, 7, FALSE)</f>
        <v>0</v>
      </c>
      <c r="H53" s="78">
        <f>VLOOKUP('5-9'!$A53, Data!$B$27:$J$51, 8, FALSE)</f>
        <v>59</v>
      </c>
      <c r="I53" s="78">
        <f>VLOOKUP('5-9'!$A53, Data!$B$27:$J$51, 9, FALSE)</f>
        <v>14</v>
      </c>
      <c r="J53" s="100">
        <f t="shared" si="2"/>
        <v>108</v>
      </c>
      <c r="K53" s="101"/>
      <c r="L53" s="100">
        <f t="shared" si="3"/>
        <v>2411</v>
      </c>
      <c r="M53" s="101"/>
      <c r="N53" s="75">
        <f t="shared" si="4"/>
        <v>4.4794690999585232E-2</v>
      </c>
      <c r="O53" s="74">
        <f t="shared" si="5"/>
        <v>15</v>
      </c>
      <c r="P53" s="85" t="s">
        <v>22</v>
      </c>
      <c r="R53" s="29"/>
      <c r="S53" s="29"/>
      <c r="T53" s="12"/>
      <c r="U53" s="12"/>
    </row>
    <row r="54" spans="1:23" ht="18" customHeight="1" x14ac:dyDescent="0.25">
      <c r="A54" s="73">
        <v>18</v>
      </c>
      <c r="B54" s="78">
        <f>VLOOKUP('5-9'!$A54, Data!$B$27:$J$51, 2, FALSE)</f>
        <v>3976</v>
      </c>
      <c r="C54" s="78">
        <f>VLOOKUP('5-9'!$A54, Data!$B$27:$J$51, 3, FALSE)</f>
        <v>77</v>
      </c>
      <c r="D54" s="78">
        <f>VLOOKUP('5-9'!$A54, Data!$B$27:$J$51, 4, FALSE)</f>
        <v>4</v>
      </c>
      <c r="E54" s="78">
        <f>VLOOKUP('5-9'!$A54, Data!$B$27:$J$51, 5, FALSE)</f>
        <v>24</v>
      </c>
      <c r="F54" s="78">
        <f>VLOOKUP('5-9'!$A54, Data!$B$27:$J$51, 6, FALSE)</f>
        <v>0</v>
      </c>
      <c r="G54" s="78">
        <f>VLOOKUP('5-9'!$A54, Data!$B$27:$J$51, 7, FALSE)</f>
        <v>0</v>
      </c>
      <c r="H54" s="78">
        <f>VLOOKUP('5-9'!$A54, Data!$B$27:$J$51, 8, FALSE)</f>
        <v>140</v>
      </c>
      <c r="I54" s="78">
        <f>VLOOKUP('5-9'!$A54, Data!$B$27:$J$51, 9, FALSE)</f>
        <v>23</v>
      </c>
      <c r="J54" s="100">
        <f t="shared" si="2"/>
        <v>268</v>
      </c>
      <c r="K54" s="101"/>
      <c r="L54" s="100">
        <f t="shared" si="3"/>
        <v>4244</v>
      </c>
      <c r="M54" s="101"/>
      <c r="N54" s="75">
        <f t="shared" si="4"/>
        <v>6.314797360980208E-2</v>
      </c>
      <c r="O54" s="74">
        <f t="shared" si="5"/>
        <v>8</v>
      </c>
      <c r="P54" s="85" t="s">
        <v>23</v>
      </c>
      <c r="R54" s="29"/>
      <c r="S54" s="29"/>
      <c r="T54" s="12"/>
      <c r="U54" s="12"/>
    </row>
    <row r="55" spans="1:23" ht="18" customHeight="1" x14ac:dyDescent="0.25">
      <c r="A55" s="73">
        <v>19</v>
      </c>
      <c r="B55" s="78">
        <f>VLOOKUP('5-9'!$A55, Data!$B$27:$J$51, 2, FALSE)</f>
        <v>813</v>
      </c>
      <c r="C55" s="78">
        <f>VLOOKUP('5-9'!$A55, Data!$B$27:$J$51, 3, FALSE)</f>
        <v>39</v>
      </c>
      <c r="D55" s="78">
        <f>VLOOKUP('5-9'!$A55, Data!$B$27:$J$51, 4, FALSE)</f>
        <v>3</v>
      </c>
      <c r="E55" s="78">
        <f>VLOOKUP('5-9'!$A55, Data!$B$27:$J$51, 5, FALSE)</f>
        <v>8</v>
      </c>
      <c r="F55" s="78">
        <f>VLOOKUP('5-9'!$A55, Data!$B$27:$J$51, 6, FALSE)</f>
        <v>0</v>
      </c>
      <c r="G55" s="78">
        <f>VLOOKUP('5-9'!$A55, Data!$B$27:$J$51, 7, FALSE)</f>
        <v>0</v>
      </c>
      <c r="H55" s="78">
        <f>VLOOKUP('5-9'!$A55, Data!$B$27:$J$51, 8, FALSE)</f>
        <v>46</v>
      </c>
      <c r="I55" s="78">
        <f>VLOOKUP('5-9'!$A55, Data!$B$27:$J$51, 9, FALSE)</f>
        <v>5</v>
      </c>
      <c r="J55" s="100">
        <f t="shared" si="2"/>
        <v>101</v>
      </c>
      <c r="K55" s="101"/>
      <c r="L55" s="100">
        <f t="shared" si="3"/>
        <v>914</v>
      </c>
      <c r="M55" s="101"/>
      <c r="N55" s="75">
        <f t="shared" si="4"/>
        <v>0.11050328227571116</v>
      </c>
      <c r="O55" s="74">
        <f t="shared" si="5"/>
        <v>3</v>
      </c>
      <c r="P55" s="85" t="s">
        <v>24</v>
      </c>
      <c r="R55" s="29"/>
      <c r="S55" s="29"/>
      <c r="T55" s="12"/>
      <c r="U55" s="12"/>
    </row>
    <row r="56" spans="1:23" ht="18" customHeight="1" x14ac:dyDescent="0.25">
      <c r="A56" s="73">
        <v>20</v>
      </c>
      <c r="B56" s="78">
        <f>VLOOKUP('5-9'!$A56, Data!$B$27:$J$51, 2, FALSE)</f>
        <v>2733</v>
      </c>
      <c r="C56" s="78">
        <f>VLOOKUP('5-9'!$A56, Data!$B$27:$J$51, 3, FALSE)</f>
        <v>95</v>
      </c>
      <c r="D56" s="78">
        <f>VLOOKUP('5-9'!$A56, Data!$B$27:$J$51, 4, FALSE)</f>
        <v>6</v>
      </c>
      <c r="E56" s="78">
        <f>VLOOKUP('5-9'!$A56, Data!$B$27:$J$51, 5, FALSE)</f>
        <v>42</v>
      </c>
      <c r="F56" s="78">
        <f>VLOOKUP('5-9'!$A56, Data!$B$27:$J$51, 6, FALSE)</f>
        <v>0</v>
      </c>
      <c r="G56" s="78">
        <f>VLOOKUP('5-9'!$A56, Data!$B$27:$J$51, 7, FALSE)</f>
        <v>0</v>
      </c>
      <c r="H56" s="78">
        <f>VLOOKUP('5-9'!$A56, Data!$B$27:$J$51, 8, FALSE)</f>
        <v>70</v>
      </c>
      <c r="I56" s="78">
        <f>VLOOKUP('5-9'!$A56, Data!$B$27:$J$51, 9, FALSE)</f>
        <v>13</v>
      </c>
      <c r="J56" s="100">
        <f t="shared" si="2"/>
        <v>226</v>
      </c>
      <c r="K56" s="101"/>
      <c r="L56" s="100">
        <f t="shared" si="3"/>
        <v>2959</v>
      </c>
      <c r="M56" s="101"/>
      <c r="N56" s="75">
        <f t="shared" si="4"/>
        <v>7.6377154444068937E-2</v>
      </c>
      <c r="O56" s="74">
        <f t="shared" si="5"/>
        <v>7</v>
      </c>
      <c r="P56" s="85" t="s">
        <v>25</v>
      </c>
      <c r="R56" s="71"/>
      <c r="S56" s="71"/>
      <c r="T56" s="72"/>
      <c r="U56" s="12"/>
    </row>
    <row r="57" spans="1:23" ht="18" customHeight="1" x14ac:dyDescent="0.25">
      <c r="A57" s="73">
        <v>21</v>
      </c>
      <c r="B57" s="78">
        <f>VLOOKUP('5-9'!$A57, Data!$B$27:$J$51, 2, FALSE)</f>
        <v>7723</v>
      </c>
      <c r="C57" s="78">
        <f>VLOOKUP('5-9'!$A57, Data!$B$27:$J$51, 3, FALSE)</f>
        <v>45</v>
      </c>
      <c r="D57" s="78">
        <f>VLOOKUP('5-9'!$A57, Data!$B$27:$J$51, 4, FALSE)</f>
        <v>0</v>
      </c>
      <c r="E57" s="78">
        <f>VLOOKUP('5-9'!$A57, Data!$B$27:$J$51, 5, FALSE)</f>
        <v>20</v>
      </c>
      <c r="F57" s="78">
        <f>VLOOKUP('5-9'!$A57, Data!$B$27:$J$51, 6, FALSE)</f>
        <v>0</v>
      </c>
      <c r="G57" s="78">
        <f>VLOOKUP('5-9'!$A57, Data!$B$27:$J$51, 7, FALSE)</f>
        <v>0</v>
      </c>
      <c r="H57" s="78">
        <f>VLOOKUP('5-9'!$A57, Data!$B$27:$J$51, 8, FALSE)</f>
        <v>106</v>
      </c>
      <c r="I57" s="78">
        <f>VLOOKUP('5-9'!$A57, Data!$B$27:$J$51, 9, FALSE)</f>
        <v>8</v>
      </c>
      <c r="J57" s="100">
        <f t="shared" si="2"/>
        <v>179</v>
      </c>
      <c r="K57" s="101"/>
      <c r="L57" s="100">
        <f t="shared" si="3"/>
        <v>7902</v>
      </c>
      <c r="M57" s="101"/>
      <c r="N57" s="75">
        <f t="shared" si="4"/>
        <v>2.2652493039736776E-2</v>
      </c>
      <c r="O57" s="74">
        <f t="shared" si="5"/>
        <v>22</v>
      </c>
      <c r="P57" s="85" t="s">
        <v>26</v>
      </c>
      <c r="R57" s="71"/>
      <c r="S57" s="71"/>
      <c r="T57" s="72"/>
      <c r="U57" s="12"/>
      <c r="W57" s="41"/>
    </row>
    <row r="58" spans="1:23" ht="18" customHeight="1" x14ac:dyDescent="0.25">
      <c r="A58" s="73">
        <v>22</v>
      </c>
      <c r="B58" s="78">
        <f>VLOOKUP('5-9'!$A58, Data!$B$27:$J$51, 2, FALSE)</f>
        <v>8970</v>
      </c>
      <c r="C58" s="78">
        <f>VLOOKUP('5-9'!$A58, Data!$B$27:$J$51, 3, FALSE)</f>
        <v>71</v>
      </c>
      <c r="D58" s="78">
        <f>VLOOKUP('5-9'!$A58, Data!$B$27:$J$51, 4, FALSE)</f>
        <v>3</v>
      </c>
      <c r="E58" s="78">
        <f>VLOOKUP('5-9'!$A58, Data!$B$27:$J$51, 5, FALSE)</f>
        <v>12</v>
      </c>
      <c r="F58" s="78">
        <f>VLOOKUP('5-9'!$A58, Data!$B$27:$J$51, 6, FALSE)</f>
        <v>0</v>
      </c>
      <c r="G58" s="78">
        <f>VLOOKUP('5-9'!$A58, Data!$B$27:$J$51, 7, FALSE)</f>
        <v>0</v>
      </c>
      <c r="H58" s="78">
        <f>VLOOKUP('5-9'!$A58, Data!$B$27:$J$51, 8, FALSE)</f>
        <v>263</v>
      </c>
      <c r="I58" s="78">
        <f>VLOOKUP('5-9'!$A58, Data!$B$27:$J$51, 9, FALSE)</f>
        <v>34</v>
      </c>
      <c r="J58" s="100">
        <f t="shared" si="2"/>
        <v>383</v>
      </c>
      <c r="K58" s="101"/>
      <c r="L58" s="100">
        <f t="shared" si="3"/>
        <v>9353</v>
      </c>
      <c r="M58" s="101"/>
      <c r="N58" s="75">
        <f t="shared" si="4"/>
        <v>4.0949427991018923E-2</v>
      </c>
      <c r="O58" s="74">
        <f t="shared" si="5"/>
        <v>18</v>
      </c>
      <c r="P58" s="85" t="s">
        <v>27</v>
      </c>
      <c r="R58" s="71"/>
      <c r="S58" s="71"/>
      <c r="T58" s="72"/>
      <c r="U58" s="12"/>
    </row>
    <row r="59" spans="1:23" ht="18" customHeight="1" x14ac:dyDescent="0.25">
      <c r="A59" s="73">
        <v>23</v>
      </c>
      <c r="B59" s="78">
        <f>VLOOKUP('5-9'!$A59, Data!$B$27:$J$51, 2, FALSE)</f>
        <v>13042</v>
      </c>
      <c r="C59" s="78">
        <f>VLOOKUP('5-9'!$A59, Data!$B$27:$J$51, 3, FALSE)</f>
        <v>217</v>
      </c>
      <c r="D59" s="78">
        <f>VLOOKUP('5-9'!$A59, Data!$B$27:$J$51, 4, FALSE)</f>
        <v>13</v>
      </c>
      <c r="E59" s="78">
        <f>VLOOKUP('5-9'!$A59, Data!$B$27:$J$51, 5, FALSE)</f>
        <v>61</v>
      </c>
      <c r="F59" s="78">
        <f>VLOOKUP('5-9'!$A59, Data!$B$27:$J$51, 6, FALSE)</f>
        <v>1</v>
      </c>
      <c r="G59" s="78">
        <f>VLOOKUP('5-9'!$A59, Data!$B$27:$J$51, 7, FALSE)</f>
        <v>0</v>
      </c>
      <c r="H59" s="78">
        <f>VLOOKUP('5-9'!$A59, Data!$B$27:$J$51, 8, FALSE)</f>
        <v>760</v>
      </c>
      <c r="I59" s="78">
        <f>VLOOKUP('5-9'!$A59, Data!$B$27:$J$51, 9, FALSE)</f>
        <v>93</v>
      </c>
      <c r="J59" s="100">
        <f t="shared" si="2"/>
        <v>1145</v>
      </c>
      <c r="K59" s="101"/>
      <c r="L59" s="100">
        <f t="shared" si="3"/>
        <v>14187</v>
      </c>
      <c r="M59" s="101"/>
      <c r="N59" s="75">
        <f t="shared" si="4"/>
        <v>8.070769013885952E-2</v>
      </c>
      <c r="O59" s="74">
        <f t="shared" si="5"/>
        <v>6</v>
      </c>
      <c r="P59" s="85" t="s">
        <v>28</v>
      </c>
      <c r="R59" s="29"/>
      <c r="S59" s="29"/>
      <c r="T59" s="12"/>
      <c r="U59" s="12"/>
    </row>
    <row r="60" spans="1:23" ht="18" customHeight="1" x14ac:dyDescent="0.25">
      <c r="A60" s="73">
        <v>24</v>
      </c>
      <c r="B60" s="78">
        <f>VLOOKUP('5-9'!$A60, Data!$B$27:$J$51, 2, FALSE)</f>
        <v>6919</v>
      </c>
      <c r="C60" s="78">
        <f>VLOOKUP('5-9'!$A60, Data!$B$27:$J$51, 3, FALSE)</f>
        <v>31</v>
      </c>
      <c r="D60" s="78">
        <f>VLOOKUP('5-9'!$A60, Data!$B$27:$J$51, 4, FALSE)</f>
        <v>1</v>
      </c>
      <c r="E60" s="78">
        <f>VLOOKUP('5-9'!$A60, Data!$B$27:$J$51, 5, FALSE)</f>
        <v>11</v>
      </c>
      <c r="F60" s="78">
        <f>VLOOKUP('5-9'!$A60, Data!$B$27:$J$51, 6, FALSE)</f>
        <v>0</v>
      </c>
      <c r="G60" s="78">
        <f>VLOOKUP('5-9'!$A60, Data!$B$27:$J$51, 7, FALSE)</f>
        <v>0</v>
      </c>
      <c r="H60" s="78">
        <f>VLOOKUP('5-9'!$A60, Data!$B$27:$J$51, 8, FALSE)</f>
        <v>83</v>
      </c>
      <c r="I60" s="78">
        <f>VLOOKUP('5-9'!$A60, Data!$B$27:$J$51, 9, FALSE)</f>
        <v>17</v>
      </c>
      <c r="J60" s="100">
        <f t="shared" si="2"/>
        <v>143</v>
      </c>
      <c r="K60" s="101"/>
      <c r="L60" s="100">
        <f t="shared" si="3"/>
        <v>7062</v>
      </c>
      <c r="M60" s="101"/>
      <c r="N60" s="75">
        <f t="shared" si="4"/>
        <v>2.0249221183800622E-2</v>
      </c>
      <c r="O60" s="74">
        <f t="shared" si="5"/>
        <v>23</v>
      </c>
      <c r="P60" s="79" t="s">
        <v>29</v>
      </c>
      <c r="R60" s="29"/>
      <c r="S60" s="29"/>
      <c r="T60" s="12"/>
      <c r="U60" s="12"/>
    </row>
    <row r="61" spans="1:23" ht="18" customHeight="1" x14ac:dyDescent="0.25">
      <c r="A61" s="73">
        <v>98</v>
      </c>
      <c r="B61" s="78">
        <f>VLOOKUP('5-9'!$A61, Data!$B$27:$J$51, 2, FALSE)</f>
        <v>2801</v>
      </c>
      <c r="C61" s="78">
        <f>VLOOKUP('5-9'!$A61, Data!$B$27:$J$51, 3, FALSE)</f>
        <v>11</v>
      </c>
      <c r="D61" s="78">
        <f>VLOOKUP('5-9'!$A61, Data!$B$27:$J$51, 4, FALSE)</f>
        <v>2</v>
      </c>
      <c r="E61" s="78">
        <f>VLOOKUP('5-9'!$A61, Data!$B$27:$J$51, 5, FALSE)</f>
        <v>5</v>
      </c>
      <c r="F61" s="78">
        <f>VLOOKUP('5-9'!$A61, Data!$B$27:$J$51, 6, FALSE)</f>
        <v>0</v>
      </c>
      <c r="G61" s="78">
        <f>VLOOKUP('5-9'!$A61, Data!$B$27:$J$51, 7, FALSE)</f>
        <v>0</v>
      </c>
      <c r="H61" s="78">
        <f>VLOOKUP('5-9'!$A61, Data!$B$27:$J$51, 8, FALSE)</f>
        <v>20</v>
      </c>
      <c r="I61" s="78">
        <f>VLOOKUP('5-9'!$A61, Data!$B$27:$J$51, 9, FALSE)</f>
        <v>3</v>
      </c>
      <c r="J61" s="100">
        <f t="shared" ref="J61" si="6">SUM(C61:I61)</f>
        <v>41</v>
      </c>
      <c r="K61" s="101"/>
      <c r="L61" s="100">
        <f t="shared" si="3"/>
        <v>2842</v>
      </c>
      <c r="M61" s="101"/>
      <c r="N61" s="75">
        <f t="shared" si="4"/>
        <v>1.4426460239268121E-2</v>
      </c>
      <c r="O61" s="74" t="s">
        <v>122</v>
      </c>
      <c r="P61" s="74">
        <v>98</v>
      </c>
      <c r="R61" s="29"/>
      <c r="S61" s="29"/>
      <c r="T61" s="12"/>
      <c r="U61" s="12"/>
    </row>
    <row r="62" spans="1:23" ht="18" customHeight="1" x14ac:dyDescent="0.25">
      <c r="A62" s="76" t="s">
        <v>37</v>
      </c>
      <c r="B62" s="86">
        <f>SUM(B37:B61)</f>
        <v>98318</v>
      </c>
      <c r="C62" s="86">
        <f t="shared" ref="C62:I62" si="7">SUM(C37:C61)</f>
        <v>1252</v>
      </c>
      <c r="D62" s="86">
        <f t="shared" si="7"/>
        <v>69</v>
      </c>
      <c r="E62" s="86">
        <f t="shared" si="7"/>
        <v>408</v>
      </c>
      <c r="F62" s="86">
        <f t="shared" si="7"/>
        <v>2</v>
      </c>
      <c r="G62" s="86">
        <f t="shared" si="7"/>
        <v>0</v>
      </c>
      <c r="H62" s="86">
        <f t="shared" si="7"/>
        <v>2822</v>
      </c>
      <c r="I62" s="86">
        <f t="shared" si="7"/>
        <v>382</v>
      </c>
      <c r="J62" s="102">
        <f t="shared" si="2"/>
        <v>4935</v>
      </c>
      <c r="K62" s="103"/>
      <c r="L62" s="102">
        <f t="shared" si="3"/>
        <v>103253</v>
      </c>
      <c r="M62" s="103"/>
      <c r="N62" s="87">
        <f t="shared" si="4"/>
        <v>4.7795221446350226E-2</v>
      </c>
      <c r="O62" s="76"/>
      <c r="P62" s="82" t="s">
        <v>37</v>
      </c>
      <c r="Q62" s="28"/>
      <c r="R62" s="29"/>
      <c r="S62" s="29"/>
      <c r="T62" s="12"/>
      <c r="U62" s="12"/>
    </row>
    <row r="63" spans="1:23" ht="18" customHeight="1" x14ac:dyDescent="0.25"/>
    <row r="64" spans="1:23" ht="18" customHeight="1" x14ac:dyDescent="0.25">
      <c r="J64" s="7" t="s">
        <v>42</v>
      </c>
      <c r="K64" s="8">
        <f>SUM(C62:I62)</f>
        <v>4935</v>
      </c>
    </row>
    <row r="65" spans="3:14" ht="18" customHeight="1" x14ac:dyDescent="0.25">
      <c r="I65" s="2"/>
      <c r="J65" s="7" t="s">
        <v>41</v>
      </c>
      <c r="K65" s="80">
        <f>K64/L62</f>
        <v>4.7795221446350226E-2</v>
      </c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ht="18" customHeight="1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  <row r="300" spans="3:14" x14ac:dyDescent="0.25">
      <c r="C300" s="3"/>
      <c r="K300" s="6"/>
      <c r="N300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U305"/>
  <sheetViews>
    <sheetView view="pageBreakPreview" zoomScaleNormal="100" zoomScaleSheetLayoutView="100" workbookViewId="0">
      <selection activeCell="Z9" sqref="Z9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82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6231</v>
      </c>
    </row>
    <row r="4" spans="1:15" ht="18" customHeight="1" x14ac:dyDescent="0.25">
      <c r="A4" s="97" t="s">
        <v>45</v>
      </c>
      <c r="B4" s="97"/>
      <c r="C4" s="97"/>
      <c r="D4" s="8">
        <f>$L$62</f>
        <v>88313</v>
      </c>
    </row>
    <row r="5" spans="1:15" ht="18" customHeight="1" x14ac:dyDescent="0.25">
      <c r="B5" s="9"/>
      <c r="C5" s="10" t="s">
        <v>44</v>
      </c>
      <c r="D5" s="15">
        <f>$N$65</f>
        <v>7.0555863802611168E-2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123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07</v>
      </c>
      <c r="C9" s="75">
        <f t="shared" ref="C9:C32" si="1">SUMIF($O$37:$O$60,$A9,$N$37:$N$60)</f>
        <v>0.21939953810623555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01</v>
      </c>
      <c r="C10" s="75">
        <f t="shared" si="1"/>
        <v>0.18162506638343071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0.16797900262467191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03</v>
      </c>
      <c r="C12" s="75">
        <f t="shared" si="1"/>
        <v>0.13445378151260504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0.13286713286713286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06</v>
      </c>
      <c r="C14" s="75">
        <f t="shared" si="1"/>
        <v>0.12332439678284182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23</v>
      </c>
      <c r="C15" s="75">
        <f t="shared" si="1"/>
        <v>0.10543760637821374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02</v>
      </c>
      <c r="C16" s="75">
        <f t="shared" si="1"/>
        <v>9.4910591471801919E-2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20</v>
      </c>
      <c r="C17" s="75">
        <f t="shared" si="1"/>
        <v>9.1578086672117739E-2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09</v>
      </c>
      <c r="C18" s="75">
        <f t="shared" si="1"/>
        <v>8.9257503949447078E-2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18</v>
      </c>
      <c r="C19" s="75">
        <f t="shared" si="1"/>
        <v>8.6773378264532436E-2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10</v>
      </c>
      <c r="C20" s="75">
        <f t="shared" si="1"/>
        <v>8.1413210445468509E-2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16</v>
      </c>
      <c r="C21" s="75">
        <f t="shared" si="1"/>
        <v>7.9448144624167466E-2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04</v>
      </c>
      <c r="C22" s="75">
        <f t="shared" si="1"/>
        <v>7.8110808356039965E-2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17</v>
      </c>
      <c r="C23" s="75">
        <f t="shared" si="1"/>
        <v>7.6923076923076927E-2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12</v>
      </c>
      <c r="C24" s="75">
        <f t="shared" si="1"/>
        <v>6.8448023426061488E-2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08</v>
      </c>
      <c r="C25" s="75">
        <f t="shared" si="1"/>
        <v>6.2027662911735351E-2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05</v>
      </c>
      <c r="C26" s="75">
        <f t="shared" si="1"/>
        <v>5.9692671394799057E-2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22</v>
      </c>
      <c r="C27" s="75">
        <f t="shared" si="1"/>
        <v>5.8206473071510813E-2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11</v>
      </c>
      <c r="C28" s="75">
        <f t="shared" si="1"/>
        <v>5.5648535564853559E-2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3.9003759398496242E-2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21</v>
      </c>
      <c r="C30" s="75">
        <f t="shared" si="1"/>
        <v>3.8396818112283924E-2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2.8650011460004583E-2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2.836637047163363E-2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123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124</v>
      </c>
      <c r="K36" s="99"/>
      <c r="L36" s="98" t="s">
        <v>125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VLOOKUP('10-25'!$A37, Data!$B$52:$J$76, 2, FALSE)</f>
        <v>1541</v>
      </c>
      <c r="C37" s="78">
        <f>VLOOKUP('10-25'!$A37, Data!$B$52:$J$76, 3, FALSE)</f>
        <v>100</v>
      </c>
      <c r="D37" s="78">
        <f>VLOOKUP('10-25'!$A37, Data!$B$52:$J$76, 4, FALSE)</f>
        <v>13</v>
      </c>
      <c r="E37" s="78">
        <f>VLOOKUP('10-25'!$A37, Data!$B$52:$J$76, 5, FALSE)</f>
        <v>15</v>
      </c>
      <c r="F37" s="78">
        <f>VLOOKUP('10-25'!$A37, Data!$B$52:$J$76, 6, FALSE)</f>
        <v>0</v>
      </c>
      <c r="G37" s="78">
        <f>VLOOKUP('10-25'!$A37, Data!$B$52:$J$76, 7, FALSE)</f>
        <v>0</v>
      </c>
      <c r="H37" s="78">
        <f>VLOOKUP('10-25'!$A37, Data!$B$52:$J$76, 8, FALSE)</f>
        <v>181</v>
      </c>
      <c r="I37" s="78">
        <f>VLOOKUP('10-25'!$A37, Data!$B$52:$J$76, 9, FALSE)</f>
        <v>33</v>
      </c>
      <c r="J37" s="100">
        <f t="shared" ref="J37:J62" si="2">SUM(C37:I37)</f>
        <v>342</v>
      </c>
      <c r="K37" s="101"/>
      <c r="L37" s="100">
        <f t="shared" ref="L37:L62" si="3">SUM(B37:I37)</f>
        <v>1883</v>
      </c>
      <c r="M37" s="101"/>
      <c r="N37" s="75">
        <f t="shared" ref="N37:N62" si="4">J37/L37</f>
        <v>0.18162506638343071</v>
      </c>
      <c r="O37" s="74">
        <f>RANK(N37,$N$37:$N$60)</f>
        <v>2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VLOOKUP('10-25'!$A38, Data!$B$52:$J$76, 2, FALSE)</f>
        <v>1316</v>
      </c>
      <c r="C38" s="78">
        <f>VLOOKUP('10-25'!$A38, Data!$B$52:$J$76, 3, FALSE)</f>
        <v>66</v>
      </c>
      <c r="D38" s="78">
        <f>VLOOKUP('10-25'!$A38, Data!$B$52:$J$76, 4, FALSE)</f>
        <v>1</v>
      </c>
      <c r="E38" s="78">
        <f>VLOOKUP('10-25'!$A38, Data!$B$52:$J$76, 5, FALSE)</f>
        <v>8</v>
      </c>
      <c r="F38" s="78">
        <f>VLOOKUP('10-25'!$A38, Data!$B$52:$J$76, 6, FALSE)</f>
        <v>0</v>
      </c>
      <c r="G38" s="78">
        <f>VLOOKUP('10-25'!$A38, Data!$B$52:$J$76, 7, FALSE)</f>
        <v>0</v>
      </c>
      <c r="H38" s="78">
        <f>VLOOKUP('10-25'!$A38, Data!$B$52:$J$76, 8, FALSE)</f>
        <v>50</v>
      </c>
      <c r="I38" s="78">
        <f>VLOOKUP('10-25'!$A38, Data!$B$52:$J$76, 9, FALSE)</f>
        <v>13</v>
      </c>
      <c r="J38" s="100">
        <f t="shared" si="2"/>
        <v>138</v>
      </c>
      <c r="K38" s="101"/>
      <c r="L38" s="100">
        <f t="shared" si="3"/>
        <v>1454</v>
      </c>
      <c r="M38" s="101"/>
      <c r="N38" s="75">
        <f t="shared" si="4"/>
        <v>9.4910591471801919E-2</v>
      </c>
      <c r="O38" s="74">
        <f t="shared" ref="O38:O60" si="5">RANK(N38,$N$37:$N$60)</f>
        <v>8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VLOOKUP('10-25'!$A39, Data!$B$52:$J$76, 2, FALSE)</f>
        <v>309</v>
      </c>
      <c r="C39" s="78">
        <f>VLOOKUP('10-25'!$A39, Data!$B$52:$J$76, 3, FALSE)</f>
        <v>20</v>
      </c>
      <c r="D39" s="78">
        <f>VLOOKUP('10-25'!$A39, Data!$B$52:$J$76, 4, FALSE)</f>
        <v>0</v>
      </c>
      <c r="E39" s="78">
        <f>VLOOKUP('10-25'!$A39, Data!$B$52:$J$76, 5, FALSE)</f>
        <v>4</v>
      </c>
      <c r="F39" s="78">
        <f>VLOOKUP('10-25'!$A39, Data!$B$52:$J$76, 6, FALSE)</f>
        <v>0</v>
      </c>
      <c r="G39" s="78">
        <f>VLOOKUP('10-25'!$A39, Data!$B$52:$J$76, 7, FALSE)</f>
        <v>0</v>
      </c>
      <c r="H39" s="78">
        <f>VLOOKUP('10-25'!$A39, Data!$B$52:$J$76, 8, FALSE)</f>
        <v>18</v>
      </c>
      <c r="I39" s="78">
        <f>VLOOKUP('10-25'!$A39, Data!$B$52:$J$76, 9, FALSE)</f>
        <v>6</v>
      </c>
      <c r="J39" s="100">
        <f t="shared" si="2"/>
        <v>48</v>
      </c>
      <c r="K39" s="101"/>
      <c r="L39" s="100">
        <f t="shared" si="3"/>
        <v>357</v>
      </c>
      <c r="M39" s="101"/>
      <c r="N39" s="75">
        <f t="shared" si="4"/>
        <v>0.13445378151260504</v>
      </c>
      <c r="O39" s="74">
        <f t="shared" si="5"/>
        <v>4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VLOOKUP('10-25'!$A40, Data!$B$52:$J$76, 2, FALSE)</f>
        <v>1015</v>
      </c>
      <c r="C40" s="78">
        <f>VLOOKUP('10-25'!$A40, Data!$B$52:$J$76, 3, FALSE)</f>
        <v>37</v>
      </c>
      <c r="D40" s="78">
        <f>VLOOKUP('10-25'!$A40, Data!$B$52:$J$76, 4, FALSE)</f>
        <v>3</v>
      </c>
      <c r="E40" s="78">
        <f>VLOOKUP('10-25'!$A40, Data!$B$52:$J$76, 5, FALSE)</f>
        <v>3</v>
      </c>
      <c r="F40" s="78">
        <f>VLOOKUP('10-25'!$A40, Data!$B$52:$J$76, 6, FALSE)</f>
        <v>0</v>
      </c>
      <c r="G40" s="78">
        <f>VLOOKUP('10-25'!$A40, Data!$B$52:$J$76, 7, FALSE)</f>
        <v>0</v>
      </c>
      <c r="H40" s="78">
        <f>VLOOKUP('10-25'!$A40, Data!$B$52:$J$76, 8, FALSE)</f>
        <v>42</v>
      </c>
      <c r="I40" s="78">
        <f>VLOOKUP('10-25'!$A40, Data!$B$52:$J$76, 9, FALSE)</f>
        <v>1</v>
      </c>
      <c r="J40" s="100">
        <f t="shared" si="2"/>
        <v>86</v>
      </c>
      <c r="K40" s="101"/>
      <c r="L40" s="100">
        <f t="shared" si="3"/>
        <v>1101</v>
      </c>
      <c r="M40" s="101"/>
      <c r="N40" s="75">
        <f t="shared" si="4"/>
        <v>7.8110808356039965E-2</v>
      </c>
      <c r="O40" s="74">
        <f t="shared" si="5"/>
        <v>14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VLOOKUP('10-25'!$A41, Data!$B$52:$J$76, 2, FALSE)</f>
        <v>1591</v>
      </c>
      <c r="C41" s="78">
        <f>VLOOKUP('10-25'!$A41, Data!$B$52:$J$76, 3, FALSE)</f>
        <v>33</v>
      </c>
      <c r="D41" s="78">
        <f>VLOOKUP('10-25'!$A41, Data!$B$52:$J$76, 4, FALSE)</f>
        <v>6</v>
      </c>
      <c r="E41" s="78">
        <f>VLOOKUP('10-25'!$A41, Data!$B$52:$J$76, 5, FALSE)</f>
        <v>10</v>
      </c>
      <c r="F41" s="78">
        <f>VLOOKUP('10-25'!$A41, Data!$B$52:$J$76, 6, FALSE)</f>
        <v>0</v>
      </c>
      <c r="G41" s="78">
        <f>VLOOKUP('10-25'!$A41, Data!$B$52:$J$76, 7, FALSE)</f>
        <v>0</v>
      </c>
      <c r="H41" s="78">
        <f>VLOOKUP('10-25'!$A41, Data!$B$52:$J$76, 8, FALSE)</f>
        <v>52</v>
      </c>
      <c r="I41" s="78">
        <f>VLOOKUP('10-25'!$A41, Data!$B$52:$J$76, 9, FALSE)</f>
        <v>0</v>
      </c>
      <c r="J41" s="100">
        <f t="shared" si="2"/>
        <v>101</v>
      </c>
      <c r="K41" s="101"/>
      <c r="L41" s="100">
        <f t="shared" si="3"/>
        <v>1692</v>
      </c>
      <c r="M41" s="101"/>
      <c r="N41" s="75">
        <f t="shared" si="4"/>
        <v>5.9692671394799057E-2</v>
      </c>
      <c r="O41" s="74">
        <f t="shared" si="5"/>
        <v>18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VLOOKUP('10-25'!$A42, Data!$B$52:$J$76, 2, FALSE)</f>
        <v>327</v>
      </c>
      <c r="C42" s="78">
        <f>VLOOKUP('10-25'!$A42, Data!$B$52:$J$76, 3, FALSE)</f>
        <v>19</v>
      </c>
      <c r="D42" s="78">
        <f>VLOOKUP('10-25'!$A42, Data!$B$52:$J$76, 4, FALSE)</f>
        <v>1</v>
      </c>
      <c r="E42" s="78">
        <f>VLOOKUP('10-25'!$A42, Data!$B$52:$J$76, 5, FALSE)</f>
        <v>8</v>
      </c>
      <c r="F42" s="78">
        <f>VLOOKUP('10-25'!$A42, Data!$B$52:$J$76, 6, FALSE)</f>
        <v>0</v>
      </c>
      <c r="G42" s="78">
        <f>VLOOKUP('10-25'!$A42, Data!$B$52:$J$76, 7, FALSE)</f>
        <v>0</v>
      </c>
      <c r="H42" s="78">
        <f>VLOOKUP('10-25'!$A42, Data!$B$52:$J$76, 8, FALSE)</f>
        <v>13</v>
      </c>
      <c r="I42" s="78">
        <f>VLOOKUP('10-25'!$A42, Data!$B$52:$J$76, 9, FALSE)</f>
        <v>5</v>
      </c>
      <c r="J42" s="100">
        <f t="shared" si="2"/>
        <v>46</v>
      </c>
      <c r="K42" s="101"/>
      <c r="L42" s="100">
        <f t="shared" si="3"/>
        <v>373</v>
      </c>
      <c r="M42" s="101"/>
      <c r="N42" s="75">
        <f t="shared" si="4"/>
        <v>0.12332439678284182</v>
      </c>
      <c r="O42" s="74">
        <f t="shared" si="5"/>
        <v>6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VLOOKUP('10-25'!$A43, Data!$B$52:$J$76, 2, FALSE)</f>
        <v>338</v>
      </c>
      <c r="C43" s="78">
        <f>VLOOKUP('10-25'!$A43, Data!$B$52:$J$76, 3, FALSE)</f>
        <v>38</v>
      </c>
      <c r="D43" s="78">
        <f>VLOOKUP('10-25'!$A43, Data!$B$52:$J$76, 4, FALSE)</f>
        <v>1</v>
      </c>
      <c r="E43" s="78">
        <f>VLOOKUP('10-25'!$A43, Data!$B$52:$J$76, 5, FALSE)</f>
        <v>14</v>
      </c>
      <c r="F43" s="78">
        <f>VLOOKUP('10-25'!$A43, Data!$B$52:$J$76, 6, FALSE)</f>
        <v>1</v>
      </c>
      <c r="G43" s="78">
        <f>VLOOKUP('10-25'!$A43, Data!$B$52:$J$76, 7, FALSE)</f>
        <v>0</v>
      </c>
      <c r="H43" s="78">
        <f>VLOOKUP('10-25'!$A43, Data!$B$52:$J$76, 8, FALSE)</f>
        <v>40</v>
      </c>
      <c r="I43" s="78">
        <f>VLOOKUP('10-25'!$A43, Data!$B$52:$J$76, 9, FALSE)</f>
        <v>1</v>
      </c>
      <c r="J43" s="100">
        <f t="shared" si="2"/>
        <v>95</v>
      </c>
      <c r="K43" s="101"/>
      <c r="L43" s="100">
        <f t="shared" si="3"/>
        <v>433</v>
      </c>
      <c r="M43" s="101"/>
      <c r="N43" s="75">
        <f t="shared" si="4"/>
        <v>0.21939953810623555</v>
      </c>
      <c r="O43" s="74">
        <f t="shared" si="5"/>
        <v>1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VLOOKUP('10-25'!$A44, Data!$B$52:$J$76, 2, FALSE)</f>
        <v>6578</v>
      </c>
      <c r="C44" s="78">
        <f>VLOOKUP('10-25'!$A44, Data!$B$52:$J$76, 3, FALSE)</f>
        <v>131</v>
      </c>
      <c r="D44" s="78">
        <f>VLOOKUP('10-25'!$A44, Data!$B$52:$J$76, 4, FALSE)</f>
        <v>15</v>
      </c>
      <c r="E44" s="78">
        <f>VLOOKUP('10-25'!$A44, Data!$B$52:$J$76, 5, FALSE)</f>
        <v>38</v>
      </c>
      <c r="F44" s="78">
        <f>VLOOKUP('10-25'!$A44, Data!$B$52:$J$76, 6, FALSE)</f>
        <v>0</v>
      </c>
      <c r="G44" s="78">
        <f>VLOOKUP('10-25'!$A44, Data!$B$52:$J$76, 7, FALSE)</f>
        <v>0</v>
      </c>
      <c r="H44" s="78">
        <f>VLOOKUP('10-25'!$A44, Data!$B$52:$J$76, 8, FALSE)</f>
        <v>235</v>
      </c>
      <c r="I44" s="78">
        <f>VLOOKUP('10-25'!$A44, Data!$B$52:$J$76, 9, FALSE)</f>
        <v>16</v>
      </c>
      <c r="J44" s="100">
        <f t="shared" si="2"/>
        <v>435</v>
      </c>
      <c r="K44" s="101"/>
      <c r="L44" s="100">
        <f t="shared" si="3"/>
        <v>7013</v>
      </c>
      <c r="M44" s="101"/>
      <c r="N44" s="75">
        <f t="shared" si="4"/>
        <v>6.2027662911735351E-2</v>
      </c>
      <c r="O44" s="74">
        <f t="shared" si="5"/>
        <v>17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VLOOKUP('10-25'!$A45, Data!$B$52:$J$76, 2, FALSE)</f>
        <v>1153</v>
      </c>
      <c r="C45" s="78">
        <f>VLOOKUP('10-25'!$A45, Data!$B$52:$J$76, 3, FALSE)</f>
        <v>28</v>
      </c>
      <c r="D45" s="78">
        <f>VLOOKUP('10-25'!$A45, Data!$B$52:$J$76, 4, FALSE)</f>
        <v>5</v>
      </c>
      <c r="E45" s="78">
        <f>VLOOKUP('10-25'!$A45, Data!$B$52:$J$76, 5, FALSE)</f>
        <v>15</v>
      </c>
      <c r="F45" s="78">
        <f>VLOOKUP('10-25'!$A45, Data!$B$52:$J$76, 6, FALSE)</f>
        <v>2</v>
      </c>
      <c r="G45" s="78">
        <f>VLOOKUP('10-25'!$A45, Data!$B$52:$J$76, 7, FALSE)</f>
        <v>0</v>
      </c>
      <c r="H45" s="78">
        <f>VLOOKUP('10-25'!$A45, Data!$B$52:$J$76, 8, FALSE)</f>
        <v>60</v>
      </c>
      <c r="I45" s="78">
        <f>VLOOKUP('10-25'!$A45, Data!$B$52:$J$76, 9, FALSE)</f>
        <v>3</v>
      </c>
      <c r="J45" s="100">
        <f t="shared" si="2"/>
        <v>113</v>
      </c>
      <c r="K45" s="101"/>
      <c r="L45" s="100">
        <f t="shared" si="3"/>
        <v>1266</v>
      </c>
      <c r="M45" s="101"/>
      <c r="N45" s="75">
        <f t="shared" si="4"/>
        <v>8.9257503949447078E-2</v>
      </c>
      <c r="O45" s="74">
        <f t="shared" si="5"/>
        <v>10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VLOOKUP('10-25'!$A46, Data!$B$52:$J$76, 2, FALSE)</f>
        <v>1794</v>
      </c>
      <c r="C46" s="78">
        <f>VLOOKUP('10-25'!$A46, Data!$B$52:$J$76, 3, FALSE)</f>
        <v>67</v>
      </c>
      <c r="D46" s="78">
        <f>VLOOKUP('10-25'!$A46, Data!$B$52:$J$76, 4, FALSE)</f>
        <v>4</v>
      </c>
      <c r="E46" s="78">
        <f>VLOOKUP('10-25'!$A46, Data!$B$52:$J$76, 5, FALSE)</f>
        <v>11</v>
      </c>
      <c r="F46" s="78">
        <f>VLOOKUP('10-25'!$A46, Data!$B$52:$J$76, 6, FALSE)</f>
        <v>2</v>
      </c>
      <c r="G46" s="78">
        <f>VLOOKUP('10-25'!$A46, Data!$B$52:$J$76, 7, FALSE)</f>
        <v>0</v>
      </c>
      <c r="H46" s="78">
        <f>VLOOKUP('10-25'!$A46, Data!$B$52:$J$76, 8, FALSE)</f>
        <v>68</v>
      </c>
      <c r="I46" s="78">
        <f>VLOOKUP('10-25'!$A46, Data!$B$52:$J$76, 9, FALSE)</f>
        <v>7</v>
      </c>
      <c r="J46" s="100">
        <f t="shared" si="2"/>
        <v>159</v>
      </c>
      <c r="K46" s="101"/>
      <c r="L46" s="100">
        <f t="shared" si="3"/>
        <v>1953</v>
      </c>
      <c r="M46" s="101"/>
      <c r="N46" s="75">
        <f t="shared" si="4"/>
        <v>8.1413210445468509E-2</v>
      </c>
      <c r="O46" s="74">
        <f t="shared" si="5"/>
        <v>12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VLOOKUP('10-25'!$A47, Data!$B$52:$J$76, 2, FALSE)</f>
        <v>2257</v>
      </c>
      <c r="C47" s="78">
        <f>VLOOKUP('10-25'!$A47, Data!$B$52:$J$76, 3, FALSE)</f>
        <v>50</v>
      </c>
      <c r="D47" s="78">
        <f>VLOOKUP('10-25'!$A47, Data!$B$52:$J$76, 4, FALSE)</f>
        <v>1</v>
      </c>
      <c r="E47" s="78">
        <f>VLOOKUP('10-25'!$A47, Data!$B$52:$J$76, 5, FALSE)</f>
        <v>16</v>
      </c>
      <c r="F47" s="78">
        <f>VLOOKUP('10-25'!$A47, Data!$B$52:$J$76, 6, FALSE)</f>
        <v>0</v>
      </c>
      <c r="G47" s="78">
        <f>VLOOKUP('10-25'!$A47, Data!$B$52:$J$76, 7, FALSE)</f>
        <v>0</v>
      </c>
      <c r="H47" s="78">
        <f>VLOOKUP('10-25'!$A47, Data!$B$52:$J$76, 8, FALSE)</f>
        <v>59</v>
      </c>
      <c r="I47" s="78">
        <f>VLOOKUP('10-25'!$A47, Data!$B$52:$J$76, 9, FALSE)</f>
        <v>7</v>
      </c>
      <c r="J47" s="100">
        <f t="shared" si="2"/>
        <v>133</v>
      </c>
      <c r="K47" s="101"/>
      <c r="L47" s="100">
        <f t="shared" si="3"/>
        <v>2390</v>
      </c>
      <c r="M47" s="101"/>
      <c r="N47" s="75">
        <f t="shared" si="4"/>
        <v>5.5648535564853559E-2</v>
      </c>
      <c r="O47" s="74">
        <f t="shared" si="5"/>
        <v>20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VLOOKUP('10-25'!$A48, Data!$B$52:$J$76, 2, FALSE)</f>
        <v>10180</v>
      </c>
      <c r="C48" s="78">
        <f>VLOOKUP('10-25'!$A48, Data!$B$52:$J$76, 3, FALSE)</f>
        <v>235</v>
      </c>
      <c r="D48" s="78">
        <f>VLOOKUP('10-25'!$A48, Data!$B$52:$J$76, 4, FALSE)</f>
        <v>9</v>
      </c>
      <c r="E48" s="78">
        <f>VLOOKUP('10-25'!$A48, Data!$B$52:$J$76, 5, FALSE)</f>
        <v>58</v>
      </c>
      <c r="F48" s="78">
        <f>VLOOKUP('10-25'!$A48, Data!$B$52:$J$76, 6, FALSE)</f>
        <v>0</v>
      </c>
      <c r="G48" s="78">
        <f>VLOOKUP('10-25'!$A48, Data!$B$52:$J$76, 7, FALSE)</f>
        <v>0</v>
      </c>
      <c r="H48" s="78">
        <f>VLOOKUP('10-25'!$A48, Data!$B$52:$J$76, 8, FALSE)</f>
        <v>396</v>
      </c>
      <c r="I48" s="78">
        <f>VLOOKUP('10-25'!$A48, Data!$B$52:$J$76, 9, FALSE)</f>
        <v>50</v>
      </c>
      <c r="J48" s="100">
        <f t="shared" si="2"/>
        <v>748</v>
      </c>
      <c r="K48" s="101"/>
      <c r="L48" s="100">
        <f t="shared" si="3"/>
        <v>10928</v>
      </c>
      <c r="M48" s="101"/>
      <c r="N48" s="75">
        <f t="shared" si="4"/>
        <v>6.8448023426061488E-2</v>
      </c>
      <c r="O48" s="74">
        <f t="shared" si="5"/>
        <v>16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VLOOKUP('10-25'!$A49, Data!$B$52:$J$76, 2, FALSE)</f>
        <v>1984</v>
      </c>
      <c r="C49" s="78">
        <f>VLOOKUP('10-25'!$A49, Data!$B$52:$J$76, 3, FALSE)</f>
        <v>126</v>
      </c>
      <c r="D49" s="78">
        <f>VLOOKUP('10-25'!$A49, Data!$B$52:$J$76, 4, FALSE)</f>
        <v>3</v>
      </c>
      <c r="E49" s="78">
        <f>VLOOKUP('10-25'!$A49, Data!$B$52:$J$76, 5, FALSE)</f>
        <v>28</v>
      </c>
      <c r="F49" s="78">
        <f>VLOOKUP('10-25'!$A49, Data!$B$52:$J$76, 6, FALSE)</f>
        <v>0</v>
      </c>
      <c r="G49" s="78">
        <f>VLOOKUP('10-25'!$A49, Data!$B$52:$J$76, 7, FALSE)</f>
        <v>0</v>
      </c>
      <c r="H49" s="78">
        <f>VLOOKUP('10-25'!$A49, Data!$B$52:$J$76, 8, FALSE)</f>
        <v>133</v>
      </c>
      <c r="I49" s="78">
        <f>VLOOKUP('10-25'!$A49, Data!$B$52:$J$76, 9, FALSE)</f>
        <v>14</v>
      </c>
      <c r="J49" s="100">
        <f t="shared" si="2"/>
        <v>304</v>
      </c>
      <c r="K49" s="101"/>
      <c r="L49" s="100">
        <f t="shared" si="3"/>
        <v>2288</v>
      </c>
      <c r="M49" s="101"/>
      <c r="N49" s="75">
        <f t="shared" si="4"/>
        <v>0.13286713286713286</v>
      </c>
      <c r="O49" s="74">
        <f t="shared" si="5"/>
        <v>5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VLOOKUP('10-25'!$A50, Data!$B$52:$J$76, 2, FALSE)</f>
        <v>4238</v>
      </c>
      <c r="C50" s="78">
        <f>VLOOKUP('10-25'!$A50, Data!$B$52:$J$76, 3, FALSE)</f>
        <v>22</v>
      </c>
      <c r="D50" s="78">
        <f>VLOOKUP('10-25'!$A50, Data!$B$52:$J$76, 4, FALSE)</f>
        <v>0</v>
      </c>
      <c r="E50" s="78">
        <f>VLOOKUP('10-25'!$A50, Data!$B$52:$J$76, 5, FALSE)</f>
        <v>14</v>
      </c>
      <c r="F50" s="78">
        <f>VLOOKUP('10-25'!$A50, Data!$B$52:$J$76, 6, FALSE)</f>
        <v>0</v>
      </c>
      <c r="G50" s="78">
        <f>VLOOKUP('10-25'!$A50, Data!$B$52:$J$76, 7, FALSE)</f>
        <v>0</v>
      </c>
      <c r="H50" s="78">
        <f>VLOOKUP('10-25'!$A50, Data!$B$52:$J$76, 8, FALSE)</f>
        <v>79</v>
      </c>
      <c r="I50" s="78">
        <f>VLOOKUP('10-25'!$A50, Data!$B$52:$J$76, 9, FALSE)</f>
        <v>10</v>
      </c>
      <c r="J50" s="100">
        <f t="shared" si="2"/>
        <v>125</v>
      </c>
      <c r="K50" s="101"/>
      <c r="L50" s="100">
        <f t="shared" si="3"/>
        <v>4363</v>
      </c>
      <c r="M50" s="101"/>
      <c r="N50" s="75">
        <f t="shared" si="4"/>
        <v>2.8650011460004583E-2</v>
      </c>
      <c r="O50" s="74">
        <f t="shared" si="5"/>
        <v>23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VLOOKUP('10-25'!$A51, Data!$B$52:$J$76, 2, FALSE)</f>
        <v>6135</v>
      </c>
      <c r="C51" s="78">
        <f>VLOOKUP('10-25'!$A51, Data!$B$52:$J$76, 3, FALSE)</f>
        <v>66</v>
      </c>
      <c r="D51" s="78">
        <f>VLOOKUP('10-25'!$A51, Data!$B$52:$J$76, 4, FALSE)</f>
        <v>2</v>
      </c>
      <c r="E51" s="78">
        <f>VLOOKUP('10-25'!$A51, Data!$B$52:$J$76, 5, FALSE)</f>
        <v>23</v>
      </c>
      <c r="F51" s="78">
        <f>VLOOKUP('10-25'!$A51, Data!$B$52:$J$76, 6, FALSE)</f>
        <v>0</v>
      </c>
      <c r="G51" s="78">
        <f>VLOOKUP('10-25'!$A51, Data!$B$52:$J$76, 7, FALSE)</f>
        <v>0</v>
      </c>
      <c r="H51" s="78">
        <f>VLOOKUP('10-25'!$A51, Data!$B$52:$J$76, 8, FALSE)</f>
        <v>141</v>
      </c>
      <c r="I51" s="78">
        <f>VLOOKUP('10-25'!$A51, Data!$B$52:$J$76, 9, FALSE)</f>
        <v>17</v>
      </c>
      <c r="J51" s="100">
        <f t="shared" si="2"/>
        <v>249</v>
      </c>
      <c r="K51" s="101"/>
      <c r="L51" s="100">
        <f t="shared" si="3"/>
        <v>6384</v>
      </c>
      <c r="M51" s="101"/>
      <c r="N51" s="75">
        <f t="shared" si="4"/>
        <v>3.9003759398496242E-2</v>
      </c>
      <c r="O51" s="74">
        <f t="shared" si="5"/>
        <v>21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VLOOKUP('10-25'!$A52, Data!$B$52:$J$76, 2, FALSE)</f>
        <v>1935</v>
      </c>
      <c r="C52" s="78">
        <f>VLOOKUP('10-25'!$A52, Data!$B$52:$J$76, 3, FALSE)</f>
        <v>65</v>
      </c>
      <c r="D52" s="78">
        <f>VLOOKUP('10-25'!$A52, Data!$B$52:$J$76, 4, FALSE)</f>
        <v>4</v>
      </c>
      <c r="E52" s="78">
        <f>VLOOKUP('10-25'!$A52, Data!$B$52:$J$76, 5, FALSE)</f>
        <v>10</v>
      </c>
      <c r="F52" s="78">
        <f>VLOOKUP('10-25'!$A52, Data!$B$52:$J$76, 6, FALSE)</f>
        <v>0</v>
      </c>
      <c r="G52" s="78">
        <f>VLOOKUP('10-25'!$A52, Data!$B$52:$J$76, 7, FALSE)</f>
        <v>0</v>
      </c>
      <c r="H52" s="78">
        <f>VLOOKUP('10-25'!$A52, Data!$B$52:$J$76, 8, FALSE)</f>
        <v>76</v>
      </c>
      <c r="I52" s="78">
        <f>VLOOKUP('10-25'!$A52, Data!$B$52:$J$76, 9, FALSE)</f>
        <v>12</v>
      </c>
      <c r="J52" s="100">
        <f t="shared" si="2"/>
        <v>167</v>
      </c>
      <c r="K52" s="101"/>
      <c r="L52" s="100">
        <f t="shared" si="3"/>
        <v>2102</v>
      </c>
      <c r="M52" s="101"/>
      <c r="N52" s="75">
        <f t="shared" si="4"/>
        <v>7.9448144624167466E-2</v>
      </c>
      <c r="O52" s="74">
        <f t="shared" si="5"/>
        <v>13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VLOOKUP('10-25'!$A53, Data!$B$52:$J$76, 2, FALSE)</f>
        <v>2004</v>
      </c>
      <c r="C53" s="78">
        <f>VLOOKUP('10-25'!$A53, Data!$B$52:$J$76, 3, FALSE)</f>
        <v>58</v>
      </c>
      <c r="D53" s="78">
        <f>VLOOKUP('10-25'!$A53, Data!$B$52:$J$76, 4, FALSE)</f>
        <v>2</v>
      </c>
      <c r="E53" s="78">
        <f>VLOOKUP('10-25'!$A53, Data!$B$52:$J$76, 5, FALSE)</f>
        <v>14</v>
      </c>
      <c r="F53" s="78">
        <f>VLOOKUP('10-25'!$A53, Data!$B$52:$J$76, 6, FALSE)</f>
        <v>0</v>
      </c>
      <c r="G53" s="78">
        <f>VLOOKUP('10-25'!$A53, Data!$B$52:$J$76, 7, FALSE)</f>
        <v>0</v>
      </c>
      <c r="H53" s="78">
        <f>VLOOKUP('10-25'!$A53, Data!$B$52:$J$76, 8, FALSE)</f>
        <v>82</v>
      </c>
      <c r="I53" s="78">
        <f>VLOOKUP('10-25'!$A53, Data!$B$52:$J$76, 9, FALSE)</f>
        <v>11</v>
      </c>
      <c r="J53" s="100">
        <f t="shared" si="2"/>
        <v>167</v>
      </c>
      <c r="K53" s="101"/>
      <c r="L53" s="100">
        <f t="shared" si="3"/>
        <v>2171</v>
      </c>
      <c r="M53" s="101"/>
      <c r="N53" s="75">
        <f t="shared" si="4"/>
        <v>7.6923076923076927E-2</v>
      </c>
      <c r="O53" s="74">
        <f t="shared" si="5"/>
        <v>15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VLOOKUP('10-25'!$A54, Data!$B$52:$J$76, 2, FALSE)</f>
        <v>3252</v>
      </c>
      <c r="C54" s="78">
        <f>VLOOKUP('10-25'!$A54, Data!$B$52:$J$76, 3, FALSE)</f>
        <v>117</v>
      </c>
      <c r="D54" s="78">
        <f>VLOOKUP('10-25'!$A54, Data!$B$52:$J$76, 4, FALSE)</f>
        <v>7</v>
      </c>
      <c r="E54" s="78">
        <f>VLOOKUP('10-25'!$A54, Data!$B$52:$J$76, 5, FALSE)</f>
        <v>22</v>
      </c>
      <c r="F54" s="78">
        <f>VLOOKUP('10-25'!$A54, Data!$B$52:$J$76, 6, FALSE)</f>
        <v>0</v>
      </c>
      <c r="G54" s="78">
        <f>VLOOKUP('10-25'!$A54, Data!$B$52:$J$76, 7, FALSE)</f>
        <v>0</v>
      </c>
      <c r="H54" s="78">
        <f>VLOOKUP('10-25'!$A54, Data!$B$52:$J$76, 8, FALSE)</f>
        <v>143</v>
      </c>
      <c r="I54" s="78">
        <f>VLOOKUP('10-25'!$A54, Data!$B$52:$J$76, 9, FALSE)</f>
        <v>20</v>
      </c>
      <c r="J54" s="100">
        <f t="shared" si="2"/>
        <v>309</v>
      </c>
      <c r="K54" s="101"/>
      <c r="L54" s="100">
        <f t="shared" si="3"/>
        <v>3561</v>
      </c>
      <c r="M54" s="101"/>
      <c r="N54" s="75">
        <f t="shared" si="4"/>
        <v>8.6773378264532436E-2</v>
      </c>
      <c r="O54" s="74">
        <f t="shared" si="5"/>
        <v>11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VLOOKUP('10-25'!$A55, Data!$B$52:$J$76, 2, FALSE)</f>
        <v>634</v>
      </c>
      <c r="C55" s="78">
        <f>VLOOKUP('10-25'!$A55, Data!$B$52:$J$76, 3, FALSE)</f>
        <v>55</v>
      </c>
      <c r="D55" s="78">
        <f>VLOOKUP('10-25'!$A55, Data!$B$52:$J$76, 4, FALSE)</f>
        <v>4</v>
      </c>
      <c r="E55" s="78">
        <f>VLOOKUP('10-25'!$A55, Data!$B$52:$J$76, 5, FALSE)</f>
        <v>7</v>
      </c>
      <c r="F55" s="78">
        <f>VLOOKUP('10-25'!$A55, Data!$B$52:$J$76, 6, FALSE)</f>
        <v>0</v>
      </c>
      <c r="G55" s="78">
        <f>VLOOKUP('10-25'!$A55, Data!$B$52:$J$76, 7, FALSE)</f>
        <v>0</v>
      </c>
      <c r="H55" s="78">
        <f>VLOOKUP('10-25'!$A55, Data!$B$52:$J$76, 8, FALSE)</f>
        <v>54</v>
      </c>
      <c r="I55" s="78">
        <f>VLOOKUP('10-25'!$A55, Data!$B$52:$J$76, 9, FALSE)</f>
        <v>8</v>
      </c>
      <c r="J55" s="100">
        <f t="shared" si="2"/>
        <v>128</v>
      </c>
      <c r="K55" s="101"/>
      <c r="L55" s="100">
        <f t="shared" si="3"/>
        <v>762</v>
      </c>
      <c r="M55" s="101"/>
      <c r="N55" s="75">
        <f t="shared" si="4"/>
        <v>0.16797900262467191</v>
      </c>
      <c r="O55" s="74">
        <f t="shared" si="5"/>
        <v>3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VLOOKUP('10-25'!$A56, Data!$B$52:$J$76, 2, FALSE)</f>
        <v>2222</v>
      </c>
      <c r="C56" s="78">
        <f>VLOOKUP('10-25'!$A56, Data!$B$52:$J$76, 3, FALSE)</f>
        <v>75</v>
      </c>
      <c r="D56" s="78">
        <f>VLOOKUP('10-25'!$A56, Data!$B$52:$J$76, 4, FALSE)</f>
        <v>4</v>
      </c>
      <c r="E56" s="78">
        <f>VLOOKUP('10-25'!$A56, Data!$B$52:$J$76, 5, FALSE)</f>
        <v>27</v>
      </c>
      <c r="F56" s="78">
        <f>VLOOKUP('10-25'!$A56, Data!$B$52:$J$76, 6, FALSE)</f>
        <v>0</v>
      </c>
      <c r="G56" s="78">
        <f>VLOOKUP('10-25'!$A56, Data!$B$52:$J$76, 7, FALSE)</f>
        <v>0</v>
      </c>
      <c r="H56" s="78">
        <f>VLOOKUP('10-25'!$A56, Data!$B$52:$J$76, 8, FALSE)</f>
        <v>106</v>
      </c>
      <c r="I56" s="78">
        <f>VLOOKUP('10-25'!$A56, Data!$B$52:$J$76, 9, FALSE)</f>
        <v>12</v>
      </c>
      <c r="J56" s="100">
        <f t="shared" si="2"/>
        <v>224</v>
      </c>
      <c r="K56" s="101"/>
      <c r="L56" s="100">
        <f t="shared" si="3"/>
        <v>2446</v>
      </c>
      <c r="M56" s="101"/>
      <c r="N56" s="75">
        <f t="shared" si="4"/>
        <v>9.1578086672117739E-2</v>
      </c>
      <c r="O56" s="74">
        <f t="shared" si="5"/>
        <v>9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VLOOKUP('10-25'!$A57, Data!$B$52:$J$76, 2, FALSE)</f>
        <v>6286</v>
      </c>
      <c r="C57" s="78">
        <f>VLOOKUP('10-25'!$A57, Data!$B$52:$J$76, 3, FALSE)</f>
        <v>51</v>
      </c>
      <c r="D57" s="78">
        <f>VLOOKUP('10-25'!$A57, Data!$B$52:$J$76, 4, FALSE)</f>
        <v>3</v>
      </c>
      <c r="E57" s="78">
        <f>VLOOKUP('10-25'!$A57, Data!$B$52:$J$76, 5, FALSE)</f>
        <v>28</v>
      </c>
      <c r="F57" s="78">
        <f>VLOOKUP('10-25'!$A57, Data!$B$52:$J$76, 6, FALSE)</f>
        <v>0</v>
      </c>
      <c r="G57" s="78">
        <f>VLOOKUP('10-25'!$A57, Data!$B$52:$J$76, 7, FALSE)</f>
        <v>0</v>
      </c>
      <c r="H57" s="78">
        <f>VLOOKUP('10-25'!$A57, Data!$B$52:$J$76, 8, FALSE)</f>
        <v>154</v>
      </c>
      <c r="I57" s="78">
        <f>VLOOKUP('10-25'!$A57, Data!$B$52:$J$76, 9, FALSE)</f>
        <v>15</v>
      </c>
      <c r="J57" s="100">
        <f t="shared" si="2"/>
        <v>251</v>
      </c>
      <c r="K57" s="101"/>
      <c r="L57" s="100">
        <f t="shared" si="3"/>
        <v>6537</v>
      </c>
      <c r="M57" s="101"/>
      <c r="N57" s="75">
        <f t="shared" si="4"/>
        <v>3.8396818112283924E-2</v>
      </c>
      <c r="O57" s="74">
        <f t="shared" si="5"/>
        <v>22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VLOOKUP('10-25'!$A58, Data!$B$52:$J$76, 2, FALSE)</f>
        <v>7362</v>
      </c>
      <c r="C58" s="78">
        <f>VLOOKUP('10-25'!$A58, Data!$B$52:$J$76, 3, FALSE)</f>
        <v>81</v>
      </c>
      <c r="D58" s="78">
        <f>VLOOKUP('10-25'!$A58, Data!$B$52:$J$76, 4, FALSE)</f>
        <v>3</v>
      </c>
      <c r="E58" s="78">
        <f>VLOOKUP('10-25'!$A58, Data!$B$52:$J$76, 5, FALSE)</f>
        <v>19</v>
      </c>
      <c r="F58" s="78">
        <f>VLOOKUP('10-25'!$A58, Data!$B$52:$J$76, 6, FALSE)</f>
        <v>0</v>
      </c>
      <c r="G58" s="78">
        <f>VLOOKUP('10-25'!$A58, Data!$B$52:$J$76, 7, FALSE)</f>
        <v>0</v>
      </c>
      <c r="H58" s="78">
        <f>VLOOKUP('10-25'!$A58, Data!$B$52:$J$76, 8, FALSE)</f>
        <v>313</v>
      </c>
      <c r="I58" s="78">
        <f>VLOOKUP('10-25'!$A58, Data!$B$52:$J$76, 9, FALSE)</f>
        <v>39</v>
      </c>
      <c r="J58" s="100">
        <f t="shared" si="2"/>
        <v>455</v>
      </c>
      <c r="K58" s="101"/>
      <c r="L58" s="100">
        <f t="shared" si="3"/>
        <v>7817</v>
      </c>
      <c r="M58" s="101"/>
      <c r="N58" s="75">
        <f t="shared" si="4"/>
        <v>5.8206473071510813E-2</v>
      </c>
      <c r="O58" s="74">
        <f t="shared" si="5"/>
        <v>19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VLOOKUP('10-25'!$A59, Data!$B$52:$J$76, 2, FALSE)</f>
        <v>9986</v>
      </c>
      <c r="C59" s="78">
        <f>VLOOKUP('10-25'!$A59, Data!$B$52:$J$76, 3, FALSE)</f>
        <v>284</v>
      </c>
      <c r="D59" s="78">
        <f>VLOOKUP('10-25'!$A59, Data!$B$52:$J$76, 4, FALSE)</f>
        <v>18</v>
      </c>
      <c r="E59" s="78">
        <f>VLOOKUP('10-25'!$A59, Data!$B$52:$J$76, 5, FALSE)</f>
        <v>71</v>
      </c>
      <c r="F59" s="78">
        <f>VLOOKUP('10-25'!$A59, Data!$B$52:$J$76, 6, FALSE)</f>
        <v>2</v>
      </c>
      <c r="G59" s="78">
        <f>VLOOKUP('10-25'!$A59, Data!$B$52:$J$76, 7, FALSE)</f>
        <v>0</v>
      </c>
      <c r="H59" s="78">
        <f>VLOOKUP('10-25'!$A59, Data!$B$52:$J$76, 8, FALSE)</f>
        <v>726</v>
      </c>
      <c r="I59" s="78">
        <f>VLOOKUP('10-25'!$A59, Data!$B$52:$J$76, 9, FALSE)</f>
        <v>76</v>
      </c>
      <c r="J59" s="100">
        <f t="shared" si="2"/>
        <v>1177</v>
      </c>
      <c r="K59" s="101"/>
      <c r="L59" s="100">
        <f t="shared" si="3"/>
        <v>11163</v>
      </c>
      <c r="M59" s="101"/>
      <c r="N59" s="75">
        <f t="shared" si="4"/>
        <v>0.10543760637821374</v>
      </c>
      <c r="O59" s="74">
        <f t="shared" si="5"/>
        <v>7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VLOOKUP('10-25'!$A60, Data!$B$52:$J$76, 2, FALSE)</f>
        <v>5686</v>
      </c>
      <c r="C60" s="78">
        <f>VLOOKUP('10-25'!$A60, Data!$B$52:$J$76, 3, FALSE)</f>
        <v>44</v>
      </c>
      <c r="D60" s="78">
        <f>VLOOKUP('10-25'!$A60, Data!$B$52:$J$76, 4, FALSE)</f>
        <v>2</v>
      </c>
      <c r="E60" s="78">
        <f>VLOOKUP('10-25'!$A60, Data!$B$52:$J$76, 5, FALSE)</f>
        <v>12</v>
      </c>
      <c r="F60" s="78">
        <f>VLOOKUP('10-25'!$A60, Data!$B$52:$J$76, 6, FALSE)</f>
        <v>0</v>
      </c>
      <c r="G60" s="78">
        <f>VLOOKUP('10-25'!$A60, Data!$B$52:$J$76, 7, FALSE)</f>
        <v>0</v>
      </c>
      <c r="H60" s="78">
        <f>VLOOKUP('10-25'!$A60, Data!$B$52:$J$76, 8, FALSE)</f>
        <v>95</v>
      </c>
      <c r="I60" s="78">
        <f>VLOOKUP('10-25'!$A60, Data!$B$52:$J$76, 9, FALSE)</f>
        <v>13</v>
      </c>
      <c r="J60" s="100">
        <f t="shared" si="2"/>
        <v>166</v>
      </c>
      <c r="K60" s="101"/>
      <c r="L60" s="100">
        <f t="shared" si="3"/>
        <v>5852</v>
      </c>
      <c r="M60" s="101"/>
      <c r="N60" s="75">
        <f t="shared" si="4"/>
        <v>2.836637047163363E-2</v>
      </c>
      <c r="O60" s="74">
        <f t="shared" si="5"/>
        <v>24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VLOOKUP('10-25'!$A61, Data!$B$52:$J$76, 2, FALSE)</f>
        <v>1959</v>
      </c>
      <c r="C61" s="78">
        <f>VLOOKUP('10-25'!$A61, Data!$B$52:$J$76, 3, FALSE)</f>
        <v>27</v>
      </c>
      <c r="D61" s="78">
        <f>VLOOKUP('10-25'!$A61, Data!$B$52:$J$76, 4, FALSE)</f>
        <v>0</v>
      </c>
      <c r="E61" s="78">
        <f>VLOOKUP('10-25'!$A61, Data!$B$52:$J$76, 5, FALSE)</f>
        <v>1</v>
      </c>
      <c r="F61" s="78">
        <f>VLOOKUP('10-25'!$A61, Data!$B$52:$J$76, 6, FALSE)</f>
        <v>0</v>
      </c>
      <c r="G61" s="78">
        <f>VLOOKUP('10-25'!$A61, Data!$B$52:$J$76, 7, FALSE)</f>
        <v>0</v>
      </c>
      <c r="H61" s="78">
        <f>VLOOKUP('10-25'!$A61, Data!$B$52:$J$76, 8, FALSE)</f>
        <v>31</v>
      </c>
      <c r="I61" s="78">
        <f>VLOOKUP('10-25'!$A61, Data!$B$52:$J$76, 9, FALSE)</f>
        <v>6</v>
      </c>
      <c r="J61" s="100">
        <f t="shared" ref="J61" si="6">SUM(C61:I61)</f>
        <v>65</v>
      </c>
      <c r="K61" s="101"/>
      <c r="L61" s="100">
        <f t="shared" si="3"/>
        <v>2024</v>
      </c>
      <c r="M61" s="101"/>
      <c r="N61" s="75">
        <f t="shared" si="4"/>
        <v>3.2114624505928856E-2</v>
      </c>
      <c r="O61" s="74" t="s">
        <v>122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82082</v>
      </c>
      <c r="C62" s="86">
        <f t="shared" ref="C62:I62" si="7">SUM(C37:C61)</f>
        <v>1895</v>
      </c>
      <c r="D62" s="86">
        <f t="shared" si="7"/>
        <v>111</v>
      </c>
      <c r="E62" s="86">
        <f t="shared" si="7"/>
        <v>476</v>
      </c>
      <c r="F62" s="86">
        <f t="shared" si="7"/>
        <v>7</v>
      </c>
      <c r="G62" s="86">
        <f t="shared" si="7"/>
        <v>0</v>
      </c>
      <c r="H62" s="86">
        <f t="shared" si="7"/>
        <v>3347</v>
      </c>
      <c r="I62" s="86">
        <f t="shared" si="7"/>
        <v>395</v>
      </c>
      <c r="J62" s="102">
        <f t="shared" si="2"/>
        <v>6231</v>
      </c>
      <c r="K62" s="103"/>
      <c r="L62" s="102">
        <f t="shared" si="3"/>
        <v>88313</v>
      </c>
      <c r="M62" s="103"/>
      <c r="N62" s="87">
        <f t="shared" si="4"/>
        <v>7.0555863802611168E-2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6231</v>
      </c>
    </row>
    <row r="65" spans="1:14" ht="18" customHeight="1" x14ac:dyDescent="0.25">
      <c r="I65" s="2"/>
      <c r="M65" s="7" t="s">
        <v>41</v>
      </c>
      <c r="N65" s="80">
        <f>N64/L62</f>
        <v>7.0555863802611168E-2</v>
      </c>
    </row>
    <row r="66" spans="1:14" ht="18" customHeight="1" x14ac:dyDescent="0.25">
      <c r="K66" s="6"/>
      <c r="N66" s="3"/>
    </row>
    <row r="67" spans="1:14" ht="18" customHeight="1" x14ac:dyDescent="0.25"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ht="18" customHeight="1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A73" s="18"/>
      <c r="B73" s="18"/>
      <c r="C73" s="18"/>
      <c r="K73" s="6"/>
      <c r="N73" s="3"/>
    </row>
    <row r="74" spans="1:14" x14ac:dyDescent="0.25"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A78" s="18"/>
      <c r="B78" s="18"/>
      <c r="C78" s="18"/>
      <c r="K78" s="6"/>
      <c r="N78" s="3"/>
    </row>
    <row r="79" spans="1:14" x14ac:dyDescent="0.25">
      <c r="B79" s="18"/>
      <c r="C79" s="18"/>
      <c r="K79" s="6"/>
      <c r="N79" s="3"/>
    </row>
    <row r="80" spans="1:14" x14ac:dyDescent="0.25">
      <c r="A80" s="18"/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A86" s="18"/>
      <c r="B86" s="18"/>
      <c r="C86" s="18"/>
      <c r="K86" s="6"/>
      <c r="N86" s="3"/>
    </row>
    <row r="87" spans="1:14" x14ac:dyDescent="0.25"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A89" s="18"/>
      <c r="B89" s="18"/>
      <c r="C89" s="18"/>
      <c r="K89" s="6"/>
      <c r="N89" s="3"/>
    </row>
    <row r="90" spans="1:14" x14ac:dyDescent="0.25"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A94" s="18"/>
      <c r="B94" s="18"/>
      <c r="C94" s="18"/>
      <c r="K94" s="6"/>
      <c r="N94" s="3"/>
    </row>
    <row r="95" spans="1:14" x14ac:dyDescent="0.25">
      <c r="B95" s="18"/>
      <c r="C95" s="18"/>
      <c r="K95" s="6"/>
      <c r="N95" s="3"/>
    </row>
    <row r="96" spans="1:14" x14ac:dyDescent="0.25">
      <c r="A96" s="18"/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A104" s="18"/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A112" s="18"/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A118" s="18"/>
      <c r="B118" s="18"/>
      <c r="C118" s="18"/>
      <c r="K118" s="6"/>
      <c r="N118" s="3"/>
    </row>
    <row r="119" spans="1:14" x14ac:dyDescent="0.25">
      <c r="B119" s="18"/>
      <c r="C119" s="18"/>
      <c r="K119" s="6"/>
      <c r="N119" s="3"/>
    </row>
    <row r="120" spans="1:14" x14ac:dyDescent="0.25">
      <c r="A120" s="18"/>
      <c r="B120" s="18"/>
      <c r="C120" s="18"/>
      <c r="K120" s="6"/>
      <c r="N120" s="3"/>
    </row>
    <row r="121" spans="1:14" x14ac:dyDescent="0.25"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A134" s="18"/>
      <c r="B134" s="18"/>
      <c r="C134" s="18"/>
      <c r="K134" s="6"/>
      <c r="N134" s="3"/>
    </row>
    <row r="135" spans="1:14" x14ac:dyDescent="0.25">
      <c r="B135" s="18"/>
      <c r="C135" s="18"/>
      <c r="K135" s="6"/>
      <c r="N135" s="3"/>
    </row>
    <row r="136" spans="1:14" x14ac:dyDescent="0.25">
      <c r="A136" s="18"/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A144" s="18"/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A150" s="18"/>
      <c r="B150" s="18"/>
      <c r="C150" s="18"/>
      <c r="K150" s="6"/>
      <c r="N150" s="3"/>
    </row>
    <row r="151" spans="1:14" x14ac:dyDescent="0.25">
      <c r="B151" s="18"/>
      <c r="C151" s="18"/>
      <c r="K151" s="6"/>
      <c r="N151" s="3"/>
    </row>
    <row r="152" spans="1:14" x14ac:dyDescent="0.25">
      <c r="A152" s="18"/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A160" s="18"/>
      <c r="B160" s="18"/>
      <c r="C160" s="18"/>
      <c r="K160" s="6"/>
      <c r="N160" s="3"/>
    </row>
    <row r="161" spans="1:14" x14ac:dyDescent="0.25"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A176" s="18"/>
      <c r="B176" s="18"/>
      <c r="C176" s="18"/>
      <c r="K176" s="6"/>
      <c r="N176" s="3"/>
    </row>
    <row r="177" spans="1:14" x14ac:dyDescent="0.25"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A185" s="18"/>
      <c r="B185" s="18"/>
      <c r="C185" s="18"/>
      <c r="K185" s="6"/>
      <c r="N185" s="3"/>
    </row>
    <row r="186" spans="1:14" x14ac:dyDescent="0.25"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A193" s="18"/>
      <c r="B193" s="18"/>
      <c r="C193" s="18"/>
      <c r="K193" s="6"/>
      <c r="N193" s="3"/>
    </row>
    <row r="194" spans="1:14" x14ac:dyDescent="0.25"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A200" s="18"/>
      <c r="B200" s="18"/>
      <c r="C200" s="18"/>
      <c r="K200" s="6"/>
      <c r="N200" s="3"/>
    </row>
    <row r="201" spans="1:14" x14ac:dyDescent="0.25"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A208" s="18"/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A216" s="18"/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A232" s="18"/>
      <c r="B232" s="18"/>
      <c r="C232" s="18"/>
      <c r="K232" s="6"/>
      <c r="N232" s="3"/>
    </row>
    <row r="233" spans="1:14" x14ac:dyDescent="0.25"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A256" s="18"/>
      <c r="B256" s="18"/>
      <c r="C256" s="18"/>
      <c r="K256" s="6"/>
      <c r="N256" s="3"/>
    </row>
    <row r="257" spans="1:14" x14ac:dyDescent="0.25"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A260" s="18"/>
      <c r="B260" s="18"/>
      <c r="C260" s="18"/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8:K58"/>
    <mergeCell ref="L58:M58"/>
    <mergeCell ref="J59:K59"/>
    <mergeCell ref="L59:M59"/>
    <mergeCell ref="J60:K60"/>
    <mergeCell ref="L60:M60"/>
    <mergeCell ref="J56:K56"/>
    <mergeCell ref="L56:M56"/>
    <mergeCell ref="J57:K57"/>
    <mergeCell ref="L57:M57"/>
    <mergeCell ref="J61:K61"/>
    <mergeCell ref="L61:M61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05"/>
  <sheetViews>
    <sheetView view="pageBreakPreview" zoomScaleNormal="100" zoomScaleSheetLayoutView="100" workbookViewId="0">
      <selection activeCell="W12" sqref="W12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83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4723</v>
      </c>
    </row>
    <row r="4" spans="1:15" ht="18" customHeight="1" x14ac:dyDescent="0.25">
      <c r="A4" s="97" t="s">
        <v>45</v>
      </c>
      <c r="B4" s="97"/>
      <c r="C4" s="97"/>
      <c r="D4" s="8">
        <f>$L$62</f>
        <v>42886</v>
      </c>
    </row>
    <row r="5" spans="1:15" ht="18" customHeight="1" x14ac:dyDescent="0.25">
      <c r="B5" s="9"/>
      <c r="C5" s="10" t="s">
        <v>44</v>
      </c>
      <c r="D5" s="15">
        <f>$N$65</f>
        <v>0.11012917968567831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123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0.26153846153846155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01</v>
      </c>
      <c r="C10" s="75">
        <f t="shared" si="1"/>
        <v>0.23686723973256923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0.2253968253968254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06</v>
      </c>
      <c r="C12" s="75">
        <f t="shared" si="1"/>
        <v>0.21568627450980393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0.20427112349117921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07</v>
      </c>
      <c r="C14" s="75">
        <f t="shared" si="1"/>
        <v>0.19767441860465115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20</v>
      </c>
      <c r="C15" s="75">
        <f t="shared" si="1"/>
        <v>0.18311111111111111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02</v>
      </c>
      <c r="C16" s="75">
        <f t="shared" si="1"/>
        <v>0.16398243045387995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23</v>
      </c>
      <c r="C17" s="75">
        <f t="shared" si="1"/>
        <v>0.16360631656261476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09</v>
      </c>
      <c r="C18" s="75">
        <f t="shared" si="1"/>
        <v>0.14940577249575551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18</v>
      </c>
      <c r="C19" s="75">
        <f t="shared" si="1"/>
        <v>0.1316595223515003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04</v>
      </c>
      <c r="C20" s="75">
        <f t="shared" si="1"/>
        <v>0.13017751479289941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16</v>
      </c>
      <c r="C21" s="75">
        <f t="shared" si="1"/>
        <v>0.12995594713656389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10</v>
      </c>
      <c r="C22" s="75">
        <f t="shared" si="1"/>
        <v>0.11421319796954314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17</v>
      </c>
      <c r="C23" s="75">
        <f t="shared" si="1"/>
        <v>0.1093044263775971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05</v>
      </c>
      <c r="C24" s="75">
        <f t="shared" si="1"/>
        <v>0.10755148741418764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0.10747826086956522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22</v>
      </c>
      <c r="C26" s="75">
        <f t="shared" si="1"/>
        <v>9.3047569262937793E-2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11</v>
      </c>
      <c r="C27" s="75">
        <f t="shared" si="1"/>
        <v>9.0019569471624261E-2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08</v>
      </c>
      <c r="C28" s="75">
        <f t="shared" si="1"/>
        <v>8.3989501312335957E-2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7.6131687242798354E-2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21</v>
      </c>
      <c r="C30" s="75">
        <f t="shared" si="1"/>
        <v>6.6210045662100453E-2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4.7917434574272021E-2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4.4402456306093525E-2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123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124</v>
      </c>
      <c r="K36" s="99"/>
      <c r="L36" s="98" t="s">
        <v>125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VLOOKUP('26-99'!$A37, Data!$B$77:$J$101, 2, FALSE)</f>
        <v>799</v>
      </c>
      <c r="C37" s="78">
        <f>VLOOKUP('26-99'!$A37, Data!$B$77:$J$101, 3, FALSE)</f>
        <v>88</v>
      </c>
      <c r="D37" s="78">
        <f>VLOOKUP('26-99'!$A37, Data!$B$77:$J$101, 4, FALSE)</f>
        <v>8</v>
      </c>
      <c r="E37" s="78">
        <f>VLOOKUP('26-99'!$A37, Data!$B$77:$J$101, 5, FALSE)</f>
        <v>12</v>
      </c>
      <c r="F37" s="78">
        <f>VLOOKUP('26-99'!$A37, Data!$B$77:$J$101, 6, FALSE)</f>
        <v>0</v>
      </c>
      <c r="G37" s="78">
        <f>VLOOKUP('26-99'!$A37, Data!$B$77:$J$101, 7, FALSE)</f>
        <v>0</v>
      </c>
      <c r="H37" s="78">
        <f>VLOOKUP('26-99'!$A37, Data!$B$77:$J$101, 8, FALSE)</f>
        <v>116</v>
      </c>
      <c r="I37" s="78">
        <f>VLOOKUP('26-99'!$A37, Data!$B$77:$J$101, 9, FALSE)</f>
        <v>24</v>
      </c>
      <c r="J37" s="100">
        <f t="shared" ref="J37:J60" si="2">SUM(C37:I37)</f>
        <v>248</v>
      </c>
      <c r="K37" s="101"/>
      <c r="L37" s="100">
        <f t="shared" ref="L37:L61" si="3">SUM(B37:I37)</f>
        <v>1047</v>
      </c>
      <c r="M37" s="101"/>
      <c r="N37" s="75">
        <f t="shared" ref="N37:N62" si="4">J37/L37</f>
        <v>0.23686723973256923</v>
      </c>
      <c r="O37" s="74">
        <f t="shared" ref="O37:O60" si="5">RANK(N37,$N$37:$N$60)</f>
        <v>2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VLOOKUP('26-99'!$A38, Data!$B$77:$J$101, 2, FALSE)</f>
        <v>571</v>
      </c>
      <c r="C38" s="78">
        <f>VLOOKUP('26-99'!$A38, Data!$B$77:$J$101, 3, FALSE)</f>
        <v>40</v>
      </c>
      <c r="D38" s="78">
        <f>VLOOKUP('26-99'!$A38, Data!$B$77:$J$101, 4, FALSE)</f>
        <v>2</v>
      </c>
      <c r="E38" s="78">
        <f>VLOOKUP('26-99'!$A38, Data!$B$77:$J$101, 5, FALSE)</f>
        <v>9</v>
      </c>
      <c r="F38" s="78">
        <f>VLOOKUP('26-99'!$A38, Data!$B$77:$J$101, 6, FALSE)</f>
        <v>0</v>
      </c>
      <c r="G38" s="78">
        <f>VLOOKUP('26-99'!$A38, Data!$B$77:$J$101, 7, FALSE)</f>
        <v>0</v>
      </c>
      <c r="H38" s="78">
        <f>VLOOKUP('26-99'!$A38, Data!$B$77:$J$101, 8, FALSE)</f>
        <v>58</v>
      </c>
      <c r="I38" s="78">
        <f>VLOOKUP('26-99'!$A38, Data!$B$77:$J$101, 9, FALSE)</f>
        <v>3</v>
      </c>
      <c r="J38" s="100">
        <f t="shared" si="2"/>
        <v>112</v>
      </c>
      <c r="K38" s="101"/>
      <c r="L38" s="100">
        <f t="shared" si="3"/>
        <v>683</v>
      </c>
      <c r="M38" s="101"/>
      <c r="N38" s="75">
        <f t="shared" si="4"/>
        <v>0.16398243045387995</v>
      </c>
      <c r="O38" s="74">
        <f t="shared" si="5"/>
        <v>8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VLOOKUP('26-99'!$A39, Data!$B$77:$J$101, 2, FALSE)</f>
        <v>96</v>
      </c>
      <c r="C39" s="78">
        <f>VLOOKUP('26-99'!$A39, Data!$B$77:$J$101, 3, FALSE)</f>
        <v>16</v>
      </c>
      <c r="D39" s="78">
        <f>VLOOKUP('26-99'!$A39, Data!$B$77:$J$101, 4, FALSE)</f>
        <v>1</v>
      </c>
      <c r="E39" s="78">
        <f>VLOOKUP('26-99'!$A39, Data!$B$77:$J$101, 5, FALSE)</f>
        <v>2</v>
      </c>
      <c r="F39" s="78">
        <f>VLOOKUP('26-99'!$A39, Data!$B$77:$J$101, 6, FALSE)</f>
        <v>0</v>
      </c>
      <c r="G39" s="78">
        <f>VLOOKUP('26-99'!$A39, Data!$B$77:$J$101, 7, FALSE)</f>
        <v>0</v>
      </c>
      <c r="H39" s="78">
        <f>VLOOKUP('26-99'!$A39, Data!$B$77:$J$101, 8, FALSE)</f>
        <v>14</v>
      </c>
      <c r="I39" s="78">
        <f>VLOOKUP('26-99'!$A39, Data!$B$77:$J$101, 9, FALSE)</f>
        <v>1</v>
      </c>
      <c r="J39" s="100">
        <f t="shared" si="2"/>
        <v>34</v>
      </c>
      <c r="K39" s="101"/>
      <c r="L39" s="100">
        <f t="shared" si="3"/>
        <v>130</v>
      </c>
      <c r="M39" s="101"/>
      <c r="N39" s="75">
        <f t="shared" si="4"/>
        <v>0.26153846153846155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VLOOKUP('26-99'!$A40, Data!$B$77:$J$101, 2, FALSE)</f>
        <v>441</v>
      </c>
      <c r="C40" s="78">
        <f>VLOOKUP('26-99'!$A40, Data!$B$77:$J$101, 3, FALSE)</f>
        <v>25</v>
      </c>
      <c r="D40" s="78">
        <f>VLOOKUP('26-99'!$A40, Data!$B$77:$J$101, 4, FALSE)</f>
        <v>1</v>
      </c>
      <c r="E40" s="78">
        <f>VLOOKUP('26-99'!$A40, Data!$B$77:$J$101, 5, FALSE)</f>
        <v>3</v>
      </c>
      <c r="F40" s="78">
        <f>VLOOKUP('26-99'!$A40, Data!$B$77:$J$101, 6, FALSE)</f>
        <v>0</v>
      </c>
      <c r="G40" s="78">
        <f>VLOOKUP('26-99'!$A40, Data!$B$77:$J$101, 7, FALSE)</f>
        <v>0</v>
      </c>
      <c r="H40" s="78">
        <f>VLOOKUP('26-99'!$A40, Data!$B$77:$J$101, 8, FALSE)</f>
        <v>35</v>
      </c>
      <c r="I40" s="78">
        <f>VLOOKUP('26-99'!$A40, Data!$B$77:$J$101, 9, FALSE)</f>
        <v>2</v>
      </c>
      <c r="J40" s="100">
        <f t="shared" si="2"/>
        <v>66</v>
      </c>
      <c r="K40" s="101"/>
      <c r="L40" s="100">
        <f t="shared" si="3"/>
        <v>507</v>
      </c>
      <c r="M40" s="101"/>
      <c r="N40" s="75">
        <f t="shared" si="4"/>
        <v>0.13017751479289941</v>
      </c>
      <c r="O40" s="74">
        <f t="shared" si="5"/>
        <v>12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VLOOKUP('26-99'!$A41, Data!$B$77:$J$101, 2, FALSE)</f>
        <v>780</v>
      </c>
      <c r="C41" s="78">
        <f>VLOOKUP('26-99'!$A41, Data!$B$77:$J$101, 3, FALSE)</f>
        <v>39</v>
      </c>
      <c r="D41" s="78">
        <f>VLOOKUP('26-99'!$A41, Data!$B$77:$J$101, 4, FALSE)</f>
        <v>0</v>
      </c>
      <c r="E41" s="78">
        <f>VLOOKUP('26-99'!$A41, Data!$B$77:$J$101, 5, FALSE)</f>
        <v>11</v>
      </c>
      <c r="F41" s="78">
        <f>VLOOKUP('26-99'!$A41, Data!$B$77:$J$101, 6, FALSE)</f>
        <v>0</v>
      </c>
      <c r="G41" s="78">
        <f>VLOOKUP('26-99'!$A41, Data!$B$77:$J$101, 7, FALSE)</f>
        <v>0</v>
      </c>
      <c r="H41" s="78">
        <f>VLOOKUP('26-99'!$A41, Data!$B$77:$J$101, 8, FALSE)</f>
        <v>37</v>
      </c>
      <c r="I41" s="78">
        <f>VLOOKUP('26-99'!$A41, Data!$B$77:$J$101, 9, FALSE)</f>
        <v>7</v>
      </c>
      <c r="J41" s="100">
        <f t="shared" si="2"/>
        <v>94</v>
      </c>
      <c r="K41" s="101"/>
      <c r="L41" s="100">
        <f t="shared" si="3"/>
        <v>874</v>
      </c>
      <c r="M41" s="101"/>
      <c r="N41" s="75">
        <f t="shared" si="4"/>
        <v>0.10755148741418764</v>
      </c>
      <c r="O41" s="74">
        <f t="shared" si="5"/>
        <v>16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VLOOKUP('26-99'!$A42, Data!$B$77:$J$101, 2, FALSE)</f>
        <v>120</v>
      </c>
      <c r="C42" s="78">
        <f>VLOOKUP('26-99'!$A42, Data!$B$77:$J$101, 3, FALSE)</f>
        <v>18</v>
      </c>
      <c r="D42" s="78">
        <f>VLOOKUP('26-99'!$A42, Data!$B$77:$J$101, 4, FALSE)</f>
        <v>0</v>
      </c>
      <c r="E42" s="78">
        <f>VLOOKUP('26-99'!$A42, Data!$B$77:$J$101, 5, FALSE)</f>
        <v>4</v>
      </c>
      <c r="F42" s="78">
        <f>VLOOKUP('26-99'!$A42, Data!$B$77:$J$101, 6, FALSE)</f>
        <v>0</v>
      </c>
      <c r="G42" s="78">
        <f>VLOOKUP('26-99'!$A42, Data!$B$77:$J$101, 7, FALSE)</f>
        <v>0</v>
      </c>
      <c r="H42" s="78">
        <f>VLOOKUP('26-99'!$A42, Data!$B$77:$J$101, 8, FALSE)</f>
        <v>7</v>
      </c>
      <c r="I42" s="78">
        <f>VLOOKUP('26-99'!$A42, Data!$B$77:$J$101, 9, FALSE)</f>
        <v>4</v>
      </c>
      <c r="J42" s="100">
        <f t="shared" si="2"/>
        <v>33</v>
      </c>
      <c r="K42" s="101"/>
      <c r="L42" s="100">
        <f t="shared" si="3"/>
        <v>153</v>
      </c>
      <c r="M42" s="101"/>
      <c r="N42" s="75">
        <f t="shared" si="4"/>
        <v>0.21568627450980393</v>
      </c>
      <c r="O42" s="74">
        <f t="shared" si="5"/>
        <v>4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VLOOKUP('26-99'!$A43, Data!$B$77:$J$101, 2, FALSE)</f>
        <v>138</v>
      </c>
      <c r="C43" s="78">
        <f>VLOOKUP('26-99'!$A43, Data!$B$77:$J$101, 3, FALSE)</f>
        <v>14</v>
      </c>
      <c r="D43" s="78">
        <f>VLOOKUP('26-99'!$A43, Data!$B$77:$J$101, 4, FALSE)</f>
        <v>3</v>
      </c>
      <c r="E43" s="78">
        <f>VLOOKUP('26-99'!$A43, Data!$B$77:$J$101, 5, FALSE)</f>
        <v>1</v>
      </c>
      <c r="F43" s="78">
        <f>VLOOKUP('26-99'!$A43, Data!$B$77:$J$101, 6, FALSE)</f>
        <v>0</v>
      </c>
      <c r="G43" s="78">
        <f>VLOOKUP('26-99'!$A43, Data!$B$77:$J$101, 7, FALSE)</f>
        <v>0</v>
      </c>
      <c r="H43" s="78">
        <f>VLOOKUP('26-99'!$A43, Data!$B$77:$J$101, 8, FALSE)</f>
        <v>14</v>
      </c>
      <c r="I43" s="78">
        <f>VLOOKUP('26-99'!$A43, Data!$B$77:$J$101, 9, FALSE)</f>
        <v>2</v>
      </c>
      <c r="J43" s="100">
        <f t="shared" si="2"/>
        <v>34</v>
      </c>
      <c r="K43" s="101"/>
      <c r="L43" s="100">
        <f t="shared" si="3"/>
        <v>172</v>
      </c>
      <c r="M43" s="101"/>
      <c r="N43" s="75">
        <f t="shared" si="4"/>
        <v>0.19767441860465115</v>
      </c>
      <c r="O43" s="74">
        <f t="shared" si="5"/>
        <v>6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VLOOKUP('26-99'!$A44, Data!$B$77:$J$101, 2, FALSE)</f>
        <v>3141</v>
      </c>
      <c r="C44" s="78">
        <f>VLOOKUP('26-99'!$A44, Data!$B$77:$J$101, 3, FALSE)</f>
        <v>93</v>
      </c>
      <c r="D44" s="78">
        <f>VLOOKUP('26-99'!$A44, Data!$B$77:$J$101, 4, FALSE)</f>
        <v>1</v>
      </c>
      <c r="E44" s="78">
        <f>VLOOKUP('26-99'!$A44, Data!$B$77:$J$101, 5, FALSE)</f>
        <v>15</v>
      </c>
      <c r="F44" s="78">
        <f>VLOOKUP('26-99'!$A44, Data!$B$77:$J$101, 6, FALSE)</f>
        <v>0</v>
      </c>
      <c r="G44" s="78">
        <f>VLOOKUP('26-99'!$A44, Data!$B$77:$J$101, 7, FALSE)</f>
        <v>0</v>
      </c>
      <c r="H44" s="78">
        <f>VLOOKUP('26-99'!$A44, Data!$B$77:$J$101, 8, FALSE)</f>
        <v>157</v>
      </c>
      <c r="I44" s="78">
        <f>VLOOKUP('26-99'!$A44, Data!$B$77:$J$101, 9, FALSE)</f>
        <v>22</v>
      </c>
      <c r="J44" s="100">
        <f t="shared" si="2"/>
        <v>288</v>
      </c>
      <c r="K44" s="101"/>
      <c r="L44" s="100">
        <f t="shared" si="3"/>
        <v>3429</v>
      </c>
      <c r="M44" s="101"/>
      <c r="N44" s="75">
        <f t="shared" si="4"/>
        <v>8.3989501312335957E-2</v>
      </c>
      <c r="O44" s="74">
        <f t="shared" si="5"/>
        <v>20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VLOOKUP('26-99'!$A45, Data!$B$77:$J$101, 2, FALSE)</f>
        <v>501</v>
      </c>
      <c r="C45" s="78">
        <f>VLOOKUP('26-99'!$A45, Data!$B$77:$J$101, 3, FALSE)</f>
        <v>35</v>
      </c>
      <c r="D45" s="78">
        <f>VLOOKUP('26-99'!$A45, Data!$B$77:$J$101, 4, FALSE)</f>
        <v>1</v>
      </c>
      <c r="E45" s="78">
        <f>VLOOKUP('26-99'!$A45, Data!$B$77:$J$101, 5, FALSE)</f>
        <v>13</v>
      </c>
      <c r="F45" s="78">
        <f>VLOOKUP('26-99'!$A45, Data!$B$77:$J$101, 6, FALSE)</f>
        <v>0</v>
      </c>
      <c r="G45" s="78">
        <f>VLOOKUP('26-99'!$A45, Data!$B$77:$J$101, 7, FALSE)</f>
        <v>0</v>
      </c>
      <c r="H45" s="78">
        <f>VLOOKUP('26-99'!$A45, Data!$B$77:$J$101, 8, FALSE)</f>
        <v>34</v>
      </c>
      <c r="I45" s="78">
        <f>VLOOKUP('26-99'!$A45, Data!$B$77:$J$101, 9, FALSE)</f>
        <v>5</v>
      </c>
      <c r="J45" s="100">
        <f t="shared" si="2"/>
        <v>88</v>
      </c>
      <c r="K45" s="101"/>
      <c r="L45" s="100">
        <f t="shared" si="3"/>
        <v>589</v>
      </c>
      <c r="M45" s="101"/>
      <c r="N45" s="75">
        <f t="shared" si="4"/>
        <v>0.14940577249575551</v>
      </c>
      <c r="O45" s="74">
        <f t="shared" si="5"/>
        <v>10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VLOOKUP('26-99'!$A46, Data!$B$77:$J$101, 2, FALSE)</f>
        <v>698</v>
      </c>
      <c r="C46" s="78">
        <f>VLOOKUP('26-99'!$A46, Data!$B$77:$J$101, 3, FALSE)</f>
        <v>48</v>
      </c>
      <c r="D46" s="78">
        <f>VLOOKUP('26-99'!$A46, Data!$B$77:$J$101, 4, FALSE)</f>
        <v>1</v>
      </c>
      <c r="E46" s="78">
        <f>VLOOKUP('26-99'!$A46, Data!$B$77:$J$101, 5, FALSE)</f>
        <v>5</v>
      </c>
      <c r="F46" s="78">
        <f>VLOOKUP('26-99'!$A46, Data!$B$77:$J$101, 6, FALSE)</f>
        <v>0</v>
      </c>
      <c r="G46" s="78">
        <f>VLOOKUP('26-99'!$A46, Data!$B$77:$J$101, 7, FALSE)</f>
        <v>0</v>
      </c>
      <c r="H46" s="78">
        <f>VLOOKUP('26-99'!$A46, Data!$B$77:$J$101, 8, FALSE)</f>
        <v>32</v>
      </c>
      <c r="I46" s="78">
        <f>VLOOKUP('26-99'!$A46, Data!$B$77:$J$101, 9, FALSE)</f>
        <v>4</v>
      </c>
      <c r="J46" s="100">
        <f t="shared" si="2"/>
        <v>90</v>
      </c>
      <c r="K46" s="101"/>
      <c r="L46" s="100">
        <f t="shared" si="3"/>
        <v>788</v>
      </c>
      <c r="M46" s="101"/>
      <c r="N46" s="75">
        <f t="shared" si="4"/>
        <v>0.11421319796954314</v>
      </c>
      <c r="O46" s="74">
        <f t="shared" si="5"/>
        <v>14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VLOOKUP('26-99'!$A47, Data!$B$77:$J$101, 2, FALSE)</f>
        <v>930</v>
      </c>
      <c r="C47" s="78">
        <f>VLOOKUP('26-99'!$A47, Data!$B$77:$J$101, 3, FALSE)</f>
        <v>46</v>
      </c>
      <c r="D47" s="78">
        <f>VLOOKUP('26-99'!$A47, Data!$B$77:$J$101, 4, FALSE)</f>
        <v>2</v>
      </c>
      <c r="E47" s="78">
        <f>VLOOKUP('26-99'!$A47, Data!$B$77:$J$101, 5, FALSE)</f>
        <v>5</v>
      </c>
      <c r="F47" s="78">
        <f>VLOOKUP('26-99'!$A47, Data!$B$77:$J$101, 6, FALSE)</f>
        <v>0</v>
      </c>
      <c r="G47" s="78">
        <f>VLOOKUP('26-99'!$A47, Data!$B$77:$J$101, 7, FALSE)</f>
        <v>0</v>
      </c>
      <c r="H47" s="78">
        <f>VLOOKUP('26-99'!$A47, Data!$B$77:$J$101, 8, FALSE)</f>
        <v>37</v>
      </c>
      <c r="I47" s="78">
        <f>VLOOKUP('26-99'!$A47, Data!$B$77:$J$101, 9, FALSE)</f>
        <v>2</v>
      </c>
      <c r="J47" s="100">
        <f t="shared" si="2"/>
        <v>92</v>
      </c>
      <c r="K47" s="101"/>
      <c r="L47" s="100">
        <f t="shared" si="3"/>
        <v>1022</v>
      </c>
      <c r="M47" s="101"/>
      <c r="N47" s="75">
        <f t="shared" si="4"/>
        <v>9.0019569471624261E-2</v>
      </c>
      <c r="O47" s="74">
        <f t="shared" si="5"/>
        <v>19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VLOOKUP('26-99'!$A48, Data!$B$77:$J$101, 2, FALSE)</f>
        <v>5132</v>
      </c>
      <c r="C48" s="78">
        <f>VLOOKUP('26-99'!$A48, Data!$B$77:$J$101, 3, FALSE)</f>
        <v>236</v>
      </c>
      <c r="D48" s="78">
        <f>VLOOKUP('26-99'!$A48, Data!$B$77:$J$101, 4, FALSE)</f>
        <v>7</v>
      </c>
      <c r="E48" s="78">
        <f>VLOOKUP('26-99'!$A48, Data!$B$77:$J$101, 5, FALSE)</f>
        <v>57</v>
      </c>
      <c r="F48" s="78">
        <f>VLOOKUP('26-99'!$A48, Data!$B$77:$J$101, 6, FALSE)</f>
        <v>1</v>
      </c>
      <c r="G48" s="78">
        <f>VLOOKUP('26-99'!$A48, Data!$B$77:$J$101, 7, FALSE)</f>
        <v>0</v>
      </c>
      <c r="H48" s="78">
        <f>VLOOKUP('26-99'!$A48, Data!$B$77:$J$101, 8, FALSE)</f>
        <v>286</v>
      </c>
      <c r="I48" s="78">
        <f>VLOOKUP('26-99'!$A48, Data!$B$77:$J$101, 9, FALSE)</f>
        <v>31</v>
      </c>
      <c r="J48" s="100">
        <f t="shared" si="2"/>
        <v>618</v>
      </c>
      <c r="K48" s="101"/>
      <c r="L48" s="100">
        <f t="shared" si="3"/>
        <v>5750</v>
      </c>
      <c r="M48" s="101"/>
      <c r="N48" s="75">
        <f t="shared" si="4"/>
        <v>0.10747826086956522</v>
      </c>
      <c r="O48" s="74">
        <f t="shared" si="5"/>
        <v>17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VLOOKUP('26-99'!$A49, Data!$B$77:$J$101, 2, FALSE)</f>
        <v>857</v>
      </c>
      <c r="C49" s="78">
        <f>VLOOKUP('26-99'!$A49, Data!$B$77:$J$101, 3, FALSE)</f>
        <v>106</v>
      </c>
      <c r="D49" s="78">
        <f>VLOOKUP('26-99'!$A49, Data!$B$77:$J$101, 4, FALSE)</f>
        <v>5</v>
      </c>
      <c r="E49" s="78">
        <f>VLOOKUP('26-99'!$A49, Data!$B$77:$J$101, 5, FALSE)</f>
        <v>21</v>
      </c>
      <c r="F49" s="78">
        <f>VLOOKUP('26-99'!$A49, Data!$B$77:$J$101, 6, FALSE)</f>
        <v>0</v>
      </c>
      <c r="G49" s="78">
        <f>VLOOKUP('26-99'!$A49, Data!$B$77:$J$101, 7, FALSE)</f>
        <v>0</v>
      </c>
      <c r="H49" s="78">
        <f>VLOOKUP('26-99'!$A49, Data!$B$77:$J$101, 8, FALSE)</f>
        <v>80</v>
      </c>
      <c r="I49" s="78">
        <f>VLOOKUP('26-99'!$A49, Data!$B$77:$J$101, 9, FALSE)</f>
        <v>8</v>
      </c>
      <c r="J49" s="100">
        <f t="shared" si="2"/>
        <v>220</v>
      </c>
      <c r="K49" s="101"/>
      <c r="L49" s="100">
        <f t="shared" si="3"/>
        <v>1077</v>
      </c>
      <c r="M49" s="101"/>
      <c r="N49" s="75">
        <f t="shared" si="4"/>
        <v>0.20427112349117921</v>
      </c>
      <c r="O49" s="74">
        <f t="shared" si="5"/>
        <v>5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VLOOKUP('26-99'!$A50, Data!$B$77:$J$101, 2, FALSE)</f>
        <v>2023</v>
      </c>
      <c r="C50" s="78">
        <f>VLOOKUP('26-99'!$A50, Data!$B$77:$J$101, 3, FALSE)</f>
        <v>25</v>
      </c>
      <c r="D50" s="78">
        <f>VLOOKUP('26-99'!$A50, Data!$B$77:$J$101, 4, FALSE)</f>
        <v>2</v>
      </c>
      <c r="E50" s="78">
        <f>VLOOKUP('26-99'!$A50, Data!$B$77:$J$101, 5, FALSE)</f>
        <v>9</v>
      </c>
      <c r="F50" s="78">
        <f>VLOOKUP('26-99'!$A50, Data!$B$77:$J$101, 6, FALSE)</f>
        <v>0</v>
      </c>
      <c r="G50" s="78">
        <f>VLOOKUP('26-99'!$A50, Data!$B$77:$J$101, 7, FALSE)</f>
        <v>0</v>
      </c>
      <c r="H50" s="78">
        <f>VLOOKUP('26-99'!$A50, Data!$B$77:$J$101, 8, FALSE)</f>
        <v>50</v>
      </c>
      <c r="I50" s="78">
        <f>VLOOKUP('26-99'!$A50, Data!$B$77:$J$101, 9, FALSE)</f>
        <v>8</v>
      </c>
      <c r="J50" s="100">
        <f t="shared" si="2"/>
        <v>94</v>
      </c>
      <c r="K50" s="101"/>
      <c r="L50" s="100">
        <f t="shared" si="3"/>
        <v>2117</v>
      </c>
      <c r="M50" s="101"/>
      <c r="N50" s="75">
        <f t="shared" si="4"/>
        <v>4.4402456306093525E-2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VLOOKUP('26-99'!$A51, Data!$B$77:$J$101, 2, FALSE)</f>
        <v>3143</v>
      </c>
      <c r="C51" s="78">
        <f>VLOOKUP('26-99'!$A51, Data!$B$77:$J$101, 3, FALSE)</f>
        <v>71</v>
      </c>
      <c r="D51" s="78">
        <f>VLOOKUP('26-99'!$A51, Data!$B$77:$J$101, 4, FALSE)</f>
        <v>1</v>
      </c>
      <c r="E51" s="78">
        <f>VLOOKUP('26-99'!$A51, Data!$B$77:$J$101, 5, FALSE)</f>
        <v>34</v>
      </c>
      <c r="F51" s="78">
        <f>VLOOKUP('26-99'!$A51, Data!$B$77:$J$101, 6, FALSE)</f>
        <v>0</v>
      </c>
      <c r="G51" s="78">
        <f>VLOOKUP('26-99'!$A51, Data!$B$77:$J$101, 7, FALSE)</f>
        <v>0</v>
      </c>
      <c r="H51" s="78">
        <f>VLOOKUP('26-99'!$A51, Data!$B$77:$J$101, 8, FALSE)</f>
        <v>127</v>
      </c>
      <c r="I51" s="78">
        <f>VLOOKUP('26-99'!$A51, Data!$B$77:$J$101, 9, FALSE)</f>
        <v>26</v>
      </c>
      <c r="J51" s="100">
        <f t="shared" si="2"/>
        <v>259</v>
      </c>
      <c r="K51" s="101"/>
      <c r="L51" s="100">
        <f t="shared" si="3"/>
        <v>3402</v>
      </c>
      <c r="M51" s="101"/>
      <c r="N51" s="75">
        <f t="shared" si="4"/>
        <v>7.6131687242798354E-2</v>
      </c>
      <c r="O51" s="74">
        <f t="shared" si="5"/>
        <v>21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VLOOKUP('26-99'!$A52, Data!$B$77:$J$101, 2, FALSE)</f>
        <v>790</v>
      </c>
      <c r="C52" s="78">
        <f>VLOOKUP('26-99'!$A52, Data!$B$77:$J$101, 3, FALSE)</f>
        <v>40</v>
      </c>
      <c r="D52" s="78">
        <f>VLOOKUP('26-99'!$A52, Data!$B$77:$J$101, 4, FALSE)</f>
        <v>2</v>
      </c>
      <c r="E52" s="78">
        <f>VLOOKUP('26-99'!$A52, Data!$B$77:$J$101, 5, FALSE)</f>
        <v>7</v>
      </c>
      <c r="F52" s="78">
        <f>VLOOKUP('26-99'!$A52, Data!$B$77:$J$101, 6, FALSE)</f>
        <v>0</v>
      </c>
      <c r="G52" s="78">
        <f>VLOOKUP('26-99'!$A52, Data!$B$77:$J$101, 7, FALSE)</f>
        <v>0</v>
      </c>
      <c r="H52" s="78">
        <f>VLOOKUP('26-99'!$A52, Data!$B$77:$J$101, 8, FALSE)</f>
        <v>59</v>
      </c>
      <c r="I52" s="78">
        <f>VLOOKUP('26-99'!$A52, Data!$B$77:$J$101, 9, FALSE)</f>
        <v>10</v>
      </c>
      <c r="J52" s="100">
        <f t="shared" si="2"/>
        <v>118</v>
      </c>
      <c r="K52" s="101"/>
      <c r="L52" s="100">
        <f t="shared" si="3"/>
        <v>908</v>
      </c>
      <c r="M52" s="101"/>
      <c r="N52" s="75">
        <f t="shared" si="4"/>
        <v>0.12995594713656389</v>
      </c>
      <c r="O52" s="74">
        <f t="shared" si="5"/>
        <v>13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VLOOKUP('26-99'!$A53, Data!$B$77:$J$101, 2, FALSE)</f>
        <v>986</v>
      </c>
      <c r="C53" s="78">
        <f>VLOOKUP('26-99'!$A53, Data!$B$77:$J$101, 3, FALSE)</f>
        <v>42</v>
      </c>
      <c r="D53" s="78">
        <f>VLOOKUP('26-99'!$A53, Data!$B$77:$J$101, 4, FALSE)</f>
        <v>3</v>
      </c>
      <c r="E53" s="78">
        <f>VLOOKUP('26-99'!$A53, Data!$B$77:$J$101, 5, FALSE)</f>
        <v>12</v>
      </c>
      <c r="F53" s="78">
        <f>VLOOKUP('26-99'!$A53, Data!$B$77:$J$101, 6, FALSE)</f>
        <v>0</v>
      </c>
      <c r="G53" s="78">
        <f>VLOOKUP('26-99'!$A53, Data!$B$77:$J$101, 7, FALSE)</f>
        <v>0</v>
      </c>
      <c r="H53" s="78">
        <f>VLOOKUP('26-99'!$A53, Data!$B$77:$J$101, 8, FALSE)</f>
        <v>55</v>
      </c>
      <c r="I53" s="78">
        <f>VLOOKUP('26-99'!$A53, Data!$B$77:$J$101, 9, FALSE)</f>
        <v>9</v>
      </c>
      <c r="J53" s="100">
        <f t="shared" si="2"/>
        <v>121</v>
      </c>
      <c r="K53" s="101"/>
      <c r="L53" s="100">
        <f t="shared" si="3"/>
        <v>1107</v>
      </c>
      <c r="M53" s="101"/>
      <c r="N53" s="75">
        <f t="shared" si="4"/>
        <v>0.1093044263775971</v>
      </c>
      <c r="O53" s="74">
        <f t="shared" si="5"/>
        <v>15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VLOOKUP('26-99'!$A54, Data!$B$77:$J$101, 2, FALSE)</f>
        <v>1418</v>
      </c>
      <c r="C54" s="78">
        <f>VLOOKUP('26-99'!$A54, Data!$B$77:$J$101, 3, FALSE)</f>
        <v>90</v>
      </c>
      <c r="D54" s="78">
        <f>VLOOKUP('26-99'!$A54, Data!$B$77:$J$101, 4, FALSE)</f>
        <v>5</v>
      </c>
      <c r="E54" s="78">
        <f>VLOOKUP('26-99'!$A54, Data!$B$77:$J$101, 5, FALSE)</f>
        <v>31</v>
      </c>
      <c r="F54" s="78">
        <f>VLOOKUP('26-99'!$A54, Data!$B$77:$J$101, 6, FALSE)</f>
        <v>0</v>
      </c>
      <c r="G54" s="78">
        <f>VLOOKUP('26-99'!$A54, Data!$B$77:$J$101, 7, FALSE)</f>
        <v>0</v>
      </c>
      <c r="H54" s="78">
        <f>VLOOKUP('26-99'!$A54, Data!$B$77:$J$101, 8, FALSE)</f>
        <v>79</v>
      </c>
      <c r="I54" s="78">
        <f>VLOOKUP('26-99'!$A54, Data!$B$77:$J$101, 9, FALSE)</f>
        <v>10</v>
      </c>
      <c r="J54" s="100">
        <f t="shared" si="2"/>
        <v>215</v>
      </c>
      <c r="K54" s="101"/>
      <c r="L54" s="100">
        <f t="shared" si="3"/>
        <v>1633</v>
      </c>
      <c r="M54" s="101"/>
      <c r="N54" s="75">
        <f t="shared" si="4"/>
        <v>0.1316595223515003</v>
      </c>
      <c r="O54" s="74">
        <f t="shared" si="5"/>
        <v>11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VLOOKUP('26-99'!$A55, Data!$B$77:$J$101, 2, FALSE)</f>
        <v>244</v>
      </c>
      <c r="C55" s="78">
        <f>VLOOKUP('26-99'!$A55, Data!$B$77:$J$101, 3, FALSE)</f>
        <v>39</v>
      </c>
      <c r="D55" s="78">
        <f>VLOOKUP('26-99'!$A55, Data!$B$77:$J$101, 4, FALSE)</f>
        <v>0</v>
      </c>
      <c r="E55" s="78">
        <f>VLOOKUP('26-99'!$A55, Data!$B$77:$J$101, 5, FALSE)</f>
        <v>3</v>
      </c>
      <c r="F55" s="78">
        <f>VLOOKUP('26-99'!$A55, Data!$B$77:$J$101, 6, FALSE)</f>
        <v>0</v>
      </c>
      <c r="G55" s="78">
        <f>VLOOKUP('26-99'!$A55, Data!$B$77:$J$101, 7, FALSE)</f>
        <v>0</v>
      </c>
      <c r="H55" s="78">
        <f>VLOOKUP('26-99'!$A55, Data!$B$77:$J$101, 8, FALSE)</f>
        <v>27</v>
      </c>
      <c r="I55" s="78">
        <f>VLOOKUP('26-99'!$A55, Data!$B$77:$J$101, 9, FALSE)</f>
        <v>2</v>
      </c>
      <c r="J55" s="100">
        <f t="shared" si="2"/>
        <v>71</v>
      </c>
      <c r="K55" s="101"/>
      <c r="L55" s="100">
        <f t="shared" si="3"/>
        <v>315</v>
      </c>
      <c r="M55" s="101"/>
      <c r="N55" s="75">
        <f t="shared" si="4"/>
        <v>0.2253968253968254</v>
      </c>
      <c r="O55" s="74">
        <f t="shared" si="5"/>
        <v>3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VLOOKUP('26-99'!$A56, Data!$B$77:$J$101, 2, FALSE)</f>
        <v>919</v>
      </c>
      <c r="C56" s="78">
        <f>VLOOKUP('26-99'!$A56, Data!$B$77:$J$101, 3, FALSE)</f>
        <v>97</v>
      </c>
      <c r="D56" s="78">
        <f>VLOOKUP('26-99'!$A56, Data!$B$77:$J$101, 4, FALSE)</f>
        <v>5</v>
      </c>
      <c r="E56" s="78">
        <f>VLOOKUP('26-99'!$A56, Data!$B$77:$J$101, 5, FALSE)</f>
        <v>14</v>
      </c>
      <c r="F56" s="78">
        <f>VLOOKUP('26-99'!$A56, Data!$B$77:$J$101, 6, FALSE)</f>
        <v>0</v>
      </c>
      <c r="G56" s="78">
        <f>VLOOKUP('26-99'!$A56, Data!$B$77:$J$101, 7, FALSE)</f>
        <v>0</v>
      </c>
      <c r="H56" s="78">
        <f>VLOOKUP('26-99'!$A56, Data!$B$77:$J$101, 8, FALSE)</f>
        <v>76</v>
      </c>
      <c r="I56" s="78">
        <f>VLOOKUP('26-99'!$A56, Data!$B$77:$J$101, 9, FALSE)</f>
        <v>14</v>
      </c>
      <c r="J56" s="100">
        <f t="shared" si="2"/>
        <v>206</v>
      </c>
      <c r="K56" s="101"/>
      <c r="L56" s="100">
        <f t="shared" si="3"/>
        <v>1125</v>
      </c>
      <c r="M56" s="101"/>
      <c r="N56" s="75">
        <f t="shared" si="4"/>
        <v>0.18311111111111111</v>
      </c>
      <c r="O56" s="74">
        <f t="shared" si="5"/>
        <v>7</v>
      </c>
      <c r="P56" s="85" t="s">
        <v>25</v>
      </c>
      <c r="R56" s="16"/>
      <c r="S56" s="16"/>
      <c r="T56" s="72"/>
      <c r="U56" s="12"/>
    </row>
    <row r="57" spans="1:21" ht="18" customHeight="1" x14ac:dyDescent="0.25">
      <c r="A57" s="73">
        <v>21</v>
      </c>
      <c r="B57" s="78">
        <f>VLOOKUP('26-99'!$A57, Data!$B$77:$J$101, 2, FALSE)</f>
        <v>2863</v>
      </c>
      <c r="C57" s="78">
        <f>VLOOKUP('26-99'!$A57, Data!$B$77:$J$101, 3, FALSE)</f>
        <v>48</v>
      </c>
      <c r="D57" s="78">
        <f>VLOOKUP('26-99'!$A57, Data!$B$77:$J$101, 4, FALSE)</f>
        <v>0</v>
      </c>
      <c r="E57" s="78">
        <f>VLOOKUP('26-99'!$A57, Data!$B$77:$J$101, 5, FALSE)</f>
        <v>22</v>
      </c>
      <c r="F57" s="78">
        <f>VLOOKUP('26-99'!$A57, Data!$B$77:$J$101, 6, FALSE)</f>
        <v>0</v>
      </c>
      <c r="G57" s="78">
        <f>VLOOKUP('26-99'!$A57, Data!$B$77:$J$101, 7, FALSE)</f>
        <v>0</v>
      </c>
      <c r="H57" s="78">
        <f>VLOOKUP('26-99'!$A57, Data!$B$77:$J$101, 8, FALSE)</f>
        <v>119</v>
      </c>
      <c r="I57" s="78">
        <f>VLOOKUP('26-99'!$A57, Data!$B$77:$J$101, 9, FALSE)</f>
        <v>14</v>
      </c>
      <c r="J57" s="100">
        <f t="shared" si="2"/>
        <v>203</v>
      </c>
      <c r="K57" s="101"/>
      <c r="L57" s="100">
        <f t="shared" si="3"/>
        <v>3066</v>
      </c>
      <c r="M57" s="101"/>
      <c r="N57" s="75">
        <f t="shared" si="4"/>
        <v>6.6210045662100453E-2</v>
      </c>
      <c r="O57" s="74">
        <f t="shared" si="5"/>
        <v>22</v>
      </c>
      <c r="P57" s="85" t="s">
        <v>26</v>
      </c>
      <c r="R57" s="16"/>
      <c r="S57" s="16"/>
      <c r="T57" s="72"/>
      <c r="U57" s="12"/>
    </row>
    <row r="58" spans="1:21" ht="18" customHeight="1" x14ac:dyDescent="0.25">
      <c r="A58" s="73">
        <v>22</v>
      </c>
      <c r="B58" s="78">
        <f>VLOOKUP('26-99'!$A58, Data!$B$77:$J$101, 2, FALSE)</f>
        <v>3470</v>
      </c>
      <c r="C58" s="78">
        <f>VLOOKUP('26-99'!$A58, Data!$B$77:$J$101, 3, FALSE)</f>
        <v>70</v>
      </c>
      <c r="D58" s="78">
        <f>VLOOKUP('26-99'!$A58, Data!$B$77:$J$101, 4, FALSE)</f>
        <v>6</v>
      </c>
      <c r="E58" s="78">
        <f>VLOOKUP('26-99'!$A58, Data!$B$77:$J$101, 5, FALSE)</f>
        <v>39</v>
      </c>
      <c r="F58" s="78">
        <f>VLOOKUP('26-99'!$A58, Data!$B$77:$J$101, 6, FALSE)</f>
        <v>0</v>
      </c>
      <c r="G58" s="78">
        <f>VLOOKUP('26-99'!$A58, Data!$B$77:$J$101, 7, FALSE)</f>
        <v>0</v>
      </c>
      <c r="H58" s="78">
        <f>VLOOKUP('26-99'!$A58, Data!$B$77:$J$101, 8, FALSE)</f>
        <v>203</v>
      </c>
      <c r="I58" s="78">
        <f>VLOOKUP('26-99'!$A58, Data!$B$77:$J$101, 9, FALSE)</f>
        <v>38</v>
      </c>
      <c r="J58" s="100">
        <f t="shared" si="2"/>
        <v>356</v>
      </c>
      <c r="K58" s="101"/>
      <c r="L58" s="100">
        <f t="shared" si="3"/>
        <v>3826</v>
      </c>
      <c r="M58" s="101"/>
      <c r="N58" s="75">
        <f t="shared" si="4"/>
        <v>9.3047569262937793E-2</v>
      </c>
      <c r="O58" s="74">
        <f t="shared" si="5"/>
        <v>18</v>
      </c>
      <c r="P58" s="85" t="s">
        <v>27</v>
      </c>
      <c r="R58" s="16"/>
      <c r="S58" s="16"/>
      <c r="T58" s="72"/>
      <c r="U58" s="12"/>
    </row>
    <row r="59" spans="1:21" ht="18" customHeight="1" x14ac:dyDescent="0.25">
      <c r="A59" s="73">
        <v>23</v>
      </c>
      <c r="B59" s="78">
        <f>VLOOKUP('26-99'!$A59, Data!$B$77:$J$101, 2, FALSE)</f>
        <v>4555</v>
      </c>
      <c r="C59" s="78">
        <f>VLOOKUP('26-99'!$A59, Data!$B$77:$J$101, 3, FALSE)</f>
        <v>227</v>
      </c>
      <c r="D59" s="78">
        <f>VLOOKUP('26-99'!$A59, Data!$B$77:$J$101, 4, FALSE)</f>
        <v>21</v>
      </c>
      <c r="E59" s="78">
        <f>VLOOKUP('26-99'!$A59, Data!$B$77:$J$101, 5, FALSE)</f>
        <v>75</v>
      </c>
      <c r="F59" s="78">
        <f>VLOOKUP('26-99'!$A59, Data!$B$77:$J$101, 6, FALSE)</f>
        <v>0</v>
      </c>
      <c r="G59" s="78">
        <f>VLOOKUP('26-99'!$A59, Data!$B$77:$J$101, 7, FALSE)</f>
        <v>0</v>
      </c>
      <c r="H59" s="78">
        <f>VLOOKUP('26-99'!$A59, Data!$B$77:$J$101, 8, FALSE)</f>
        <v>503</v>
      </c>
      <c r="I59" s="78">
        <f>VLOOKUP('26-99'!$A59, Data!$B$77:$J$101, 9, FALSE)</f>
        <v>65</v>
      </c>
      <c r="J59" s="100">
        <f t="shared" si="2"/>
        <v>891</v>
      </c>
      <c r="K59" s="101"/>
      <c r="L59" s="100">
        <f t="shared" si="3"/>
        <v>5446</v>
      </c>
      <c r="M59" s="101"/>
      <c r="N59" s="75">
        <f t="shared" si="4"/>
        <v>0.16360631656261476</v>
      </c>
      <c r="O59" s="74">
        <f t="shared" si="5"/>
        <v>9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VLOOKUP('26-99'!$A60, Data!$B$77:$J$101, 2, FALSE)</f>
        <v>2583</v>
      </c>
      <c r="C60" s="78">
        <f>VLOOKUP('26-99'!$A60, Data!$B$77:$J$101, 3, FALSE)</f>
        <v>41</v>
      </c>
      <c r="D60" s="78">
        <f>VLOOKUP('26-99'!$A60, Data!$B$77:$J$101, 4, FALSE)</f>
        <v>3</v>
      </c>
      <c r="E60" s="78">
        <f>VLOOKUP('26-99'!$A60, Data!$B$77:$J$101, 5, FALSE)</f>
        <v>16</v>
      </c>
      <c r="F60" s="78">
        <f>VLOOKUP('26-99'!$A60, Data!$B$77:$J$101, 6, FALSE)</f>
        <v>1</v>
      </c>
      <c r="G60" s="78">
        <f>VLOOKUP('26-99'!$A60, Data!$B$77:$J$101, 7, FALSE)</f>
        <v>0</v>
      </c>
      <c r="H60" s="78">
        <f>VLOOKUP('26-99'!$A60, Data!$B$77:$J$101, 8, FALSE)</f>
        <v>56</v>
      </c>
      <c r="I60" s="78">
        <f>VLOOKUP('26-99'!$A60, Data!$B$77:$J$101, 9, FALSE)</f>
        <v>13</v>
      </c>
      <c r="J60" s="100">
        <f t="shared" si="2"/>
        <v>130</v>
      </c>
      <c r="K60" s="101"/>
      <c r="L60" s="100">
        <f t="shared" si="3"/>
        <v>2713</v>
      </c>
      <c r="M60" s="101"/>
      <c r="N60" s="75">
        <f t="shared" si="4"/>
        <v>4.7917434574272021E-2</v>
      </c>
      <c r="O60" s="74">
        <f t="shared" si="5"/>
        <v>23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VLOOKUP('26-99'!$A61, Data!$B$77:$J$101, 2, FALSE)</f>
        <v>965</v>
      </c>
      <c r="C61" s="78">
        <f>VLOOKUP('26-99'!$A61, Data!$B$77:$J$101, 3, FALSE)</f>
        <v>17</v>
      </c>
      <c r="D61" s="78">
        <f>VLOOKUP('26-99'!$A61, Data!$B$77:$J$101, 4, FALSE)</f>
        <v>1</v>
      </c>
      <c r="E61" s="78">
        <f>VLOOKUP('26-99'!$A61, Data!$B$77:$J$101, 5, FALSE)</f>
        <v>4</v>
      </c>
      <c r="F61" s="78">
        <f>VLOOKUP('26-99'!$A61, Data!$B$77:$J$101, 6, FALSE)</f>
        <v>0</v>
      </c>
      <c r="G61" s="78">
        <f>VLOOKUP('26-99'!$A61, Data!$B$77:$J$101, 7, FALSE)</f>
        <v>0</v>
      </c>
      <c r="H61" s="78">
        <f>VLOOKUP('26-99'!$A61, Data!$B$77:$J$101, 8, FALSE)</f>
        <v>20</v>
      </c>
      <c r="I61" s="78">
        <f>VLOOKUP('26-99'!$A61, Data!$B$77:$J$101, 9, FALSE)</f>
        <v>0</v>
      </c>
      <c r="J61" s="100">
        <f t="shared" ref="J61" si="6">SUM(C61:I61)</f>
        <v>42</v>
      </c>
      <c r="K61" s="101"/>
      <c r="L61" s="100">
        <f t="shared" si="3"/>
        <v>1007</v>
      </c>
      <c r="M61" s="101"/>
      <c r="N61" s="75">
        <f t="shared" si="4"/>
        <v>4.1708043694141016E-2</v>
      </c>
      <c r="O61" s="74" t="s">
        <v>122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38163</v>
      </c>
      <c r="C62" s="86">
        <f t="shared" ref="C62:L62" si="7">SUM(C37:C61)</f>
        <v>1611</v>
      </c>
      <c r="D62" s="86">
        <f t="shared" si="7"/>
        <v>81</v>
      </c>
      <c r="E62" s="86">
        <f t="shared" si="7"/>
        <v>424</v>
      </c>
      <c r="F62" s="86">
        <f t="shared" si="7"/>
        <v>2</v>
      </c>
      <c r="G62" s="86">
        <f t="shared" si="7"/>
        <v>0</v>
      </c>
      <c r="H62" s="86">
        <f t="shared" si="7"/>
        <v>2281</v>
      </c>
      <c r="I62" s="86">
        <f t="shared" si="7"/>
        <v>324</v>
      </c>
      <c r="J62" s="102">
        <f t="shared" si="7"/>
        <v>4723</v>
      </c>
      <c r="K62" s="103"/>
      <c r="L62" s="102">
        <f t="shared" si="7"/>
        <v>42886</v>
      </c>
      <c r="M62" s="103"/>
      <c r="N62" s="87">
        <f t="shared" si="4"/>
        <v>0.11012917968567831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4723</v>
      </c>
    </row>
    <row r="65" spans="8:14" ht="18" customHeight="1" x14ac:dyDescent="0.25">
      <c r="I65" s="2"/>
      <c r="M65" s="7" t="s">
        <v>41</v>
      </c>
      <c r="N65" s="80">
        <f>N64/L62</f>
        <v>0.11012917968567831</v>
      </c>
    </row>
    <row r="66" spans="8:14" s="2" customFormat="1" ht="18" customHeight="1" x14ac:dyDescent="0.25">
      <c r="K66" s="24"/>
    </row>
    <row r="67" spans="8:14" s="2" customFormat="1" ht="18" customHeight="1" x14ac:dyDescent="0.25">
      <c r="H67" s="3"/>
      <c r="I67" s="3"/>
      <c r="J67" s="3"/>
      <c r="K67" s="24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ht="18" customHeight="1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280"/>
  <sheetViews>
    <sheetView view="pageBreakPreview" zoomScaleNormal="90" zoomScaleSheetLayoutView="100" workbookViewId="0">
      <selection activeCell="X14" sqref="X14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84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43</v>
      </c>
      <c r="D3" s="8">
        <f>$N$64</f>
        <v>2861</v>
      </c>
    </row>
    <row r="4" spans="1:15" ht="18" customHeight="1" x14ac:dyDescent="0.25">
      <c r="A4" s="97" t="s">
        <v>45</v>
      </c>
      <c r="B4" s="97"/>
      <c r="C4" s="97"/>
      <c r="D4" s="8">
        <f>$L$62</f>
        <v>12074</v>
      </c>
    </row>
    <row r="5" spans="1:15" ht="18" customHeight="1" x14ac:dyDescent="0.25">
      <c r="B5" s="9"/>
      <c r="C5" s="10" t="s">
        <v>44</v>
      </c>
      <c r="D5" s="15">
        <f>$N$65</f>
        <v>0.23695544144442604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123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0.56818181818181823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0.54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0.43661971830985913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0.41042345276872966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02</v>
      </c>
      <c r="C13" s="75">
        <f t="shared" si="1"/>
        <v>0.41025641025641024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01</v>
      </c>
      <c r="C14" s="75">
        <f t="shared" si="1"/>
        <v>0.4063745019920319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09</v>
      </c>
      <c r="C15" s="75">
        <f t="shared" si="1"/>
        <v>0.38216560509554143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10</v>
      </c>
      <c r="C16" s="75">
        <f t="shared" si="1"/>
        <v>0.375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20</v>
      </c>
      <c r="C17" s="75">
        <f t="shared" si="1"/>
        <v>0.33720930232558138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07</v>
      </c>
      <c r="C18" s="75">
        <f t="shared" si="1"/>
        <v>0.33333333333333331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16</v>
      </c>
      <c r="C19" s="75">
        <f t="shared" si="1"/>
        <v>0.31192660550458717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23</v>
      </c>
      <c r="C20" s="75">
        <f t="shared" si="1"/>
        <v>0.28989361702127658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18</v>
      </c>
      <c r="C21" s="75">
        <f t="shared" si="1"/>
        <v>0.27830188679245282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18</v>
      </c>
      <c r="C22" s="75">
        <f t="shared" si="1"/>
        <v>0.27830188679245282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04</v>
      </c>
      <c r="C23" s="75">
        <f t="shared" si="1"/>
        <v>0.25925925925925924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08</v>
      </c>
      <c r="C24" s="75">
        <f t="shared" si="1"/>
        <v>0.24852652259332023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0.24297994269340975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11</v>
      </c>
      <c r="C26" s="75">
        <f t="shared" si="1"/>
        <v>0.2421875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05</v>
      </c>
      <c r="C27" s="75">
        <f t="shared" si="1"/>
        <v>0.2139917695473251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22</v>
      </c>
      <c r="C28" s="75">
        <f t="shared" si="1"/>
        <v>0.19982238010657194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0.15921787709497207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21</v>
      </c>
      <c r="C30" s="75">
        <f t="shared" si="1"/>
        <v>0.15566037735849056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0.14606741573033707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0.12040133779264214</v>
      </c>
      <c r="N32" s="15"/>
      <c r="O32" s="22"/>
    </row>
    <row r="33" spans="1:21" ht="18" customHeight="1" x14ac:dyDescent="0.25">
      <c r="H33" s="11"/>
      <c r="I33" s="15"/>
    </row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123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124</v>
      </c>
      <c r="K36" s="99"/>
      <c r="L36" s="98" t="s">
        <v>125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VLOOKUP('100+'!$A37, Data!$B$102:$J$126, 2, FALSE)</f>
        <v>149</v>
      </c>
      <c r="C37" s="78">
        <f>VLOOKUP('100+'!$A37, Data!$B$102:$J$126, 3, FALSE)</f>
        <v>39</v>
      </c>
      <c r="D37" s="78">
        <f>VLOOKUP('100+'!$A37, Data!$B$102:$J$126, 4, FALSE)</f>
        <v>2</v>
      </c>
      <c r="E37" s="78">
        <f>VLOOKUP('100+'!$A37, Data!$B$102:$J$126, 5, FALSE)</f>
        <v>2</v>
      </c>
      <c r="F37" s="78">
        <f>VLOOKUP('100+'!$A37, Data!$B$102:$J$126, 6, FALSE)</f>
        <v>0</v>
      </c>
      <c r="G37" s="78">
        <f>VLOOKUP('100+'!$A37, Data!$B$102:$J$126, 7, FALSE)</f>
        <v>0</v>
      </c>
      <c r="H37" s="78">
        <f>VLOOKUP('100+'!$A37, Data!$B$102:$J$126, 8, FALSE)</f>
        <v>58</v>
      </c>
      <c r="I37" s="78">
        <f>VLOOKUP('100+'!$A37, Data!$B$102:$J$126, 9, FALSE)</f>
        <v>1</v>
      </c>
      <c r="J37" s="100">
        <f t="shared" ref="J37:J60" si="2">SUM(C37:I37)</f>
        <v>102</v>
      </c>
      <c r="K37" s="101"/>
      <c r="L37" s="100">
        <f t="shared" ref="L37:L61" si="3">SUM(B37:I37)</f>
        <v>251</v>
      </c>
      <c r="M37" s="101"/>
      <c r="N37" s="75">
        <f t="shared" ref="N37:N62" si="4">J37/L37</f>
        <v>0.4063745019920319</v>
      </c>
      <c r="O37" s="74">
        <f t="shared" ref="O37:O60" si="5">RANK(N37,$N$37:$N$60)</f>
        <v>6</v>
      </c>
      <c r="P37" s="85" t="s">
        <v>6</v>
      </c>
      <c r="R37" s="16"/>
      <c r="S37" s="16"/>
      <c r="T37" s="72"/>
      <c r="U37" s="72"/>
    </row>
    <row r="38" spans="1:21" ht="18" customHeight="1" x14ac:dyDescent="0.25">
      <c r="A38" s="73">
        <v>2</v>
      </c>
      <c r="B38" s="78">
        <f>VLOOKUP('100+'!$A38, Data!$B$102:$J$126, 2, FALSE)</f>
        <v>92</v>
      </c>
      <c r="C38" s="78">
        <f>VLOOKUP('100+'!$A38, Data!$B$102:$J$126, 3, FALSE)</f>
        <v>34</v>
      </c>
      <c r="D38" s="78">
        <f>VLOOKUP('100+'!$A38, Data!$B$102:$J$126, 4, FALSE)</f>
        <v>2</v>
      </c>
      <c r="E38" s="78">
        <f>VLOOKUP('100+'!$A38, Data!$B$102:$J$126, 5, FALSE)</f>
        <v>5</v>
      </c>
      <c r="F38" s="78">
        <f>VLOOKUP('100+'!$A38, Data!$B$102:$J$126, 6, FALSE)</f>
        <v>0</v>
      </c>
      <c r="G38" s="78">
        <f>VLOOKUP('100+'!$A38, Data!$B$102:$J$126, 7, FALSE)</f>
        <v>0</v>
      </c>
      <c r="H38" s="78">
        <f>VLOOKUP('100+'!$A38, Data!$B$102:$J$126, 8, FALSE)</f>
        <v>21</v>
      </c>
      <c r="I38" s="78">
        <f>VLOOKUP('100+'!$A38, Data!$B$102:$J$126, 9, FALSE)</f>
        <v>2</v>
      </c>
      <c r="J38" s="100">
        <f t="shared" si="2"/>
        <v>64</v>
      </c>
      <c r="K38" s="101"/>
      <c r="L38" s="100">
        <f t="shared" si="3"/>
        <v>156</v>
      </c>
      <c r="M38" s="101"/>
      <c r="N38" s="75">
        <f t="shared" si="4"/>
        <v>0.41025641025641024</v>
      </c>
      <c r="O38" s="74">
        <f t="shared" si="5"/>
        <v>5</v>
      </c>
      <c r="P38" s="85" t="s">
        <v>7</v>
      </c>
      <c r="R38" s="16"/>
      <c r="S38" s="16"/>
      <c r="T38" s="72"/>
      <c r="U38" s="72"/>
    </row>
    <row r="39" spans="1:21" ht="18" customHeight="1" x14ac:dyDescent="0.25">
      <c r="A39" s="73">
        <v>3</v>
      </c>
      <c r="B39" s="78">
        <f>VLOOKUP('100+'!$A39, Data!$B$102:$J$126, 2, FALSE)</f>
        <v>23</v>
      </c>
      <c r="C39" s="78">
        <f>VLOOKUP('100+'!$A39, Data!$B$102:$J$126, 3, FALSE)</f>
        <v>13</v>
      </c>
      <c r="D39" s="78">
        <f>VLOOKUP('100+'!$A39, Data!$B$102:$J$126, 4, FALSE)</f>
        <v>0</v>
      </c>
      <c r="E39" s="78">
        <f>VLOOKUP('100+'!$A39, Data!$B$102:$J$126, 5, FALSE)</f>
        <v>1</v>
      </c>
      <c r="F39" s="78">
        <f>VLOOKUP('100+'!$A39, Data!$B$102:$J$126, 6, FALSE)</f>
        <v>0</v>
      </c>
      <c r="G39" s="78">
        <f>VLOOKUP('100+'!$A39, Data!$B$102:$J$126, 7, FALSE)</f>
        <v>0</v>
      </c>
      <c r="H39" s="78">
        <f>VLOOKUP('100+'!$A39, Data!$B$102:$J$126, 8, FALSE)</f>
        <v>13</v>
      </c>
      <c r="I39" s="78">
        <f>VLOOKUP('100+'!$A39, Data!$B$102:$J$126, 9, FALSE)</f>
        <v>0</v>
      </c>
      <c r="J39" s="100">
        <f t="shared" si="2"/>
        <v>27</v>
      </c>
      <c r="K39" s="101"/>
      <c r="L39" s="100">
        <f t="shared" si="3"/>
        <v>50</v>
      </c>
      <c r="M39" s="101"/>
      <c r="N39" s="75">
        <f t="shared" si="4"/>
        <v>0.54</v>
      </c>
      <c r="O39" s="74">
        <f t="shared" si="5"/>
        <v>2</v>
      </c>
      <c r="P39" s="85" t="s">
        <v>8</v>
      </c>
      <c r="R39" s="16"/>
      <c r="S39" s="16"/>
      <c r="T39" s="72"/>
      <c r="U39" s="72"/>
    </row>
    <row r="40" spans="1:21" ht="18" customHeight="1" x14ac:dyDescent="0.25">
      <c r="A40" s="73">
        <v>4</v>
      </c>
      <c r="B40" s="78">
        <f>VLOOKUP('100+'!$A40, Data!$B$102:$J$126, 2, FALSE)</f>
        <v>80</v>
      </c>
      <c r="C40" s="78">
        <f>VLOOKUP('100+'!$A40, Data!$B$102:$J$126, 3, FALSE)</f>
        <v>13</v>
      </c>
      <c r="D40" s="78">
        <f>VLOOKUP('100+'!$A40, Data!$B$102:$J$126, 4, FALSE)</f>
        <v>0</v>
      </c>
      <c r="E40" s="78">
        <f>VLOOKUP('100+'!$A40, Data!$B$102:$J$126, 5, FALSE)</f>
        <v>2</v>
      </c>
      <c r="F40" s="78">
        <f>VLOOKUP('100+'!$A40, Data!$B$102:$J$126, 6, FALSE)</f>
        <v>0</v>
      </c>
      <c r="G40" s="78">
        <f>VLOOKUP('100+'!$A40, Data!$B$102:$J$126, 7, FALSE)</f>
        <v>0</v>
      </c>
      <c r="H40" s="78">
        <f>VLOOKUP('100+'!$A40, Data!$B$102:$J$126, 8, FALSE)</f>
        <v>13</v>
      </c>
      <c r="I40" s="78">
        <f>VLOOKUP('100+'!$A40, Data!$B$102:$J$126, 9, FALSE)</f>
        <v>0</v>
      </c>
      <c r="J40" s="100">
        <f t="shared" si="2"/>
        <v>28</v>
      </c>
      <c r="K40" s="101"/>
      <c r="L40" s="100">
        <f t="shared" si="3"/>
        <v>108</v>
      </c>
      <c r="M40" s="101"/>
      <c r="N40" s="75">
        <f t="shared" si="4"/>
        <v>0.25925925925925924</v>
      </c>
      <c r="O40" s="74">
        <f t="shared" si="5"/>
        <v>15</v>
      </c>
      <c r="P40" s="85" t="s">
        <v>9</v>
      </c>
      <c r="R40" s="16"/>
      <c r="S40" s="16"/>
      <c r="T40" s="72"/>
      <c r="U40" s="72"/>
    </row>
    <row r="41" spans="1:21" ht="18" customHeight="1" x14ac:dyDescent="0.25">
      <c r="A41" s="73">
        <v>5</v>
      </c>
      <c r="B41" s="78">
        <f>VLOOKUP('100+'!$A41, Data!$B$102:$J$126, 2, FALSE)</f>
        <v>191</v>
      </c>
      <c r="C41" s="78">
        <f>VLOOKUP('100+'!$A41, Data!$B$102:$J$126, 3, FALSE)</f>
        <v>19</v>
      </c>
      <c r="D41" s="78">
        <f>VLOOKUP('100+'!$A41, Data!$B$102:$J$126, 4, FALSE)</f>
        <v>2</v>
      </c>
      <c r="E41" s="78">
        <f>VLOOKUP('100+'!$A41, Data!$B$102:$J$126, 5, FALSE)</f>
        <v>2</v>
      </c>
      <c r="F41" s="78">
        <f>VLOOKUP('100+'!$A41, Data!$B$102:$J$126, 6, FALSE)</f>
        <v>0</v>
      </c>
      <c r="G41" s="78">
        <f>VLOOKUP('100+'!$A41, Data!$B$102:$J$126, 7, FALSE)</f>
        <v>0</v>
      </c>
      <c r="H41" s="78">
        <f>VLOOKUP('100+'!$A41, Data!$B$102:$J$126, 8, FALSE)</f>
        <v>28</v>
      </c>
      <c r="I41" s="78">
        <f>VLOOKUP('100+'!$A41, Data!$B$102:$J$126, 9, FALSE)</f>
        <v>1</v>
      </c>
      <c r="J41" s="100">
        <f t="shared" si="2"/>
        <v>52</v>
      </c>
      <c r="K41" s="101"/>
      <c r="L41" s="100">
        <f t="shared" si="3"/>
        <v>243</v>
      </c>
      <c r="M41" s="101"/>
      <c r="N41" s="75">
        <f t="shared" si="4"/>
        <v>0.2139917695473251</v>
      </c>
      <c r="O41" s="74">
        <f t="shared" si="5"/>
        <v>19</v>
      </c>
      <c r="P41" s="85" t="s">
        <v>10</v>
      </c>
      <c r="R41" s="16"/>
      <c r="S41" s="16"/>
      <c r="T41" s="72"/>
      <c r="U41" s="72"/>
    </row>
    <row r="42" spans="1:21" ht="18" customHeight="1" x14ac:dyDescent="0.25">
      <c r="A42" s="73">
        <v>6</v>
      </c>
      <c r="B42" s="78">
        <f>VLOOKUP('100+'!$A42, Data!$B$102:$J$126, 2, FALSE)</f>
        <v>19</v>
      </c>
      <c r="C42" s="78">
        <f>VLOOKUP('100+'!$A42, Data!$B$102:$J$126, 3, FALSE)</f>
        <v>12</v>
      </c>
      <c r="D42" s="78">
        <f>VLOOKUP('100+'!$A42, Data!$B$102:$J$126, 4, FALSE)</f>
        <v>0</v>
      </c>
      <c r="E42" s="78">
        <f>VLOOKUP('100+'!$A42, Data!$B$102:$J$126, 5, FALSE)</f>
        <v>0</v>
      </c>
      <c r="F42" s="78">
        <f>VLOOKUP('100+'!$A42, Data!$B$102:$J$126, 6, FALSE)</f>
        <v>0</v>
      </c>
      <c r="G42" s="78">
        <f>VLOOKUP('100+'!$A42, Data!$B$102:$J$126, 7, FALSE)</f>
        <v>0</v>
      </c>
      <c r="H42" s="78">
        <f>VLOOKUP('100+'!$A42, Data!$B$102:$J$126, 8, FALSE)</f>
        <v>12</v>
      </c>
      <c r="I42" s="78">
        <f>VLOOKUP('100+'!$A42, Data!$B$102:$J$126, 9, FALSE)</f>
        <v>1</v>
      </c>
      <c r="J42" s="100">
        <f t="shared" si="2"/>
        <v>25</v>
      </c>
      <c r="K42" s="101"/>
      <c r="L42" s="100">
        <f t="shared" si="3"/>
        <v>44</v>
      </c>
      <c r="M42" s="101"/>
      <c r="N42" s="75">
        <f t="shared" si="4"/>
        <v>0.56818181818181823</v>
      </c>
      <c r="O42" s="74">
        <f t="shared" si="5"/>
        <v>1</v>
      </c>
      <c r="P42" s="85" t="s">
        <v>11</v>
      </c>
      <c r="R42" s="16"/>
      <c r="S42" s="16"/>
      <c r="T42" s="72"/>
      <c r="U42" s="72"/>
    </row>
    <row r="43" spans="1:21" ht="18" customHeight="1" x14ac:dyDescent="0.25">
      <c r="A43" s="73">
        <v>7</v>
      </c>
      <c r="B43" s="78">
        <f>VLOOKUP('100+'!$A43, Data!$B$102:$J$126, 2, FALSE)</f>
        <v>30</v>
      </c>
      <c r="C43" s="78">
        <f>VLOOKUP('100+'!$A43, Data!$B$102:$J$126, 3, FALSE)</f>
        <v>8</v>
      </c>
      <c r="D43" s="78">
        <f>VLOOKUP('100+'!$A43, Data!$B$102:$J$126, 4, FALSE)</f>
        <v>0</v>
      </c>
      <c r="E43" s="78">
        <f>VLOOKUP('100+'!$A43, Data!$B$102:$J$126, 5, FALSE)</f>
        <v>0</v>
      </c>
      <c r="F43" s="78">
        <f>VLOOKUP('100+'!$A43, Data!$B$102:$J$126, 6, FALSE)</f>
        <v>0</v>
      </c>
      <c r="G43" s="78">
        <f>VLOOKUP('100+'!$A43, Data!$B$102:$J$126, 7, FALSE)</f>
        <v>0</v>
      </c>
      <c r="H43" s="78">
        <f>VLOOKUP('100+'!$A43, Data!$B$102:$J$126, 8, FALSE)</f>
        <v>7</v>
      </c>
      <c r="I43" s="78">
        <f>VLOOKUP('100+'!$A43, Data!$B$102:$J$126, 9, FALSE)</f>
        <v>0</v>
      </c>
      <c r="J43" s="100">
        <f t="shared" si="2"/>
        <v>15</v>
      </c>
      <c r="K43" s="101"/>
      <c r="L43" s="100">
        <f t="shared" si="3"/>
        <v>45</v>
      </c>
      <c r="M43" s="101"/>
      <c r="N43" s="75">
        <f t="shared" si="4"/>
        <v>0.33333333333333331</v>
      </c>
      <c r="O43" s="74">
        <f t="shared" si="5"/>
        <v>10</v>
      </c>
      <c r="P43" s="85" t="s">
        <v>12</v>
      </c>
      <c r="R43" s="16"/>
      <c r="S43" s="16"/>
      <c r="T43" s="72"/>
      <c r="U43" s="72"/>
    </row>
    <row r="44" spans="1:21" ht="18" customHeight="1" x14ac:dyDescent="0.25">
      <c r="A44" s="73">
        <v>8</v>
      </c>
      <c r="B44" s="78">
        <f>VLOOKUP('100+'!$A44, Data!$B$102:$J$126, 2, FALSE)</f>
        <v>765</v>
      </c>
      <c r="C44" s="78">
        <f>VLOOKUP('100+'!$A44, Data!$B$102:$J$126, 3, FALSE)</f>
        <v>109</v>
      </c>
      <c r="D44" s="78">
        <f>VLOOKUP('100+'!$A44, Data!$B$102:$J$126, 4, FALSE)</f>
        <v>3</v>
      </c>
      <c r="E44" s="78">
        <f>VLOOKUP('100+'!$A44, Data!$B$102:$J$126, 5, FALSE)</f>
        <v>7</v>
      </c>
      <c r="F44" s="78">
        <f>VLOOKUP('100+'!$A44, Data!$B$102:$J$126, 6, FALSE)</f>
        <v>0</v>
      </c>
      <c r="G44" s="78">
        <f>VLOOKUP('100+'!$A44, Data!$B$102:$J$126, 7, FALSE)</f>
        <v>0</v>
      </c>
      <c r="H44" s="78">
        <f>VLOOKUP('100+'!$A44, Data!$B$102:$J$126, 8, FALSE)</f>
        <v>133</v>
      </c>
      <c r="I44" s="78">
        <f>VLOOKUP('100+'!$A44, Data!$B$102:$J$126, 9, FALSE)</f>
        <v>1</v>
      </c>
      <c r="J44" s="100">
        <f t="shared" si="2"/>
        <v>253</v>
      </c>
      <c r="K44" s="101"/>
      <c r="L44" s="100">
        <f t="shared" si="3"/>
        <v>1018</v>
      </c>
      <c r="M44" s="101"/>
      <c r="N44" s="75">
        <f t="shared" si="4"/>
        <v>0.24852652259332023</v>
      </c>
      <c r="O44" s="74">
        <f t="shared" si="5"/>
        <v>16</v>
      </c>
      <c r="P44" s="85" t="s">
        <v>13</v>
      </c>
      <c r="R44" s="16"/>
      <c r="S44" s="16"/>
      <c r="T44" s="72"/>
      <c r="U44" s="72"/>
    </row>
    <row r="45" spans="1:21" ht="18" customHeight="1" x14ac:dyDescent="0.25">
      <c r="A45" s="73">
        <v>9</v>
      </c>
      <c r="B45" s="78">
        <f>VLOOKUP('100+'!$A45, Data!$B$102:$J$126, 2, FALSE)</f>
        <v>97</v>
      </c>
      <c r="C45" s="78">
        <f>VLOOKUP('100+'!$A45, Data!$B$102:$J$126, 3, FALSE)</f>
        <v>32</v>
      </c>
      <c r="D45" s="78">
        <f>VLOOKUP('100+'!$A45, Data!$B$102:$J$126, 4, FALSE)</f>
        <v>2</v>
      </c>
      <c r="E45" s="78">
        <f>VLOOKUP('100+'!$A45, Data!$B$102:$J$126, 5, FALSE)</f>
        <v>0</v>
      </c>
      <c r="F45" s="78">
        <f>VLOOKUP('100+'!$A45, Data!$B$102:$J$126, 6, FALSE)</f>
        <v>0</v>
      </c>
      <c r="G45" s="78">
        <f>VLOOKUP('100+'!$A45, Data!$B$102:$J$126, 7, FALSE)</f>
        <v>0</v>
      </c>
      <c r="H45" s="78">
        <f>VLOOKUP('100+'!$A45, Data!$B$102:$J$126, 8, FALSE)</f>
        <v>26</v>
      </c>
      <c r="I45" s="78">
        <f>VLOOKUP('100+'!$A45, Data!$B$102:$J$126, 9, FALSE)</f>
        <v>0</v>
      </c>
      <c r="J45" s="100">
        <f t="shared" si="2"/>
        <v>60</v>
      </c>
      <c r="K45" s="101"/>
      <c r="L45" s="100">
        <f t="shared" si="3"/>
        <v>157</v>
      </c>
      <c r="M45" s="101"/>
      <c r="N45" s="75">
        <f t="shared" si="4"/>
        <v>0.38216560509554143</v>
      </c>
      <c r="O45" s="74">
        <f t="shared" si="5"/>
        <v>7</v>
      </c>
      <c r="P45" s="85" t="s">
        <v>14</v>
      </c>
      <c r="R45" s="16"/>
      <c r="S45" s="16"/>
      <c r="T45" s="72"/>
      <c r="U45" s="72"/>
    </row>
    <row r="46" spans="1:21" ht="18" customHeight="1" x14ac:dyDescent="0.25">
      <c r="A46" s="73">
        <v>10</v>
      </c>
      <c r="B46" s="78">
        <f>VLOOKUP('100+'!$A46, Data!$B$102:$J$126, 2, FALSE)</f>
        <v>115</v>
      </c>
      <c r="C46" s="78">
        <f>VLOOKUP('100+'!$A46, Data!$B$102:$J$126, 3, FALSE)</f>
        <v>42</v>
      </c>
      <c r="D46" s="78">
        <f>VLOOKUP('100+'!$A46, Data!$B$102:$J$126, 4, FALSE)</f>
        <v>3</v>
      </c>
      <c r="E46" s="78">
        <f>VLOOKUP('100+'!$A46, Data!$B$102:$J$126, 5, FALSE)</f>
        <v>2</v>
      </c>
      <c r="F46" s="78">
        <f>VLOOKUP('100+'!$A46, Data!$B$102:$J$126, 6, FALSE)</f>
        <v>0</v>
      </c>
      <c r="G46" s="78">
        <f>VLOOKUP('100+'!$A46, Data!$B$102:$J$126, 7, FALSE)</f>
        <v>0</v>
      </c>
      <c r="H46" s="78">
        <f>VLOOKUP('100+'!$A46, Data!$B$102:$J$126, 8, FALSE)</f>
        <v>20</v>
      </c>
      <c r="I46" s="78">
        <f>VLOOKUP('100+'!$A46, Data!$B$102:$J$126, 9, FALSE)</f>
        <v>2</v>
      </c>
      <c r="J46" s="100">
        <f t="shared" si="2"/>
        <v>69</v>
      </c>
      <c r="K46" s="101"/>
      <c r="L46" s="100">
        <f t="shared" si="3"/>
        <v>184</v>
      </c>
      <c r="M46" s="101"/>
      <c r="N46" s="75">
        <f t="shared" si="4"/>
        <v>0.375</v>
      </c>
      <c r="O46" s="74">
        <f t="shared" si="5"/>
        <v>8</v>
      </c>
      <c r="P46" s="85" t="s">
        <v>15</v>
      </c>
      <c r="R46" s="16"/>
      <c r="S46" s="16"/>
      <c r="T46" s="72"/>
      <c r="U46" s="72"/>
    </row>
    <row r="47" spans="1:21" ht="18" customHeight="1" x14ac:dyDescent="0.25">
      <c r="A47" s="73">
        <v>11</v>
      </c>
      <c r="B47" s="78">
        <f>VLOOKUP('100+'!$A47, Data!$B$102:$J$126, 2, FALSE)</f>
        <v>194</v>
      </c>
      <c r="C47" s="78">
        <f>VLOOKUP('100+'!$A47, Data!$B$102:$J$126, 3, FALSE)</f>
        <v>26</v>
      </c>
      <c r="D47" s="78">
        <f>VLOOKUP('100+'!$A47, Data!$B$102:$J$126, 4, FALSE)</f>
        <v>3</v>
      </c>
      <c r="E47" s="78">
        <f>VLOOKUP('100+'!$A47, Data!$B$102:$J$126, 5, FALSE)</f>
        <v>4</v>
      </c>
      <c r="F47" s="78">
        <f>VLOOKUP('100+'!$A47, Data!$B$102:$J$126, 6, FALSE)</f>
        <v>0</v>
      </c>
      <c r="G47" s="78">
        <f>VLOOKUP('100+'!$A47, Data!$B$102:$J$126, 7, FALSE)</f>
        <v>0</v>
      </c>
      <c r="H47" s="78">
        <f>VLOOKUP('100+'!$A47, Data!$B$102:$J$126, 8, FALSE)</f>
        <v>29</v>
      </c>
      <c r="I47" s="78">
        <f>VLOOKUP('100+'!$A47, Data!$B$102:$J$126, 9, FALSE)</f>
        <v>0</v>
      </c>
      <c r="J47" s="100">
        <f t="shared" si="2"/>
        <v>62</v>
      </c>
      <c r="K47" s="101"/>
      <c r="L47" s="100">
        <f t="shared" si="3"/>
        <v>256</v>
      </c>
      <c r="M47" s="101"/>
      <c r="N47" s="75">
        <f t="shared" si="4"/>
        <v>0.2421875</v>
      </c>
      <c r="O47" s="74">
        <f t="shared" si="5"/>
        <v>18</v>
      </c>
      <c r="P47" s="85" t="s">
        <v>16</v>
      </c>
      <c r="R47" s="16"/>
      <c r="S47" s="16"/>
      <c r="T47" s="72"/>
      <c r="U47" s="72"/>
    </row>
    <row r="48" spans="1:21" ht="18" customHeight="1" x14ac:dyDescent="0.25">
      <c r="A48" s="73">
        <v>12</v>
      </c>
      <c r="B48" s="78">
        <f>VLOOKUP('100+'!$A48, Data!$B$102:$J$126, 2, FALSE)</f>
        <v>1321</v>
      </c>
      <c r="C48" s="78">
        <f>VLOOKUP('100+'!$A48, Data!$B$102:$J$126, 3, FALSE)</f>
        <v>201</v>
      </c>
      <c r="D48" s="78">
        <f>VLOOKUP('100+'!$A48, Data!$B$102:$J$126, 4, FALSE)</f>
        <v>5</v>
      </c>
      <c r="E48" s="78">
        <f>VLOOKUP('100+'!$A48, Data!$B$102:$J$126, 5, FALSE)</f>
        <v>15</v>
      </c>
      <c r="F48" s="78">
        <f>VLOOKUP('100+'!$A48, Data!$B$102:$J$126, 6, FALSE)</f>
        <v>0</v>
      </c>
      <c r="G48" s="78">
        <f>VLOOKUP('100+'!$A48, Data!$B$102:$J$126, 7, FALSE)</f>
        <v>0</v>
      </c>
      <c r="H48" s="78">
        <f>VLOOKUP('100+'!$A48, Data!$B$102:$J$126, 8, FALSE)</f>
        <v>188</v>
      </c>
      <c r="I48" s="78">
        <f>VLOOKUP('100+'!$A48, Data!$B$102:$J$126, 9, FALSE)</f>
        <v>15</v>
      </c>
      <c r="J48" s="100">
        <f t="shared" si="2"/>
        <v>424</v>
      </c>
      <c r="K48" s="101"/>
      <c r="L48" s="100">
        <f t="shared" si="3"/>
        <v>1745</v>
      </c>
      <c r="M48" s="101"/>
      <c r="N48" s="75">
        <f t="shared" si="4"/>
        <v>0.24297994269340975</v>
      </c>
      <c r="O48" s="74">
        <f t="shared" si="5"/>
        <v>17</v>
      </c>
      <c r="P48" s="85" t="s">
        <v>17</v>
      </c>
      <c r="R48" s="16"/>
      <c r="S48" s="16"/>
      <c r="T48" s="72"/>
      <c r="U48" s="72"/>
    </row>
    <row r="49" spans="1:21" ht="18" customHeight="1" x14ac:dyDescent="0.25">
      <c r="A49" s="73">
        <v>13</v>
      </c>
      <c r="B49" s="78">
        <f>VLOOKUP('100+'!$A49, Data!$B$102:$J$126, 2, FALSE)</f>
        <v>181</v>
      </c>
      <c r="C49" s="78">
        <f>VLOOKUP('100+'!$A49, Data!$B$102:$J$126, 3, FALSE)</f>
        <v>72</v>
      </c>
      <c r="D49" s="78">
        <f>VLOOKUP('100+'!$A49, Data!$B$102:$J$126, 4, FALSE)</f>
        <v>2</v>
      </c>
      <c r="E49" s="78">
        <f>VLOOKUP('100+'!$A49, Data!$B$102:$J$126, 5, FALSE)</f>
        <v>6</v>
      </c>
      <c r="F49" s="78">
        <f>VLOOKUP('100+'!$A49, Data!$B$102:$J$126, 6, FALSE)</f>
        <v>0</v>
      </c>
      <c r="G49" s="78">
        <f>VLOOKUP('100+'!$A49, Data!$B$102:$J$126, 7, FALSE)</f>
        <v>0</v>
      </c>
      <c r="H49" s="78">
        <f>VLOOKUP('100+'!$A49, Data!$B$102:$J$126, 8, FALSE)</f>
        <v>45</v>
      </c>
      <c r="I49" s="78">
        <f>VLOOKUP('100+'!$A49, Data!$B$102:$J$126, 9, FALSE)</f>
        <v>1</v>
      </c>
      <c r="J49" s="100">
        <f t="shared" si="2"/>
        <v>126</v>
      </c>
      <c r="K49" s="101"/>
      <c r="L49" s="100">
        <f t="shared" si="3"/>
        <v>307</v>
      </c>
      <c r="M49" s="101"/>
      <c r="N49" s="75">
        <f t="shared" si="4"/>
        <v>0.41042345276872966</v>
      </c>
      <c r="O49" s="74">
        <f t="shared" si="5"/>
        <v>4</v>
      </c>
      <c r="P49" s="85" t="s">
        <v>18</v>
      </c>
      <c r="R49" s="16"/>
      <c r="S49" s="16"/>
      <c r="T49" s="72"/>
      <c r="U49" s="72"/>
    </row>
    <row r="50" spans="1:21" ht="18" customHeight="1" x14ac:dyDescent="0.25">
      <c r="A50" s="73">
        <v>14</v>
      </c>
      <c r="B50" s="78">
        <f>VLOOKUP('100+'!$A50, Data!$B$102:$J$126, 2, FALSE)</f>
        <v>532</v>
      </c>
      <c r="C50" s="78">
        <f>VLOOKUP('100+'!$A50, Data!$B$102:$J$126, 3, FALSE)</f>
        <v>39</v>
      </c>
      <c r="D50" s="78">
        <f>VLOOKUP('100+'!$A50, Data!$B$102:$J$126, 4, FALSE)</f>
        <v>2</v>
      </c>
      <c r="E50" s="78">
        <f>VLOOKUP('100+'!$A50, Data!$B$102:$J$126, 5, FALSE)</f>
        <v>3</v>
      </c>
      <c r="F50" s="78">
        <f>VLOOKUP('100+'!$A50, Data!$B$102:$J$126, 6, FALSE)</f>
        <v>0</v>
      </c>
      <c r="G50" s="78">
        <f>VLOOKUP('100+'!$A50, Data!$B$102:$J$126, 7, FALSE)</f>
        <v>0</v>
      </c>
      <c r="H50" s="78">
        <f>VLOOKUP('100+'!$A50, Data!$B$102:$J$126, 8, FALSE)</f>
        <v>44</v>
      </c>
      <c r="I50" s="78">
        <f>VLOOKUP('100+'!$A50, Data!$B$102:$J$126, 9, FALSE)</f>
        <v>3</v>
      </c>
      <c r="J50" s="100">
        <f t="shared" si="2"/>
        <v>91</v>
      </c>
      <c r="K50" s="101"/>
      <c r="L50" s="100">
        <f t="shared" si="3"/>
        <v>623</v>
      </c>
      <c r="M50" s="101"/>
      <c r="N50" s="75">
        <f t="shared" si="4"/>
        <v>0.14606741573033707</v>
      </c>
      <c r="O50" s="74">
        <f t="shared" si="5"/>
        <v>23</v>
      </c>
      <c r="P50" s="85" t="s">
        <v>19</v>
      </c>
      <c r="R50" s="16"/>
      <c r="S50" s="16"/>
      <c r="T50" s="72"/>
      <c r="U50" s="72"/>
    </row>
    <row r="51" spans="1:21" ht="18" customHeight="1" x14ac:dyDescent="0.25">
      <c r="A51" s="73">
        <v>15</v>
      </c>
      <c r="B51" s="78">
        <f>VLOOKUP('100+'!$A51, Data!$B$102:$J$126, 2, FALSE)</f>
        <v>903</v>
      </c>
      <c r="C51" s="78">
        <f>VLOOKUP('100+'!$A51, Data!$B$102:$J$126, 3, FALSE)</f>
        <v>89</v>
      </c>
      <c r="D51" s="78">
        <f>VLOOKUP('100+'!$A51, Data!$B$102:$J$126, 4, FALSE)</f>
        <v>0</v>
      </c>
      <c r="E51" s="78">
        <f>VLOOKUP('100+'!$A51, Data!$B$102:$J$126, 5, FALSE)</f>
        <v>8</v>
      </c>
      <c r="F51" s="78">
        <f>VLOOKUP('100+'!$A51, Data!$B$102:$J$126, 6, FALSE)</f>
        <v>0</v>
      </c>
      <c r="G51" s="78">
        <f>VLOOKUP('100+'!$A51, Data!$B$102:$J$126, 7, FALSE)</f>
        <v>0</v>
      </c>
      <c r="H51" s="78">
        <f>VLOOKUP('100+'!$A51, Data!$B$102:$J$126, 8, FALSE)</f>
        <v>64</v>
      </c>
      <c r="I51" s="78">
        <f>VLOOKUP('100+'!$A51, Data!$B$102:$J$126, 9, FALSE)</f>
        <v>10</v>
      </c>
      <c r="J51" s="100">
        <f t="shared" si="2"/>
        <v>171</v>
      </c>
      <c r="K51" s="101"/>
      <c r="L51" s="100">
        <f t="shared" si="3"/>
        <v>1074</v>
      </c>
      <c r="M51" s="101"/>
      <c r="N51" s="75">
        <f t="shared" si="4"/>
        <v>0.15921787709497207</v>
      </c>
      <c r="O51" s="74">
        <f t="shared" si="5"/>
        <v>21</v>
      </c>
      <c r="P51" s="85" t="s">
        <v>20</v>
      </c>
      <c r="R51" s="16"/>
      <c r="S51" s="16"/>
      <c r="T51" s="72"/>
      <c r="U51" s="72"/>
    </row>
    <row r="52" spans="1:21" ht="18" customHeight="1" x14ac:dyDescent="0.25">
      <c r="A52" s="73">
        <v>16</v>
      </c>
      <c r="B52" s="78">
        <f>VLOOKUP('100+'!$A52, Data!$B$102:$J$126, 2, FALSE)</f>
        <v>150</v>
      </c>
      <c r="C52" s="78">
        <f>VLOOKUP('100+'!$A52, Data!$B$102:$J$126, 3, FALSE)</f>
        <v>33</v>
      </c>
      <c r="D52" s="78">
        <f>VLOOKUP('100+'!$A52, Data!$B$102:$J$126, 4, FALSE)</f>
        <v>1</v>
      </c>
      <c r="E52" s="78">
        <f>VLOOKUP('100+'!$A52, Data!$B$102:$J$126, 5, FALSE)</f>
        <v>2</v>
      </c>
      <c r="F52" s="78">
        <f>VLOOKUP('100+'!$A52, Data!$B$102:$J$126, 6, FALSE)</f>
        <v>0</v>
      </c>
      <c r="G52" s="78">
        <f>VLOOKUP('100+'!$A52, Data!$B$102:$J$126, 7, FALSE)</f>
        <v>0</v>
      </c>
      <c r="H52" s="78">
        <f>VLOOKUP('100+'!$A52, Data!$B$102:$J$126, 8, FALSE)</f>
        <v>32</v>
      </c>
      <c r="I52" s="78">
        <f>VLOOKUP('100+'!$A52, Data!$B$102:$J$126, 9, FALSE)</f>
        <v>0</v>
      </c>
      <c r="J52" s="100">
        <f t="shared" si="2"/>
        <v>68</v>
      </c>
      <c r="K52" s="101"/>
      <c r="L52" s="100">
        <f t="shared" si="3"/>
        <v>218</v>
      </c>
      <c r="M52" s="101"/>
      <c r="N52" s="75">
        <f t="shared" si="4"/>
        <v>0.31192660550458717</v>
      </c>
      <c r="O52" s="74">
        <f t="shared" si="5"/>
        <v>11</v>
      </c>
      <c r="P52" s="85" t="s">
        <v>21</v>
      </c>
      <c r="R52" s="16"/>
      <c r="S52" s="16"/>
      <c r="T52" s="72"/>
      <c r="U52" s="72"/>
    </row>
    <row r="53" spans="1:21" ht="18" customHeight="1" x14ac:dyDescent="0.25">
      <c r="A53" s="73">
        <v>17</v>
      </c>
      <c r="B53" s="78">
        <f>VLOOKUP('100+'!$A53, Data!$B$102:$J$126, 2, FALSE)</f>
        <v>253</v>
      </c>
      <c r="C53" s="78">
        <f>VLOOKUP('100+'!$A53, Data!$B$102:$J$126, 3, FALSE)</f>
        <v>39</v>
      </c>
      <c r="D53" s="78">
        <f>VLOOKUP('100+'!$A53, Data!$B$102:$J$126, 4, FALSE)</f>
        <v>0</v>
      </c>
      <c r="E53" s="78">
        <f>VLOOKUP('100+'!$A53, Data!$B$102:$J$126, 5, FALSE)</f>
        <v>13</v>
      </c>
      <c r="F53" s="78">
        <f>VLOOKUP('100+'!$A53, Data!$B$102:$J$126, 6, FALSE)</f>
        <v>0</v>
      </c>
      <c r="G53" s="78">
        <f>VLOOKUP('100+'!$A53, Data!$B$102:$J$126, 7, FALSE)</f>
        <v>0</v>
      </c>
      <c r="H53" s="78">
        <f>VLOOKUP('100+'!$A53, Data!$B$102:$J$126, 8, FALSE)</f>
        <v>37</v>
      </c>
      <c r="I53" s="78">
        <f>VLOOKUP('100+'!$A53, Data!$B$102:$J$126, 9, FALSE)</f>
        <v>2</v>
      </c>
      <c r="J53" s="100">
        <f t="shared" si="2"/>
        <v>91</v>
      </c>
      <c r="K53" s="101"/>
      <c r="L53" s="100">
        <f t="shared" si="3"/>
        <v>344</v>
      </c>
      <c r="M53" s="101"/>
      <c r="N53" s="75">
        <f t="shared" si="4"/>
        <v>0.26453488372093026</v>
      </c>
      <c r="O53" s="74">
        <f t="shared" si="5"/>
        <v>14</v>
      </c>
      <c r="P53" s="85" t="s">
        <v>22</v>
      </c>
      <c r="R53" s="16"/>
      <c r="S53" s="16"/>
      <c r="T53" s="72"/>
      <c r="U53" s="72"/>
    </row>
    <row r="54" spans="1:21" ht="18" customHeight="1" x14ac:dyDescent="0.25">
      <c r="A54" s="73">
        <v>18</v>
      </c>
      <c r="B54" s="78">
        <f>VLOOKUP('100+'!$A54, Data!$B$102:$J$126, 2, FALSE)</f>
        <v>306</v>
      </c>
      <c r="C54" s="78">
        <f>VLOOKUP('100+'!$A54, Data!$B$102:$J$126, 3, FALSE)</f>
        <v>57</v>
      </c>
      <c r="D54" s="78">
        <f>VLOOKUP('100+'!$A54, Data!$B$102:$J$126, 4, FALSE)</f>
        <v>5</v>
      </c>
      <c r="E54" s="78">
        <f>VLOOKUP('100+'!$A54, Data!$B$102:$J$126, 5, FALSE)</f>
        <v>6</v>
      </c>
      <c r="F54" s="78">
        <f>VLOOKUP('100+'!$A54, Data!$B$102:$J$126, 6, FALSE)</f>
        <v>0</v>
      </c>
      <c r="G54" s="78">
        <f>VLOOKUP('100+'!$A54, Data!$B$102:$J$126, 7, FALSE)</f>
        <v>0</v>
      </c>
      <c r="H54" s="78">
        <f>VLOOKUP('100+'!$A54, Data!$B$102:$J$126, 8, FALSE)</f>
        <v>48</v>
      </c>
      <c r="I54" s="78">
        <f>VLOOKUP('100+'!$A54, Data!$B$102:$J$126, 9, FALSE)</f>
        <v>2</v>
      </c>
      <c r="J54" s="100">
        <f t="shared" si="2"/>
        <v>118</v>
      </c>
      <c r="K54" s="101"/>
      <c r="L54" s="100">
        <f t="shared" si="3"/>
        <v>424</v>
      </c>
      <c r="M54" s="101"/>
      <c r="N54" s="75">
        <f t="shared" si="4"/>
        <v>0.27830188679245282</v>
      </c>
      <c r="O54" s="74">
        <f t="shared" si="5"/>
        <v>13</v>
      </c>
      <c r="P54" s="85" t="s">
        <v>23</v>
      </c>
      <c r="R54" s="16"/>
      <c r="S54" s="16"/>
      <c r="T54" s="72"/>
      <c r="U54" s="72"/>
    </row>
    <row r="55" spans="1:21" ht="18" customHeight="1" x14ac:dyDescent="0.25">
      <c r="A55" s="73">
        <v>19</v>
      </c>
      <c r="B55" s="78">
        <f>VLOOKUP('100+'!$A55, Data!$B$102:$J$126, 2, FALSE)</f>
        <v>40</v>
      </c>
      <c r="C55" s="78">
        <f>VLOOKUP('100+'!$A55, Data!$B$102:$J$126, 3, FALSE)</f>
        <v>16</v>
      </c>
      <c r="D55" s="78">
        <f>VLOOKUP('100+'!$A55, Data!$B$102:$J$126, 4, FALSE)</f>
        <v>0</v>
      </c>
      <c r="E55" s="78">
        <f>VLOOKUP('100+'!$A55, Data!$B$102:$J$126, 5, FALSE)</f>
        <v>2</v>
      </c>
      <c r="F55" s="78">
        <f>VLOOKUP('100+'!$A55, Data!$B$102:$J$126, 6, FALSE)</f>
        <v>0</v>
      </c>
      <c r="G55" s="78">
        <f>VLOOKUP('100+'!$A55, Data!$B$102:$J$126, 7, FALSE)</f>
        <v>0</v>
      </c>
      <c r="H55" s="78">
        <f>VLOOKUP('100+'!$A55, Data!$B$102:$J$126, 8, FALSE)</f>
        <v>12</v>
      </c>
      <c r="I55" s="78">
        <f>VLOOKUP('100+'!$A55, Data!$B$102:$J$126, 9, FALSE)</f>
        <v>1</v>
      </c>
      <c r="J55" s="100">
        <f t="shared" si="2"/>
        <v>31</v>
      </c>
      <c r="K55" s="101"/>
      <c r="L55" s="100">
        <f t="shared" si="3"/>
        <v>71</v>
      </c>
      <c r="M55" s="101"/>
      <c r="N55" s="75">
        <f t="shared" si="4"/>
        <v>0.43661971830985913</v>
      </c>
      <c r="O55" s="74">
        <f t="shared" si="5"/>
        <v>3</v>
      </c>
      <c r="P55" s="85" t="s">
        <v>24</v>
      </c>
      <c r="R55" s="16"/>
      <c r="S55" s="16"/>
      <c r="T55" s="72"/>
      <c r="U55" s="72"/>
    </row>
    <row r="56" spans="1:21" ht="18" customHeight="1" x14ac:dyDescent="0.25">
      <c r="A56" s="73">
        <v>20</v>
      </c>
      <c r="B56" s="78">
        <f>VLOOKUP('100+'!$A56, Data!$B$102:$J$126, 2, FALSE)</f>
        <v>171</v>
      </c>
      <c r="C56" s="78">
        <f>VLOOKUP('100+'!$A56, Data!$B$102:$J$126, 3, FALSE)</f>
        <v>50</v>
      </c>
      <c r="D56" s="78">
        <f>VLOOKUP('100+'!$A56, Data!$B$102:$J$126, 4, FALSE)</f>
        <v>0</v>
      </c>
      <c r="E56" s="78">
        <f>VLOOKUP('100+'!$A56, Data!$B$102:$J$126, 5, FALSE)</f>
        <v>3</v>
      </c>
      <c r="F56" s="78">
        <f>VLOOKUP('100+'!$A56, Data!$B$102:$J$126, 6, FALSE)</f>
        <v>0</v>
      </c>
      <c r="G56" s="78">
        <f>VLOOKUP('100+'!$A56, Data!$B$102:$J$126, 7, FALSE)</f>
        <v>0</v>
      </c>
      <c r="H56" s="78">
        <f>VLOOKUP('100+'!$A56, Data!$B$102:$J$126, 8, FALSE)</f>
        <v>30</v>
      </c>
      <c r="I56" s="78">
        <f>VLOOKUP('100+'!$A56, Data!$B$102:$J$126, 9, FALSE)</f>
        <v>4</v>
      </c>
      <c r="J56" s="100">
        <f t="shared" si="2"/>
        <v>87</v>
      </c>
      <c r="K56" s="101"/>
      <c r="L56" s="100">
        <f t="shared" si="3"/>
        <v>258</v>
      </c>
      <c r="M56" s="101"/>
      <c r="N56" s="75">
        <f t="shared" si="4"/>
        <v>0.33720930232558138</v>
      </c>
      <c r="O56" s="74">
        <f t="shared" si="5"/>
        <v>9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VLOOKUP('100+'!$A57, Data!$B$102:$J$126, 2, FALSE)</f>
        <v>716</v>
      </c>
      <c r="C57" s="78">
        <f>VLOOKUP('100+'!$A57, Data!$B$102:$J$126, 3, FALSE)</f>
        <v>61</v>
      </c>
      <c r="D57" s="78">
        <f>VLOOKUP('100+'!$A57, Data!$B$102:$J$126, 4, FALSE)</f>
        <v>4</v>
      </c>
      <c r="E57" s="78">
        <f>VLOOKUP('100+'!$A57, Data!$B$102:$J$126, 5, FALSE)</f>
        <v>7</v>
      </c>
      <c r="F57" s="78">
        <f>VLOOKUP('100+'!$A57, Data!$B$102:$J$126, 6, FALSE)</f>
        <v>0</v>
      </c>
      <c r="G57" s="78">
        <f>VLOOKUP('100+'!$A57, Data!$B$102:$J$126, 7, FALSE)</f>
        <v>0</v>
      </c>
      <c r="H57" s="78">
        <f>VLOOKUP('100+'!$A57, Data!$B$102:$J$126, 8, FALSE)</f>
        <v>57</v>
      </c>
      <c r="I57" s="78">
        <f>VLOOKUP('100+'!$A57, Data!$B$102:$J$126, 9, FALSE)</f>
        <v>3</v>
      </c>
      <c r="J57" s="100">
        <f t="shared" si="2"/>
        <v>132</v>
      </c>
      <c r="K57" s="101"/>
      <c r="L57" s="100">
        <f t="shared" si="3"/>
        <v>848</v>
      </c>
      <c r="M57" s="101"/>
      <c r="N57" s="75">
        <f t="shared" si="4"/>
        <v>0.15566037735849056</v>
      </c>
      <c r="O57" s="74">
        <f t="shared" si="5"/>
        <v>22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VLOOKUP('100+'!$A58, Data!$B$102:$J$126, 2, FALSE)</f>
        <v>901</v>
      </c>
      <c r="C58" s="78">
        <f>VLOOKUP('100+'!$A58, Data!$B$102:$J$126, 3, FALSE)</f>
        <v>89</v>
      </c>
      <c r="D58" s="78">
        <f>VLOOKUP('100+'!$A58, Data!$B$102:$J$126, 4, FALSE)</f>
        <v>5</v>
      </c>
      <c r="E58" s="78">
        <f>VLOOKUP('100+'!$A58, Data!$B$102:$J$126, 5, FALSE)</f>
        <v>10</v>
      </c>
      <c r="F58" s="78">
        <f>VLOOKUP('100+'!$A58, Data!$B$102:$J$126, 6, FALSE)</f>
        <v>0</v>
      </c>
      <c r="G58" s="78">
        <f>VLOOKUP('100+'!$A58, Data!$B$102:$J$126, 7, FALSE)</f>
        <v>0</v>
      </c>
      <c r="H58" s="78">
        <f>VLOOKUP('100+'!$A58, Data!$B$102:$J$126, 8, FALSE)</f>
        <v>112</v>
      </c>
      <c r="I58" s="78">
        <f>VLOOKUP('100+'!$A58, Data!$B$102:$J$126, 9, FALSE)</f>
        <v>9</v>
      </c>
      <c r="J58" s="100">
        <f t="shared" si="2"/>
        <v>225</v>
      </c>
      <c r="K58" s="101"/>
      <c r="L58" s="100">
        <f t="shared" si="3"/>
        <v>1126</v>
      </c>
      <c r="M58" s="101"/>
      <c r="N58" s="75">
        <f t="shared" si="4"/>
        <v>0.19982238010657194</v>
      </c>
      <c r="O58" s="74">
        <f t="shared" si="5"/>
        <v>20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VLOOKUP('100+'!$A59, Data!$B$102:$J$126, 2, FALSE)</f>
        <v>1068</v>
      </c>
      <c r="C59" s="78">
        <f>VLOOKUP('100+'!$A59, Data!$B$102:$J$126, 3, FALSE)</f>
        <v>163</v>
      </c>
      <c r="D59" s="78">
        <f>VLOOKUP('100+'!$A59, Data!$B$102:$J$126, 4, FALSE)</f>
        <v>5</v>
      </c>
      <c r="E59" s="78">
        <f>VLOOKUP('100+'!$A59, Data!$B$102:$J$126, 5, FALSE)</f>
        <v>26</v>
      </c>
      <c r="F59" s="78">
        <f>VLOOKUP('100+'!$A59, Data!$B$102:$J$126, 6, FALSE)</f>
        <v>0</v>
      </c>
      <c r="G59" s="78">
        <f>VLOOKUP('100+'!$A59, Data!$B$102:$J$126, 7, FALSE)</f>
        <v>0</v>
      </c>
      <c r="H59" s="78">
        <f>VLOOKUP('100+'!$A59, Data!$B$102:$J$126, 8, FALSE)</f>
        <v>227</v>
      </c>
      <c r="I59" s="78">
        <f>VLOOKUP('100+'!$A59, Data!$B$102:$J$126, 9, FALSE)</f>
        <v>15</v>
      </c>
      <c r="J59" s="100">
        <f t="shared" si="2"/>
        <v>436</v>
      </c>
      <c r="K59" s="101"/>
      <c r="L59" s="100">
        <f t="shared" si="3"/>
        <v>1504</v>
      </c>
      <c r="M59" s="101"/>
      <c r="N59" s="75">
        <f t="shared" si="4"/>
        <v>0.28989361702127658</v>
      </c>
      <c r="O59" s="74">
        <f t="shared" si="5"/>
        <v>12</v>
      </c>
      <c r="P59" s="85" t="s">
        <v>28</v>
      </c>
      <c r="R59" s="16"/>
      <c r="S59" s="16"/>
      <c r="T59" s="72"/>
      <c r="U59" s="72"/>
    </row>
    <row r="60" spans="1:21" ht="18" customHeight="1" x14ac:dyDescent="0.25">
      <c r="A60" s="73">
        <v>24</v>
      </c>
      <c r="B60" s="78">
        <f>VLOOKUP('100+'!$A60, Data!$B$102:$J$126, 2, FALSE)</f>
        <v>526</v>
      </c>
      <c r="C60" s="78">
        <f>VLOOKUP('100+'!$A60, Data!$B$102:$J$126, 3, FALSE)</f>
        <v>26</v>
      </c>
      <c r="D60" s="78">
        <f>VLOOKUP('100+'!$A60, Data!$B$102:$J$126, 4, FALSE)</f>
        <v>2</v>
      </c>
      <c r="E60" s="78">
        <f>VLOOKUP('100+'!$A60, Data!$B$102:$J$126, 5, FALSE)</f>
        <v>6</v>
      </c>
      <c r="F60" s="78">
        <f>VLOOKUP('100+'!$A60, Data!$B$102:$J$126, 6, FALSE)</f>
        <v>0</v>
      </c>
      <c r="G60" s="78">
        <f>VLOOKUP('100+'!$A60, Data!$B$102:$J$126, 7, FALSE)</f>
        <v>0</v>
      </c>
      <c r="H60" s="78">
        <f>VLOOKUP('100+'!$A60, Data!$B$102:$J$126, 8, FALSE)</f>
        <v>32</v>
      </c>
      <c r="I60" s="78">
        <f>VLOOKUP('100+'!$A60, Data!$B$102:$J$126, 9, FALSE)</f>
        <v>6</v>
      </c>
      <c r="J60" s="100">
        <f t="shared" si="2"/>
        <v>72</v>
      </c>
      <c r="K60" s="101"/>
      <c r="L60" s="100">
        <f t="shared" si="3"/>
        <v>598</v>
      </c>
      <c r="M60" s="101"/>
      <c r="N60" s="75">
        <f t="shared" si="4"/>
        <v>0.12040133779264214</v>
      </c>
      <c r="O60" s="74">
        <f t="shared" si="5"/>
        <v>24</v>
      </c>
      <c r="P60" s="79" t="s">
        <v>29</v>
      </c>
      <c r="R60" s="16"/>
      <c r="S60" s="16"/>
      <c r="T60" s="72"/>
      <c r="U60" s="72"/>
    </row>
    <row r="61" spans="1:21" ht="18" customHeight="1" x14ac:dyDescent="0.25">
      <c r="A61" s="73">
        <v>98</v>
      </c>
      <c r="B61" s="78">
        <f>VLOOKUP('100+'!$A61, Data!$B$102:$J$126, 2, FALSE)</f>
        <v>390</v>
      </c>
      <c r="C61" s="78">
        <f>VLOOKUP('100+'!$A61, Data!$B$102:$J$126, 3, FALSE)</f>
        <v>16</v>
      </c>
      <c r="D61" s="78">
        <f>VLOOKUP('100+'!$A61, Data!$B$102:$J$126, 4, FALSE)</f>
        <v>0</v>
      </c>
      <c r="E61" s="78">
        <f>VLOOKUP('100+'!$A61, Data!$B$102:$J$126, 5, FALSE)</f>
        <v>2</v>
      </c>
      <c r="F61" s="78">
        <f>VLOOKUP('100+'!$A61, Data!$B$102:$J$126, 6, FALSE)</f>
        <v>0</v>
      </c>
      <c r="G61" s="78">
        <f>VLOOKUP('100+'!$A61, Data!$B$102:$J$126, 7, FALSE)</f>
        <v>0</v>
      </c>
      <c r="H61" s="78">
        <f>VLOOKUP('100+'!$A61, Data!$B$102:$J$126, 8, FALSE)</f>
        <v>13</v>
      </c>
      <c r="I61" s="78">
        <f>VLOOKUP('100+'!$A61, Data!$B$102:$J$126, 9, FALSE)</f>
        <v>1</v>
      </c>
      <c r="J61" s="100">
        <f t="shared" ref="J61" si="6">SUM(C61:I61)</f>
        <v>32</v>
      </c>
      <c r="K61" s="101"/>
      <c r="L61" s="100">
        <f t="shared" si="3"/>
        <v>422</v>
      </c>
      <c r="M61" s="101"/>
      <c r="N61" s="75">
        <f t="shared" si="4"/>
        <v>7.582938388625593E-2</v>
      </c>
      <c r="O61" s="74" t="s">
        <v>122</v>
      </c>
      <c r="P61" s="74">
        <v>98</v>
      </c>
      <c r="R61" s="16"/>
      <c r="S61" s="16"/>
      <c r="T61" s="72"/>
      <c r="U61" s="72"/>
    </row>
    <row r="62" spans="1:21" ht="18" customHeight="1" x14ac:dyDescent="0.25">
      <c r="A62" s="76" t="s">
        <v>37</v>
      </c>
      <c r="B62" s="86">
        <f>SUM(B37:B61)</f>
        <v>9213</v>
      </c>
      <c r="C62" s="86">
        <f t="shared" ref="C62:L62" si="7">SUM(C37:C61)</f>
        <v>1298</v>
      </c>
      <c r="D62" s="86">
        <f t="shared" si="7"/>
        <v>48</v>
      </c>
      <c r="E62" s="86">
        <f t="shared" si="7"/>
        <v>134</v>
      </c>
      <c r="F62" s="86">
        <f t="shared" si="7"/>
        <v>0</v>
      </c>
      <c r="G62" s="86">
        <f t="shared" si="7"/>
        <v>0</v>
      </c>
      <c r="H62" s="86">
        <f t="shared" si="7"/>
        <v>1301</v>
      </c>
      <c r="I62" s="86">
        <f t="shared" si="7"/>
        <v>80</v>
      </c>
      <c r="J62" s="102">
        <f t="shared" si="7"/>
        <v>2861</v>
      </c>
      <c r="K62" s="103"/>
      <c r="L62" s="102">
        <f t="shared" si="7"/>
        <v>12074</v>
      </c>
      <c r="M62" s="103"/>
      <c r="N62" s="87">
        <f t="shared" si="4"/>
        <v>0.23695544144442604</v>
      </c>
      <c r="O62" s="76"/>
      <c r="P62" s="82" t="s">
        <v>37</v>
      </c>
      <c r="R62" s="16"/>
      <c r="S62" s="16"/>
      <c r="T62" s="72"/>
      <c r="U62" s="72"/>
    </row>
    <row r="63" spans="1:21" ht="18" customHeight="1" x14ac:dyDescent="0.25">
      <c r="P63" s="16"/>
      <c r="Q63" s="16"/>
      <c r="R63" s="16"/>
      <c r="S63" s="16"/>
    </row>
    <row r="64" spans="1:21" ht="18" customHeight="1" x14ac:dyDescent="0.25">
      <c r="M64" s="7" t="s">
        <v>42</v>
      </c>
      <c r="N64" s="8">
        <f>SUM(C62:I62)</f>
        <v>2861</v>
      </c>
    </row>
    <row r="65" spans="3:14" ht="18" customHeight="1" x14ac:dyDescent="0.25">
      <c r="I65" s="2"/>
      <c r="M65" s="7" t="s">
        <v>41</v>
      </c>
      <c r="N65" s="80">
        <f>N64/L62</f>
        <v>0.23695544144442604</v>
      </c>
    </row>
    <row r="66" spans="3:14" ht="18" customHeight="1" x14ac:dyDescent="0.25">
      <c r="J66" s="6"/>
    </row>
    <row r="67" spans="3:14" ht="18" customHeight="1" x14ac:dyDescent="0.25">
      <c r="I67" s="6"/>
      <c r="J67" s="6"/>
    </row>
    <row r="68" spans="3:14" ht="18" customHeight="1" x14ac:dyDescent="0.25">
      <c r="I68" s="6"/>
      <c r="J68" s="6"/>
    </row>
    <row r="69" spans="3:14" ht="18" customHeight="1" x14ac:dyDescent="0.25">
      <c r="C69" s="21"/>
      <c r="I69" s="6"/>
      <c r="J69" s="6"/>
    </row>
    <row r="70" spans="3:14" ht="18" customHeight="1" x14ac:dyDescent="0.25">
      <c r="I70" s="6"/>
      <c r="J70" s="6"/>
    </row>
    <row r="71" spans="3:14" ht="18" customHeight="1" x14ac:dyDescent="0.25">
      <c r="C71" s="21"/>
      <c r="I71" s="6"/>
      <c r="J71" s="6"/>
    </row>
    <row r="72" spans="3:14" ht="18" customHeight="1" x14ac:dyDescent="0.25">
      <c r="I72" s="6"/>
      <c r="J72" s="6"/>
    </row>
    <row r="73" spans="3:14" x14ac:dyDescent="0.25">
      <c r="C73" s="21"/>
      <c r="I73" s="6"/>
      <c r="J73" s="6"/>
    </row>
    <row r="74" spans="3:14" x14ac:dyDescent="0.25">
      <c r="C74" s="21"/>
      <c r="I74" s="6"/>
      <c r="J74" s="6"/>
    </row>
    <row r="75" spans="3:14" x14ac:dyDescent="0.25">
      <c r="C75" s="21"/>
      <c r="I75" s="6"/>
      <c r="J75" s="6"/>
    </row>
    <row r="76" spans="3:14" x14ac:dyDescent="0.25">
      <c r="I76" s="6"/>
      <c r="J76" s="6"/>
    </row>
    <row r="77" spans="3:14" x14ac:dyDescent="0.25">
      <c r="I77" s="6"/>
      <c r="J77" s="6"/>
    </row>
    <row r="78" spans="3:14" x14ac:dyDescent="0.25">
      <c r="C78" s="21"/>
      <c r="I78" s="6"/>
      <c r="J78" s="6"/>
    </row>
    <row r="79" spans="3:14" x14ac:dyDescent="0.25">
      <c r="C79" s="21"/>
      <c r="I79" s="6"/>
      <c r="J79" s="6"/>
    </row>
    <row r="80" spans="3:14" x14ac:dyDescent="0.25">
      <c r="C80" s="21"/>
      <c r="I80" s="6"/>
      <c r="J80" s="6"/>
    </row>
    <row r="81" spans="3:10" x14ac:dyDescent="0.25"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C85" s="21"/>
      <c r="I85" s="6"/>
      <c r="J85" s="6"/>
    </row>
    <row r="86" spans="3:10" x14ac:dyDescent="0.25">
      <c r="I86" s="6"/>
      <c r="J86" s="6"/>
    </row>
    <row r="87" spans="3:10" x14ac:dyDescent="0.25">
      <c r="C87" s="21"/>
      <c r="I87" s="6"/>
      <c r="J87" s="6"/>
    </row>
    <row r="88" spans="3:10" x14ac:dyDescent="0.25">
      <c r="I88" s="6"/>
      <c r="J88" s="6"/>
    </row>
    <row r="89" spans="3:10" x14ac:dyDescent="0.25">
      <c r="C89" s="21"/>
      <c r="I89" s="6"/>
      <c r="J89" s="6"/>
    </row>
    <row r="90" spans="3:10" x14ac:dyDescent="0.25"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C94" s="21"/>
      <c r="I94" s="6"/>
      <c r="J94" s="6"/>
    </row>
    <row r="95" spans="3:10" x14ac:dyDescent="0.25">
      <c r="I95" s="6"/>
      <c r="J95" s="6"/>
    </row>
    <row r="96" spans="3:10" x14ac:dyDescent="0.25">
      <c r="C96" s="21"/>
      <c r="I96" s="6"/>
      <c r="J96" s="6"/>
    </row>
    <row r="97" spans="3:10" x14ac:dyDescent="0.25">
      <c r="I97" s="6"/>
      <c r="J97" s="6"/>
    </row>
    <row r="98" spans="3:10" x14ac:dyDescent="0.25">
      <c r="C98" s="21"/>
      <c r="I98" s="6"/>
      <c r="J98" s="6"/>
    </row>
    <row r="99" spans="3:10" x14ac:dyDescent="0.25"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C103" s="21"/>
      <c r="I103" s="6"/>
      <c r="J103" s="6"/>
    </row>
    <row r="104" spans="3:10" x14ac:dyDescent="0.25">
      <c r="I104" s="6"/>
      <c r="J104" s="6"/>
    </row>
    <row r="105" spans="3:10" x14ac:dyDescent="0.25">
      <c r="C105" s="21"/>
      <c r="I105" s="6"/>
      <c r="J105" s="6"/>
    </row>
    <row r="106" spans="3:10" x14ac:dyDescent="0.25">
      <c r="I106" s="6"/>
      <c r="J106" s="6"/>
    </row>
    <row r="107" spans="3:10" x14ac:dyDescent="0.25">
      <c r="C107" s="21"/>
      <c r="I107" s="6"/>
      <c r="J107" s="6"/>
    </row>
    <row r="108" spans="3:10" x14ac:dyDescent="0.25"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C111" s="21"/>
      <c r="I111" s="6"/>
      <c r="J111" s="6"/>
    </row>
    <row r="112" spans="3:10" x14ac:dyDescent="0.25">
      <c r="I112" s="6"/>
      <c r="J112" s="6"/>
    </row>
    <row r="113" spans="3:10" x14ac:dyDescent="0.25">
      <c r="I113" s="6"/>
      <c r="J113" s="6"/>
    </row>
    <row r="114" spans="3:10" x14ac:dyDescent="0.25">
      <c r="C114" s="21"/>
      <c r="I114" s="6"/>
      <c r="J114" s="6"/>
    </row>
    <row r="115" spans="3:10" x14ac:dyDescent="0.25">
      <c r="I115" s="6"/>
      <c r="J115" s="6"/>
    </row>
    <row r="116" spans="3:10" x14ac:dyDescent="0.25">
      <c r="C116" s="21"/>
      <c r="I116" s="6"/>
      <c r="J116" s="6"/>
    </row>
    <row r="117" spans="3:10" x14ac:dyDescent="0.25"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C121" s="21"/>
      <c r="I121" s="6"/>
      <c r="J121" s="6"/>
    </row>
    <row r="122" spans="3:10" x14ac:dyDescent="0.25">
      <c r="I122" s="6"/>
      <c r="J122" s="6"/>
    </row>
    <row r="123" spans="3:10" x14ac:dyDescent="0.25">
      <c r="C123" s="21"/>
      <c r="I123" s="6"/>
      <c r="J123" s="6"/>
    </row>
    <row r="124" spans="3:10" x14ac:dyDescent="0.25">
      <c r="I124" s="6"/>
      <c r="J124" s="6"/>
    </row>
    <row r="125" spans="3:10" x14ac:dyDescent="0.25">
      <c r="C125" s="21"/>
      <c r="I125" s="6"/>
      <c r="J125" s="6"/>
    </row>
    <row r="126" spans="3:10" x14ac:dyDescent="0.25"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C129" s="21"/>
      <c r="I129" s="6"/>
      <c r="J129" s="6"/>
    </row>
    <row r="130" spans="3:10" x14ac:dyDescent="0.25">
      <c r="I130" s="6"/>
      <c r="J130" s="6"/>
    </row>
    <row r="131" spans="3:10" x14ac:dyDescent="0.25"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C134" s="21"/>
      <c r="I134" s="6"/>
      <c r="J134" s="6"/>
    </row>
    <row r="135" spans="3:10" x14ac:dyDescent="0.25"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C139" s="21"/>
      <c r="I139" s="6"/>
      <c r="J139" s="6"/>
    </row>
    <row r="140" spans="3:10" x14ac:dyDescent="0.25"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C143" s="21"/>
      <c r="I143" s="6"/>
      <c r="J143" s="6"/>
    </row>
    <row r="144" spans="3:10" x14ac:dyDescent="0.25"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C148" s="21"/>
      <c r="I148" s="6"/>
      <c r="J148" s="6"/>
    </row>
    <row r="149" spans="3:10" x14ac:dyDescent="0.25"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C152" s="21"/>
      <c r="I152" s="6"/>
      <c r="J152" s="6"/>
    </row>
    <row r="153" spans="3:10" x14ac:dyDescent="0.25"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C157" s="21"/>
      <c r="I157" s="6"/>
      <c r="J157" s="6"/>
    </row>
    <row r="158" spans="3:10" x14ac:dyDescent="0.25">
      <c r="I158" s="6"/>
      <c r="J158" s="6"/>
    </row>
    <row r="159" spans="3:10" x14ac:dyDescent="0.25">
      <c r="C159" s="21"/>
      <c r="I159" s="6"/>
      <c r="J159" s="6"/>
    </row>
    <row r="160" spans="3:10" x14ac:dyDescent="0.25">
      <c r="I160" s="6"/>
      <c r="J160" s="6"/>
    </row>
    <row r="161" spans="3:10" x14ac:dyDescent="0.25">
      <c r="C161" s="21"/>
      <c r="I161" s="6"/>
      <c r="J161" s="6"/>
    </row>
    <row r="162" spans="3:10" x14ac:dyDescent="0.25"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C166" s="21"/>
      <c r="I166" s="6"/>
      <c r="J166" s="6"/>
    </row>
    <row r="167" spans="3:10" x14ac:dyDescent="0.25"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C170" s="21"/>
      <c r="I170" s="6"/>
      <c r="J170" s="6"/>
    </row>
    <row r="171" spans="3:10" x14ac:dyDescent="0.25"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C175" s="21"/>
      <c r="I175" s="6"/>
      <c r="J175" s="6"/>
    </row>
    <row r="176" spans="3:10" x14ac:dyDescent="0.25">
      <c r="I176" s="6"/>
      <c r="J176" s="6"/>
    </row>
    <row r="177" spans="3:10" x14ac:dyDescent="0.25">
      <c r="C177" s="21"/>
      <c r="I177" s="6"/>
      <c r="J177" s="6"/>
    </row>
    <row r="178" spans="3:10" x14ac:dyDescent="0.25">
      <c r="I178" s="6"/>
      <c r="J178" s="6"/>
    </row>
    <row r="179" spans="3:10" x14ac:dyDescent="0.25">
      <c r="C179" s="21"/>
      <c r="I179" s="6"/>
      <c r="J179" s="6"/>
    </row>
    <row r="180" spans="3:10" x14ac:dyDescent="0.25"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C184" s="21"/>
      <c r="I184" s="6"/>
      <c r="J184" s="6"/>
    </row>
    <row r="185" spans="3:10" x14ac:dyDescent="0.25">
      <c r="I185" s="6"/>
      <c r="J185" s="6"/>
    </row>
    <row r="186" spans="3:10" x14ac:dyDescent="0.25">
      <c r="C186" s="21"/>
      <c r="I186" s="6"/>
      <c r="J186" s="6"/>
    </row>
    <row r="187" spans="3:10" x14ac:dyDescent="0.25">
      <c r="I187" s="6"/>
      <c r="J187" s="6"/>
    </row>
    <row r="188" spans="3:10" x14ac:dyDescent="0.25">
      <c r="C188" s="21"/>
      <c r="I188" s="6"/>
      <c r="J188" s="6"/>
    </row>
    <row r="189" spans="3:10" x14ac:dyDescent="0.25"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C193" s="21"/>
      <c r="I193" s="6"/>
      <c r="J193" s="6"/>
    </row>
    <row r="194" spans="3:10" x14ac:dyDescent="0.25">
      <c r="I194" s="6"/>
      <c r="J194" s="6"/>
    </row>
    <row r="195" spans="3:10" x14ac:dyDescent="0.25">
      <c r="C195" s="21"/>
      <c r="I195" s="6"/>
      <c r="J195" s="6"/>
    </row>
    <row r="196" spans="3:10" x14ac:dyDescent="0.25">
      <c r="I196" s="6"/>
      <c r="J196" s="6"/>
    </row>
    <row r="197" spans="3:10" x14ac:dyDescent="0.25">
      <c r="C197" s="21"/>
      <c r="I197" s="6"/>
      <c r="J197" s="6"/>
    </row>
    <row r="198" spans="3:10" x14ac:dyDescent="0.25"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C202" s="21"/>
      <c r="I202" s="6"/>
      <c r="J202" s="6"/>
    </row>
    <row r="203" spans="3:10" x14ac:dyDescent="0.25">
      <c r="I203" s="6"/>
      <c r="J203" s="6"/>
    </row>
    <row r="204" spans="3:10" x14ac:dyDescent="0.25">
      <c r="C204" s="21"/>
      <c r="I204" s="6"/>
      <c r="J204" s="6"/>
    </row>
    <row r="205" spans="3:10" x14ac:dyDescent="0.25">
      <c r="I205" s="6"/>
      <c r="J205" s="6"/>
    </row>
    <row r="206" spans="3:10" x14ac:dyDescent="0.25">
      <c r="C206" s="21"/>
      <c r="I206" s="6"/>
      <c r="J206" s="6"/>
    </row>
    <row r="207" spans="3:10" x14ac:dyDescent="0.25"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C211" s="21"/>
      <c r="I211" s="6"/>
      <c r="J211" s="6"/>
    </row>
    <row r="212" spans="3:10" x14ac:dyDescent="0.25"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C215" s="21"/>
      <c r="I215" s="6"/>
      <c r="J215" s="6"/>
    </row>
    <row r="216" spans="3:10" x14ac:dyDescent="0.25"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C220" s="21"/>
      <c r="I220" s="6"/>
      <c r="J220" s="6"/>
    </row>
    <row r="221" spans="3:10" x14ac:dyDescent="0.25"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C224" s="21"/>
      <c r="I224" s="6"/>
      <c r="J224" s="6"/>
    </row>
    <row r="225" spans="3:10" x14ac:dyDescent="0.25"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C229" s="21"/>
      <c r="I229" s="6"/>
      <c r="J229" s="6"/>
    </row>
    <row r="230" spans="3:10" x14ac:dyDescent="0.25">
      <c r="I230" s="6"/>
      <c r="J230" s="6"/>
    </row>
    <row r="231" spans="3:10" x14ac:dyDescent="0.25">
      <c r="C231" s="21"/>
      <c r="I231" s="6"/>
      <c r="J231" s="6"/>
    </row>
    <row r="232" spans="3:10" x14ac:dyDescent="0.25">
      <c r="I232" s="6"/>
      <c r="J232" s="6"/>
    </row>
    <row r="233" spans="3:10" x14ac:dyDescent="0.25">
      <c r="C233" s="21"/>
      <c r="I233" s="6"/>
      <c r="J233" s="6"/>
    </row>
    <row r="234" spans="3:10" x14ac:dyDescent="0.25"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C238" s="21"/>
      <c r="I238" s="6"/>
      <c r="J238" s="6"/>
    </row>
    <row r="239" spans="3:10" x14ac:dyDescent="0.25">
      <c r="I239" s="6"/>
      <c r="J239" s="6"/>
    </row>
    <row r="240" spans="3:10" x14ac:dyDescent="0.25">
      <c r="C240" s="21"/>
      <c r="I240" s="6"/>
      <c r="J240" s="6"/>
    </row>
    <row r="241" spans="3:10" x14ac:dyDescent="0.25">
      <c r="I241" s="6"/>
      <c r="J241" s="6"/>
    </row>
    <row r="242" spans="3:10" x14ac:dyDescent="0.25">
      <c r="C242" s="21"/>
      <c r="I242" s="6"/>
      <c r="J242" s="6"/>
    </row>
    <row r="243" spans="3:10" x14ac:dyDescent="0.25"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C247" s="21"/>
      <c r="I247" s="6"/>
      <c r="J247" s="6"/>
    </row>
    <row r="248" spans="3:10" x14ac:dyDescent="0.25">
      <c r="I248" s="6"/>
      <c r="J248" s="6"/>
    </row>
    <row r="249" spans="3:10" x14ac:dyDescent="0.25">
      <c r="C249" s="21"/>
      <c r="I249" s="6"/>
      <c r="J249" s="6"/>
    </row>
    <row r="250" spans="3:10" x14ac:dyDescent="0.25">
      <c r="I250" s="6"/>
      <c r="J250" s="6"/>
    </row>
    <row r="251" spans="3:10" x14ac:dyDescent="0.25">
      <c r="C251" s="21"/>
      <c r="I251" s="6"/>
      <c r="J251" s="6"/>
    </row>
    <row r="252" spans="3:10" x14ac:dyDescent="0.25"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C256" s="21"/>
      <c r="I256" s="6"/>
      <c r="J256" s="6"/>
    </row>
    <row r="257" spans="3:10" x14ac:dyDescent="0.25">
      <c r="I257" s="6"/>
      <c r="J257" s="6"/>
    </row>
    <row r="258" spans="3:10" x14ac:dyDescent="0.25">
      <c r="C258" s="21"/>
    </row>
    <row r="260" spans="3:10" x14ac:dyDescent="0.25">
      <c r="C260" s="21"/>
    </row>
    <row r="262" spans="3:10" x14ac:dyDescent="0.25">
      <c r="C262" s="21"/>
    </row>
    <row r="263" spans="3:10" x14ac:dyDescent="0.25">
      <c r="C263" s="21"/>
    </row>
    <row r="264" spans="3:10" x14ac:dyDescent="0.25">
      <c r="C264" s="21"/>
    </row>
    <row r="265" spans="3:10" x14ac:dyDescent="0.25">
      <c r="C265" s="21"/>
    </row>
    <row r="267" spans="3:10" x14ac:dyDescent="0.25">
      <c r="C267" s="21"/>
    </row>
    <row r="268" spans="3:10" x14ac:dyDescent="0.25">
      <c r="C268" s="21"/>
    </row>
    <row r="269" spans="3:10" x14ac:dyDescent="0.25">
      <c r="C269" s="21"/>
    </row>
    <row r="271" spans="3:10" x14ac:dyDescent="0.25">
      <c r="C271" s="21"/>
    </row>
    <row r="272" spans="3:10" x14ac:dyDescent="0.25">
      <c r="C272" s="21"/>
    </row>
    <row r="273" spans="3:3" x14ac:dyDescent="0.25">
      <c r="C273" s="21"/>
    </row>
    <row r="274" spans="3:3" x14ac:dyDescent="0.25">
      <c r="C274" s="21"/>
    </row>
    <row r="276" spans="3:3" x14ac:dyDescent="0.25">
      <c r="C276" s="21"/>
    </row>
    <row r="278" spans="3:3" x14ac:dyDescent="0.25">
      <c r="C278" s="21"/>
    </row>
    <row r="280" spans="3:3" x14ac:dyDescent="0.25">
      <c r="C280" s="21"/>
    </row>
  </sheetData>
  <mergeCells count="55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7"/>
  <sheetViews>
    <sheetView view="pageBreakPreview" zoomScaleNormal="90" zoomScaleSheetLayoutView="100" workbookViewId="0">
      <selection activeCell="N64" sqref="N64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85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43</v>
      </c>
      <c r="D3" s="8">
        <f>$J$62</f>
        <v>14417</v>
      </c>
    </row>
    <row r="4" spans="1:12" ht="18" customHeight="1" x14ac:dyDescent="0.25">
      <c r="A4" s="97" t="s">
        <v>45</v>
      </c>
      <c r="B4" s="97"/>
      <c r="C4" s="97"/>
      <c r="D4" s="8">
        <f>$L$62</f>
        <v>492229</v>
      </c>
    </row>
    <row r="5" spans="1:12" ht="18" customHeight="1" x14ac:dyDescent="0.25">
      <c r="B5" s="9"/>
      <c r="C5" s="10" t="s">
        <v>44</v>
      </c>
      <c r="D5" s="15">
        <f>$N$65</f>
        <v>2.92892129476321E-2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40</v>
      </c>
      <c r="B8" s="77" t="s">
        <v>123</v>
      </c>
      <c r="C8" s="76" t="s">
        <v>39</v>
      </c>
    </row>
    <row r="9" spans="1:12" ht="18" customHeight="1" x14ac:dyDescent="0.25">
      <c r="A9" s="74">
        <v>1</v>
      </c>
      <c r="B9" s="74" t="str">
        <f t="shared" ref="B9:B32" si="0">VLOOKUP(A:A,$O$37:$P$60,2,FALSE)</f>
        <v>07</v>
      </c>
      <c r="C9" s="75">
        <f t="shared" ref="C9:C32" si="1">SUMIF($O$37:$O$60,$A9,$N$37:$N$60)</f>
        <v>9.6577946768060835E-2</v>
      </c>
    </row>
    <row r="10" spans="1:12" ht="18" customHeight="1" x14ac:dyDescent="0.25">
      <c r="A10" s="74">
        <v>2</v>
      </c>
      <c r="B10" s="74" t="str">
        <f t="shared" si="0"/>
        <v>19</v>
      </c>
      <c r="C10" s="75">
        <f t="shared" si="1"/>
        <v>7.774390243902439E-2</v>
      </c>
    </row>
    <row r="11" spans="1:12" ht="18" customHeight="1" x14ac:dyDescent="0.25">
      <c r="A11" s="74">
        <v>3</v>
      </c>
      <c r="B11" s="74" t="str">
        <f t="shared" si="0"/>
        <v>01</v>
      </c>
      <c r="C11" s="75">
        <f t="shared" si="1"/>
        <v>6.8088713095069919E-2</v>
      </c>
    </row>
    <row r="12" spans="1:12" ht="18" customHeight="1" x14ac:dyDescent="0.25">
      <c r="A12" s="74">
        <v>4</v>
      </c>
      <c r="B12" s="74" t="str">
        <f t="shared" si="0"/>
        <v>23</v>
      </c>
      <c r="C12" s="75">
        <f t="shared" si="1"/>
        <v>5.1718644456622866E-2</v>
      </c>
    </row>
    <row r="13" spans="1:12" ht="18" customHeight="1" x14ac:dyDescent="0.25">
      <c r="A13" s="74">
        <v>5</v>
      </c>
      <c r="B13" s="74" t="str">
        <f t="shared" si="0"/>
        <v>13</v>
      </c>
      <c r="C13" s="75">
        <f t="shared" si="1"/>
        <v>4.9522324039773837E-2</v>
      </c>
    </row>
    <row r="14" spans="1:12" ht="18" customHeight="1" x14ac:dyDescent="0.25">
      <c r="A14" s="74">
        <v>6</v>
      </c>
      <c r="B14" s="74" t="str">
        <f t="shared" si="0"/>
        <v>09</v>
      </c>
      <c r="C14" s="75">
        <f t="shared" si="1"/>
        <v>4.8370136698212406E-2</v>
      </c>
    </row>
    <row r="15" spans="1:12" ht="18" customHeight="1" x14ac:dyDescent="0.25">
      <c r="A15" s="74">
        <v>7</v>
      </c>
      <c r="B15" s="74" t="str">
        <f t="shared" si="0"/>
        <v>03</v>
      </c>
      <c r="C15" s="75">
        <f t="shared" si="1"/>
        <v>4.149715215622457E-2</v>
      </c>
    </row>
    <row r="16" spans="1:12" ht="18" customHeight="1" x14ac:dyDescent="0.25">
      <c r="A16" s="74">
        <v>8</v>
      </c>
      <c r="B16" s="74" t="str">
        <f t="shared" si="0"/>
        <v>02</v>
      </c>
      <c r="C16" s="75">
        <f t="shared" si="1"/>
        <v>3.9918464413113641E-2</v>
      </c>
    </row>
    <row r="17" spans="1:3" ht="18" customHeight="1" x14ac:dyDescent="0.25">
      <c r="A17" s="74">
        <v>9</v>
      </c>
      <c r="B17" s="74" t="str">
        <f t="shared" si="0"/>
        <v>06</v>
      </c>
      <c r="C17" s="75">
        <f t="shared" si="1"/>
        <v>3.9603960396039604E-2</v>
      </c>
    </row>
    <row r="18" spans="1:3" ht="18" customHeight="1" x14ac:dyDescent="0.25">
      <c r="A18" s="74">
        <v>10</v>
      </c>
      <c r="B18" s="74" t="str">
        <f t="shared" si="0"/>
        <v>18</v>
      </c>
      <c r="C18" s="75">
        <f t="shared" si="1"/>
        <v>3.4637688730996291E-2</v>
      </c>
    </row>
    <row r="19" spans="1:3" ht="18" customHeight="1" x14ac:dyDescent="0.25">
      <c r="A19" s="74">
        <v>11</v>
      </c>
      <c r="B19" s="74" t="str">
        <f t="shared" si="0"/>
        <v>12</v>
      </c>
      <c r="C19" s="75">
        <f t="shared" si="1"/>
        <v>3.3532357473035436E-2</v>
      </c>
    </row>
    <row r="20" spans="1:3" ht="18" customHeight="1" x14ac:dyDescent="0.25">
      <c r="A20" s="74">
        <v>12</v>
      </c>
      <c r="B20" s="74" t="str">
        <f t="shared" si="0"/>
        <v>20</v>
      </c>
      <c r="C20" s="75">
        <f t="shared" si="1"/>
        <v>3.33710407239819E-2</v>
      </c>
    </row>
    <row r="21" spans="1:3" ht="18" customHeight="1" x14ac:dyDescent="0.25">
      <c r="A21" s="74">
        <v>13</v>
      </c>
      <c r="B21" s="74" t="str">
        <f t="shared" si="0"/>
        <v>08</v>
      </c>
      <c r="C21" s="75">
        <f t="shared" si="1"/>
        <v>3.2112090637884221E-2</v>
      </c>
    </row>
    <row r="22" spans="1:3" ht="18" customHeight="1" x14ac:dyDescent="0.25">
      <c r="A22" s="74">
        <v>14</v>
      </c>
      <c r="B22" s="74" t="str">
        <f t="shared" si="0"/>
        <v>22</v>
      </c>
      <c r="C22" s="75">
        <f t="shared" si="1"/>
        <v>2.7255620865584203E-2</v>
      </c>
    </row>
    <row r="23" spans="1:3" ht="18" customHeight="1" x14ac:dyDescent="0.25">
      <c r="A23" s="74">
        <v>15</v>
      </c>
      <c r="B23" s="74" t="str">
        <f t="shared" si="0"/>
        <v>04</v>
      </c>
      <c r="C23" s="75">
        <f t="shared" si="1"/>
        <v>2.6902173913043479E-2</v>
      </c>
    </row>
    <row r="24" spans="1:3" ht="18" customHeight="1" x14ac:dyDescent="0.25">
      <c r="A24" s="74">
        <v>16</v>
      </c>
      <c r="B24" s="74" t="str">
        <f t="shared" si="0"/>
        <v>10</v>
      </c>
      <c r="C24" s="75">
        <f t="shared" si="1"/>
        <v>2.670697908793147E-2</v>
      </c>
    </row>
    <row r="25" spans="1:3" ht="18" customHeight="1" x14ac:dyDescent="0.25">
      <c r="A25" s="74">
        <v>17</v>
      </c>
      <c r="B25" s="74" t="str">
        <f t="shared" si="0"/>
        <v>16</v>
      </c>
      <c r="C25" s="75">
        <f t="shared" si="1"/>
        <v>2.6621297037630103E-2</v>
      </c>
    </row>
    <row r="26" spans="1:3" ht="18" customHeight="1" x14ac:dyDescent="0.25">
      <c r="A26" s="74">
        <v>18</v>
      </c>
      <c r="B26" s="74" t="str">
        <f t="shared" si="0"/>
        <v>17</v>
      </c>
      <c r="C26" s="75">
        <f t="shared" si="1"/>
        <v>2.6608051827857474E-2</v>
      </c>
    </row>
    <row r="27" spans="1:3" ht="18" customHeight="1" x14ac:dyDescent="0.25">
      <c r="A27" s="74">
        <v>19</v>
      </c>
      <c r="B27" s="74" t="str">
        <f t="shared" si="0"/>
        <v>05</v>
      </c>
      <c r="C27" s="75">
        <f t="shared" si="1"/>
        <v>2.428880385959075E-2</v>
      </c>
    </row>
    <row r="28" spans="1:3" ht="18" customHeight="1" x14ac:dyDescent="0.25">
      <c r="A28" s="74">
        <v>20</v>
      </c>
      <c r="B28" s="74" t="str">
        <f t="shared" si="0"/>
        <v>15</v>
      </c>
      <c r="C28" s="75">
        <f t="shared" si="1"/>
        <v>2.1090112298000549E-2</v>
      </c>
    </row>
    <row r="29" spans="1:3" ht="18" customHeight="1" x14ac:dyDescent="0.25">
      <c r="A29" s="74">
        <v>21</v>
      </c>
      <c r="B29" s="74" t="str">
        <f t="shared" si="0"/>
        <v>11</v>
      </c>
      <c r="C29" s="75">
        <f t="shared" si="1"/>
        <v>1.9943019943019943E-2</v>
      </c>
    </row>
    <row r="30" spans="1:3" ht="18" customHeight="1" x14ac:dyDescent="0.25">
      <c r="A30" s="74">
        <v>22</v>
      </c>
      <c r="B30" s="74" t="str">
        <f t="shared" si="0"/>
        <v>21</v>
      </c>
      <c r="C30" s="75">
        <f t="shared" si="1"/>
        <v>1.6616998450351653E-2</v>
      </c>
    </row>
    <row r="31" spans="1:3" ht="18" customHeight="1" x14ac:dyDescent="0.25">
      <c r="A31" s="74">
        <v>23</v>
      </c>
      <c r="B31" s="74" t="str">
        <f t="shared" si="0"/>
        <v>24</v>
      </c>
      <c r="C31" s="75">
        <f t="shared" si="1"/>
        <v>1.0859237138591014E-2</v>
      </c>
    </row>
    <row r="32" spans="1:3" ht="18" customHeight="1" x14ac:dyDescent="0.25">
      <c r="A32" s="74">
        <v>24</v>
      </c>
      <c r="B32" s="74" t="str">
        <f t="shared" si="0"/>
        <v>14</v>
      </c>
      <c r="C32" s="75">
        <f t="shared" si="1"/>
        <v>9.5083691175181836E-3</v>
      </c>
    </row>
    <row r="33" spans="1:20" ht="18" customHeight="1" x14ac:dyDescent="0.25">
      <c r="A33" s="12"/>
      <c r="G33" s="13"/>
      <c r="H33" s="14"/>
    </row>
    <row r="34" spans="1:20" ht="18" customHeight="1" x14ac:dyDescent="0.25">
      <c r="A34" s="5" t="s">
        <v>120</v>
      </c>
    </row>
    <row r="35" spans="1:20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0" ht="18" customHeight="1" x14ac:dyDescent="0.25">
      <c r="A36" s="76" t="s">
        <v>123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124</v>
      </c>
      <c r="K36" s="99"/>
      <c r="L36" s="98" t="s">
        <v>125</v>
      </c>
      <c r="M36" s="99"/>
      <c r="N36" s="77" t="s">
        <v>39</v>
      </c>
      <c r="O36" s="83" t="s">
        <v>40</v>
      </c>
      <c r="P36" s="84" t="s">
        <v>5</v>
      </c>
      <c r="R36" s="11"/>
    </row>
    <row r="37" spans="1:20" ht="18" customHeight="1" x14ac:dyDescent="0.25">
      <c r="A37" s="73">
        <v>1</v>
      </c>
      <c r="B37" s="78">
        <f>VLOOKUP('0-4'!$A37, Data!$B$2:$J$26, 2, FALSE)</f>
        <v>6597</v>
      </c>
      <c r="C37" s="78">
        <f>VLOOKUP('0-4'!$A37, Data!$B$2:$J$26, 3, FALSE)</f>
        <v>99</v>
      </c>
      <c r="D37" s="78">
        <f>VLOOKUP('0-4'!$A37, Data!$B$2:$J$26, 4, FALSE)</f>
        <v>8</v>
      </c>
      <c r="E37" s="78">
        <f>VLOOKUP('0-4'!$A37, Data!$B$2:$J$26, 5, FALSE)</f>
        <v>29</v>
      </c>
      <c r="F37" s="78">
        <f>VLOOKUP('0-4'!$A37, Data!$B$2:$J$26, 6, FALSE)</f>
        <v>0</v>
      </c>
      <c r="G37" s="78">
        <f>VLOOKUP('0-4'!$A37, Data!$B$2:$J$26, 7, FALSE)</f>
        <v>0</v>
      </c>
      <c r="H37" s="78">
        <f>VLOOKUP('0-4'!$A37, Data!$B$2:$J$26, 8, FALSE)</f>
        <v>273</v>
      </c>
      <c r="I37" s="78">
        <f>VLOOKUP('0-4'!$A37, Data!$B$2:$J$26, 9, FALSE)</f>
        <v>73</v>
      </c>
      <c r="J37" s="100">
        <f t="shared" ref="J37:J60" si="2">SUM(C37:I37)</f>
        <v>482</v>
      </c>
      <c r="K37" s="101"/>
      <c r="L37" s="100">
        <f t="shared" ref="L37:L61" si="3">SUM(B37:I37)</f>
        <v>7079</v>
      </c>
      <c r="M37" s="101"/>
      <c r="N37" s="75">
        <f t="shared" ref="N37:N62" si="4">J37/L37</f>
        <v>6.8088713095069919E-2</v>
      </c>
      <c r="O37" s="74">
        <f>RANK(N37,$N$37:$N$60)</f>
        <v>3</v>
      </c>
      <c r="P37" s="85" t="s">
        <v>6</v>
      </c>
      <c r="R37" s="13"/>
      <c r="T37" s="12"/>
    </row>
    <row r="38" spans="1:20" ht="18" customHeight="1" x14ac:dyDescent="0.25">
      <c r="A38" s="73">
        <v>2</v>
      </c>
      <c r="B38" s="78">
        <f>VLOOKUP('0-4'!$A38, Data!$B$2:$J$26, 2, FALSE)</f>
        <v>5652</v>
      </c>
      <c r="C38" s="78">
        <f>VLOOKUP('0-4'!$A38, Data!$B$2:$J$26, 3, FALSE)</f>
        <v>35</v>
      </c>
      <c r="D38" s="78">
        <f>VLOOKUP('0-4'!$A38, Data!$B$2:$J$26, 4, FALSE)</f>
        <v>2</v>
      </c>
      <c r="E38" s="78">
        <f>VLOOKUP('0-4'!$A38, Data!$B$2:$J$26, 5, FALSE)</f>
        <v>6</v>
      </c>
      <c r="F38" s="78">
        <f>VLOOKUP('0-4'!$A38, Data!$B$2:$J$26, 6, FALSE)</f>
        <v>0</v>
      </c>
      <c r="G38" s="78">
        <f>VLOOKUP('0-4'!$A38, Data!$B$2:$J$26, 7, FALSE)</f>
        <v>0</v>
      </c>
      <c r="H38" s="78">
        <f>VLOOKUP('0-4'!$A38, Data!$B$2:$J$26, 8, FALSE)</f>
        <v>172</v>
      </c>
      <c r="I38" s="78">
        <f>VLOOKUP('0-4'!$A38, Data!$B$2:$J$26, 9, FALSE)</f>
        <v>20</v>
      </c>
      <c r="J38" s="100">
        <f t="shared" si="2"/>
        <v>235</v>
      </c>
      <c r="K38" s="101"/>
      <c r="L38" s="100">
        <f t="shared" si="3"/>
        <v>5887</v>
      </c>
      <c r="M38" s="101"/>
      <c r="N38" s="75">
        <f t="shared" si="4"/>
        <v>3.9918464413113641E-2</v>
      </c>
      <c r="O38" s="74">
        <f t="shared" ref="O38:O60" si="5">RANK(N38,$N$37:$N$60)</f>
        <v>8</v>
      </c>
      <c r="P38" s="85" t="s">
        <v>7</v>
      </c>
      <c r="R38" s="13"/>
      <c r="T38" s="12"/>
    </row>
    <row r="39" spans="1:20" ht="18" customHeight="1" x14ac:dyDescent="0.25">
      <c r="A39" s="73">
        <v>3</v>
      </c>
      <c r="B39" s="78">
        <f>VLOOKUP('0-4'!$A39, Data!$B$2:$J$26, 2, FALSE)</f>
        <v>1178</v>
      </c>
      <c r="C39" s="78">
        <f>VLOOKUP('0-4'!$A39, Data!$B$2:$J$26, 3, FALSE)</f>
        <v>16</v>
      </c>
      <c r="D39" s="78">
        <f>VLOOKUP('0-4'!$A39, Data!$B$2:$J$26, 4, FALSE)</f>
        <v>2</v>
      </c>
      <c r="E39" s="78">
        <f>VLOOKUP('0-4'!$A39, Data!$B$2:$J$26, 5, FALSE)</f>
        <v>3</v>
      </c>
      <c r="F39" s="78">
        <f>VLOOKUP('0-4'!$A39, Data!$B$2:$J$26, 6, FALSE)</f>
        <v>0</v>
      </c>
      <c r="G39" s="78">
        <f>VLOOKUP('0-4'!$A39, Data!$B$2:$J$26, 7, FALSE)</f>
        <v>0</v>
      </c>
      <c r="H39" s="78">
        <f>VLOOKUP('0-4'!$A39, Data!$B$2:$J$26, 8, FALSE)</f>
        <v>27</v>
      </c>
      <c r="I39" s="78">
        <f>VLOOKUP('0-4'!$A39, Data!$B$2:$J$26, 9, FALSE)</f>
        <v>3</v>
      </c>
      <c r="J39" s="100">
        <f t="shared" si="2"/>
        <v>51</v>
      </c>
      <c r="K39" s="101"/>
      <c r="L39" s="100">
        <f t="shared" si="3"/>
        <v>1229</v>
      </c>
      <c r="M39" s="101"/>
      <c r="N39" s="75">
        <f t="shared" si="4"/>
        <v>4.149715215622457E-2</v>
      </c>
      <c r="O39" s="74">
        <f t="shared" si="5"/>
        <v>7</v>
      </c>
      <c r="P39" s="85" t="s">
        <v>8</v>
      </c>
      <c r="R39" s="13"/>
      <c r="T39" s="12"/>
    </row>
    <row r="40" spans="1:20" ht="18" customHeight="1" x14ac:dyDescent="0.25">
      <c r="A40" s="73">
        <v>4</v>
      </c>
      <c r="B40" s="78">
        <f>VLOOKUP('0-4'!$A40, Data!$B$2:$J$26, 2, FALSE)</f>
        <v>3581</v>
      </c>
      <c r="C40" s="78">
        <f>VLOOKUP('0-4'!$A40, Data!$B$2:$J$26, 3, FALSE)</f>
        <v>19</v>
      </c>
      <c r="D40" s="78">
        <f>VLOOKUP('0-4'!$A40, Data!$B$2:$J$26, 4, FALSE)</f>
        <v>1</v>
      </c>
      <c r="E40" s="78">
        <f>VLOOKUP('0-4'!$A40, Data!$B$2:$J$26, 5, FALSE)</f>
        <v>5</v>
      </c>
      <c r="F40" s="78">
        <f>VLOOKUP('0-4'!$A40, Data!$B$2:$J$26, 6, FALSE)</f>
        <v>0</v>
      </c>
      <c r="G40" s="78">
        <f>VLOOKUP('0-4'!$A40, Data!$B$2:$J$26, 7, FALSE)</f>
        <v>0</v>
      </c>
      <c r="H40" s="78">
        <f>VLOOKUP('0-4'!$A40, Data!$B$2:$J$26, 8, FALSE)</f>
        <v>64</v>
      </c>
      <c r="I40" s="78">
        <f>VLOOKUP('0-4'!$A40, Data!$B$2:$J$26, 9, FALSE)</f>
        <v>10</v>
      </c>
      <c r="J40" s="100">
        <f t="shared" si="2"/>
        <v>99</v>
      </c>
      <c r="K40" s="101"/>
      <c r="L40" s="100">
        <f t="shared" si="3"/>
        <v>3680</v>
      </c>
      <c r="M40" s="101"/>
      <c r="N40" s="75">
        <f t="shared" si="4"/>
        <v>2.6902173913043479E-2</v>
      </c>
      <c r="O40" s="74">
        <f t="shared" si="5"/>
        <v>15</v>
      </c>
      <c r="P40" s="85" t="s">
        <v>9</v>
      </c>
      <c r="R40" s="13"/>
      <c r="T40" s="12"/>
    </row>
    <row r="41" spans="1:20" ht="18" customHeight="1" x14ac:dyDescent="0.25">
      <c r="A41" s="73">
        <v>5</v>
      </c>
      <c r="B41" s="78">
        <f>VLOOKUP('0-4'!$A41, Data!$B$2:$J$26, 2, FALSE)</f>
        <v>5865</v>
      </c>
      <c r="C41" s="78">
        <f>VLOOKUP('0-4'!$A41, Data!$B$2:$J$26, 3, FALSE)</f>
        <v>11</v>
      </c>
      <c r="D41" s="78">
        <f>VLOOKUP('0-4'!$A41, Data!$B$2:$J$26, 4, FALSE)</f>
        <v>2</v>
      </c>
      <c r="E41" s="78">
        <f>VLOOKUP('0-4'!$A41, Data!$B$2:$J$26, 5, FALSE)</f>
        <v>13</v>
      </c>
      <c r="F41" s="78">
        <f>VLOOKUP('0-4'!$A41, Data!$B$2:$J$26, 6, FALSE)</f>
        <v>0</v>
      </c>
      <c r="G41" s="78">
        <f>VLOOKUP('0-4'!$A41, Data!$B$2:$J$26, 7, FALSE)</f>
        <v>0</v>
      </c>
      <c r="H41" s="78">
        <f>VLOOKUP('0-4'!$A41, Data!$B$2:$J$26, 8, FALSE)</f>
        <v>114</v>
      </c>
      <c r="I41" s="78">
        <f>VLOOKUP('0-4'!$A41, Data!$B$2:$J$26, 9, FALSE)</f>
        <v>6</v>
      </c>
      <c r="J41" s="100">
        <f t="shared" si="2"/>
        <v>146</v>
      </c>
      <c r="K41" s="101"/>
      <c r="L41" s="100">
        <f t="shared" si="3"/>
        <v>6011</v>
      </c>
      <c r="M41" s="101"/>
      <c r="N41" s="75">
        <f t="shared" si="4"/>
        <v>2.428880385959075E-2</v>
      </c>
      <c r="O41" s="74">
        <f t="shared" si="5"/>
        <v>19</v>
      </c>
      <c r="P41" s="85" t="s">
        <v>10</v>
      </c>
      <c r="R41" s="13"/>
      <c r="T41" s="12"/>
    </row>
    <row r="42" spans="1:20" ht="18" customHeight="1" x14ac:dyDescent="0.25">
      <c r="A42" s="73">
        <v>6</v>
      </c>
      <c r="B42" s="78">
        <f>VLOOKUP('0-4'!$A42, Data!$B$2:$J$26, 2, FALSE)</f>
        <v>1261</v>
      </c>
      <c r="C42" s="78">
        <f>VLOOKUP('0-4'!$A42, Data!$B$2:$J$26, 3, FALSE)</f>
        <v>16</v>
      </c>
      <c r="D42" s="78">
        <f>VLOOKUP('0-4'!$A42, Data!$B$2:$J$26, 4, FALSE)</f>
        <v>0</v>
      </c>
      <c r="E42" s="78">
        <f>VLOOKUP('0-4'!$A42, Data!$B$2:$J$26, 5, FALSE)</f>
        <v>9</v>
      </c>
      <c r="F42" s="78">
        <f>VLOOKUP('0-4'!$A42, Data!$B$2:$J$26, 6, FALSE)</f>
        <v>0</v>
      </c>
      <c r="G42" s="78">
        <f>VLOOKUP('0-4'!$A42, Data!$B$2:$J$26, 7, FALSE)</f>
        <v>0</v>
      </c>
      <c r="H42" s="78">
        <f>VLOOKUP('0-4'!$A42, Data!$B$2:$J$26, 8, FALSE)</f>
        <v>22</v>
      </c>
      <c r="I42" s="78">
        <f>VLOOKUP('0-4'!$A42, Data!$B$2:$J$26, 9, FALSE)</f>
        <v>5</v>
      </c>
      <c r="J42" s="100">
        <f t="shared" si="2"/>
        <v>52</v>
      </c>
      <c r="K42" s="101"/>
      <c r="L42" s="100">
        <f t="shared" si="3"/>
        <v>1313</v>
      </c>
      <c r="M42" s="101"/>
      <c r="N42" s="75">
        <f t="shared" si="4"/>
        <v>3.9603960396039604E-2</v>
      </c>
      <c r="O42" s="74">
        <f t="shared" si="5"/>
        <v>9</v>
      </c>
      <c r="P42" s="85" t="s">
        <v>11</v>
      </c>
      <c r="R42" s="13"/>
      <c r="T42" s="12"/>
    </row>
    <row r="43" spans="1:20" ht="18" customHeight="1" x14ac:dyDescent="0.25">
      <c r="A43" s="73">
        <v>7</v>
      </c>
      <c r="B43" s="78">
        <f>VLOOKUP('0-4'!$A43, Data!$B$2:$J$26, 2, FALSE)</f>
        <v>1188</v>
      </c>
      <c r="C43" s="78">
        <f>VLOOKUP('0-4'!$A43, Data!$B$2:$J$26, 3, FALSE)</f>
        <v>39</v>
      </c>
      <c r="D43" s="78">
        <f>VLOOKUP('0-4'!$A43, Data!$B$2:$J$26, 4, FALSE)</f>
        <v>3</v>
      </c>
      <c r="E43" s="78">
        <f>VLOOKUP('0-4'!$A43, Data!$B$2:$J$26, 5, FALSE)</f>
        <v>6</v>
      </c>
      <c r="F43" s="78">
        <f>VLOOKUP('0-4'!$A43, Data!$B$2:$J$26, 6, FALSE)</f>
        <v>0</v>
      </c>
      <c r="G43" s="78">
        <f>VLOOKUP('0-4'!$A43, Data!$B$2:$J$26, 7, FALSE)</f>
        <v>0</v>
      </c>
      <c r="H43" s="78">
        <f>VLOOKUP('0-4'!$A43, Data!$B$2:$J$26, 8, FALSE)</f>
        <v>69</v>
      </c>
      <c r="I43" s="78">
        <f>VLOOKUP('0-4'!$A43, Data!$B$2:$J$26, 9, FALSE)</f>
        <v>10</v>
      </c>
      <c r="J43" s="100">
        <f t="shared" si="2"/>
        <v>127</v>
      </c>
      <c r="K43" s="101"/>
      <c r="L43" s="100">
        <f t="shared" si="3"/>
        <v>1315</v>
      </c>
      <c r="M43" s="101"/>
      <c r="N43" s="75">
        <f t="shared" si="4"/>
        <v>9.6577946768060835E-2</v>
      </c>
      <c r="O43" s="74">
        <f t="shared" si="5"/>
        <v>1</v>
      </c>
      <c r="P43" s="85" t="s">
        <v>12</v>
      </c>
      <c r="R43" s="13"/>
      <c r="T43" s="12"/>
    </row>
    <row r="44" spans="1:20" ht="18" customHeight="1" x14ac:dyDescent="0.25">
      <c r="A44" s="73">
        <v>8</v>
      </c>
      <c r="B44" s="78">
        <f>VLOOKUP('0-4'!$A44, Data!$B$2:$J$26, 2, FALSE)</f>
        <v>28875</v>
      </c>
      <c r="C44" s="78">
        <f>VLOOKUP('0-4'!$A44, Data!$B$2:$J$26, 3, FALSE)</f>
        <v>92</v>
      </c>
      <c r="D44" s="78">
        <f>VLOOKUP('0-4'!$A44, Data!$B$2:$J$26, 4, FALSE)</f>
        <v>28</v>
      </c>
      <c r="E44" s="78">
        <f>VLOOKUP('0-4'!$A44, Data!$B$2:$J$26, 5, FALSE)</f>
        <v>37</v>
      </c>
      <c r="F44" s="78">
        <f>VLOOKUP('0-4'!$A44, Data!$B$2:$J$26, 6, FALSE)</f>
        <v>0</v>
      </c>
      <c r="G44" s="78">
        <f>VLOOKUP('0-4'!$A44, Data!$B$2:$J$26, 7, FALSE)</f>
        <v>0</v>
      </c>
      <c r="H44" s="78">
        <f>VLOOKUP('0-4'!$A44, Data!$B$2:$J$26, 8, FALSE)</f>
        <v>769</v>
      </c>
      <c r="I44" s="78">
        <f>VLOOKUP('0-4'!$A44, Data!$B$2:$J$26, 9, FALSE)</f>
        <v>32</v>
      </c>
      <c r="J44" s="100">
        <f t="shared" si="2"/>
        <v>958</v>
      </c>
      <c r="K44" s="101"/>
      <c r="L44" s="100">
        <f t="shared" si="3"/>
        <v>29833</v>
      </c>
      <c r="M44" s="101"/>
      <c r="N44" s="75">
        <f t="shared" si="4"/>
        <v>3.2112090637884221E-2</v>
      </c>
      <c r="O44" s="74">
        <f t="shared" si="5"/>
        <v>13</v>
      </c>
      <c r="P44" s="85" t="s">
        <v>13</v>
      </c>
      <c r="R44" s="13"/>
      <c r="T44" s="12"/>
    </row>
    <row r="45" spans="1:20" ht="18" customHeight="1" x14ac:dyDescent="0.25">
      <c r="A45" s="73">
        <v>9</v>
      </c>
      <c r="B45" s="78">
        <f>VLOOKUP('0-4'!$A45, Data!$B$2:$J$26, 2, FALSE)</f>
        <v>4525</v>
      </c>
      <c r="C45" s="78">
        <f>VLOOKUP('0-4'!$A45, Data!$B$2:$J$26, 3, FALSE)</f>
        <v>36</v>
      </c>
      <c r="D45" s="78">
        <f>VLOOKUP('0-4'!$A45, Data!$B$2:$J$26, 4, FALSE)</f>
        <v>45</v>
      </c>
      <c r="E45" s="78">
        <f>VLOOKUP('0-4'!$A45, Data!$B$2:$J$26, 5, FALSE)</f>
        <v>9</v>
      </c>
      <c r="F45" s="78">
        <f>VLOOKUP('0-4'!$A45, Data!$B$2:$J$26, 6, FALSE)</f>
        <v>0</v>
      </c>
      <c r="G45" s="78">
        <f>VLOOKUP('0-4'!$A45, Data!$B$2:$J$26, 7, FALSE)</f>
        <v>0</v>
      </c>
      <c r="H45" s="78">
        <f>VLOOKUP('0-4'!$A45, Data!$B$2:$J$26, 8, FALSE)</f>
        <v>133</v>
      </c>
      <c r="I45" s="78">
        <f>VLOOKUP('0-4'!$A45, Data!$B$2:$J$26, 9, FALSE)</f>
        <v>7</v>
      </c>
      <c r="J45" s="100">
        <f t="shared" si="2"/>
        <v>230</v>
      </c>
      <c r="K45" s="101"/>
      <c r="L45" s="100">
        <f t="shared" si="3"/>
        <v>4755</v>
      </c>
      <c r="M45" s="101"/>
      <c r="N45" s="75">
        <f t="shared" si="4"/>
        <v>4.8370136698212406E-2</v>
      </c>
      <c r="O45" s="74">
        <f t="shared" si="5"/>
        <v>6</v>
      </c>
      <c r="P45" s="85" t="s">
        <v>14</v>
      </c>
      <c r="R45" s="13"/>
      <c r="T45" s="12"/>
    </row>
    <row r="46" spans="1:20" ht="18" customHeight="1" x14ac:dyDescent="0.25">
      <c r="A46" s="73">
        <v>10</v>
      </c>
      <c r="B46" s="78">
        <f>VLOOKUP('0-4'!$A46, Data!$B$2:$J$26, 2, FALSE)</f>
        <v>7726</v>
      </c>
      <c r="C46" s="78">
        <f>VLOOKUP('0-4'!$A46, Data!$B$2:$J$26, 3, FALSE)</f>
        <v>33</v>
      </c>
      <c r="D46" s="78">
        <f>VLOOKUP('0-4'!$A46, Data!$B$2:$J$26, 4, FALSE)</f>
        <v>3</v>
      </c>
      <c r="E46" s="78">
        <f>VLOOKUP('0-4'!$A46, Data!$B$2:$J$26, 5, FALSE)</f>
        <v>22</v>
      </c>
      <c r="F46" s="78">
        <f>VLOOKUP('0-4'!$A46, Data!$B$2:$J$26, 6, FALSE)</f>
        <v>0</v>
      </c>
      <c r="G46" s="78">
        <f>VLOOKUP('0-4'!$A46, Data!$B$2:$J$26, 7, FALSE)</f>
        <v>0</v>
      </c>
      <c r="H46" s="78">
        <f>VLOOKUP('0-4'!$A46, Data!$B$2:$J$26, 8, FALSE)</f>
        <v>137</v>
      </c>
      <c r="I46" s="78">
        <f>VLOOKUP('0-4'!$A46, Data!$B$2:$J$26, 9, FALSE)</f>
        <v>17</v>
      </c>
      <c r="J46" s="100">
        <f t="shared" si="2"/>
        <v>212</v>
      </c>
      <c r="K46" s="101"/>
      <c r="L46" s="100">
        <f t="shared" si="3"/>
        <v>7938</v>
      </c>
      <c r="M46" s="101"/>
      <c r="N46" s="75">
        <f t="shared" si="4"/>
        <v>2.670697908793147E-2</v>
      </c>
      <c r="O46" s="74">
        <f t="shared" si="5"/>
        <v>16</v>
      </c>
      <c r="P46" s="85" t="s">
        <v>15</v>
      </c>
      <c r="R46" s="13"/>
      <c r="T46" s="12"/>
    </row>
    <row r="47" spans="1:20" ht="18" customHeight="1" x14ac:dyDescent="0.25">
      <c r="A47" s="73">
        <v>11</v>
      </c>
      <c r="B47" s="78">
        <f>VLOOKUP('0-4'!$A47, Data!$B$2:$J$26, 2, FALSE)</f>
        <v>11352</v>
      </c>
      <c r="C47" s="78">
        <f>VLOOKUP('0-4'!$A47, Data!$B$2:$J$26, 3, FALSE)</f>
        <v>51</v>
      </c>
      <c r="D47" s="78">
        <f>VLOOKUP('0-4'!$A47, Data!$B$2:$J$26, 4, FALSE)</f>
        <v>10</v>
      </c>
      <c r="E47" s="78">
        <f>VLOOKUP('0-4'!$A47, Data!$B$2:$J$26, 5, FALSE)</f>
        <v>15</v>
      </c>
      <c r="F47" s="78">
        <f>VLOOKUP('0-4'!$A47, Data!$B$2:$J$26, 6, FALSE)</f>
        <v>0</v>
      </c>
      <c r="G47" s="78">
        <f>VLOOKUP('0-4'!$A47, Data!$B$2:$J$26, 7, FALSE)</f>
        <v>0</v>
      </c>
      <c r="H47" s="78">
        <f>VLOOKUP('0-4'!$A47, Data!$B$2:$J$26, 8, FALSE)</f>
        <v>139</v>
      </c>
      <c r="I47" s="78">
        <f>VLOOKUP('0-4'!$A47, Data!$B$2:$J$26, 9, FALSE)</f>
        <v>16</v>
      </c>
      <c r="J47" s="100">
        <f t="shared" si="2"/>
        <v>231</v>
      </c>
      <c r="K47" s="101"/>
      <c r="L47" s="100">
        <f t="shared" si="3"/>
        <v>11583</v>
      </c>
      <c r="M47" s="101"/>
      <c r="N47" s="75">
        <f t="shared" si="4"/>
        <v>1.9943019943019943E-2</v>
      </c>
      <c r="O47" s="74">
        <f t="shared" si="5"/>
        <v>21</v>
      </c>
      <c r="P47" s="85" t="s">
        <v>16</v>
      </c>
      <c r="R47" s="13"/>
      <c r="T47" s="12"/>
    </row>
    <row r="48" spans="1:20" ht="18" customHeight="1" x14ac:dyDescent="0.25">
      <c r="A48" s="73">
        <v>12</v>
      </c>
      <c r="B48" s="78">
        <f>VLOOKUP('0-4'!$A48, Data!$B$2:$J$26, 2, FALSE)</f>
        <v>50179</v>
      </c>
      <c r="C48" s="78">
        <f>VLOOKUP('0-4'!$A48, Data!$B$2:$J$26, 3, FALSE)</f>
        <v>164</v>
      </c>
      <c r="D48" s="78">
        <f>VLOOKUP('0-4'!$A48, Data!$B$2:$J$26, 4, FALSE)</f>
        <v>9</v>
      </c>
      <c r="E48" s="78">
        <f>VLOOKUP('0-4'!$A48, Data!$B$2:$J$26, 5, FALSE)</f>
        <v>51</v>
      </c>
      <c r="F48" s="78">
        <f>VLOOKUP('0-4'!$A48, Data!$B$2:$J$26, 6, FALSE)</f>
        <v>0</v>
      </c>
      <c r="G48" s="78">
        <f>VLOOKUP('0-4'!$A48, Data!$B$2:$J$26, 7, FALSE)</f>
        <v>0</v>
      </c>
      <c r="H48" s="78">
        <f>VLOOKUP('0-4'!$A48, Data!$B$2:$J$26, 8, FALSE)</f>
        <v>1422</v>
      </c>
      <c r="I48" s="78">
        <f>VLOOKUP('0-4'!$A48, Data!$B$2:$J$26, 9, FALSE)</f>
        <v>95</v>
      </c>
      <c r="J48" s="100">
        <f t="shared" si="2"/>
        <v>1741</v>
      </c>
      <c r="K48" s="101"/>
      <c r="L48" s="100">
        <f t="shared" si="3"/>
        <v>51920</v>
      </c>
      <c r="M48" s="101"/>
      <c r="N48" s="75">
        <f t="shared" si="4"/>
        <v>3.3532357473035436E-2</v>
      </c>
      <c r="O48" s="74">
        <f t="shared" si="5"/>
        <v>11</v>
      </c>
      <c r="P48" s="85" t="s">
        <v>17</v>
      </c>
      <c r="R48" s="13"/>
      <c r="T48" s="12"/>
    </row>
    <row r="49" spans="1:20" ht="18" customHeight="1" x14ac:dyDescent="0.25">
      <c r="A49" s="73">
        <v>13</v>
      </c>
      <c r="B49" s="78">
        <f>VLOOKUP('0-4'!$A49, Data!$B$2:$J$26, 2, FALSE)</f>
        <v>9750</v>
      </c>
      <c r="C49" s="78">
        <f>VLOOKUP('0-4'!$A49, Data!$B$2:$J$26, 3, FALSE)</f>
        <v>95</v>
      </c>
      <c r="D49" s="78">
        <f>VLOOKUP('0-4'!$A49, Data!$B$2:$J$26, 4, FALSE)</f>
        <v>7</v>
      </c>
      <c r="E49" s="78">
        <f>VLOOKUP('0-4'!$A49, Data!$B$2:$J$26, 5, FALSE)</f>
        <v>24</v>
      </c>
      <c r="F49" s="78">
        <f>VLOOKUP('0-4'!$A49, Data!$B$2:$J$26, 6, FALSE)</f>
        <v>0</v>
      </c>
      <c r="G49" s="78">
        <f>VLOOKUP('0-4'!$A49, Data!$B$2:$J$26, 7, FALSE)</f>
        <v>0</v>
      </c>
      <c r="H49" s="78">
        <f>VLOOKUP('0-4'!$A49, Data!$B$2:$J$26, 8, FALSE)</f>
        <v>343</v>
      </c>
      <c r="I49" s="78">
        <f>VLOOKUP('0-4'!$A49, Data!$B$2:$J$26, 9, FALSE)</f>
        <v>39</v>
      </c>
      <c r="J49" s="100">
        <f t="shared" si="2"/>
        <v>508</v>
      </c>
      <c r="K49" s="101"/>
      <c r="L49" s="100">
        <f t="shared" si="3"/>
        <v>10258</v>
      </c>
      <c r="M49" s="101"/>
      <c r="N49" s="75">
        <f t="shared" si="4"/>
        <v>4.9522324039773837E-2</v>
      </c>
      <c r="O49" s="74">
        <f t="shared" si="5"/>
        <v>5</v>
      </c>
      <c r="P49" s="85" t="s">
        <v>18</v>
      </c>
      <c r="R49" s="13"/>
      <c r="T49" s="12"/>
    </row>
    <row r="50" spans="1:20" ht="18" customHeight="1" x14ac:dyDescent="0.25">
      <c r="A50" s="73">
        <v>14</v>
      </c>
      <c r="B50" s="78">
        <f>VLOOKUP('0-4'!$A50, Data!$B$2:$J$26, 2, FALSE)</f>
        <v>22605</v>
      </c>
      <c r="C50" s="78">
        <f>VLOOKUP('0-4'!$A50, Data!$B$2:$J$26, 3, FALSE)</f>
        <v>17</v>
      </c>
      <c r="D50" s="78">
        <f>VLOOKUP('0-4'!$A50, Data!$B$2:$J$26, 4, FALSE)</f>
        <v>0</v>
      </c>
      <c r="E50" s="78">
        <f>VLOOKUP('0-4'!$A50, Data!$B$2:$J$26, 5, FALSE)</f>
        <v>17</v>
      </c>
      <c r="F50" s="78">
        <f>VLOOKUP('0-4'!$A50, Data!$B$2:$J$26, 6, FALSE)</f>
        <v>0</v>
      </c>
      <c r="G50" s="78">
        <f>VLOOKUP('0-4'!$A50, Data!$B$2:$J$26, 7, FALSE)</f>
        <v>0</v>
      </c>
      <c r="H50" s="78">
        <f>VLOOKUP('0-4'!$A50, Data!$B$2:$J$26, 8, FALSE)</f>
        <v>148</v>
      </c>
      <c r="I50" s="78">
        <f>VLOOKUP('0-4'!$A50, Data!$B$2:$J$26, 9, FALSE)</f>
        <v>35</v>
      </c>
      <c r="J50" s="100">
        <f t="shared" si="2"/>
        <v>217</v>
      </c>
      <c r="K50" s="101"/>
      <c r="L50" s="100">
        <f t="shared" si="3"/>
        <v>22822</v>
      </c>
      <c r="M50" s="101"/>
      <c r="N50" s="75">
        <f t="shared" si="4"/>
        <v>9.5083691175181836E-3</v>
      </c>
      <c r="O50" s="74">
        <f t="shared" si="5"/>
        <v>24</v>
      </c>
      <c r="P50" s="85" t="s">
        <v>19</v>
      </c>
      <c r="R50" s="13"/>
      <c r="T50" s="12"/>
    </row>
    <row r="51" spans="1:20" ht="18" customHeight="1" x14ac:dyDescent="0.25">
      <c r="A51" s="73">
        <v>15</v>
      </c>
      <c r="B51" s="78">
        <f>VLOOKUP('0-4'!$A51, Data!$B$2:$J$26, 2, FALSE)</f>
        <v>28592</v>
      </c>
      <c r="C51" s="78">
        <f>VLOOKUP('0-4'!$A51, Data!$B$2:$J$26, 3, FALSE)</f>
        <v>37</v>
      </c>
      <c r="D51" s="78">
        <f>VLOOKUP('0-4'!$A51, Data!$B$2:$J$26, 4, FALSE)</f>
        <v>5</v>
      </c>
      <c r="E51" s="78">
        <f>VLOOKUP('0-4'!$A51, Data!$B$2:$J$26, 5, FALSE)</f>
        <v>18</v>
      </c>
      <c r="F51" s="78">
        <f>VLOOKUP('0-4'!$A51, Data!$B$2:$J$26, 6, FALSE)</f>
        <v>0</v>
      </c>
      <c r="G51" s="78">
        <f>VLOOKUP('0-4'!$A51, Data!$B$2:$J$26, 7, FALSE)</f>
        <v>0</v>
      </c>
      <c r="H51" s="78">
        <f>VLOOKUP('0-4'!$A51, Data!$B$2:$J$26, 8, FALSE)</f>
        <v>521</v>
      </c>
      <c r="I51" s="78">
        <f>VLOOKUP('0-4'!$A51, Data!$B$2:$J$26, 9, FALSE)</f>
        <v>35</v>
      </c>
      <c r="J51" s="100">
        <f t="shared" si="2"/>
        <v>616</v>
      </c>
      <c r="K51" s="101"/>
      <c r="L51" s="100">
        <f t="shared" si="3"/>
        <v>29208</v>
      </c>
      <c r="M51" s="101"/>
      <c r="N51" s="75">
        <f t="shared" si="4"/>
        <v>2.1090112298000549E-2</v>
      </c>
      <c r="O51" s="74">
        <f t="shared" si="5"/>
        <v>20</v>
      </c>
      <c r="P51" s="85" t="s">
        <v>20</v>
      </c>
      <c r="R51" s="13"/>
      <c r="T51" s="12"/>
    </row>
    <row r="52" spans="1:20" ht="18" customHeight="1" x14ac:dyDescent="0.25">
      <c r="A52" s="73">
        <v>16</v>
      </c>
      <c r="B52" s="78">
        <f>VLOOKUP('0-4'!$A52, Data!$B$2:$J$26, 2, FALSE)</f>
        <v>9726</v>
      </c>
      <c r="C52" s="78">
        <f>VLOOKUP('0-4'!$A52, Data!$B$2:$J$26, 3, FALSE)</f>
        <v>63</v>
      </c>
      <c r="D52" s="78">
        <f>VLOOKUP('0-4'!$A52, Data!$B$2:$J$26, 4, FALSE)</f>
        <v>1</v>
      </c>
      <c r="E52" s="78">
        <f>VLOOKUP('0-4'!$A52, Data!$B$2:$J$26, 5, FALSE)</f>
        <v>9</v>
      </c>
      <c r="F52" s="78">
        <f>VLOOKUP('0-4'!$A52, Data!$B$2:$J$26, 6, FALSE)</f>
        <v>0</v>
      </c>
      <c r="G52" s="78">
        <f>VLOOKUP('0-4'!$A52, Data!$B$2:$J$26, 7, FALSE)</f>
        <v>0</v>
      </c>
      <c r="H52" s="78">
        <f>VLOOKUP('0-4'!$A52, Data!$B$2:$J$26, 8, FALSE)</f>
        <v>167</v>
      </c>
      <c r="I52" s="78">
        <f>VLOOKUP('0-4'!$A52, Data!$B$2:$J$26, 9, FALSE)</f>
        <v>26</v>
      </c>
      <c r="J52" s="100">
        <f t="shared" si="2"/>
        <v>266</v>
      </c>
      <c r="K52" s="101"/>
      <c r="L52" s="100">
        <f t="shared" si="3"/>
        <v>9992</v>
      </c>
      <c r="M52" s="101"/>
      <c r="N52" s="75">
        <f t="shared" si="4"/>
        <v>2.6621297037630103E-2</v>
      </c>
      <c r="O52" s="74">
        <f t="shared" si="5"/>
        <v>17</v>
      </c>
      <c r="P52" s="85" t="s">
        <v>21</v>
      </c>
      <c r="R52" s="13"/>
      <c r="T52" s="12"/>
    </row>
    <row r="53" spans="1:20" ht="18" customHeight="1" x14ac:dyDescent="0.25">
      <c r="A53" s="73">
        <v>17</v>
      </c>
      <c r="B53" s="78">
        <f>VLOOKUP('0-4'!$A53, Data!$B$2:$J$26, 2, FALSE)</f>
        <v>8414</v>
      </c>
      <c r="C53" s="78">
        <f>VLOOKUP('0-4'!$A53, Data!$B$2:$J$26, 3, FALSE)</f>
        <v>37</v>
      </c>
      <c r="D53" s="78">
        <f>VLOOKUP('0-4'!$A53, Data!$B$2:$J$26, 4, FALSE)</f>
        <v>7</v>
      </c>
      <c r="E53" s="78">
        <f>VLOOKUP('0-4'!$A53, Data!$B$2:$J$26, 5, FALSE)</f>
        <v>12</v>
      </c>
      <c r="F53" s="78">
        <f>VLOOKUP('0-4'!$A53, Data!$B$2:$J$26, 6, FALSE)</f>
        <v>0</v>
      </c>
      <c r="G53" s="78">
        <f>VLOOKUP('0-4'!$A53, Data!$B$2:$J$26, 7, FALSE)</f>
        <v>0</v>
      </c>
      <c r="H53" s="78">
        <f>VLOOKUP('0-4'!$A53, Data!$B$2:$J$26, 8, FALSE)</f>
        <v>140</v>
      </c>
      <c r="I53" s="78">
        <f>VLOOKUP('0-4'!$A53, Data!$B$2:$J$26, 9, FALSE)</f>
        <v>34</v>
      </c>
      <c r="J53" s="100">
        <f t="shared" si="2"/>
        <v>230</v>
      </c>
      <c r="K53" s="101"/>
      <c r="L53" s="100">
        <f t="shared" si="3"/>
        <v>8644</v>
      </c>
      <c r="M53" s="101"/>
      <c r="N53" s="75">
        <f t="shared" si="4"/>
        <v>2.6608051827857474E-2</v>
      </c>
      <c r="O53" s="74">
        <f t="shared" si="5"/>
        <v>18</v>
      </c>
      <c r="P53" s="85" t="s">
        <v>22</v>
      </c>
      <c r="R53" s="13"/>
      <c r="T53" s="12"/>
    </row>
    <row r="54" spans="1:20" ht="18" customHeight="1" x14ac:dyDescent="0.25">
      <c r="A54" s="73">
        <v>18</v>
      </c>
      <c r="B54" s="78">
        <f>VLOOKUP('0-4'!$A54, Data!$B$2:$J$26, 2, FALSE)</f>
        <v>18478</v>
      </c>
      <c r="C54" s="78">
        <f>VLOOKUP('0-4'!$A54, Data!$B$2:$J$26, 3, FALSE)</f>
        <v>104</v>
      </c>
      <c r="D54" s="78">
        <f>VLOOKUP('0-4'!$A54, Data!$B$2:$J$26, 4, FALSE)</f>
        <v>10</v>
      </c>
      <c r="E54" s="78">
        <f>VLOOKUP('0-4'!$A54, Data!$B$2:$J$26, 5, FALSE)</f>
        <v>29</v>
      </c>
      <c r="F54" s="78">
        <f>VLOOKUP('0-4'!$A54, Data!$B$2:$J$26, 6, FALSE)</f>
        <v>0</v>
      </c>
      <c r="G54" s="78">
        <f>VLOOKUP('0-4'!$A54, Data!$B$2:$J$26, 7, FALSE)</f>
        <v>0</v>
      </c>
      <c r="H54" s="78">
        <f>VLOOKUP('0-4'!$A54, Data!$B$2:$J$26, 8, FALSE)</f>
        <v>451</v>
      </c>
      <c r="I54" s="78">
        <f>VLOOKUP('0-4'!$A54, Data!$B$2:$J$26, 9, FALSE)</f>
        <v>69</v>
      </c>
      <c r="J54" s="100">
        <f t="shared" si="2"/>
        <v>663</v>
      </c>
      <c r="K54" s="101"/>
      <c r="L54" s="100">
        <f t="shared" si="3"/>
        <v>19141</v>
      </c>
      <c r="M54" s="101"/>
      <c r="N54" s="75">
        <f t="shared" si="4"/>
        <v>3.4637688730996291E-2</v>
      </c>
      <c r="O54" s="74">
        <f t="shared" si="5"/>
        <v>10</v>
      </c>
      <c r="P54" s="85" t="s">
        <v>23</v>
      </c>
      <c r="R54" s="13"/>
      <c r="T54" s="12"/>
    </row>
    <row r="55" spans="1:20" ht="18" customHeight="1" x14ac:dyDescent="0.25">
      <c r="A55" s="73">
        <v>19</v>
      </c>
      <c r="B55" s="78">
        <f>VLOOKUP('0-4'!$A55, Data!$B$2:$J$26, 2, FALSE)</f>
        <v>2420</v>
      </c>
      <c r="C55" s="78">
        <f>VLOOKUP('0-4'!$A55, Data!$B$2:$J$26, 3, FALSE)</f>
        <v>77</v>
      </c>
      <c r="D55" s="78">
        <f>VLOOKUP('0-4'!$A55, Data!$B$2:$J$26, 4, FALSE)</f>
        <v>6</v>
      </c>
      <c r="E55" s="78">
        <f>VLOOKUP('0-4'!$A55, Data!$B$2:$J$26, 5, FALSE)</f>
        <v>12</v>
      </c>
      <c r="F55" s="78">
        <f>VLOOKUP('0-4'!$A55, Data!$B$2:$J$26, 6, FALSE)</f>
        <v>1</v>
      </c>
      <c r="G55" s="78">
        <f>VLOOKUP('0-4'!$A55, Data!$B$2:$J$26, 7, FALSE)</f>
        <v>0</v>
      </c>
      <c r="H55" s="78">
        <f>VLOOKUP('0-4'!$A55, Data!$B$2:$J$26, 8, FALSE)</f>
        <v>88</v>
      </c>
      <c r="I55" s="78">
        <f>VLOOKUP('0-4'!$A55, Data!$B$2:$J$26, 9, FALSE)</f>
        <v>20</v>
      </c>
      <c r="J55" s="100">
        <f t="shared" si="2"/>
        <v>204</v>
      </c>
      <c r="K55" s="101"/>
      <c r="L55" s="100">
        <f t="shared" si="3"/>
        <v>2624</v>
      </c>
      <c r="M55" s="101"/>
      <c r="N55" s="75">
        <f t="shared" si="4"/>
        <v>7.774390243902439E-2</v>
      </c>
      <c r="O55" s="74">
        <f t="shared" si="5"/>
        <v>2</v>
      </c>
      <c r="P55" s="85" t="s">
        <v>24</v>
      </c>
      <c r="R55" s="13"/>
      <c r="T55" s="12"/>
    </row>
    <row r="56" spans="1:20" ht="18" customHeight="1" x14ac:dyDescent="0.25">
      <c r="A56" s="73">
        <v>20</v>
      </c>
      <c r="B56" s="78">
        <f>VLOOKUP('0-4'!$A56, Data!$B$2:$J$26, 2, FALSE)</f>
        <v>11963</v>
      </c>
      <c r="C56" s="78">
        <f>VLOOKUP('0-4'!$A56, Data!$B$2:$J$26, 3, FALSE)</f>
        <v>96</v>
      </c>
      <c r="D56" s="78">
        <f>VLOOKUP('0-4'!$A56, Data!$B$2:$J$26, 4, FALSE)</f>
        <v>8</v>
      </c>
      <c r="E56" s="78">
        <f>VLOOKUP('0-4'!$A56, Data!$B$2:$J$26, 5, FALSE)</f>
        <v>31</v>
      </c>
      <c r="F56" s="78">
        <f>VLOOKUP('0-4'!$A56, Data!$B$2:$J$26, 6, FALSE)</f>
        <v>0</v>
      </c>
      <c r="G56" s="78">
        <f>VLOOKUP('0-4'!$A56, Data!$B$2:$J$26, 7, FALSE)</f>
        <v>0</v>
      </c>
      <c r="H56" s="78">
        <f>VLOOKUP('0-4'!$A56, Data!$B$2:$J$26, 8, FALSE)</f>
        <v>232</v>
      </c>
      <c r="I56" s="78">
        <f>VLOOKUP('0-4'!$A56, Data!$B$2:$J$26, 9, FALSE)</f>
        <v>46</v>
      </c>
      <c r="J56" s="100">
        <f t="shared" si="2"/>
        <v>413</v>
      </c>
      <c r="K56" s="101"/>
      <c r="L56" s="100">
        <f t="shared" si="3"/>
        <v>12376</v>
      </c>
      <c r="M56" s="101"/>
      <c r="N56" s="75">
        <f t="shared" si="4"/>
        <v>3.33710407239819E-2</v>
      </c>
      <c r="O56" s="74">
        <f t="shared" si="5"/>
        <v>12</v>
      </c>
      <c r="P56" s="85" t="s">
        <v>25</v>
      </c>
      <c r="R56" s="13"/>
      <c r="T56" s="12"/>
    </row>
    <row r="57" spans="1:20" ht="18" customHeight="1" x14ac:dyDescent="0.25">
      <c r="A57" s="73">
        <v>21</v>
      </c>
      <c r="B57" s="78">
        <f>VLOOKUP('0-4'!$A57, Data!$B$2:$J$26, 2, FALSE)</f>
        <v>41248</v>
      </c>
      <c r="C57" s="78">
        <f>VLOOKUP('0-4'!$A57, Data!$B$2:$J$26, 3, FALSE)</f>
        <v>43</v>
      </c>
      <c r="D57" s="78">
        <f>VLOOKUP('0-4'!$A57, Data!$B$2:$J$26, 4, FALSE)</f>
        <v>2</v>
      </c>
      <c r="E57" s="78">
        <f>VLOOKUP('0-4'!$A57, Data!$B$2:$J$26, 5, FALSE)</f>
        <v>15</v>
      </c>
      <c r="F57" s="78">
        <f>VLOOKUP('0-4'!$A57, Data!$B$2:$J$26, 6, FALSE)</f>
        <v>0</v>
      </c>
      <c r="G57" s="78">
        <f>VLOOKUP('0-4'!$A57, Data!$B$2:$J$26, 7, FALSE)</f>
        <v>0</v>
      </c>
      <c r="H57" s="78">
        <f>VLOOKUP('0-4'!$A57, Data!$B$2:$J$26, 8, FALSE)</f>
        <v>582</v>
      </c>
      <c r="I57" s="78">
        <f>VLOOKUP('0-4'!$A57, Data!$B$2:$J$26, 9, FALSE)</f>
        <v>55</v>
      </c>
      <c r="J57" s="100">
        <f t="shared" si="2"/>
        <v>697</v>
      </c>
      <c r="K57" s="101"/>
      <c r="L57" s="100">
        <f t="shared" si="3"/>
        <v>41945</v>
      </c>
      <c r="M57" s="101"/>
      <c r="N57" s="75">
        <f t="shared" si="4"/>
        <v>1.6616998450351653E-2</v>
      </c>
      <c r="O57" s="74">
        <f t="shared" si="5"/>
        <v>22</v>
      </c>
      <c r="P57" s="85" t="s">
        <v>26</v>
      </c>
      <c r="R57" s="13"/>
      <c r="T57" s="12"/>
    </row>
    <row r="58" spans="1:20" ht="18" customHeight="1" x14ac:dyDescent="0.25">
      <c r="A58" s="73">
        <v>22</v>
      </c>
      <c r="B58" s="78">
        <f>VLOOKUP('0-4'!$A58, Data!$B$2:$J$26, 2, FALSE)</f>
        <v>50144</v>
      </c>
      <c r="C58" s="78">
        <f>VLOOKUP('0-4'!$A58, Data!$B$2:$J$26, 3, FALSE)</f>
        <v>106</v>
      </c>
      <c r="D58" s="78">
        <f>VLOOKUP('0-4'!$A58, Data!$B$2:$J$26, 4, FALSE)</f>
        <v>6</v>
      </c>
      <c r="E58" s="78">
        <f>VLOOKUP('0-4'!$A58, Data!$B$2:$J$26, 5, FALSE)</f>
        <v>36</v>
      </c>
      <c r="F58" s="78">
        <f>VLOOKUP('0-4'!$A58, Data!$B$2:$J$26, 6, FALSE)</f>
        <v>0</v>
      </c>
      <c r="G58" s="78">
        <f>VLOOKUP('0-4'!$A58, Data!$B$2:$J$26, 7, FALSE)</f>
        <v>0</v>
      </c>
      <c r="H58" s="78">
        <f>VLOOKUP('0-4'!$A58, Data!$B$2:$J$26, 8, FALSE)</f>
        <v>1136</v>
      </c>
      <c r="I58" s="78">
        <f>VLOOKUP('0-4'!$A58, Data!$B$2:$J$26, 9, FALSE)</f>
        <v>121</v>
      </c>
      <c r="J58" s="100">
        <f t="shared" si="2"/>
        <v>1405</v>
      </c>
      <c r="K58" s="101"/>
      <c r="L58" s="100">
        <f t="shared" si="3"/>
        <v>51549</v>
      </c>
      <c r="M58" s="101"/>
      <c r="N58" s="75">
        <f t="shared" si="4"/>
        <v>2.7255620865584203E-2</v>
      </c>
      <c r="O58" s="74">
        <f t="shared" si="5"/>
        <v>14</v>
      </c>
      <c r="P58" s="85" t="s">
        <v>27</v>
      </c>
      <c r="R58" s="13"/>
      <c r="T58" s="12"/>
    </row>
    <row r="59" spans="1:20" ht="18" customHeight="1" x14ac:dyDescent="0.25">
      <c r="A59" s="73">
        <v>23</v>
      </c>
      <c r="B59" s="78">
        <f>VLOOKUP('0-4'!$A59, Data!$B$2:$J$26, 2, FALSE)</f>
        <v>74405</v>
      </c>
      <c r="C59" s="78">
        <f>VLOOKUP('0-4'!$A59, Data!$B$2:$J$26, 3, FALSE)</f>
        <v>359</v>
      </c>
      <c r="D59" s="78">
        <f>VLOOKUP('0-4'!$A59, Data!$B$2:$J$26, 4, FALSE)</f>
        <v>21</v>
      </c>
      <c r="E59" s="78">
        <f>VLOOKUP('0-4'!$A59, Data!$B$2:$J$26, 5, FALSE)</f>
        <v>124</v>
      </c>
      <c r="F59" s="78">
        <f>VLOOKUP('0-4'!$A59, Data!$B$2:$J$26, 6, FALSE)</f>
        <v>3</v>
      </c>
      <c r="G59" s="78">
        <f>VLOOKUP('0-4'!$A59, Data!$B$2:$J$26, 7, FALSE)</f>
        <v>0</v>
      </c>
      <c r="H59" s="78">
        <f>VLOOKUP('0-4'!$A59, Data!$B$2:$J$26, 8, FALSE)</f>
        <v>3220</v>
      </c>
      <c r="I59" s="78">
        <f>VLOOKUP('0-4'!$A59, Data!$B$2:$J$26, 9, FALSE)</f>
        <v>331</v>
      </c>
      <c r="J59" s="100">
        <f t="shared" si="2"/>
        <v>4058</v>
      </c>
      <c r="K59" s="101"/>
      <c r="L59" s="100">
        <f t="shared" si="3"/>
        <v>78463</v>
      </c>
      <c r="M59" s="101"/>
      <c r="N59" s="75">
        <f t="shared" si="4"/>
        <v>5.1718644456622866E-2</v>
      </c>
      <c r="O59" s="74">
        <f t="shared" si="5"/>
        <v>4</v>
      </c>
      <c r="P59" s="85" t="s">
        <v>28</v>
      </c>
      <c r="R59" s="13"/>
      <c r="T59" s="12"/>
    </row>
    <row r="60" spans="1:20" ht="18" customHeight="1" x14ac:dyDescent="0.25">
      <c r="A60" s="73">
        <v>24</v>
      </c>
      <c r="B60" s="78">
        <f>VLOOKUP('0-4'!$A60, Data!$B$2:$J$26, 2, FALSE)</f>
        <v>29148</v>
      </c>
      <c r="C60" s="78">
        <f>VLOOKUP('0-4'!$A60, Data!$B$2:$J$26, 3, FALSE)</f>
        <v>28</v>
      </c>
      <c r="D60" s="78">
        <f>VLOOKUP('0-4'!$A60, Data!$B$2:$J$26, 4, FALSE)</f>
        <v>3</v>
      </c>
      <c r="E60" s="78">
        <f>VLOOKUP('0-4'!$A60, Data!$B$2:$J$26, 5, FALSE)</f>
        <v>4</v>
      </c>
      <c r="F60" s="78">
        <f>VLOOKUP('0-4'!$A60, Data!$B$2:$J$26, 6, FALSE)</f>
        <v>0</v>
      </c>
      <c r="G60" s="78">
        <f>VLOOKUP('0-4'!$A60, Data!$B$2:$J$26, 7, FALSE)</f>
        <v>0</v>
      </c>
      <c r="H60" s="78">
        <f>VLOOKUP('0-4'!$A60, Data!$B$2:$J$26, 8, FALSE)</f>
        <v>240</v>
      </c>
      <c r="I60" s="78">
        <f>VLOOKUP('0-4'!$A60, Data!$B$2:$J$26, 9, FALSE)</f>
        <v>45</v>
      </c>
      <c r="J60" s="100">
        <f t="shared" si="2"/>
        <v>320</v>
      </c>
      <c r="K60" s="101"/>
      <c r="L60" s="100">
        <f t="shared" si="3"/>
        <v>29468</v>
      </c>
      <c r="M60" s="101"/>
      <c r="N60" s="75">
        <f t="shared" si="4"/>
        <v>1.0859237138591014E-2</v>
      </c>
      <c r="O60" s="74">
        <f t="shared" si="5"/>
        <v>23</v>
      </c>
      <c r="P60" s="85" t="s">
        <v>29</v>
      </c>
      <c r="R60" s="13"/>
      <c r="T60" s="12"/>
    </row>
    <row r="61" spans="1:20" ht="18" customHeight="1" x14ac:dyDescent="0.25">
      <c r="A61" s="73">
        <v>98</v>
      </c>
      <c r="B61" s="78">
        <f>VLOOKUP('0-4'!$A61, Data!$B$2:$J$26, 2, FALSE)</f>
        <v>42940</v>
      </c>
      <c r="C61" s="78">
        <f>VLOOKUP('0-4'!$A61, Data!$B$2:$J$26, 3, FALSE)</f>
        <v>46</v>
      </c>
      <c r="D61" s="78">
        <f>VLOOKUP('0-4'!$A61, Data!$B$2:$J$26, 4, FALSE)</f>
        <v>2</v>
      </c>
      <c r="E61" s="78">
        <f>VLOOKUP('0-4'!$A61, Data!$B$2:$J$26, 5, FALSE)</f>
        <v>8</v>
      </c>
      <c r="F61" s="78">
        <f>VLOOKUP('0-4'!$A61, Data!$B$2:$J$26, 6, FALSE)</f>
        <v>0</v>
      </c>
      <c r="G61" s="78">
        <f>VLOOKUP('0-4'!$A61, Data!$B$2:$J$26, 7, FALSE)</f>
        <v>0</v>
      </c>
      <c r="H61" s="78">
        <f>VLOOKUP('0-4'!$A61, Data!$B$2:$J$26, 8, FALSE)</f>
        <v>163</v>
      </c>
      <c r="I61" s="78">
        <f>VLOOKUP('0-4'!$A61, Data!$B$2:$J$26, 9, FALSE)</f>
        <v>37</v>
      </c>
      <c r="J61" s="100">
        <f t="shared" ref="J61" si="6">SUM(C61:I61)</f>
        <v>256</v>
      </c>
      <c r="K61" s="101"/>
      <c r="L61" s="100">
        <f t="shared" si="3"/>
        <v>43196</v>
      </c>
      <c r="M61" s="101"/>
      <c r="N61" s="75">
        <f t="shared" si="4"/>
        <v>5.9264746735808874E-3</v>
      </c>
      <c r="O61" s="74" t="s">
        <v>122</v>
      </c>
      <c r="P61" s="74">
        <v>98</v>
      </c>
      <c r="R61" s="13"/>
      <c r="T61" s="12"/>
    </row>
    <row r="62" spans="1:20" ht="18" customHeight="1" x14ac:dyDescent="0.25">
      <c r="A62" s="76" t="s">
        <v>37</v>
      </c>
      <c r="B62" s="86">
        <f>SUM(B37:B61)</f>
        <v>477812</v>
      </c>
      <c r="C62" s="86">
        <f t="shared" ref="C62:L62" si="7">SUM(C37:C61)</f>
        <v>1719</v>
      </c>
      <c r="D62" s="86">
        <f t="shared" si="7"/>
        <v>191</v>
      </c>
      <c r="E62" s="86">
        <f t="shared" si="7"/>
        <v>544</v>
      </c>
      <c r="F62" s="86">
        <f t="shared" si="7"/>
        <v>4</v>
      </c>
      <c r="G62" s="86">
        <f t="shared" si="7"/>
        <v>0</v>
      </c>
      <c r="H62" s="86">
        <f t="shared" si="7"/>
        <v>10772</v>
      </c>
      <c r="I62" s="86">
        <f t="shared" si="7"/>
        <v>1187</v>
      </c>
      <c r="J62" s="102">
        <f t="shared" si="7"/>
        <v>14417</v>
      </c>
      <c r="K62" s="103"/>
      <c r="L62" s="102">
        <f t="shared" si="7"/>
        <v>492229</v>
      </c>
      <c r="M62" s="103"/>
      <c r="N62" s="87">
        <f t="shared" si="4"/>
        <v>2.92892129476321E-2</v>
      </c>
      <c r="O62" s="76"/>
      <c r="P62" s="82" t="s">
        <v>37</v>
      </c>
      <c r="R62" s="16"/>
      <c r="T62" s="12"/>
    </row>
    <row r="63" spans="1:20" ht="18" customHeight="1" x14ac:dyDescent="0.25">
      <c r="P63" s="16"/>
    </row>
    <row r="64" spans="1:20" ht="18" customHeight="1" x14ac:dyDescent="0.25">
      <c r="M64" s="7" t="s">
        <v>42</v>
      </c>
      <c r="N64" s="17">
        <f>SUM(J37:J61)</f>
        <v>14417</v>
      </c>
      <c r="P64" s="16"/>
    </row>
    <row r="65" spans="1:182" ht="18" customHeight="1" x14ac:dyDescent="0.25">
      <c r="I65" s="2"/>
      <c r="M65" s="7" t="s">
        <v>41</v>
      </c>
      <c r="N65" s="15">
        <f>J62/L62</f>
        <v>2.92892129476321E-2</v>
      </c>
    </row>
    <row r="66" spans="1:182" ht="18" customHeight="1" x14ac:dyDescent="0.25">
      <c r="B66" s="2"/>
    </row>
    <row r="67" spans="1:182" s="19" customFormat="1" ht="18" customHeight="1" x14ac:dyDescent="0.25">
      <c r="A67" s="18"/>
      <c r="B67" s="18"/>
      <c r="C67" s="18"/>
      <c r="D67" s="3"/>
      <c r="E67" s="18"/>
      <c r="F67" s="3"/>
      <c r="G67" s="3"/>
      <c r="H67" s="18"/>
      <c r="I67" s="18"/>
      <c r="J67" s="18"/>
      <c r="K67" s="18"/>
      <c r="L67" s="18"/>
      <c r="M67" s="18"/>
      <c r="N67" s="3"/>
      <c r="O67" s="3"/>
      <c r="P67" s="18"/>
      <c r="Q67" s="18"/>
      <c r="R67" s="18"/>
      <c r="S67" s="3"/>
      <c r="T67" s="18"/>
      <c r="U67" s="18"/>
      <c r="V67" s="18"/>
      <c r="W67" s="18"/>
      <c r="X67" s="18"/>
      <c r="Y67" s="18"/>
      <c r="Z67" s="18"/>
      <c r="AA67" s="3"/>
      <c r="AB67" s="3"/>
      <c r="AC67" s="18"/>
      <c r="AD67" s="18"/>
      <c r="AE67" s="18"/>
      <c r="AF67" s="18"/>
      <c r="AG67" s="18"/>
      <c r="AH67" s="18"/>
      <c r="AI67" s="3"/>
      <c r="AJ67" s="18"/>
      <c r="AK67" s="18"/>
      <c r="AL67" s="18"/>
      <c r="AM67" s="18"/>
      <c r="AN67" s="18"/>
      <c r="AO67" s="18"/>
      <c r="AP67" s="18"/>
      <c r="AQ67" s="3"/>
      <c r="AR67" s="3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3"/>
      <c r="BF67" s="18"/>
      <c r="BG67" s="3"/>
      <c r="BH67" s="18"/>
      <c r="BI67" s="18"/>
      <c r="BJ67" s="18"/>
      <c r="BK67" s="18"/>
      <c r="BL67" s="18"/>
      <c r="BM67" s="18"/>
      <c r="BN67" s="18"/>
      <c r="BO67" s="3"/>
      <c r="BP67" s="18"/>
      <c r="BQ67" s="18"/>
      <c r="BR67" s="18"/>
      <c r="BS67" s="18"/>
      <c r="BT67" s="18"/>
      <c r="BU67" s="3"/>
      <c r="BV67" s="18"/>
      <c r="BW67" s="18"/>
      <c r="BX67" s="18"/>
      <c r="BY67" s="18"/>
      <c r="BZ67" s="18"/>
      <c r="CA67" s="18"/>
      <c r="CB67" s="18"/>
      <c r="CC67" s="18"/>
      <c r="CD67" s="18"/>
      <c r="CE67" s="3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3"/>
      <c r="CV67" s="18"/>
      <c r="CW67" s="18"/>
      <c r="CX67" s="18"/>
      <c r="CY67" s="18"/>
      <c r="CZ67" s="18"/>
      <c r="DA67" s="3"/>
      <c r="DB67" s="18"/>
      <c r="DC67" s="18"/>
      <c r="DD67" s="18"/>
      <c r="DE67" s="18"/>
      <c r="DF67" s="18"/>
      <c r="DG67" s="18"/>
      <c r="DH67" s="18"/>
      <c r="DI67" s="18"/>
      <c r="DJ67" s="18"/>
      <c r="DK67" s="3"/>
      <c r="DL67" s="18"/>
      <c r="DM67" s="18"/>
      <c r="DN67" s="18"/>
      <c r="DO67" s="18"/>
      <c r="DP67" s="18"/>
      <c r="DQ67" s="18"/>
      <c r="DR67" s="18"/>
      <c r="DS67" s="3"/>
      <c r="DT67" s="3"/>
      <c r="DU67" s="18"/>
      <c r="DV67" s="18"/>
      <c r="DW67" s="18"/>
      <c r="DX67" s="18"/>
      <c r="DY67" s="18"/>
      <c r="DZ67" s="18"/>
      <c r="EA67" s="3"/>
      <c r="EB67" s="18"/>
      <c r="EC67" s="18"/>
      <c r="ED67" s="18"/>
      <c r="EE67" s="18"/>
      <c r="EF67" s="18"/>
      <c r="EG67" s="3"/>
      <c r="EH67" s="18"/>
      <c r="EI67" s="3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3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3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s="19" customFormat="1" ht="18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</row>
    <row r="70" spans="1:182" ht="18" customHeight="1" x14ac:dyDescent="0.25"/>
    <row r="71" spans="1:182" ht="18" customHeight="1" x14ac:dyDescent="0.25">
      <c r="A71" s="20"/>
      <c r="B71" s="20"/>
      <c r="C71" s="20"/>
    </row>
    <row r="72" spans="1:182" ht="18" customHeight="1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A74" s="18"/>
      <c r="B74" s="18"/>
      <c r="C74" s="18"/>
    </row>
    <row r="75" spans="1:182" x14ac:dyDescent="0.25">
      <c r="B75" s="18"/>
      <c r="C75" s="18"/>
    </row>
    <row r="76" spans="1:182" x14ac:dyDescent="0.25">
      <c r="A76" s="18"/>
      <c r="B76" s="18"/>
      <c r="C76" s="18"/>
    </row>
    <row r="77" spans="1:182" x14ac:dyDescent="0.25">
      <c r="B77" s="18"/>
      <c r="C77" s="18"/>
    </row>
    <row r="78" spans="1:182" x14ac:dyDescent="0.25"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B85" s="18"/>
      <c r="C85" s="18"/>
    </row>
    <row r="86" spans="1:3" x14ac:dyDescent="0.25"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B91" s="18"/>
      <c r="C91" s="18"/>
    </row>
    <row r="92" spans="1:3" x14ac:dyDescent="0.25">
      <c r="A92" s="18"/>
      <c r="B92" s="18"/>
      <c r="C92" s="18"/>
    </row>
    <row r="93" spans="1:3" x14ac:dyDescent="0.25">
      <c r="B93" s="18"/>
      <c r="C93" s="18"/>
    </row>
    <row r="94" spans="1:3" x14ac:dyDescent="0.25"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B109" s="18"/>
      <c r="C109" s="18"/>
    </row>
    <row r="110" spans="1:3" x14ac:dyDescent="0.25"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B125" s="18"/>
      <c r="C125" s="18"/>
    </row>
    <row r="126" spans="1:3" x14ac:dyDescent="0.25"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B139" s="18"/>
      <c r="C139" s="18"/>
    </row>
    <row r="140" spans="1:3" x14ac:dyDescent="0.25">
      <c r="A140" s="18"/>
      <c r="B140" s="18"/>
      <c r="C140" s="18"/>
    </row>
    <row r="141" spans="1:3" x14ac:dyDescent="0.25"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B205" s="18"/>
      <c r="C205" s="18"/>
    </row>
    <row r="206" spans="1:3" x14ac:dyDescent="0.25"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B219" s="18"/>
      <c r="C219" s="18"/>
    </row>
    <row r="220" spans="1:3" x14ac:dyDescent="0.25">
      <c r="A220" s="18"/>
      <c r="B220" s="18"/>
      <c r="C220" s="18"/>
    </row>
    <row r="221" spans="1:3" x14ac:dyDescent="0.25"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C265" s="21"/>
    </row>
    <row r="266" spans="1:3" x14ac:dyDescent="0.25">
      <c r="C266" s="21"/>
    </row>
    <row r="267" spans="1:3" x14ac:dyDescent="0.25">
      <c r="C267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7" spans="3:3" x14ac:dyDescent="0.25">
      <c r="C287" s="21"/>
    </row>
  </sheetData>
  <mergeCells count="55">
    <mergeCell ref="L60:M60"/>
    <mergeCell ref="L61:M61"/>
    <mergeCell ref="L62:M62"/>
    <mergeCell ref="L55:M55"/>
    <mergeCell ref="L56:M56"/>
    <mergeCell ref="L57:M57"/>
    <mergeCell ref="L58:M58"/>
    <mergeCell ref="L59:M59"/>
    <mergeCell ref="L50:M50"/>
    <mergeCell ref="L51:M51"/>
    <mergeCell ref="L52:M52"/>
    <mergeCell ref="L53:M53"/>
    <mergeCell ref="L54:M54"/>
    <mergeCell ref="J59:K59"/>
    <mergeCell ref="J60:K60"/>
    <mergeCell ref="J61:K6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A4:C4"/>
    <mergeCell ref="J36:K36"/>
    <mergeCell ref="L36:M36"/>
    <mergeCell ref="J62:K6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P37:P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6"/>
  <sheetViews>
    <sheetView zoomScaleNormal="100" workbookViewId="0">
      <pane ySplit="1" topLeftCell="A2" activePane="bottomLeft" state="frozen"/>
      <selection activeCell="I38" sqref="I38"/>
      <selection pane="bottomLeft" activeCell="R38" sqref="R38"/>
    </sheetView>
  </sheetViews>
  <sheetFormatPr defaultRowHeight="15" x14ac:dyDescent="0.25"/>
  <cols>
    <col min="1" max="1" width="14.42578125" style="3" bestFit="1" customWidth="1"/>
    <col min="2" max="16384" width="9.140625" style="3"/>
  </cols>
  <sheetData>
    <row r="1" spans="1:13" x14ac:dyDescent="0.25">
      <c r="A1" s="9" t="s">
        <v>63</v>
      </c>
      <c r="B1" s="9" t="s">
        <v>51</v>
      </c>
      <c r="C1" s="9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  <c r="J1" s="9" t="s">
        <v>78</v>
      </c>
      <c r="K1" s="9" t="s">
        <v>79</v>
      </c>
      <c r="L1" s="9" t="s">
        <v>80</v>
      </c>
    </row>
    <row r="2" spans="1:13" x14ac:dyDescent="0.25">
      <c r="A2" s="3" t="s">
        <v>64</v>
      </c>
      <c r="B2" s="3">
        <v>1</v>
      </c>
      <c r="C2" s="3">
        <v>6597</v>
      </c>
      <c r="D2" s="3">
        <v>99</v>
      </c>
      <c r="E2" s="3">
        <v>8</v>
      </c>
      <c r="F2" s="3">
        <v>29</v>
      </c>
      <c r="G2" s="3">
        <v>0</v>
      </c>
      <c r="H2" s="3">
        <v>0</v>
      </c>
      <c r="I2" s="3">
        <v>273</v>
      </c>
      <c r="J2" s="3">
        <v>73</v>
      </c>
      <c r="K2" s="3">
        <f>SUM(C2:J2)</f>
        <v>7079</v>
      </c>
      <c r="L2" s="3">
        <f>SUM(D2:J2)</f>
        <v>482</v>
      </c>
      <c r="M2" s="12">
        <f>L2/K2</f>
        <v>6.8088713095069919E-2</v>
      </c>
    </row>
    <row r="3" spans="1:13" x14ac:dyDescent="0.25">
      <c r="A3" s="3" t="s">
        <v>64</v>
      </c>
      <c r="B3" s="3">
        <v>2</v>
      </c>
      <c r="C3" s="3">
        <v>5652</v>
      </c>
      <c r="D3" s="3">
        <v>35</v>
      </c>
      <c r="E3" s="3">
        <v>2</v>
      </c>
      <c r="F3" s="3">
        <v>6</v>
      </c>
      <c r="G3" s="3">
        <v>0</v>
      </c>
      <c r="H3" s="3">
        <v>0</v>
      </c>
      <c r="I3" s="3">
        <v>172</v>
      </c>
      <c r="J3" s="3">
        <v>20</v>
      </c>
      <c r="K3" s="3">
        <f t="shared" ref="K3:K68" si="0">SUM(C3:J3)</f>
        <v>5887</v>
      </c>
      <c r="L3" s="3">
        <f t="shared" ref="L3:L68" si="1">SUM(D3:J3)</f>
        <v>235</v>
      </c>
      <c r="M3" s="12">
        <f t="shared" ref="M3:M68" si="2">L3/K3</f>
        <v>3.9918464413113641E-2</v>
      </c>
    </row>
    <row r="4" spans="1:13" x14ac:dyDescent="0.25">
      <c r="A4" s="3" t="s">
        <v>64</v>
      </c>
      <c r="B4" s="3">
        <v>3</v>
      </c>
      <c r="C4" s="3">
        <v>1178</v>
      </c>
      <c r="D4" s="3">
        <v>16</v>
      </c>
      <c r="E4" s="3">
        <v>2</v>
      </c>
      <c r="F4" s="3">
        <v>3</v>
      </c>
      <c r="G4" s="3">
        <v>0</v>
      </c>
      <c r="H4" s="3">
        <v>0</v>
      </c>
      <c r="I4" s="3">
        <v>27</v>
      </c>
      <c r="J4" s="3">
        <v>3</v>
      </c>
      <c r="K4" s="3">
        <f t="shared" si="0"/>
        <v>1229</v>
      </c>
      <c r="L4" s="3">
        <f t="shared" si="1"/>
        <v>51</v>
      </c>
      <c r="M4" s="12">
        <f t="shared" si="2"/>
        <v>4.149715215622457E-2</v>
      </c>
    </row>
    <row r="5" spans="1:13" x14ac:dyDescent="0.25">
      <c r="A5" s="3" t="s">
        <v>64</v>
      </c>
      <c r="B5" s="3">
        <v>4</v>
      </c>
      <c r="C5" s="3">
        <v>3581</v>
      </c>
      <c r="D5" s="3">
        <v>19</v>
      </c>
      <c r="E5" s="3">
        <v>1</v>
      </c>
      <c r="F5" s="3">
        <v>5</v>
      </c>
      <c r="G5" s="3">
        <v>0</v>
      </c>
      <c r="H5" s="3">
        <v>0</v>
      </c>
      <c r="I5" s="3">
        <v>64</v>
      </c>
      <c r="J5" s="3">
        <v>10</v>
      </c>
      <c r="K5" s="3">
        <f t="shared" si="0"/>
        <v>3680</v>
      </c>
      <c r="L5" s="3">
        <f t="shared" si="1"/>
        <v>99</v>
      </c>
      <c r="M5" s="12">
        <f t="shared" si="2"/>
        <v>2.6902173913043479E-2</v>
      </c>
    </row>
    <row r="6" spans="1:13" x14ac:dyDescent="0.25">
      <c r="A6" s="3" t="s">
        <v>64</v>
      </c>
      <c r="B6" s="3">
        <v>5</v>
      </c>
      <c r="C6" s="3">
        <v>5865</v>
      </c>
      <c r="D6" s="3">
        <v>11</v>
      </c>
      <c r="E6" s="3">
        <v>2</v>
      </c>
      <c r="F6" s="3">
        <v>13</v>
      </c>
      <c r="G6" s="3">
        <v>0</v>
      </c>
      <c r="H6" s="3">
        <v>0</v>
      </c>
      <c r="I6" s="3">
        <v>114</v>
      </c>
      <c r="J6" s="3">
        <v>6</v>
      </c>
      <c r="K6" s="3">
        <f t="shared" si="0"/>
        <v>6011</v>
      </c>
      <c r="L6" s="3">
        <f t="shared" si="1"/>
        <v>146</v>
      </c>
      <c r="M6" s="12">
        <f t="shared" si="2"/>
        <v>2.428880385959075E-2</v>
      </c>
    </row>
    <row r="7" spans="1:13" x14ac:dyDescent="0.25">
      <c r="A7" s="3" t="s">
        <v>64</v>
      </c>
      <c r="B7" s="3">
        <v>6</v>
      </c>
      <c r="C7" s="3">
        <v>1261</v>
      </c>
      <c r="D7" s="3">
        <v>16</v>
      </c>
      <c r="E7" s="3">
        <v>0</v>
      </c>
      <c r="F7" s="3">
        <v>9</v>
      </c>
      <c r="G7" s="3">
        <v>0</v>
      </c>
      <c r="H7" s="3">
        <v>0</v>
      </c>
      <c r="I7" s="3">
        <v>22</v>
      </c>
      <c r="J7" s="3">
        <v>5</v>
      </c>
      <c r="K7" s="3">
        <f t="shared" si="0"/>
        <v>1313</v>
      </c>
      <c r="L7" s="3">
        <f t="shared" si="1"/>
        <v>52</v>
      </c>
      <c r="M7" s="12">
        <f t="shared" si="2"/>
        <v>3.9603960396039604E-2</v>
      </c>
    </row>
    <row r="8" spans="1:13" x14ac:dyDescent="0.25">
      <c r="A8" s="3" t="s">
        <v>64</v>
      </c>
      <c r="B8" s="3">
        <v>7</v>
      </c>
      <c r="C8" s="3">
        <v>1188</v>
      </c>
      <c r="D8" s="3">
        <v>39</v>
      </c>
      <c r="E8" s="3">
        <v>3</v>
      </c>
      <c r="F8" s="3">
        <v>6</v>
      </c>
      <c r="G8" s="3">
        <v>0</v>
      </c>
      <c r="H8" s="3">
        <v>0</v>
      </c>
      <c r="I8" s="3">
        <v>69</v>
      </c>
      <c r="J8" s="3">
        <v>10</v>
      </c>
      <c r="K8" s="3">
        <f t="shared" si="0"/>
        <v>1315</v>
      </c>
      <c r="L8" s="3">
        <f t="shared" si="1"/>
        <v>127</v>
      </c>
      <c r="M8" s="12">
        <f t="shared" si="2"/>
        <v>9.6577946768060835E-2</v>
      </c>
    </row>
    <row r="9" spans="1:13" x14ac:dyDescent="0.25">
      <c r="A9" s="3" t="s">
        <v>64</v>
      </c>
      <c r="B9" s="3">
        <v>8</v>
      </c>
      <c r="C9" s="3">
        <v>28875</v>
      </c>
      <c r="D9" s="3">
        <v>92</v>
      </c>
      <c r="E9" s="3">
        <v>28</v>
      </c>
      <c r="F9" s="3">
        <v>37</v>
      </c>
      <c r="G9" s="3">
        <v>0</v>
      </c>
      <c r="H9" s="3">
        <v>0</v>
      </c>
      <c r="I9" s="3">
        <v>769</v>
      </c>
      <c r="J9" s="3">
        <v>32</v>
      </c>
      <c r="K9" s="3">
        <f t="shared" si="0"/>
        <v>29833</v>
      </c>
      <c r="L9" s="3">
        <f t="shared" si="1"/>
        <v>958</v>
      </c>
      <c r="M9" s="12">
        <f t="shared" si="2"/>
        <v>3.2112090637884221E-2</v>
      </c>
    </row>
    <row r="10" spans="1:13" x14ac:dyDescent="0.25">
      <c r="A10" s="3" t="s">
        <v>64</v>
      </c>
      <c r="B10" s="3">
        <v>9</v>
      </c>
      <c r="C10" s="3">
        <v>4525</v>
      </c>
      <c r="D10" s="3">
        <v>36</v>
      </c>
      <c r="E10" s="3">
        <v>45</v>
      </c>
      <c r="F10" s="3">
        <v>9</v>
      </c>
      <c r="G10" s="3">
        <v>0</v>
      </c>
      <c r="H10" s="3">
        <v>0</v>
      </c>
      <c r="I10" s="3">
        <v>133</v>
      </c>
      <c r="J10" s="3">
        <v>7</v>
      </c>
      <c r="K10" s="3">
        <f t="shared" si="0"/>
        <v>4755</v>
      </c>
      <c r="L10" s="3">
        <f t="shared" si="1"/>
        <v>230</v>
      </c>
      <c r="M10" s="12">
        <f t="shared" si="2"/>
        <v>4.8370136698212406E-2</v>
      </c>
    </row>
    <row r="11" spans="1:13" x14ac:dyDescent="0.25">
      <c r="A11" s="3" t="s">
        <v>64</v>
      </c>
      <c r="B11" s="3">
        <v>10</v>
      </c>
      <c r="C11" s="3">
        <v>7726</v>
      </c>
      <c r="D11" s="3">
        <v>33</v>
      </c>
      <c r="E11" s="3">
        <v>3</v>
      </c>
      <c r="F11" s="3">
        <v>22</v>
      </c>
      <c r="G11" s="3">
        <v>0</v>
      </c>
      <c r="H11" s="3">
        <v>0</v>
      </c>
      <c r="I11" s="3">
        <v>137</v>
      </c>
      <c r="J11" s="3">
        <v>17</v>
      </c>
      <c r="K11" s="3">
        <f t="shared" si="0"/>
        <v>7938</v>
      </c>
      <c r="L11" s="3">
        <f t="shared" si="1"/>
        <v>212</v>
      </c>
      <c r="M11" s="12">
        <f t="shared" si="2"/>
        <v>2.670697908793147E-2</v>
      </c>
    </row>
    <row r="12" spans="1:13" x14ac:dyDescent="0.25">
      <c r="A12" s="3" t="s">
        <v>64</v>
      </c>
      <c r="B12" s="3">
        <v>11</v>
      </c>
      <c r="C12" s="3">
        <v>11352</v>
      </c>
      <c r="D12" s="3">
        <v>51</v>
      </c>
      <c r="E12" s="3">
        <v>10</v>
      </c>
      <c r="F12" s="3">
        <v>15</v>
      </c>
      <c r="G12" s="3">
        <v>0</v>
      </c>
      <c r="H12" s="3">
        <v>0</v>
      </c>
      <c r="I12" s="3">
        <v>139</v>
      </c>
      <c r="J12" s="3">
        <v>16</v>
      </c>
      <c r="K12" s="3">
        <f t="shared" si="0"/>
        <v>11583</v>
      </c>
      <c r="L12" s="3">
        <f t="shared" si="1"/>
        <v>231</v>
      </c>
      <c r="M12" s="12">
        <f t="shared" si="2"/>
        <v>1.9943019943019943E-2</v>
      </c>
    </row>
    <row r="13" spans="1:13" x14ac:dyDescent="0.25">
      <c r="A13" s="3" t="s">
        <v>64</v>
      </c>
      <c r="B13" s="3">
        <v>12</v>
      </c>
      <c r="C13" s="3">
        <v>50179</v>
      </c>
      <c r="D13" s="3">
        <v>164</v>
      </c>
      <c r="E13" s="3">
        <v>9</v>
      </c>
      <c r="F13" s="3">
        <v>51</v>
      </c>
      <c r="G13" s="3">
        <v>0</v>
      </c>
      <c r="H13" s="3">
        <v>0</v>
      </c>
      <c r="I13" s="3">
        <v>1422</v>
      </c>
      <c r="J13" s="3">
        <v>95</v>
      </c>
      <c r="K13" s="3">
        <f t="shared" si="0"/>
        <v>51920</v>
      </c>
      <c r="L13" s="3">
        <f t="shared" si="1"/>
        <v>1741</v>
      </c>
      <c r="M13" s="12">
        <f t="shared" si="2"/>
        <v>3.3532357473035436E-2</v>
      </c>
    </row>
    <row r="14" spans="1:13" x14ac:dyDescent="0.25">
      <c r="A14" s="3" t="s">
        <v>64</v>
      </c>
      <c r="B14" s="3">
        <v>13</v>
      </c>
      <c r="C14" s="3">
        <v>9750</v>
      </c>
      <c r="D14" s="3">
        <v>95</v>
      </c>
      <c r="E14" s="3">
        <v>7</v>
      </c>
      <c r="F14" s="3">
        <v>24</v>
      </c>
      <c r="G14" s="3">
        <v>0</v>
      </c>
      <c r="H14" s="3">
        <v>0</v>
      </c>
      <c r="I14" s="3">
        <v>343</v>
      </c>
      <c r="J14" s="3">
        <v>39</v>
      </c>
      <c r="K14" s="3">
        <f t="shared" si="0"/>
        <v>10258</v>
      </c>
      <c r="L14" s="3">
        <f t="shared" si="1"/>
        <v>508</v>
      </c>
      <c r="M14" s="12">
        <f t="shared" si="2"/>
        <v>4.9522324039773837E-2</v>
      </c>
    </row>
    <row r="15" spans="1:13" x14ac:dyDescent="0.25">
      <c r="A15" s="3" t="s">
        <v>64</v>
      </c>
      <c r="B15" s="3">
        <v>14</v>
      </c>
      <c r="C15" s="3">
        <v>22605</v>
      </c>
      <c r="D15" s="3">
        <v>17</v>
      </c>
      <c r="E15" s="3">
        <v>0</v>
      </c>
      <c r="F15" s="3">
        <v>17</v>
      </c>
      <c r="G15" s="3">
        <v>0</v>
      </c>
      <c r="H15" s="3">
        <v>0</v>
      </c>
      <c r="I15" s="3">
        <v>148</v>
      </c>
      <c r="J15" s="3">
        <v>35</v>
      </c>
      <c r="K15" s="3">
        <f t="shared" si="0"/>
        <v>22822</v>
      </c>
      <c r="L15" s="3">
        <f t="shared" si="1"/>
        <v>217</v>
      </c>
      <c r="M15" s="12">
        <f t="shared" si="2"/>
        <v>9.5083691175181836E-3</v>
      </c>
    </row>
    <row r="16" spans="1:13" x14ac:dyDescent="0.25">
      <c r="A16" s="3" t="s">
        <v>64</v>
      </c>
      <c r="B16" s="3">
        <v>15</v>
      </c>
      <c r="C16" s="3">
        <v>28592</v>
      </c>
      <c r="D16" s="3">
        <v>37</v>
      </c>
      <c r="E16" s="3">
        <v>5</v>
      </c>
      <c r="F16" s="3">
        <v>18</v>
      </c>
      <c r="G16" s="3">
        <v>0</v>
      </c>
      <c r="H16" s="3">
        <v>0</v>
      </c>
      <c r="I16" s="3">
        <v>521</v>
      </c>
      <c r="J16" s="3">
        <v>35</v>
      </c>
      <c r="K16" s="3">
        <f t="shared" si="0"/>
        <v>29208</v>
      </c>
      <c r="L16" s="3">
        <f t="shared" si="1"/>
        <v>616</v>
      </c>
      <c r="M16" s="12">
        <f t="shared" si="2"/>
        <v>2.1090112298000549E-2</v>
      </c>
    </row>
    <row r="17" spans="1:14" x14ac:dyDescent="0.25">
      <c r="A17" s="3" t="s">
        <v>64</v>
      </c>
      <c r="B17" s="3">
        <v>16</v>
      </c>
      <c r="C17" s="3">
        <v>9726</v>
      </c>
      <c r="D17" s="3">
        <v>63</v>
      </c>
      <c r="E17" s="3">
        <v>1</v>
      </c>
      <c r="F17" s="3">
        <v>9</v>
      </c>
      <c r="G17" s="3">
        <v>0</v>
      </c>
      <c r="H17" s="3">
        <v>0</v>
      </c>
      <c r="I17" s="3">
        <v>167</v>
      </c>
      <c r="J17" s="3">
        <v>26</v>
      </c>
      <c r="K17" s="3">
        <f t="shared" si="0"/>
        <v>9992</v>
      </c>
      <c r="L17" s="3">
        <f t="shared" si="1"/>
        <v>266</v>
      </c>
      <c r="M17" s="12">
        <f t="shared" si="2"/>
        <v>2.6621297037630103E-2</v>
      </c>
    </row>
    <row r="18" spans="1:14" x14ac:dyDescent="0.25">
      <c r="A18" s="3" t="s">
        <v>64</v>
      </c>
      <c r="B18" s="3">
        <v>17</v>
      </c>
      <c r="C18" s="3">
        <v>8414</v>
      </c>
      <c r="D18" s="3">
        <v>37</v>
      </c>
      <c r="E18" s="3">
        <v>7</v>
      </c>
      <c r="F18" s="3">
        <v>12</v>
      </c>
      <c r="G18" s="3">
        <v>0</v>
      </c>
      <c r="H18" s="3">
        <v>0</v>
      </c>
      <c r="I18" s="3">
        <v>140</v>
      </c>
      <c r="J18" s="3">
        <v>34</v>
      </c>
      <c r="K18" s="3">
        <f t="shared" si="0"/>
        <v>8644</v>
      </c>
      <c r="L18" s="3">
        <f t="shared" si="1"/>
        <v>230</v>
      </c>
      <c r="M18" s="12">
        <f t="shared" si="2"/>
        <v>2.6608051827857474E-2</v>
      </c>
    </row>
    <row r="19" spans="1:14" x14ac:dyDescent="0.25">
      <c r="A19" s="3" t="s">
        <v>64</v>
      </c>
      <c r="B19" s="3">
        <v>18</v>
      </c>
      <c r="C19" s="3">
        <v>18478</v>
      </c>
      <c r="D19" s="3">
        <v>104</v>
      </c>
      <c r="E19" s="3">
        <v>10</v>
      </c>
      <c r="F19" s="3">
        <v>29</v>
      </c>
      <c r="G19" s="3">
        <v>0</v>
      </c>
      <c r="H19" s="3">
        <v>0</v>
      </c>
      <c r="I19" s="3">
        <v>451</v>
      </c>
      <c r="J19" s="3">
        <v>69</v>
      </c>
      <c r="K19" s="3">
        <f t="shared" si="0"/>
        <v>19141</v>
      </c>
      <c r="L19" s="3">
        <f t="shared" si="1"/>
        <v>663</v>
      </c>
      <c r="M19" s="12">
        <f t="shared" si="2"/>
        <v>3.4637688730996291E-2</v>
      </c>
    </row>
    <row r="20" spans="1:14" x14ac:dyDescent="0.25">
      <c r="A20" s="3" t="s">
        <v>64</v>
      </c>
      <c r="B20" s="3">
        <v>19</v>
      </c>
      <c r="C20" s="3">
        <v>2420</v>
      </c>
      <c r="D20" s="3">
        <v>77</v>
      </c>
      <c r="E20" s="3">
        <v>6</v>
      </c>
      <c r="F20" s="3">
        <v>12</v>
      </c>
      <c r="G20" s="3">
        <v>1</v>
      </c>
      <c r="H20" s="3">
        <v>0</v>
      </c>
      <c r="I20" s="3">
        <v>88</v>
      </c>
      <c r="J20" s="3">
        <v>20</v>
      </c>
      <c r="K20" s="3">
        <f t="shared" si="0"/>
        <v>2624</v>
      </c>
      <c r="L20" s="3">
        <f t="shared" si="1"/>
        <v>204</v>
      </c>
      <c r="M20" s="12">
        <f t="shared" si="2"/>
        <v>7.774390243902439E-2</v>
      </c>
    </row>
    <row r="21" spans="1:14" x14ac:dyDescent="0.25">
      <c r="A21" s="3" t="s">
        <v>64</v>
      </c>
      <c r="B21" s="3">
        <v>20</v>
      </c>
      <c r="C21" s="3">
        <v>11963</v>
      </c>
      <c r="D21" s="3">
        <v>96</v>
      </c>
      <c r="E21" s="3">
        <v>8</v>
      </c>
      <c r="F21" s="3">
        <v>31</v>
      </c>
      <c r="G21" s="3">
        <v>0</v>
      </c>
      <c r="H21" s="3">
        <v>0</v>
      </c>
      <c r="I21" s="3">
        <v>232</v>
      </c>
      <c r="J21" s="3">
        <v>46</v>
      </c>
      <c r="K21" s="3">
        <f t="shared" si="0"/>
        <v>12376</v>
      </c>
      <c r="L21" s="3">
        <f t="shared" si="1"/>
        <v>413</v>
      </c>
      <c r="M21" s="12">
        <f t="shared" si="2"/>
        <v>3.33710407239819E-2</v>
      </c>
    </row>
    <row r="22" spans="1:14" x14ac:dyDescent="0.25">
      <c r="A22" s="3" t="s">
        <v>64</v>
      </c>
      <c r="B22" s="3">
        <v>21</v>
      </c>
      <c r="C22" s="3">
        <v>41248</v>
      </c>
      <c r="D22" s="3">
        <v>43</v>
      </c>
      <c r="E22" s="3">
        <v>2</v>
      </c>
      <c r="F22" s="3">
        <v>15</v>
      </c>
      <c r="G22" s="3">
        <v>0</v>
      </c>
      <c r="H22" s="3">
        <v>0</v>
      </c>
      <c r="I22" s="3">
        <v>582</v>
      </c>
      <c r="J22" s="3">
        <v>55</v>
      </c>
      <c r="K22" s="3">
        <f t="shared" si="0"/>
        <v>41945</v>
      </c>
      <c r="L22" s="3">
        <f t="shared" si="1"/>
        <v>697</v>
      </c>
      <c r="M22" s="12">
        <f t="shared" si="2"/>
        <v>1.6616998450351653E-2</v>
      </c>
    </row>
    <row r="23" spans="1:14" x14ac:dyDescent="0.25">
      <c r="A23" s="3" t="s">
        <v>64</v>
      </c>
      <c r="B23" s="3">
        <v>22</v>
      </c>
      <c r="C23" s="3">
        <v>50144</v>
      </c>
      <c r="D23" s="3">
        <v>106</v>
      </c>
      <c r="E23" s="3">
        <v>6</v>
      </c>
      <c r="F23" s="3">
        <v>36</v>
      </c>
      <c r="G23" s="3">
        <v>0</v>
      </c>
      <c r="H23" s="3">
        <v>0</v>
      </c>
      <c r="I23" s="3">
        <v>1136</v>
      </c>
      <c r="J23" s="3">
        <v>121</v>
      </c>
      <c r="K23" s="3">
        <f t="shared" si="0"/>
        <v>51549</v>
      </c>
      <c r="L23" s="3">
        <f t="shared" si="1"/>
        <v>1405</v>
      </c>
      <c r="M23" s="12">
        <f t="shared" si="2"/>
        <v>2.7255620865584203E-2</v>
      </c>
    </row>
    <row r="24" spans="1:14" x14ac:dyDescent="0.25">
      <c r="A24" s="3" t="s">
        <v>64</v>
      </c>
      <c r="B24" s="3">
        <v>23</v>
      </c>
      <c r="C24" s="3">
        <v>74405</v>
      </c>
      <c r="D24" s="3">
        <v>359</v>
      </c>
      <c r="E24" s="3">
        <v>21</v>
      </c>
      <c r="F24" s="3">
        <v>124</v>
      </c>
      <c r="G24" s="3">
        <v>3</v>
      </c>
      <c r="H24" s="3">
        <v>0</v>
      </c>
      <c r="I24" s="3">
        <v>3220</v>
      </c>
      <c r="J24" s="3">
        <v>331</v>
      </c>
      <c r="K24" s="3">
        <f t="shared" si="0"/>
        <v>78463</v>
      </c>
      <c r="L24" s="3">
        <f t="shared" si="1"/>
        <v>4058</v>
      </c>
      <c r="M24" s="12">
        <f t="shared" si="2"/>
        <v>5.1718644456622866E-2</v>
      </c>
    </row>
    <row r="25" spans="1:14" x14ac:dyDescent="0.25">
      <c r="A25" s="3" t="s">
        <v>64</v>
      </c>
      <c r="B25" s="3">
        <v>24</v>
      </c>
      <c r="C25" s="3">
        <v>29148</v>
      </c>
      <c r="D25" s="3">
        <v>28</v>
      </c>
      <c r="E25" s="3">
        <v>3</v>
      </c>
      <c r="F25" s="3">
        <v>4</v>
      </c>
      <c r="G25" s="3">
        <v>0</v>
      </c>
      <c r="H25" s="3">
        <v>0</v>
      </c>
      <c r="I25" s="3">
        <v>240</v>
      </c>
      <c r="J25" s="3">
        <v>45</v>
      </c>
      <c r="K25" s="3">
        <f t="shared" si="0"/>
        <v>29468</v>
      </c>
      <c r="L25" s="3">
        <f t="shared" si="1"/>
        <v>320</v>
      </c>
      <c r="M25" s="12">
        <f t="shared" si="2"/>
        <v>1.0859237138591014E-2</v>
      </c>
    </row>
    <row r="26" spans="1:14" x14ac:dyDescent="0.25">
      <c r="A26" s="3" t="s">
        <v>64</v>
      </c>
      <c r="B26" s="3">
        <v>98</v>
      </c>
      <c r="C26" s="3">
        <v>42940</v>
      </c>
      <c r="D26" s="3">
        <v>46</v>
      </c>
      <c r="E26" s="3">
        <v>2</v>
      </c>
      <c r="F26" s="3">
        <v>8</v>
      </c>
      <c r="G26" s="3">
        <v>0</v>
      </c>
      <c r="H26" s="3">
        <v>0</v>
      </c>
      <c r="I26" s="3">
        <v>163</v>
      </c>
      <c r="J26" s="3">
        <v>37</v>
      </c>
      <c r="K26" s="3">
        <f t="shared" ref="K26" si="3">SUM(C26:J26)</f>
        <v>43196</v>
      </c>
      <c r="L26" s="3">
        <f t="shared" ref="L26" si="4">SUM(D26:J26)</f>
        <v>256</v>
      </c>
      <c r="M26" s="12">
        <f t="shared" ref="M26" si="5">L26/K26</f>
        <v>5.9264746735808874E-3</v>
      </c>
    </row>
    <row r="27" spans="1:14" x14ac:dyDescent="0.25">
      <c r="A27" s="3" t="s">
        <v>65</v>
      </c>
      <c r="B27" s="3">
        <v>1</v>
      </c>
      <c r="C27" s="3">
        <v>1910</v>
      </c>
      <c r="D27" s="3">
        <v>66</v>
      </c>
      <c r="E27" s="3">
        <v>9</v>
      </c>
      <c r="F27" s="3">
        <v>16</v>
      </c>
      <c r="G27" s="3">
        <v>0</v>
      </c>
      <c r="H27" s="3">
        <v>0</v>
      </c>
      <c r="I27" s="3">
        <v>131</v>
      </c>
      <c r="J27" s="3">
        <v>28</v>
      </c>
      <c r="K27" s="3">
        <f t="shared" si="0"/>
        <v>2160</v>
      </c>
      <c r="L27" s="3">
        <f t="shared" si="1"/>
        <v>250</v>
      </c>
      <c r="M27" s="12">
        <f t="shared" si="2"/>
        <v>0.11574074074074074</v>
      </c>
      <c r="N27" s="12">
        <f>M27-'5-9'!N37</f>
        <v>0</v>
      </c>
    </row>
    <row r="28" spans="1:14" x14ac:dyDescent="0.25">
      <c r="A28" s="3" t="s">
        <v>65</v>
      </c>
      <c r="B28" s="3">
        <v>2</v>
      </c>
      <c r="C28" s="3">
        <v>1593</v>
      </c>
      <c r="D28" s="3">
        <v>25</v>
      </c>
      <c r="E28" s="3">
        <v>1</v>
      </c>
      <c r="F28" s="3">
        <v>11</v>
      </c>
      <c r="G28" s="3">
        <v>0</v>
      </c>
      <c r="H28" s="3">
        <v>0</v>
      </c>
      <c r="I28" s="3">
        <v>43</v>
      </c>
      <c r="J28" s="3">
        <v>13</v>
      </c>
      <c r="K28" s="3">
        <f t="shared" si="0"/>
        <v>1686</v>
      </c>
      <c r="L28" s="3">
        <f t="shared" si="1"/>
        <v>93</v>
      </c>
      <c r="M28" s="12">
        <f t="shared" si="2"/>
        <v>5.5160142348754451E-2</v>
      </c>
      <c r="N28" s="12">
        <f>M28-'5-9'!N38</f>
        <v>0</v>
      </c>
    </row>
    <row r="29" spans="1:14" x14ac:dyDescent="0.25">
      <c r="A29" s="3" t="s">
        <v>65</v>
      </c>
      <c r="B29" s="3">
        <v>3</v>
      </c>
      <c r="C29" s="3">
        <v>431</v>
      </c>
      <c r="D29" s="3">
        <v>11</v>
      </c>
      <c r="E29" s="3">
        <v>0</v>
      </c>
      <c r="F29" s="3">
        <v>2</v>
      </c>
      <c r="G29" s="3">
        <v>0</v>
      </c>
      <c r="H29" s="3">
        <v>0</v>
      </c>
      <c r="I29" s="3">
        <v>11</v>
      </c>
      <c r="J29" s="3">
        <v>1</v>
      </c>
      <c r="K29" s="3">
        <f t="shared" si="0"/>
        <v>456</v>
      </c>
      <c r="L29" s="3">
        <f t="shared" si="1"/>
        <v>25</v>
      </c>
      <c r="M29" s="12">
        <f t="shared" si="2"/>
        <v>5.4824561403508769E-2</v>
      </c>
      <c r="N29" s="12">
        <f>M29-'5-9'!N39</f>
        <v>0</v>
      </c>
    </row>
    <row r="30" spans="1:14" x14ac:dyDescent="0.25">
      <c r="A30" s="3" t="s">
        <v>65</v>
      </c>
      <c r="B30" s="3">
        <v>4</v>
      </c>
      <c r="C30" s="3">
        <v>1237</v>
      </c>
      <c r="D30" s="3">
        <v>19</v>
      </c>
      <c r="E30" s="3">
        <v>0</v>
      </c>
      <c r="F30" s="3">
        <v>3</v>
      </c>
      <c r="G30" s="3">
        <v>0</v>
      </c>
      <c r="H30" s="3">
        <v>0</v>
      </c>
      <c r="I30" s="3">
        <v>38</v>
      </c>
      <c r="J30" s="3">
        <v>2</v>
      </c>
      <c r="K30" s="3">
        <f t="shared" si="0"/>
        <v>1299</v>
      </c>
      <c r="L30" s="3">
        <f t="shared" si="1"/>
        <v>62</v>
      </c>
      <c r="M30" s="12">
        <f t="shared" si="2"/>
        <v>4.7729022324865283E-2</v>
      </c>
      <c r="N30" s="12">
        <f>M30-'5-9'!N40</f>
        <v>0</v>
      </c>
    </row>
    <row r="31" spans="1:14" x14ac:dyDescent="0.25">
      <c r="A31" s="3" t="s">
        <v>65</v>
      </c>
      <c r="B31" s="3">
        <v>5</v>
      </c>
      <c r="C31" s="3">
        <v>1644</v>
      </c>
      <c r="D31" s="3">
        <v>21</v>
      </c>
      <c r="E31" s="3">
        <v>2</v>
      </c>
      <c r="F31" s="3">
        <v>7</v>
      </c>
      <c r="G31" s="3">
        <v>0</v>
      </c>
      <c r="H31" s="3">
        <v>0</v>
      </c>
      <c r="I31" s="3">
        <v>38</v>
      </c>
      <c r="J31" s="3">
        <v>3</v>
      </c>
      <c r="K31" s="3">
        <f t="shared" si="0"/>
        <v>1715</v>
      </c>
      <c r="L31" s="3">
        <f t="shared" si="1"/>
        <v>71</v>
      </c>
      <c r="M31" s="12">
        <f t="shared" si="2"/>
        <v>4.1399416909620991E-2</v>
      </c>
      <c r="N31" s="12">
        <f>M31-'5-9'!N41</f>
        <v>0</v>
      </c>
    </row>
    <row r="32" spans="1:14" x14ac:dyDescent="0.25">
      <c r="A32" s="3" t="s">
        <v>65</v>
      </c>
      <c r="B32" s="3">
        <v>6</v>
      </c>
      <c r="C32" s="3">
        <v>439</v>
      </c>
      <c r="D32" s="3">
        <v>16</v>
      </c>
      <c r="E32" s="3">
        <v>3</v>
      </c>
      <c r="F32" s="3">
        <v>7</v>
      </c>
      <c r="G32" s="3">
        <v>0</v>
      </c>
      <c r="H32" s="3">
        <v>0</v>
      </c>
      <c r="I32" s="3">
        <v>17</v>
      </c>
      <c r="J32" s="3">
        <v>2</v>
      </c>
      <c r="K32" s="3">
        <f t="shared" si="0"/>
        <v>484</v>
      </c>
      <c r="L32" s="3">
        <f t="shared" si="1"/>
        <v>45</v>
      </c>
      <c r="M32" s="12">
        <f t="shared" si="2"/>
        <v>9.2975206611570244E-2</v>
      </c>
      <c r="N32" s="12">
        <f>M32-'5-9'!N42</f>
        <v>0</v>
      </c>
    </row>
    <row r="33" spans="1:14" x14ac:dyDescent="0.25">
      <c r="A33" s="3" t="s">
        <v>65</v>
      </c>
      <c r="B33" s="3">
        <v>7</v>
      </c>
      <c r="C33" s="3">
        <v>426</v>
      </c>
      <c r="D33" s="3">
        <v>33</v>
      </c>
      <c r="E33" s="3">
        <v>2</v>
      </c>
      <c r="F33" s="3">
        <v>1</v>
      </c>
      <c r="G33" s="3">
        <v>0</v>
      </c>
      <c r="H33" s="3">
        <v>0</v>
      </c>
      <c r="I33" s="3">
        <v>31</v>
      </c>
      <c r="J33" s="3">
        <v>3</v>
      </c>
      <c r="K33" s="3">
        <f t="shared" si="0"/>
        <v>496</v>
      </c>
      <c r="L33" s="3">
        <f t="shared" si="1"/>
        <v>70</v>
      </c>
      <c r="M33" s="12">
        <f t="shared" si="2"/>
        <v>0.14112903225806453</v>
      </c>
      <c r="N33" s="12">
        <f>M33-'5-9'!N43</f>
        <v>0</v>
      </c>
    </row>
    <row r="34" spans="1:14" x14ac:dyDescent="0.25">
      <c r="A34" s="3" t="s">
        <v>65</v>
      </c>
      <c r="B34" s="3">
        <v>8</v>
      </c>
      <c r="C34" s="3">
        <v>7080</v>
      </c>
      <c r="D34" s="3">
        <v>50</v>
      </c>
      <c r="E34" s="3">
        <v>3</v>
      </c>
      <c r="F34" s="3">
        <v>14</v>
      </c>
      <c r="G34" s="3">
        <v>0</v>
      </c>
      <c r="H34" s="3">
        <v>0</v>
      </c>
      <c r="I34" s="3">
        <v>165</v>
      </c>
      <c r="J34" s="3">
        <v>12</v>
      </c>
      <c r="K34" s="3">
        <f t="shared" si="0"/>
        <v>7324</v>
      </c>
      <c r="L34" s="3">
        <f t="shared" si="1"/>
        <v>244</v>
      </c>
      <c r="M34" s="12">
        <f t="shared" si="2"/>
        <v>3.3315128345166575E-2</v>
      </c>
      <c r="N34" s="12">
        <f>M34-'5-9'!N44</f>
        <v>0</v>
      </c>
    </row>
    <row r="35" spans="1:14" x14ac:dyDescent="0.25">
      <c r="A35" s="3" t="s">
        <v>65</v>
      </c>
      <c r="B35" s="3">
        <v>9</v>
      </c>
      <c r="C35" s="3">
        <v>1257</v>
      </c>
      <c r="D35" s="3">
        <v>14</v>
      </c>
      <c r="E35" s="3">
        <v>5</v>
      </c>
      <c r="F35" s="3">
        <v>9</v>
      </c>
      <c r="G35" s="3">
        <v>1</v>
      </c>
      <c r="H35" s="3">
        <v>0</v>
      </c>
      <c r="I35" s="3">
        <v>45</v>
      </c>
      <c r="J35" s="3">
        <v>3</v>
      </c>
      <c r="K35" s="3">
        <f t="shared" si="0"/>
        <v>1334</v>
      </c>
      <c r="L35" s="3">
        <f t="shared" si="1"/>
        <v>77</v>
      </c>
      <c r="M35" s="12">
        <f t="shared" si="2"/>
        <v>5.7721139430284861E-2</v>
      </c>
      <c r="N35" s="12">
        <f>M35-'5-9'!N45</f>
        <v>0</v>
      </c>
    </row>
    <row r="36" spans="1:14" x14ac:dyDescent="0.25">
      <c r="A36" s="3" t="s">
        <v>65</v>
      </c>
      <c r="B36" s="3">
        <v>10</v>
      </c>
      <c r="C36" s="3">
        <v>2187</v>
      </c>
      <c r="D36" s="3">
        <v>37</v>
      </c>
      <c r="E36" s="3">
        <v>0</v>
      </c>
      <c r="F36" s="3">
        <v>11</v>
      </c>
      <c r="G36" s="3">
        <v>0</v>
      </c>
      <c r="H36" s="3">
        <v>0</v>
      </c>
      <c r="I36" s="3">
        <v>45</v>
      </c>
      <c r="J36" s="3">
        <v>8</v>
      </c>
      <c r="K36" s="3">
        <f t="shared" si="0"/>
        <v>2288</v>
      </c>
      <c r="L36" s="3">
        <f t="shared" si="1"/>
        <v>101</v>
      </c>
      <c r="M36" s="12">
        <f t="shared" si="2"/>
        <v>4.414335664335664E-2</v>
      </c>
      <c r="N36" s="12">
        <f>M36-'5-9'!N46</f>
        <v>0</v>
      </c>
    </row>
    <row r="37" spans="1:14" x14ac:dyDescent="0.25">
      <c r="A37" s="3" t="s">
        <v>65</v>
      </c>
      <c r="B37" s="3">
        <v>11</v>
      </c>
      <c r="C37" s="3">
        <v>2791</v>
      </c>
      <c r="D37" s="3">
        <v>32</v>
      </c>
      <c r="E37" s="3">
        <v>2</v>
      </c>
      <c r="F37" s="3">
        <v>12</v>
      </c>
      <c r="G37" s="3">
        <v>0</v>
      </c>
      <c r="H37" s="3">
        <v>0</v>
      </c>
      <c r="I37" s="3">
        <v>54</v>
      </c>
      <c r="J37" s="3">
        <v>7</v>
      </c>
      <c r="K37" s="3">
        <f t="shared" si="0"/>
        <v>2898</v>
      </c>
      <c r="L37" s="3">
        <f t="shared" si="1"/>
        <v>107</v>
      </c>
      <c r="M37" s="12">
        <f t="shared" si="2"/>
        <v>3.6922015182884751E-2</v>
      </c>
      <c r="N37" s="12">
        <f>M37-'5-9'!N47</f>
        <v>0</v>
      </c>
    </row>
    <row r="38" spans="1:14" x14ac:dyDescent="0.25">
      <c r="A38" s="3" t="s">
        <v>65</v>
      </c>
      <c r="B38" s="3">
        <v>12</v>
      </c>
      <c r="C38" s="3">
        <v>11232</v>
      </c>
      <c r="D38" s="3">
        <v>136</v>
      </c>
      <c r="E38" s="3">
        <v>4</v>
      </c>
      <c r="F38" s="3">
        <v>54</v>
      </c>
      <c r="G38" s="3">
        <v>0</v>
      </c>
      <c r="H38" s="3">
        <v>0</v>
      </c>
      <c r="I38" s="3">
        <v>318</v>
      </c>
      <c r="J38" s="3">
        <v>36</v>
      </c>
      <c r="K38" s="3">
        <f t="shared" si="0"/>
        <v>11780</v>
      </c>
      <c r="L38" s="3">
        <f t="shared" si="1"/>
        <v>548</v>
      </c>
      <c r="M38" s="12">
        <f t="shared" si="2"/>
        <v>4.6519524617996605E-2</v>
      </c>
      <c r="N38" s="12">
        <f>M38-'5-9'!N48</f>
        <v>0</v>
      </c>
    </row>
    <row r="39" spans="1:14" x14ac:dyDescent="0.25">
      <c r="A39" s="3" t="s">
        <v>65</v>
      </c>
      <c r="B39" s="3">
        <v>13</v>
      </c>
      <c r="C39" s="3">
        <v>2543</v>
      </c>
      <c r="D39" s="3">
        <v>97</v>
      </c>
      <c r="E39" s="3">
        <v>2</v>
      </c>
      <c r="F39" s="3">
        <v>24</v>
      </c>
      <c r="G39" s="3">
        <v>0</v>
      </c>
      <c r="H39" s="3">
        <v>0</v>
      </c>
      <c r="I39" s="3">
        <v>100</v>
      </c>
      <c r="J39" s="3">
        <v>15</v>
      </c>
      <c r="K39" s="3">
        <f t="shared" si="0"/>
        <v>2781</v>
      </c>
      <c r="L39" s="3">
        <f t="shared" si="1"/>
        <v>238</v>
      </c>
      <c r="M39" s="12">
        <f t="shared" si="2"/>
        <v>8.5580726357425391E-2</v>
      </c>
      <c r="N39" s="12">
        <f>M39-'5-9'!N49</f>
        <v>0</v>
      </c>
    </row>
    <row r="40" spans="1:14" x14ac:dyDescent="0.25">
      <c r="A40" s="3" t="s">
        <v>65</v>
      </c>
      <c r="B40" s="3">
        <v>14</v>
      </c>
      <c r="C40" s="3">
        <v>5140</v>
      </c>
      <c r="D40" s="3">
        <v>17</v>
      </c>
      <c r="E40" s="3">
        <v>0</v>
      </c>
      <c r="F40" s="3">
        <v>19</v>
      </c>
      <c r="G40" s="3">
        <v>0</v>
      </c>
      <c r="H40" s="3">
        <v>0</v>
      </c>
      <c r="I40" s="3">
        <v>48</v>
      </c>
      <c r="J40" s="3">
        <v>10</v>
      </c>
      <c r="K40" s="3">
        <f t="shared" si="0"/>
        <v>5234</v>
      </c>
      <c r="L40" s="3">
        <f t="shared" si="1"/>
        <v>94</v>
      </c>
      <c r="M40" s="12">
        <f t="shared" si="2"/>
        <v>1.795949560565533E-2</v>
      </c>
      <c r="N40" s="12">
        <f>M40-'5-9'!N50</f>
        <v>0</v>
      </c>
    </row>
    <row r="41" spans="1:14" x14ac:dyDescent="0.25">
      <c r="A41" s="3" t="s">
        <v>65</v>
      </c>
      <c r="B41" s="3">
        <v>15</v>
      </c>
      <c r="C41" s="3">
        <v>6604</v>
      </c>
      <c r="D41" s="3">
        <v>16</v>
      </c>
      <c r="E41" s="3">
        <v>2</v>
      </c>
      <c r="F41" s="3">
        <v>22</v>
      </c>
      <c r="G41" s="3">
        <v>0</v>
      </c>
      <c r="H41" s="3">
        <v>0</v>
      </c>
      <c r="I41" s="3">
        <v>126</v>
      </c>
      <c r="J41" s="3">
        <v>14</v>
      </c>
      <c r="K41" s="3">
        <f t="shared" si="0"/>
        <v>6784</v>
      </c>
      <c r="L41" s="3">
        <f t="shared" si="1"/>
        <v>180</v>
      </c>
      <c r="M41" s="12">
        <f t="shared" si="2"/>
        <v>2.6533018867924529E-2</v>
      </c>
      <c r="N41" s="12">
        <f>M41-'5-9'!N51</f>
        <v>0</v>
      </c>
    </row>
    <row r="42" spans="1:14" x14ac:dyDescent="0.25">
      <c r="A42" s="3" t="s">
        <v>65</v>
      </c>
      <c r="B42" s="3">
        <v>16</v>
      </c>
      <c r="C42" s="3">
        <v>2524</v>
      </c>
      <c r="D42" s="3">
        <v>47</v>
      </c>
      <c r="E42" s="3">
        <v>2</v>
      </c>
      <c r="F42" s="3">
        <v>7</v>
      </c>
      <c r="G42" s="3">
        <v>0</v>
      </c>
      <c r="H42" s="3">
        <v>0</v>
      </c>
      <c r="I42" s="3">
        <v>65</v>
      </c>
      <c r="J42" s="3">
        <v>15</v>
      </c>
      <c r="K42" s="3">
        <f t="shared" si="0"/>
        <v>2660</v>
      </c>
      <c r="L42" s="3">
        <f t="shared" si="1"/>
        <v>136</v>
      </c>
      <c r="M42" s="12">
        <f t="shared" si="2"/>
        <v>5.1127819548872182E-2</v>
      </c>
      <c r="N42" s="12">
        <f>M42-'5-9'!N52</f>
        <v>0</v>
      </c>
    </row>
    <row r="43" spans="1:14" x14ac:dyDescent="0.25">
      <c r="A43" s="3" t="s">
        <v>65</v>
      </c>
      <c r="B43" s="3">
        <v>17</v>
      </c>
      <c r="C43" s="3">
        <v>2303</v>
      </c>
      <c r="D43" s="3">
        <v>29</v>
      </c>
      <c r="E43" s="3">
        <v>0</v>
      </c>
      <c r="F43" s="3">
        <v>6</v>
      </c>
      <c r="G43" s="3">
        <v>0</v>
      </c>
      <c r="H43" s="3">
        <v>0</v>
      </c>
      <c r="I43" s="3">
        <v>59</v>
      </c>
      <c r="J43" s="3">
        <v>14</v>
      </c>
      <c r="K43" s="3">
        <f t="shared" si="0"/>
        <v>2411</v>
      </c>
      <c r="L43" s="3">
        <f t="shared" si="1"/>
        <v>108</v>
      </c>
      <c r="M43" s="12">
        <f t="shared" si="2"/>
        <v>4.4794690999585232E-2</v>
      </c>
      <c r="N43" s="12">
        <f>M43-'5-9'!N53</f>
        <v>0</v>
      </c>
    </row>
    <row r="44" spans="1:14" x14ac:dyDescent="0.25">
      <c r="A44" s="3" t="s">
        <v>65</v>
      </c>
      <c r="B44" s="3">
        <v>18</v>
      </c>
      <c r="C44" s="3">
        <v>3976</v>
      </c>
      <c r="D44" s="3">
        <v>77</v>
      </c>
      <c r="E44" s="3">
        <v>4</v>
      </c>
      <c r="F44" s="3">
        <v>24</v>
      </c>
      <c r="G44" s="3">
        <v>0</v>
      </c>
      <c r="H44" s="3">
        <v>0</v>
      </c>
      <c r="I44" s="3">
        <v>140</v>
      </c>
      <c r="J44" s="3">
        <v>23</v>
      </c>
      <c r="K44" s="3">
        <f t="shared" si="0"/>
        <v>4244</v>
      </c>
      <c r="L44" s="3">
        <f t="shared" si="1"/>
        <v>268</v>
      </c>
      <c r="M44" s="12">
        <f t="shared" si="2"/>
        <v>6.314797360980208E-2</v>
      </c>
      <c r="N44" s="12">
        <f>M44-'5-9'!N54</f>
        <v>0</v>
      </c>
    </row>
    <row r="45" spans="1:14" x14ac:dyDescent="0.25">
      <c r="A45" s="3" t="s">
        <v>65</v>
      </c>
      <c r="B45" s="3">
        <v>19</v>
      </c>
      <c r="C45" s="3">
        <v>813</v>
      </c>
      <c r="D45" s="3">
        <v>39</v>
      </c>
      <c r="E45" s="3">
        <v>3</v>
      </c>
      <c r="F45" s="3">
        <v>8</v>
      </c>
      <c r="G45" s="3">
        <v>0</v>
      </c>
      <c r="H45" s="3">
        <v>0</v>
      </c>
      <c r="I45" s="3">
        <v>46</v>
      </c>
      <c r="J45" s="3">
        <v>5</v>
      </c>
      <c r="K45" s="3">
        <f t="shared" si="0"/>
        <v>914</v>
      </c>
      <c r="L45" s="3">
        <f t="shared" si="1"/>
        <v>101</v>
      </c>
      <c r="M45" s="12">
        <f t="shared" si="2"/>
        <v>0.11050328227571116</v>
      </c>
      <c r="N45" s="12">
        <f>M45-'5-9'!N55</f>
        <v>0</v>
      </c>
    </row>
    <row r="46" spans="1:14" x14ac:dyDescent="0.25">
      <c r="A46" s="3" t="s">
        <v>65</v>
      </c>
      <c r="B46" s="3">
        <v>20</v>
      </c>
      <c r="C46" s="3">
        <v>2733</v>
      </c>
      <c r="D46" s="3">
        <v>95</v>
      </c>
      <c r="E46" s="3">
        <v>6</v>
      </c>
      <c r="F46" s="3">
        <v>42</v>
      </c>
      <c r="G46" s="3">
        <v>0</v>
      </c>
      <c r="H46" s="3">
        <v>0</v>
      </c>
      <c r="I46" s="3">
        <v>70</v>
      </c>
      <c r="J46" s="3">
        <v>13</v>
      </c>
      <c r="K46" s="3">
        <f t="shared" si="0"/>
        <v>2959</v>
      </c>
      <c r="L46" s="3">
        <f t="shared" si="1"/>
        <v>226</v>
      </c>
      <c r="M46" s="12">
        <f t="shared" si="2"/>
        <v>7.6377154444068937E-2</v>
      </c>
      <c r="N46" s="12">
        <f>M46-'5-9'!N56</f>
        <v>0</v>
      </c>
    </row>
    <row r="47" spans="1:14" x14ac:dyDescent="0.25">
      <c r="A47" s="3" t="s">
        <v>65</v>
      </c>
      <c r="B47" s="3">
        <v>21</v>
      </c>
      <c r="C47" s="3">
        <v>7723</v>
      </c>
      <c r="D47" s="3">
        <v>45</v>
      </c>
      <c r="E47" s="3">
        <v>0</v>
      </c>
      <c r="F47" s="3">
        <v>20</v>
      </c>
      <c r="G47" s="3">
        <v>0</v>
      </c>
      <c r="H47" s="3">
        <v>0</v>
      </c>
      <c r="I47" s="3">
        <v>106</v>
      </c>
      <c r="J47" s="3">
        <v>8</v>
      </c>
      <c r="K47" s="3">
        <f t="shared" si="0"/>
        <v>7902</v>
      </c>
      <c r="L47" s="3">
        <f t="shared" si="1"/>
        <v>179</v>
      </c>
      <c r="M47" s="12">
        <f t="shared" si="2"/>
        <v>2.2652493039736776E-2</v>
      </c>
      <c r="N47" s="12">
        <f>M47-'5-9'!N57</f>
        <v>0</v>
      </c>
    </row>
    <row r="48" spans="1:14" x14ac:dyDescent="0.25">
      <c r="A48" s="3" t="s">
        <v>65</v>
      </c>
      <c r="B48" s="3">
        <v>22</v>
      </c>
      <c r="C48" s="3">
        <v>8970</v>
      </c>
      <c r="D48" s="3">
        <v>71</v>
      </c>
      <c r="E48" s="3">
        <v>3</v>
      </c>
      <c r="F48" s="3">
        <v>12</v>
      </c>
      <c r="G48" s="3">
        <v>0</v>
      </c>
      <c r="H48" s="3">
        <v>0</v>
      </c>
      <c r="I48" s="3">
        <v>263</v>
      </c>
      <c r="J48" s="3">
        <v>34</v>
      </c>
      <c r="K48" s="3">
        <f t="shared" si="0"/>
        <v>9353</v>
      </c>
      <c r="L48" s="3">
        <f t="shared" si="1"/>
        <v>383</v>
      </c>
      <c r="M48" s="12">
        <f t="shared" si="2"/>
        <v>4.0949427991018923E-2</v>
      </c>
      <c r="N48" s="12">
        <f>M48-'5-9'!N58</f>
        <v>0</v>
      </c>
    </row>
    <row r="49" spans="1:14" x14ac:dyDescent="0.25">
      <c r="A49" s="3" t="s">
        <v>65</v>
      </c>
      <c r="B49" s="3">
        <v>23</v>
      </c>
      <c r="C49" s="3">
        <v>13042</v>
      </c>
      <c r="D49" s="3">
        <v>217</v>
      </c>
      <c r="E49" s="3">
        <v>13</v>
      </c>
      <c r="F49" s="3">
        <v>61</v>
      </c>
      <c r="G49" s="3">
        <v>1</v>
      </c>
      <c r="H49" s="3">
        <v>0</v>
      </c>
      <c r="I49" s="3">
        <v>760</v>
      </c>
      <c r="J49" s="3">
        <v>93</v>
      </c>
      <c r="K49" s="3">
        <f t="shared" si="0"/>
        <v>14187</v>
      </c>
      <c r="L49" s="3">
        <f t="shared" si="1"/>
        <v>1145</v>
      </c>
      <c r="M49" s="12">
        <f t="shared" si="2"/>
        <v>8.070769013885952E-2</v>
      </c>
      <c r="N49" s="12">
        <f>M49-'5-9'!N59</f>
        <v>0</v>
      </c>
    </row>
    <row r="50" spans="1:14" x14ac:dyDescent="0.25">
      <c r="A50" s="3" t="s">
        <v>65</v>
      </c>
      <c r="B50" s="3">
        <v>24</v>
      </c>
      <c r="C50" s="3">
        <v>6919</v>
      </c>
      <c r="D50" s="3">
        <v>31</v>
      </c>
      <c r="E50" s="3">
        <v>1</v>
      </c>
      <c r="F50" s="3">
        <v>11</v>
      </c>
      <c r="G50" s="3">
        <v>0</v>
      </c>
      <c r="H50" s="3">
        <v>0</v>
      </c>
      <c r="I50" s="3">
        <v>83</v>
      </c>
      <c r="J50" s="3">
        <v>17</v>
      </c>
      <c r="K50" s="3">
        <f t="shared" si="0"/>
        <v>7062</v>
      </c>
      <c r="L50" s="3">
        <f t="shared" si="1"/>
        <v>143</v>
      </c>
      <c r="M50" s="12">
        <f t="shared" si="2"/>
        <v>2.0249221183800622E-2</v>
      </c>
      <c r="N50" s="12">
        <f>M50-'5-9'!N60</f>
        <v>0</v>
      </c>
    </row>
    <row r="51" spans="1:14" x14ac:dyDescent="0.25">
      <c r="A51" s="3" t="s">
        <v>65</v>
      </c>
      <c r="B51" s="3">
        <v>98</v>
      </c>
      <c r="C51" s="3">
        <v>2801</v>
      </c>
      <c r="D51" s="3">
        <v>11</v>
      </c>
      <c r="E51" s="3">
        <v>2</v>
      </c>
      <c r="F51" s="3">
        <v>5</v>
      </c>
      <c r="G51" s="3">
        <v>0</v>
      </c>
      <c r="H51" s="3">
        <v>0</v>
      </c>
      <c r="I51" s="3">
        <v>20</v>
      </c>
      <c r="J51" s="3">
        <v>3</v>
      </c>
      <c r="K51" s="3">
        <f t="shared" ref="K51" si="6">SUM(C51:J51)</f>
        <v>2842</v>
      </c>
      <c r="L51" s="3">
        <f t="shared" ref="L51" si="7">SUM(D51:J51)</f>
        <v>41</v>
      </c>
      <c r="M51" s="12">
        <f t="shared" ref="M51" si="8">L51/K51</f>
        <v>1.4426460239268121E-2</v>
      </c>
      <c r="N51" s="12">
        <f>M51-'5-9'!N62</f>
        <v>-3.3368761207082105E-2</v>
      </c>
    </row>
    <row r="52" spans="1:14" x14ac:dyDescent="0.25">
      <c r="A52" s="3" t="s">
        <v>66</v>
      </c>
      <c r="B52" s="3">
        <v>1</v>
      </c>
      <c r="C52" s="3">
        <v>1541</v>
      </c>
      <c r="D52" s="3">
        <v>100</v>
      </c>
      <c r="E52" s="3">
        <v>13</v>
      </c>
      <c r="F52" s="3">
        <v>15</v>
      </c>
      <c r="G52" s="3">
        <v>0</v>
      </c>
      <c r="H52" s="3">
        <v>0</v>
      </c>
      <c r="I52" s="3">
        <v>181</v>
      </c>
      <c r="J52" s="3">
        <v>33</v>
      </c>
      <c r="K52" s="3">
        <f t="shared" si="0"/>
        <v>1883</v>
      </c>
      <c r="L52" s="3">
        <f t="shared" si="1"/>
        <v>342</v>
      </c>
      <c r="M52" s="12">
        <f t="shared" si="2"/>
        <v>0.18162506638343071</v>
      </c>
      <c r="N52" s="12">
        <f>M52-'10-25'!N37</f>
        <v>0</v>
      </c>
    </row>
    <row r="53" spans="1:14" x14ac:dyDescent="0.25">
      <c r="A53" s="3" t="s">
        <v>66</v>
      </c>
      <c r="B53" s="3">
        <v>2</v>
      </c>
      <c r="C53" s="3">
        <v>1316</v>
      </c>
      <c r="D53" s="3">
        <v>66</v>
      </c>
      <c r="E53" s="3">
        <v>1</v>
      </c>
      <c r="F53" s="3">
        <v>8</v>
      </c>
      <c r="G53" s="3">
        <v>0</v>
      </c>
      <c r="H53" s="3">
        <v>0</v>
      </c>
      <c r="I53" s="3">
        <v>50</v>
      </c>
      <c r="J53" s="3">
        <v>13</v>
      </c>
      <c r="K53" s="3">
        <f t="shared" si="0"/>
        <v>1454</v>
      </c>
      <c r="L53" s="3">
        <f t="shared" si="1"/>
        <v>138</v>
      </c>
      <c r="M53" s="12">
        <f t="shared" si="2"/>
        <v>9.4910591471801919E-2</v>
      </c>
      <c r="N53" s="12">
        <f>M53-'10-25'!N38</f>
        <v>0</v>
      </c>
    </row>
    <row r="54" spans="1:14" x14ac:dyDescent="0.25">
      <c r="A54" s="3" t="s">
        <v>66</v>
      </c>
      <c r="B54" s="3">
        <v>3</v>
      </c>
      <c r="C54" s="3">
        <v>309</v>
      </c>
      <c r="D54" s="3">
        <v>20</v>
      </c>
      <c r="E54" s="3">
        <v>0</v>
      </c>
      <c r="F54" s="3">
        <v>4</v>
      </c>
      <c r="G54" s="3">
        <v>0</v>
      </c>
      <c r="H54" s="3">
        <v>0</v>
      </c>
      <c r="I54" s="3">
        <v>18</v>
      </c>
      <c r="J54" s="3">
        <v>6</v>
      </c>
      <c r="K54" s="3">
        <f t="shared" si="0"/>
        <v>357</v>
      </c>
      <c r="L54" s="3">
        <f t="shared" si="1"/>
        <v>48</v>
      </c>
      <c r="M54" s="12">
        <f t="shared" si="2"/>
        <v>0.13445378151260504</v>
      </c>
      <c r="N54" s="12">
        <f>M54-'10-25'!N39</f>
        <v>0</v>
      </c>
    </row>
    <row r="55" spans="1:14" x14ac:dyDescent="0.25">
      <c r="A55" s="3" t="s">
        <v>66</v>
      </c>
      <c r="B55" s="3">
        <v>4</v>
      </c>
      <c r="C55" s="3">
        <v>1015</v>
      </c>
      <c r="D55" s="3">
        <v>37</v>
      </c>
      <c r="E55" s="3">
        <v>3</v>
      </c>
      <c r="F55" s="3">
        <v>3</v>
      </c>
      <c r="G55" s="3">
        <v>0</v>
      </c>
      <c r="H55" s="3">
        <v>0</v>
      </c>
      <c r="I55" s="3">
        <v>42</v>
      </c>
      <c r="J55" s="3">
        <v>1</v>
      </c>
      <c r="K55" s="3">
        <f t="shared" si="0"/>
        <v>1101</v>
      </c>
      <c r="L55" s="3">
        <f t="shared" si="1"/>
        <v>86</v>
      </c>
      <c r="M55" s="12">
        <f t="shared" si="2"/>
        <v>7.8110808356039965E-2</v>
      </c>
      <c r="N55" s="12">
        <f>M55-'10-25'!N40</f>
        <v>0</v>
      </c>
    </row>
    <row r="56" spans="1:14" x14ac:dyDescent="0.25">
      <c r="A56" s="3" t="s">
        <v>66</v>
      </c>
      <c r="B56" s="3">
        <v>5</v>
      </c>
      <c r="C56" s="3">
        <v>1591</v>
      </c>
      <c r="D56" s="3">
        <v>33</v>
      </c>
      <c r="E56" s="3">
        <v>6</v>
      </c>
      <c r="F56" s="3">
        <v>10</v>
      </c>
      <c r="G56" s="3">
        <v>0</v>
      </c>
      <c r="H56" s="3">
        <v>0</v>
      </c>
      <c r="I56" s="3">
        <v>52</v>
      </c>
      <c r="J56" s="3">
        <v>0</v>
      </c>
      <c r="K56" s="3">
        <f t="shared" si="0"/>
        <v>1692</v>
      </c>
      <c r="L56" s="3">
        <f t="shared" si="1"/>
        <v>101</v>
      </c>
      <c r="M56" s="12">
        <f t="shared" si="2"/>
        <v>5.9692671394799057E-2</v>
      </c>
      <c r="N56" s="12">
        <f>M56-'10-25'!N41</f>
        <v>0</v>
      </c>
    </row>
    <row r="57" spans="1:14" x14ac:dyDescent="0.25">
      <c r="A57" s="3" t="s">
        <v>66</v>
      </c>
      <c r="B57" s="3">
        <v>6</v>
      </c>
      <c r="C57" s="3">
        <v>327</v>
      </c>
      <c r="D57" s="3">
        <v>19</v>
      </c>
      <c r="E57" s="3">
        <v>1</v>
      </c>
      <c r="F57" s="3">
        <v>8</v>
      </c>
      <c r="G57" s="3">
        <v>0</v>
      </c>
      <c r="H57" s="3">
        <v>0</v>
      </c>
      <c r="I57" s="3">
        <v>13</v>
      </c>
      <c r="J57" s="3">
        <v>5</v>
      </c>
      <c r="K57" s="3">
        <f t="shared" si="0"/>
        <v>373</v>
      </c>
      <c r="L57" s="3">
        <f t="shared" si="1"/>
        <v>46</v>
      </c>
      <c r="M57" s="12">
        <f t="shared" si="2"/>
        <v>0.12332439678284182</v>
      </c>
      <c r="N57" s="12">
        <f>M57-'10-25'!N42</f>
        <v>0</v>
      </c>
    </row>
    <row r="58" spans="1:14" x14ac:dyDescent="0.25">
      <c r="A58" s="3" t="s">
        <v>66</v>
      </c>
      <c r="B58" s="3">
        <v>7</v>
      </c>
      <c r="C58" s="3">
        <v>338</v>
      </c>
      <c r="D58" s="3">
        <v>38</v>
      </c>
      <c r="E58" s="3">
        <v>1</v>
      </c>
      <c r="F58" s="3">
        <v>14</v>
      </c>
      <c r="G58" s="3">
        <v>1</v>
      </c>
      <c r="H58" s="3">
        <v>0</v>
      </c>
      <c r="I58" s="3">
        <v>40</v>
      </c>
      <c r="J58" s="3">
        <v>1</v>
      </c>
      <c r="K58" s="3">
        <f t="shared" si="0"/>
        <v>433</v>
      </c>
      <c r="L58" s="3">
        <f t="shared" si="1"/>
        <v>95</v>
      </c>
      <c r="M58" s="12">
        <f t="shared" si="2"/>
        <v>0.21939953810623555</v>
      </c>
      <c r="N58" s="12">
        <f>M58-'10-25'!N43</f>
        <v>0</v>
      </c>
    </row>
    <row r="59" spans="1:14" x14ac:dyDescent="0.25">
      <c r="A59" s="3" t="s">
        <v>66</v>
      </c>
      <c r="B59" s="3">
        <v>8</v>
      </c>
      <c r="C59" s="3">
        <v>6578</v>
      </c>
      <c r="D59" s="3">
        <v>131</v>
      </c>
      <c r="E59" s="3">
        <v>15</v>
      </c>
      <c r="F59" s="3">
        <v>38</v>
      </c>
      <c r="G59" s="3">
        <v>0</v>
      </c>
      <c r="H59" s="3">
        <v>0</v>
      </c>
      <c r="I59" s="3">
        <v>235</v>
      </c>
      <c r="J59" s="3">
        <v>16</v>
      </c>
      <c r="K59" s="3">
        <f t="shared" si="0"/>
        <v>7013</v>
      </c>
      <c r="L59" s="3">
        <f t="shared" si="1"/>
        <v>435</v>
      </c>
      <c r="M59" s="12">
        <f t="shared" si="2"/>
        <v>6.2027662911735351E-2</v>
      </c>
      <c r="N59" s="12">
        <f>M59-'10-25'!N44</f>
        <v>0</v>
      </c>
    </row>
    <row r="60" spans="1:14" x14ac:dyDescent="0.25">
      <c r="A60" s="3" t="s">
        <v>66</v>
      </c>
      <c r="B60" s="3">
        <v>9</v>
      </c>
      <c r="C60" s="3">
        <v>1153</v>
      </c>
      <c r="D60" s="3">
        <v>28</v>
      </c>
      <c r="E60" s="3">
        <v>5</v>
      </c>
      <c r="F60" s="3">
        <v>15</v>
      </c>
      <c r="G60" s="3">
        <v>2</v>
      </c>
      <c r="H60" s="3">
        <v>0</v>
      </c>
      <c r="I60" s="3">
        <v>60</v>
      </c>
      <c r="J60" s="3">
        <v>3</v>
      </c>
      <c r="K60" s="3">
        <f t="shared" si="0"/>
        <v>1266</v>
      </c>
      <c r="L60" s="3">
        <f t="shared" si="1"/>
        <v>113</v>
      </c>
      <c r="M60" s="12">
        <f t="shared" si="2"/>
        <v>8.9257503949447078E-2</v>
      </c>
      <c r="N60" s="12">
        <f>M60-'10-25'!N45</f>
        <v>0</v>
      </c>
    </row>
    <row r="61" spans="1:14" x14ac:dyDescent="0.25">
      <c r="A61" s="3" t="s">
        <v>66</v>
      </c>
      <c r="B61" s="3">
        <v>10</v>
      </c>
      <c r="C61" s="3">
        <v>1794</v>
      </c>
      <c r="D61" s="3">
        <v>67</v>
      </c>
      <c r="E61" s="3">
        <v>4</v>
      </c>
      <c r="F61" s="3">
        <v>11</v>
      </c>
      <c r="G61" s="3">
        <v>2</v>
      </c>
      <c r="H61" s="3">
        <v>0</v>
      </c>
      <c r="I61" s="3">
        <v>68</v>
      </c>
      <c r="J61" s="3">
        <v>7</v>
      </c>
      <c r="K61" s="3">
        <f t="shared" si="0"/>
        <v>1953</v>
      </c>
      <c r="L61" s="3">
        <f t="shared" si="1"/>
        <v>159</v>
      </c>
      <c r="M61" s="12">
        <f t="shared" si="2"/>
        <v>8.1413210445468509E-2</v>
      </c>
      <c r="N61" s="12">
        <f>M61-'10-25'!N46</f>
        <v>0</v>
      </c>
    </row>
    <row r="62" spans="1:14" x14ac:dyDescent="0.25">
      <c r="A62" s="3" t="s">
        <v>66</v>
      </c>
      <c r="B62" s="3">
        <v>11</v>
      </c>
      <c r="C62" s="3">
        <v>2257</v>
      </c>
      <c r="D62" s="3">
        <v>50</v>
      </c>
      <c r="E62" s="3">
        <v>1</v>
      </c>
      <c r="F62" s="3">
        <v>16</v>
      </c>
      <c r="G62" s="3">
        <v>0</v>
      </c>
      <c r="H62" s="3">
        <v>0</v>
      </c>
      <c r="I62" s="3">
        <v>59</v>
      </c>
      <c r="J62" s="3">
        <v>7</v>
      </c>
      <c r="K62" s="3">
        <f t="shared" si="0"/>
        <v>2390</v>
      </c>
      <c r="L62" s="3">
        <f t="shared" si="1"/>
        <v>133</v>
      </c>
      <c r="M62" s="12">
        <f t="shared" si="2"/>
        <v>5.5648535564853559E-2</v>
      </c>
      <c r="N62" s="12">
        <f>M62-'10-25'!N47</f>
        <v>0</v>
      </c>
    </row>
    <row r="63" spans="1:14" x14ac:dyDescent="0.25">
      <c r="A63" s="3" t="s">
        <v>66</v>
      </c>
      <c r="B63" s="3">
        <v>12</v>
      </c>
      <c r="C63" s="3">
        <v>10180</v>
      </c>
      <c r="D63" s="3">
        <v>235</v>
      </c>
      <c r="E63" s="3">
        <v>9</v>
      </c>
      <c r="F63" s="3">
        <v>58</v>
      </c>
      <c r="G63" s="3">
        <v>0</v>
      </c>
      <c r="H63" s="3">
        <v>0</v>
      </c>
      <c r="I63" s="3">
        <v>396</v>
      </c>
      <c r="J63" s="3">
        <v>50</v>
      </c>
      <c r="K63" s="3">
        <f t="shared" si="0"/>
        <v>10928</v>
      </c>
      <c r="L63" s="3">
        <f t="shared" si="1"/>
        <v>748</v>
      </c>
      <c r="M63" s="12">
        <f t="shared" si="2"/>
        <v>6.8448023426061488E-2</v>
      </c>
      <c r="N63" s="12">
        <f>M63-'10-25'!N48</f>
        <v>0</v>
      </c>
    </row>
    <row r="64" spans="1:14" x14ac:dyDescent="0.25">
      <c r="A64" s="3" t="s">
        <v>66</v>
      </c>
      <c r="B64" s="3">
        <v>13</v>
      </c>
      <c r="C64" s="3">
        <v>1984</v>
      </c>
      <c r="D64" s="3">
        <v>126</v>
      </c>
      <c r="E64" s="3">
        <v>3</v>
      </c>
      <c r="F64" s="3">
        <v>28</v>
      </c>
      <c r="G64" s="3">
        <v>0</v>
      </c>
      <c r="H64" s="3">
        <v>0</v>
      </c>
      <c r="I64" s="3">
        <v>133</v>
      </c>
      <c r="J64" s="3">
        <v>14</v>
      </c>
      <c r="K64" s="3">
        <f t="shared" si="0"/>
        <v>2288</v>
      </c>
      <c r="L64" s="3">
        <f t="shared" si="1"/>
        <v>304</v>
      </c>
      <c r="M64" s="12">
        <f t="shared" si="2"/>
        <v>0.13286713286713286</v>
      </c>
      <c r="N64" s="12">
        <f>M64-'10-25'!N49</f>
        <v>0</v>
      </c>
    </row>
    <row r="65" spans="1:14" x14ac:dyDescent="0.25">
      <c r="A65" s="3" t="s">
        <v>66</v>
      </c>
      <c r="B65" s="3">
        <v>14</v>
      </c>
      <c r="C65" s="3">
        <v>4238</v>
      </c>
      <c r="D65" s="3">
        <v>22</v>
      </c>
      <c r="E65" s="3">
        <v>0</v>
      </c>
      <c r="F65" s="3">
        <v>14</v>
      </c>
      <c r="G65" s="3">
        <v>0</v>
      </c>
      <c r="H65" s="3">
        <v>0</v>
      </c>
      <c r="I65" s="3">
        <v>79</v>
      </c>
      <c r="J65" s="3">
        <v>10</v>
      </c>
      <c r="K65" s="3">
        <f t="shared" si="0"/>
        <v>4363</v>
      </c>
      <c r="L65" s="3">
        <f t="shared" si="1"/>
        <v>125</v>
      </c>
      <c r="M65" s="12">
        <f t="shared" si="2"/>
        <v>2.8650011460004583E-2</v>
      </c>
      <c r="N65" s="12">
        <f>M65-'10-25'!N50</f>
        <v>0</v>
      </c>
    </row>
    <row r="66" spans="1:14" x14ac:dyDescent="0.25">
      <c r="A66" s="3" t="s">
        <v>66</v>
      </c>
      <c r="B66" s="3">
        <v>15</v>
      </c>
      <c r="C66" s="3">
        <v>6135</v>
      </c>
      <c r="D66" s="3">
        <v>66</v>
      </c>
      <c r="E66" s="3">
        <v>2</v>
      </c>
      <c r="F66" s="3">
        <v>23</v>
      </c>
      <c r="G66" s="3">
        <v>0</v>
      </c>
      <c r="H66" s="3">
        <v>0</v>
      </c>
      <c r="I66" s="3">
        <v>141</v>
      </c>
      <c r="J66" s="3">
        <v>17</v>
      </c>
      <c r="K66" s="3">
        <f t="shared" si="0"/>
        <v>6384</v>
      </c>
      <c r="L66" s="3">
        <f t="shared" si="1"/>
        <v>249</v>
      </c>
      <c r="M66" s="12">
        <f t="shared" si="2"/>
        <v>3.9003759398496242E-2</v>
      </c>
      <c r="N66" s="12">
        <f>M66-'10-25'!N51</f>
        <v>0</v>
      </c>
    </row>
    <row r="67" spans="1:14" x14ac:dyDescent="0.25">
      <c r="A67" s="3" t="s">
        <v>66</v>
      </c>
      <c r="B67" s="3">
        <v>16</v>
      </c>
      <c r="C67" s="3">
        <v>1935</v>
      </c>
      <c r="D67" s="3">
        <v>65</v>
      </c>
      <c r="E67" s="3">
        <v>4</v>
      </c>
      <c r="F67" s="3">
        <v>10</v>
      </c>
      <c r="G67" s="3">
        <v>0</v>
      </c>
      <c r="H67" s="3">
        <v>0</v>
      </c>
      <c r="I67" s="3">
        <v>76</v>
      </c>
      <c r="J67" s="3">
        <v>12</v>
      </c>
      <c r="K67" s="3">
        <f t="shared" si="0"/>
        <v>2102</v>
      </c>
      <c r="L67" s="3">
        <f t="shared" si="1"/>
        <v>167</v>
      </c>
      <c r="M67" s="12">
        <f t="shared" si="2"/>
        <v>7.9448144624167466E-2</v>
      </c>
      <c r="N67" s="12">
        <f>M67-'10-25'!N52</f>
        <v>0</v>
      </c>
    </row>
    <row r="68" spans="1:14" x14ac:dyDescent="0.25">
      <c r="A68" s="3" t="s">
        <v>66</v>
      </c>
      <c r="B68" s="3">
        <v>17</v>
      </c>
      <c r="C68" s="3">
        <v>2004</v>
      </c>
      <c r="D68" s="3">
        <v>58</v>
      </c>
      <c r="E68" s="3">
        <v>2</v>
      </c>
      <c r="F68" s="3">
        <v>14</v>
      </c>
      <c r="G68" s="3">
        <v>0</v>
      </c>
      <c r="H68" s="3">
        <v>0</v>
      </c>
      <c r="I68" s="3">
        <v>82</v>
      </c>
      <c r="J68" s="3">
        <v>11</v>
      </c>
      <c r="K68" s="3">
        <f t="shared" si="0"/>
        <v>2171</v>
      </c>
      <c r="L68" s="3">
        <f t="shared" si="1"/>
        <v>167</v>
      </c>
      <c r="M68" s="12">
        <f t="shared" si="2"/>
        <v>7.6923076923076927E-2</v>
      </c>
      <c r="N68" s="12">
        <f>M68-'10-25'!N53</f>
        <v>0</v>
      </c>
    </row>
    <row r="69" spans="1:14" x14ac:dyDescent="0.25">
      <c r="A69" s="3" t="s">
        <v>66</v>
      </c>
      <c r="B69" s="3">
        <v>18</v>
      </c>
      <c r="C69" s="3">
        <v>3252</v>
      </c>
      <c r="D69" s="3">
        <v>117</v>
      </c>
      <c r="E69" s="3">
        <v>7</v>
      </c>
      <c r="F69" s="3">
        <v>22</v>
      </c>
      <c r="G69" s="3">
        <v>0</v>
      </c>
      <c r="H69" s="3">
        <v>0</v>
      </c>
      <c r="I69" s="3">
        <v>143</v>
      </c>
      <c r="J69" s="3">
        <v>20</v>
      </c>
      <c r="K69" s="3">
        <f t="shared" ref="K69:K125" si="9">SUM(C69:J69)</f>
        <v>3561</v>
      </c>
      <c r="L69" s="3">
        <f t="shared" ref="L69:L125" si="10">SUM(D69:J69)</f>
        <v>309</v>
      </c>
      <c r="M69" s="12">
        <f t="shared" ref="M69:M127" si="11">L69/K69</f>
        <v>8.6773378264532436E-2</v>
      </c>
      <c r="N69" s="12">
        <f>M69-'10-25'!N54</f>
        <v>0</v>
      </c>
    </row>
    <row r="70" spans="1:14" x14ac:dyDescent="0.25">
      <c r="A70" s="3" t="s">
        <v>66</v>
      </c>
      <c r="B70" s="3">
        <v>19</v>
      </c>
      <c r="C70" s="3">
        <v>634</v>
      </c>
      <c r="D70" s="3">
        <v>55</v>
      </c>
      <c r="E70" s="3">
        <v>4</v>
      </c>
      <c r="F70" s="3">
        <v>7</v>
      </c>
      <c r="G70" s="3">
        <v>0</v>
      </c>
      <c r="H70" s="3">
        <v>0</v>
      </c>
      <c r="I70" s="3">
        <v>54</v>
      </c>
      <c r="J70" s="3">
        <v>8</v>
      </c>
      <c r="K70" s="3">
        <f t="shared" si="9"/>
        <v>762</v>
      </c>
      <c r="L70" s="3">
        <f t="shared" si="10"/>
        <v>128</v>
      </c>
      <c r="M70" s="12">
        <f t="shared" si="11"/>
        <v>0.16797900262467191</v>
      </c>
      <c r="N70" s="12">
        <f>M70-'10-25'!N55</f>
        <v>0</v>
      </c>
    </row>
    <row r="71" spans="1:14" x14ac:dyDescent="0.25">
      <c r="A71" s="3" t="s">
        <v>66</v>
      </c>
      <c r="B71" s="3">
        <v>20</v>
      </c>
      <c r="C71" s="3">
        <v>2222</v>
      </c>
      <c r="D71" s="3">
        <v>75</v>
      </c>
      <c r="E71" s="3">
        <v>4</v>
      </c>
      <c r="F71" s="3">
        <v>27</v>
      </c>
      <c r="G71" s="3">
        <v>0</v>
      </c>
      <c r="H71" s="3">
        <v>0</v>
      </c>
      <c r="I71" s="3">
        <v>106</v>
      </c>
      <c r="J71" s="3">
        <v>12</v>
      </c>
      <c r="K71" s="3">
        <f t="shared" si="9"/>
        <v>2446</v>
      </c>
      <c r="L71" s="3">
        <f t="shared" si="10"/>
        <v>224</v>
      </c>
      <c r="M71" s="12">
        <f t="shared" si="11"/>
        <v>9.1578086672117739E-2</v>
      </c>
      <c r="N71" s="12">
        <f>M71-'10-25'!N56</f>
        <v>0</v>
      </c>
    </row>
    <row r="72" spans="1:14" x14ac:dyDescent="0.25">
      <c r="A72" s="3" t="s">
        <v>66</v>
      </c>
      <c r="B72" s="3">
        <v>21</v>
      </c>
      <c r="C72" s="3">
        <v>6286</v>
      </c>
      <c r="D72" s="3">
        <v>51</v>
      </c>
      <c r="E72" s="3">
        <v>3</v>
      </c>
      <c r="F72" s="3">
        <v>28</v>
      </c>
      <c r="G72" s="3">
        <v>0</v>
      </c>
      <c r="H72" s="3">
        <v>0</v>
      </c>
      <c r="I72" s="3">
        <v>154</v>
      </c>
      <c r="J72" s="3">
        <v>15</v>
      </c>
      <c r="K72" s="3">
        <f t="shared" si="9"/>
        <v>6537</v>
      </c>
      <c r="L72" s="3">
        <f t="shared" si="10"/>
        <v>251</v>
      </c>
      <c r="M72" s="12">
        <f t="shared" si="11"/>
        <v>3.8396818112283924E-2</v>
      </c>
      <c r="N72" s="12">
        <f>M72-'10-25'!N57</f>
        <v>0</v>
      </c>
    </row>
    <row r="73" spans="1:14" x14ac:dyDescent="0.25">
      <c r="A73" s="3" t="s">
        <v>66</v>
      </c>
      <c r="B73" s="3">
        <v>22</v>
      </c>
      <c r="C73" s="3">
        <v>7362</v>
      </c>
      <c r="D73" s="3">
        <v>81</v>
      </c>
      <c r="E73" s="3">
        <v>3</v>
      </c>
      <c r="F73" s="3">
        <v>19</v>
      </c>
      <c r="G73" s="3">
        <v>0</v>
      </c>
      <c r="H73" s="3">
        <v>0</v>
      </c>
      <c r="I73" s="3">
        <v>313</v>
      </c>
      <c r="J73" s="3">
        <v>39</v>
      </c>
      <c r="K73" s="3">
        <f t="shared" si="9"/>
        <v>7817</v>
      </c>
      <c r="L73" s="3">
        <f t="shared" si="10"/>
        <v>455</v>
      </c>
      <c r="M73" s="12">
        <f t="shared" si="11"/>
        <v>5.8206473071510813E-2</v>
      </c>
      <c r="N73" s="12">
        <f>M73-'10-25'!N58</f>
        <v>0</v>
      </c>
    </row>
    <row r="74" spans="1:14" x14ac:dyDescent="0.25">
      <c r="A74" s="3" t="s">
        <v>66</v>
      </c>
      <c r="B74" s="3">
        <v>23</v>
      </c>
      <c r="C74" s="3">
        <v>9986</v>
      </c>
      <c r="D74" s="3">
        <v>284</v>
      </c>
      <c r="E74" s="3">
        <v>18</v>
      </c>
      <c r="F74" s="3">
        <v>71</v>
      </c>
      <c r="G74" s="3">
        <v>2</v>
      </c>
      <c r="H74" s="3">
        <v>0</v>
      </c>
      <c r="I74" s="3">
        <v>726</v>
      </c>
      <c r="J74" s="3">
        <v>76</v>
      </c>
      <c r="K74" s="3">
        <f t="shared" si="9"/>
        <v>11163</v>
      </c>
      <c r="L74" s="3">
        <f t="shared" si="10"/>
        <v>1177</v>
      </c>
      <c r="M74" s="12">
        <f t="shared" si="11"/>
        <v>0.10543760637821374</v>
      </c>
      <c r="N74" s="12">
        <f>M74-'10-25'!N59</f>
        <v>0</v>
      </c>
    </row>
    <row r="75" spans="1:14" x14ac:dyDescent="0.25">
      <c r="A75" s="3" t="s">
        <v>66</v>
      </c>
      <c r="B75" s="3">
        <v>24</v>
      </c>
      <c r="C75" s="3">
        <v>5686</v>
      </c>
      <c r="D75" s="3">
        <v>44</v>
      </c>
      <c r="E75" s="3">
        <v>2</v>
      </c>
      <c r="F75" s="3">
        <v>12</v>
      </c>
      <c r="G75" s="3">
        <v>0</v>
      </c>
      <c r="H75" s="3">
        <v>0</v>
      </c>
      <c r="I75" s="3">
        <v>95</v>
      </c>
      <c r="J75" s="3">
        <v>13</v>
      </c>
      <c r="K75" s="3">
        <f t="shared" si="9"/>
        <v>5852</v>
      </c>
      <c r="L75" s="3">
        <f t="shared" si="10"/>
        <v>166</v>
      </c>
      <c r="M75" s="12">
        <f t="shared" si="11"/>
        <v>2.836637047163363E-2</v>
      </c>
      <c r="N75" s="12">
        <f>M75-'10-25'!N60</f>
        <v>0</v>
      </c>
    </row>
    <row r="76" spans="1:14" x14ac:dyDescent="0.25">
      <c r="A76" s="3" t="s">
        <v>66</v>
      </c>
      <c r="B76" s="3">
        <v>98</v>
      </c>
      <c r="C76" s="3">
        <v>1959</v>
      </c>
      <c r="D76" s="3">
        <v>27</v>
      </c>
      <c r="E76" s="3">
        <v>0</v>
      </c>
      <c r="F76" s="3">
        <v>1</v>
      </c>
      <c r="G76" s="3">
        <v>0</v>
      </c>
      <c r="H76" s="3">
        <v>0</v>
      </c>
      <c r="I76" s="3">
        <v>31</v>
      </c>
      <c r="J76" s="3">
        <v>6</v>
      </c>
      <c r="K76" s="3">
        <f t="shared" ref="K76" si="12">SUM(C76:J76)</f>
        <v>2024</v>
      </c>
      <c r="L76" s="3">
        <f t="shared" ref="L76" si="13">SUM(D76:J76)</f>
        <v>65</v>
      </c>
      <c r="M76" s="12">
        <f t="shared" ref="M76" si="14">L76/K76</f>
        <v>3.2114624505928856E-2</v>
      </c>
      <c r="N76" s="12">
        <f>M76-'10-25'!N62</f>
        <v>-3.8441239296682313E-2</v>
      </c>
    </row>
    <row r="77" spans="1:14" x14ac:dyDescent="0.25">
      <c r="A77" s="3" t="s">
        <v>67</v>
      </c>
      <c r="B77" s="3">
        <v>1</v>
      </c>
      <c r="C77" s="3">
        <v>799</v>
      </c>
      <c r="D77" s="3">
        <v>88</v>
      </c>
      <c r="E77" s="3">
        <v>8</v>
      </c>
      <c r="F77" s="3">
        <v>12</v>
      </c>
      <c r="G77" s="3">
        <v>0</v>
      </c>
      <c r="H77" s="3">
        <v>0</v>
      </c>
      <c r="I77" s="3">
        <v>116</v>
      </c>
      <c r="J77" s="3">
        <v>24</v>
      </c>
      <c r="K77" s="3">
        <f t="shared" si="9"/>
        <v>1047</v>
      </c>
      <c r="L77" s="3">
        <f t="shared" si="10"/>
        <v>248</v>
      </c>
      <c r="M77" s="12">
        <f t="shared" si="11"/>
        <v>0.23686723973256923</v>
      </c>
    </row>
    <row r="78" spans="1:14" x14ac:dyDescent="0.25">
      <c r="A78" s="3" t="s">
        <v>67</v>
      </c>
      <c r="B78" s="3">
        <v>2</v>
      </c>
      <c r="C78" s="3">
        <v>571</v>
      </c>
      <c r="D78" s="3">
        <v>40</v>
      </c>
      <c r="E78" s="3">
        <v>2</v>
      </c>
      <c r="F78" s="3">
        <v>9</v>
      </c>
      <c r="G78" s="3">
        <v>0</v>
      </c>
      <c r="H78" s="3">
        <v>0</v>
      </c>
      <c r="I78" s="3">
        <v>58</v>
      </c>
      <c r="J78" s="3">
        <v>3</v>
      </c>
      <c r="K78" s="3">
        <f t="shared" si="9"/>
        <v>683</v>
      </c>
      <c r="L78" s="3">
        <f t="shared" si="10"/>
        <v>112</v>
      </c>
      <c r="M78" s="12">
        <f t="shared" si="11"/>
        <v>0.16398243045387995</v>
      </c>
    </row>
    <row r="79" spans="1:14" x14ac:dyDescent="0.25">
      <c r="A79" s="3" t="s">
        <v>67</v>
      </c>
      <c r="B79" s="3">
        <v>3</v>
      </c>
      <c r="C79" s="3">
        <v>96</v>
      </c>
      <c r="D79" s="3">
        <v>16</v>
      </c>
      <c r="E79" s="3">
        <v>1</v>
      </c>
      <c r="F79" s="3">
        <v>2</v>
      </c>
      <c r="G79" s="3">
        <v>0</v>
      </c>
      <c r="H79" s="3">
        <v>0</v>
      </c>
      <c r="I79" s="3">
        <v>14</v>
      </c>
      <c r="J79" s="3">
        <v>1</v>
      </c>
      <c r="K79" s="3">
        <f t="shared" si="9"/>
        <v>130</v>
      </c>
      <c r="L79" s="3">
        <f t="shared" si="10"/>
        <v>34</v>
      </c>
      <c r="M79" s="12">
        <f t="shared" si="11"/>
        <v>0.26153846153846155</v>
      </c>
    </row>
    <row r="80" spans="1:14" x14ac:dyDescent="0.25">
      <c r="A80" s="3" t="s">
        <v>67</v>
      </c>
      <c r="B80" s="3">
        <v>4</v>
      </c>
      <c r="C80" s="3">
        <v>441</v>
      </c>
      <c r="D80" s="3">
        <v>25</v>
      </c>
      <c r="E80" s="3">
        <v>1</v>
      </c>
      <c r="F80" s="3">
        <v>3</v>
      </c>
      <c r="G80" s="3">
        <v>0</v>
      </c>
      <c r="H80" s="3">
        <v>0</v>
      </c>
      <c r="I80" s="3">
        <v>35</v>
      </c>
      <c r="J80" s="3">
        <v>2</v>
      </c>
      <c r="K80" s="3">
        <f t="shared" si="9"/>
        <v>507</v>
      </c>
      <c r="L80" s="3">
        <f t="shared" si="10"/>
        <v>66</v>
      </c>
      <c r="M80" s="12">
        <f t="shared" si="11"/>
        <v>0.13017751479289941</v>
      </c>
    </row>
    <row r="81" spans="1:13" x14ac:dyDescent="0.25">
      <c r="A81" s="3" t="s">
        <v>67</v>
      </c>
      <c r="B81" s="3">
        <v>5</v>
      </c>
      <c r="C81" s="3">
        <v>780</v>
      </c>
      <c r="D81" s="3">
        <v>39</v>
      </c>
      <c r="E81" s="3">
        <v>0</v>
      </c>
      <c r="F81" s="3">
        <v>11</v>
      </c>
      <c r="G81" s="3">
        <v>0</v>
      </c>
      <c r="H81" s="3">
        <v>0</v>
      </c>
      <c r="I81" s="3">
        <v>37</v>
      </c>
      <c r="J81" s="3">
        <v>7</v>
      </c>
      <c r="K81" s="3">
        <f t="shared" si="9"/>
        <v>874</v>
      </c>
      <c r="L81" s="3">
        <f t="shared" si="10"/>
        <v>94</v>
      </c>
      <c r="M81" s="12">
        <f t="shared" si="11"/>
        <v>0.10755148741418764</v>
      </c>
    </row>
    <row r="82" spans="1:13" x14ac:dyDescent="0.25">
      <c r="A82" s="3" t="s">
        <v>67</v>
      </c>
      <c r="B82" s="3">
        <v>6</v>
      </c>
      <c r="C82" s="3">
        <v>120</v>
      </c>
      <c r="D82" s="3">
        <v>18</v>
      </c>
      <c r="E82" s="3">
        <v>0</v>
      </c>
      <c r="F82" s="3">
        <v>4</v>
      </c>
      <c r="G82" s="3">
        <v>0</v>
      </c>
      <c r="H82" s="3">
        <v>0</v>
      </c>
      <c r="I82" s="3">
        <v>7</v>
      </c>
      <c r="J82" s="3">
        <v>4</v>
      </c>
      <c r="K82" s="3">
        <f t="shared" si="9"/>
        <v>153</v>
      </c>
      <c r="L82" s="3">
        <f t="shared" si="10"/>
        <v>33</v>
      </c>
      <c r="M82" s="12">
        <f t="shared" si="11"/>
        <v>0.21568627450980393</v>
      </c>
    </row>
    <row r="83" spans="1:13" x14ac:dyDescent="0.25">
      <c r="A83" s="3" t="s">
        <v>67</v>
      </c>
      <c r="B83" s="3">
        <v>7</v>
      </c>
      <c r="C83" s="3">
        <v>138</v>
      </c>
      <c r="D83" s="3">
        <v>14</v>
      </c>
      <c r="E83" s="3">
        <v>3</v>
      </c>
      <c r="F83" s="3">
        <v>1</v>
      </c>
      <c r="G83" s="3">
        <v>0</v>
      </c>
      <c r="H83" s="3">
        <v>0</v>
      </c>
      <c r="I83" s="3">
        <v>14</v>
      </c>
      <c r="J83" s="3">
        <v>2</v>
      </c>
      <c r="K83" s="3">
        <f t="shared" si="9"/>
        <v>172</v>
      </c>
      <c r="L83" s="3">
        <f t="shared" si="10"/>
        <v>34</v>
      </c>
      <c r="M83" s="12">
        <f t="shared" si="11"/>
        <v>0.19767441860465115</v>
      </c>
    </row>
    <row r="84" spans="1:13" x14ac:dyDescent="0.25">
      <c r="A84" s="3" t="s">
        <v>67</v>
      </c>
      <c r="B84" s="3">
        <v>8</v>
      </c>
      <c r="C84" s="3">
        <v>3141</v>
      </c>
      <c r="D84" s="3">
        <v>93</v>
      </c>
      <c r="E84" s="3">
        <v>1</v>
      </c>
      <c r="F84" s="3">
        <v>15</v>
      </c>
      <c r="G84" s="3">
        <v>0</v>
      </c>
      <c r="H84" s="3">
        <v>0</v>
      </c>
      <c r="I84" s="3">
        <v>157</v>
      </c>
      <c r="J84" s="3">
        <v>22</v>
      </c>
      <c r="K84" s="3">
        <f t="shared" si="9"/>
        <v>3429</v>
      </c>
      <c r="L84" s="3">
        <f t="shared" si="10"/>
        <v>288</v>
      </c>
      <c r="M84" s="12">
        <f t="shared" si="11"/>
        <v>8.3989501312335957E-2</v>
      </c>
    </row>
    <row r="85" spans="1:13" x14ac:dyDescent="0.25">
      <c r="A85" s="3" t="s">
        <v>67</v>
      </c>
      <c r="B85" s="3">
        <v>9</v>
      </c>
      <c r="C85" s="3">
        <v>501</v>
      </c>
      <c r="D85" s="3">
        <v>35</v>
      </c>
      <c r="E85" s="3">
        <v>1</v>
      </c>
      <c r="F85" s="3">
        <v>13</v>
      </c>
      <c r="G85" s="3">
        <v>0</v>
      </c>
      <c r="H85" s="3">
        <v>0</v>
      </c>
      <c r="I85" s="3">
        <v>34</v>
      </c>
      <c r="J85" s="3">
        <v>5</v>
      </c>
      <c r="K85" s="3">
        <f t="shared" si="9"/>
        <v>589</v>
      </c>
      <c r="L85" s="3">
        <f t="shared" si="10"/>
        <v>88</v>
      </c>
      <c r="M85" s="12">
        <f t="shared" si="11"/>
        <v>0.14940577249575551</v>
      </c>
    </row>
    <row r="86" spans="1:13" x14ac:dyDescent="0.25">
      <c r="A86" s="3" t="s">
        <v>67</v>
      </c>
      <c r="B86" s="3">
        <v>10</v>
      </c>
      <c r="C86" s="3">
        <v>698</v>
      </c>
      <c r="D86" s="3">
        <v>48</v>
      </c>
      <c r="E86" s="3">
        <v>1</v>
      </c>
      <c r="F86" s="3">
        <v>5</v>
      </c>
      <c r="G86" s="3">
        <v>0</v>
      </c>
      <c r="H86" s="3">
        <v>0</v>
      </c>
      <c r="I86" s="3">
        <v>32</v>
      </c>
      <c r="J86" s="3">
        <v>4</v>
      </c>
      <c r="K86" s="3">
        <f t="shared" si="9"/>
        <v>788</v>
      </c>
      <c r="L86" s="3">
        <f t="shared" si="10"/>
        <v>90</v>
      </c>
      <c r="M86" s="12">
        <f t="shared" si="11"/>
        <v>0.11421319796954314</v>
      </c>
    </row>
    <row r="87" spans="1:13" x14ac:dyDescent="0.25">
      <c r="A87" s="3" t="s">
        <v>67</v>
      </c>
      <c r="B87" s="3">
        <v>11</v>
      </c>
      <c r="C87" s="3">
        <v>930</v>
      </c>
      <c r="D87" s="3">
        <v>46</v>
      </c>
      <c r="E87" s="3">
        <v>2</v>
      </c>
      <c r="F87" s="3">
        <v>5</v>
      </c>
      <c r="G87" s="3">
        <v>0</v>
      </c>
      <c r="H87" s="3">
        <v>0</v>
      </c>
      <c r="I87" s="3">
        <v>37</v>
      </c>
      <c r="J87" s="3">
        <v>2</v>
      </c>
      <c r="K87" s="3">
        <f t="shared" si="9"/>
        <v>1022</v>
      </c>
      <c r="L87" s="3">
        <f t="shared" si="10"/>
        <v>92</v>
      </c>
      <c r="M87" s="12">
        <f t="shared" si="11"/>
        <v>9.0019569471624261E-2</v>
      </c>
    </row>
    <row r="88" spans="1:13" x14ac:dyDescent="0.25">
      <c r="A88" s="3" t="s">
        <v>67</v>
      </c>
      <c r="B88" s="3">
        <v>12</v>
      </c>
      <c r="C88" s="3">
        <v>5132</v>
      </c>
      <c r="D88" s="3">
        <v>236</v>
      </c>
      <c r="E88" s="3">
        <v>7</v>
      </c>
      <c r="F88" s="3">
        <v>57</v>
      </c>
      <c r="G88" s="3">
        <v>1</v>
      </c>
      <c r="H88" s="3">
        <v>0</v>
      </c>
      <c r="I88" s="3">
        <v>286</v>
      </c>
      <c r="J88" s="3">
        <v>31</v>
      </c>
      <c r="K88" s="3">
        <f t="shared" si="9"/>
        <v>5750</v>
      </c>
      <c r="L88" s="3">
        <f t="shared" si="10"/>
        <v>618</v>
      </c>
      <c r="M88" s="12">
        <f t="shared" si="11"/>
        <v>0.10747826086956522</v>
      </c>
    </row>
    <row r="89" spans="1:13" x14ac:dyDescent="0.25">
      <c r="A89" s="3" t="s">
        <v>67</v>
      </c>
      <c r="B89" s="3">
        <v>13</v>
      </c>
      <c r="C89" s="3">
        <v>857</v>
      </c>
      <c r="D89" s="3">
        <v>106</v>
      </c>
      <c r="E89" s="3">
        <v>5</v>
      </c>
      <c r="F89" s="3">
        <v>21</v>
      </c>
      <c r="G89" s="3">
        <v>0</v>
      </c>
      <c r="H89" s="3">
        <v>0</v>
      </c>
      <c r="I89" s="3">
        <v>80</v>
      </c>
      <c r="J89" s="3">
        <v>8</v>
      </c>
      <c r="K89" s="3">
        <f t="shared" si="9"/>
        <v>1077</v>
      </c>
      <c r="L89" s="3">
        <f t="shared" si="10"/>
        <v>220</v>
      </c>
      <c r="M89" s="12">
        <f t="shared" si="11"/>
        <v>0.20427112349117921</v>
      </c>
    </row>
    <row r="90" spans="1:13" x14ac:dyDescent="0.25">
      <c r="A90" s="3" t="s">
        <v>67</v>
      </c>
      <c r="B90" s="3">
        <v>14</v>
      </c>
      <c r="C90" s="3">
        <v>2023</v>
      </c>
      <c r="D90" s="3">
        <v>25</v>
      </c>
      <c r="E90" s="3">
        <v>2</v>
      </c>
      <c r="F90" s="3">
        <v>9</v>
      </c>
      <c r="G90" s="3">
        <v>0</v>
      </c>
      <c r="H90" s="3">
        <v>0</v>
      </c>
      <c r="I90" s="3">
        <v>50</v>
      </c>
      <c r="J90" s="3">
        <v>8</v>
      </c>
      <c r="K90" s="3">
        <f t="shared" si="9"/>
        <v>2117</v>
      </c>
      <c r="L90" s="3">
        <f t="shared" si="10"/>
        <v>94</v>
      </c>
      <c r="M90" s="12">
        <f t="shared" si="11"/>
        <v>4.4402456306093525E-2</v>
      </c>
    </row>
    <row r="91" spans="1:13" x14ac:dyDescent="0.25">
      <c r="A91" s="3" t="s">
        <v>67</v>
      </c>
      <c r="B91" s="3">
        <v>15</v>
      </c>
      <c r="C91" s="3">
        <v>3143</v>
      </c>
      <c r="D91" s="3">
        <v>71</v>
      </c>
      <c r="E91" s="3">
        <v>1</v>
      </c>
      <c r="F91" s="3">
        <v>34</v>
      </c>
      <c r="G91" s="3">
        <v>0</v>
      </c>
      <c r="H91" s="3">
        <v>0</v>
      </c>
      <c r="I91" s="3">
        <v>127</v>
      </c>
      <c r="J91" s="3">
        <v>26</v>
      </c>
      <c r="K91" s="3">
        <f t="shared" si="9"/>
        <v>3402</v>
      </c>
      <c r="L91" s="3">
        <f t="shared" si="10"/>
        <v>259</v>
      </c>
      <c r="M91" s="12">
        <f t="shared" si="11"/>
        <v>7.6131687242798354E-2</v>
      </c>
    </row>
    <row r="92" spans="1:13" x14ac:dyDescent="0.25">
      <c r="A92" s="3" t="s">
        <v>67</v>
      </c>
      <c r="B92" s="3">
        <v>16</v>
      </c>
      <c r="C92" s="3">
        <v>790</v>
      </c>
      <c r="D92" s="3">
        <v>40</v>
      </c>
      <c r="E92" s="3">
        <v>2</v>
      </c>
      <c r="F92" s="3">
        <v>7</v>
      </c>
      <c r="G92" s="3">
        <v>0</v>
      </c>
      <c r="H92" s="3">
        <v>0</v>
      </c>
      <c r="I92" s="3">
        <v>59</v>
      </c>
      <c r="J92" s="3">
        <v>10</v>
      </c>
      <c r="K92" s="3">
        <f t="shared" si="9"/>
        <v>908</v>
      </c>
      <c r="L92" s="3">
        <f t="shared" si="10"/>
        <v>118</v>
      </c>
      <c r="M92" s="12">
        <f t="shared" si="11"/>
        <v>0.12995594713656389</v>
      </c>
    </row>
    <row r="93" spans="1:13" x14ac:dyDescent="0.25">
      <c r="A93" s="3" t="s">
        <v>67</v>
      </c>
      <c r="B93" s="3">
        <v>17</v>
      </c>
      <c r="C93" s="3">
        <v>986</v>
      </c>
      <c r="D93" s="3">
        <v>42</v>
      </c>
      <c r="E93" s="3">
        <v>3</v>
      </c>
      <c r="F93" s="3">
        <v>12</v>
      </c>
      <c r="G93" s="3">
        <v>0</v>
      </c>
      <c r="H93" s="3">
        <v>0</v>
      </c>
      <c r="I93" s="3">
        <v>55</v>
      </c>
      <c r="J93" s="3">
        <v>9</v>
      </c>
      <c r="K93" s="3">
        <f t="shared" si="9"/>
        <v>1107</v>
      </c>
      <c r="L93" s="3">
        <f t="shared" si="10"/>
        <v>121</v>
      </c>
      <c r="M93" s="12">
        <f t="shared" si="11"/>
        <v>0.1093044263775971</v>
      </c>
    </row>
    <row r="94" spans="1:13" x14ac:dyDescent="0.25">
      <c r="A94" s="3" t="s">
        <v>67</v>
      </c>
      <c r="B94" s="3">
        <v>18</v>
      </c>
      <c r="C94" s="3">
        <v>1418</v>
      </c>
      <c r="D94" s="3">
        <v>90</v>
      </c>
      <c r="E94" s="3">
        <v>5</v>
      </c>
      <c r="F94" s="3">
        <v>31</v>
      </c>
      <c r="G94" s="3">
        <v>0</v>
      </c>
      <c r="H94" s="3">
        <v>0</v>
      </c>
      <c r="I94" s="3">
        <v>79</v>
      </c>
      <c r="J94" s="3">
        <v>10</v>
      </c>
      <c r="K94" s="3">
        <f t="shared" si="9"/>
        <v>1633</v>
      </c>
      <c r="L94" s="3">
        <f t="shared" si="10"/>
        <v>215</v>
      </c>
      <c r="M94" s="12">
        <f t="shared" si="11"/>
        <v>0.1316595223515003</v>
      </c>
    </row>
    <row r="95" spans="1:13" x14ac:dyDescent="0.25">
      <c r="A95" s="3" t="s">
        <v>67</v>
      </c>
      <c r="B95" s="3">
        <v>19</v>
      </c>
      <c r="C95" s="3">
        <v>244</v>
      </c>
      <c r="D95" s="3">
        <v>39</v>
      </c>
      <c r="E95" s="3">
        <v>0</v>
      </c>
      <c r="F95" s="3">
        <v>3</v>
      </c>
      <c r="G95" s="3">
        <v>0</v>
      </c>
      <c r="H95" s="3">
        <v>0</v>
      </c>
      <c r="I95" s="3">
        <v>27</v>
      </c>
      <c r="J95" s="3">
        <v>2</v>
      </c>
      <c r="K95" s="3">
        <f t="shared" si="9"/>
        <v>315</v>
      </c>
      <c r="L95" s="3">
        <f t="shared" si="10"/>
        <v>71</v>
      </c>
      <c r="M95" s="12">
        <f t="shared" si="11"/>
        <v>0.2253968253968254</v>
      </c>
    </row>
    <row r="96" spans="1:13" x14ac:dyDescent="0.25">
      <c r="A96" s="3" t="s">
        <v>67</v>
      </c>
      <c r="B96" s="3">
        <v>20</v>
      </c>
      <c r="C96" s="3">
        <v>919</v>
      </c>
      <c r="D96" s="3">
        <v>97</v>
      </c>
      <c r="E96" s="3">
        <v>5</v>
      </c>
      <c r="F96" s="3">
        <v>14</v>
      </c>
      <c r="G96" s="3">
        <v>0</v>
      </c>
      <c r="H96" s="3">
        <v>0</v>
      </c>
      <c r="I96" s="3">
        <v>76</v>
      </c>
      <c r="J96" s="3">
        <v>14</v>
      </c>
      <c r="K96" s="3">
        <f t="shared" si="9"/>
        <v>1125</v>
      </c>
      <c r="L96" s="3">
        <f t="shared" si="10"/>
        <v>206</v>
      </c>
      <c r="M96" s="12">
        <f t="shared" si="11"/>
        <v>0.18311111111111111</v>
      </c>
    </row>
    <row r="97" spans="1:13" x14ac:dyDescent="0.25">
      <c r="A97" s="3" t="s">
        <v>67</v>
      </c>
      <c r="B97" s="3">
        <v>21</v>
      </c>
      <c r="C97" s="3">
        <v>2863</v>
      </c>
      <c r="D97" s="3">
        <v>48</v>
      </c>
      <c r="E97" s="3">
        <v>0</v>
      </c>
      <c r="F97" s="3">
        <v>22</v>
      </c>
      <c r="G97" s="3">
        <v>0</v>
      </c>
      <c r="H97" s="3">
        <v>0</v>
      </c>
      <c r="I97" s="3">
        <v>119</v>
      </c>
      <c r="J97" s="3">
        <v>14</v>
      </c>
      <c r="K97" s="3">
        <f t="shared" si="9"/>
        <v>3066</v>
      </c>
      <c r="L97" s="3">
        <f t="shared" si="10"/>
        <v>203</v>
      </c>
      <c r="M97" s="12">
        <f t="shared" si="11"/>
        <v>6.6210045662100453E-2</v>
      </c>
    </row>
    <row r="98" spans="1:13" x14ac:dyDescent="0.25">
      <c r="A98" s="3" t="s">
        <v>67</v>
      </c>
      <c r="B98" s="3">
        <v>22</v>
      </c>
      <c r="C98" s="3">
        <v>3470</v>
      </c>
      <c r="D98" s="3">
        <v>70</v>
      </c>
      <c r="E98" s="3">
        <v>6</v>
      </c>
      <c r="F98" s="3">
        <v>39</v>
      </c>
      <c r="G98" s="3">
        <v>0</v>
      </c>
      <c r="H98" s="3">
        <v>0</v>
      </c>
      <c r="I98" s="3">
        <v>203</v>
      </c>
      <c r="J98" s="3">
        <v>38</v>
      </c>
      <c r="K98" s="3">
        <f t="shared" si="9"/>
        <v>3826</v>
      </c>
      <c r="L98" s="3">
        <f t="shared" si="10"/>
        <v>356</v>
      </c>
      <c r="M98" s="12">
        <f t="shared" si="11"/>
        <v>9.3047569262937793E-2</v>
      </c>
    </row>
    <row r="99" spans="1:13" x14ac:dyDescent="0.25">
      <c r="A99" s="3" t="s">
        <v>67</v>
      </c>
      <c r="B99" s="3">
        <v>23</v>
      </c>
      <c r="C99" s="3">
        <v>4555</v>
      </c>
      <c r="D99" s="3">
        <v>227</v>
      </c>
      <c r="E99" s="3">
        <v>21</v>
      </c>
      <c r="F99" s="3">
        <v>75</v>
      </c>
      <c r="G99" s="3">
        <v>0</v>
      </c>
      <c r="H99" s="3">
        <v>0</v>
      </c>
      <c r="I99" s="3">
        <v>503</v>
      </c>
      <c r="J99" s="3">
        <v>65</v>
      </c>
      <c r="K99" s="3">
        <f t="shared" si="9"/>
        <v>5446</v>
      </c>
      <c r="L99" s="3">
        <f t="shared" si="10"/>
        <v>891</v>
      </c>
      <c r="M99" s="12">
        <f t="shared" si="11"/>
        <v>0.16360631656261476</v>
      </c>
    </row>
    <row r="100" spans="1:13" x14ac:dyDescent="0.25">
      <c r="A100" s="3" t="s">
        <v>67</v>
      </c>
      <c r="B100" s="3">
        <v>24</v>
      </c>
      <c r="C100" s="3">
        <v>2583</v>
      </c>
      <c r="D100" s="3">
        <v>41</v>
      </c>
      <c r="E100" s="3">
        <v>3</v>
      </c>
      <c r="F100" s="3">
        <v>16</v>
      </c>
      <c r="G100" s="3">
        <v>1</v>
      </c>
      <c r="H100" s="3">
        <v>0</v>
      </c>
      <c r="I100" s="3">
        <v>56</v>
      </c>
      <c r="J100" s="3">
        <v>13</v>
      </c>
      <c r="K100" s="3">
        <f t="shared" si="9"/>
        <v>2713</v>
      </c>
      <c r="L100" s="3">
        <f t="shared" si="10"/>
        <v>130</v>
      </c>
      <c r="M100" s="12">
        <f t="shared" si="11"/>
        <v>4.7917434574272021E-2</v>
      </c>
    </row>
    <row r="101" spans="1:13" x14ac:dyDescent="0.25">
      <c r="A101" s="3" t="s">
        <v>67</v>
      </c>
      <c r="B101" s="3">
        <v>98</v>
      </c>
      <c r="C101" s="3">
        <v>965</v>
      </c>
      <c r="D101" s="3">
        <v>17</v>
      </c>
      <c r="E101" s="3">
        <v>1</v>
      </c>
      <c r="F101" s="3">
        <v>4</v>
      </c>
      <c r="G101" s="3">
        <v>0</v>
      </c>
      <c r="H101" s="3">
        <v>0</v>
      </c>
      <c r="I101" s="3">
        <v>20</v>
      </c>
      <c r="J101" s="3">
        <v>0</v>
      </c>
      <c r="K101" s="3">
        <f t="shared" ref="K101" si="15">SUM(C101:J101)</f>
        <v>1007</v>
      </c>
      <c r="L101" s="3">
        <f t="shared" ref="L101" si="16">SUM(D101:J101)</f>
        <v>42</v>
      </c>
      <c r="M101" s="12">
        <f t="shared" ref="M101" si="17">L101/K101</f>
        <v>4.1708043694141016E-2</v>
      </c>
    </row>
    <row r="102" spans="1:13" x14ac:dyDescent="0.25">
      <c r="A102" s="3" t="s">
        <v>68</v>
      </c>
      <c r="B102" s="3">
        <v>1</v>
      </c>
      <c r="C102" s="3">
        <v>149</v>
      </c>
      <c r="D102" s="3">
        <v>39</v>
      </c>
      <c r="E102" s="3">
        <v>2</v>
      </c>
      <c r="F102" s="3">
        <v>2</v>
      </c>
      <c r="G102" s="3">
        <v>0</v>
      </c>
      <c r="H102" s="3">
        <v>0</v>
      </c>
      <c r="I102" s="3">
        <v>58</v>
      </c>
      <c r="J102" s="3">
        <v>1</v>
      </c>
      <c r="K102" s="3">
        <f t="shared" si="9"/>
        <v>251</v>
      </c>
      <c r="L102" s="3">
        <f t="shared" si="10"/>
        <v>102</v>
      </c>
      <c r="M102" s="12">
        <f t="shared" si="11"/>
        <v>0.4063745019920319</v>
      </c>
    </row>
    <row r="103" spans="1:13" x14ac:dyDescent="0.25">
      <c r="A103" s="3" t="s">
        <v>68</v>
      </c>
      <c r="B103" s="3">
        <v>2</v>
      </c>
      <c r="C103" s="3">
        <v>92</v>
      </c>
      <c r="D103" s="3">
        <v>34</v>
      </c>
      <c r="E103" s="3">
        <v>2</v>
      </c>
      <c r="F103" s="3">
        <v>5</v>
      </c>
      <c r="G103" s="3">
        <v>0</v>
      </c>
      <c r="H103" s="3">
        <v>0</v>
      </c>
      <c r="I103" s="3">
        <v>21</v>
      </c>
      <c r="J103" s="3">
        <v>2</v>
      </c>
      <c r="K103" s="3">
        <f t="shared" si="9"/>
        <v>156</v>
      </c>
      <c r="L103" s="3">
        <f t="shared" si="10"/>
        <v>64</v>
      </c>
      <c r="M103" s="12">
        <f t="shared" si="11"/>
        <v>0.41025641025641024</v>
      </c>
    </row>
    <row r="104" spans="1:13" x14ac:dyDescent="0.25">
      <c r="A104" s="3" t="s">
        <v>68</v>
      </c>
      <c r="B104" s="3">
        <v>3</v>
      </c>
      <c r="C104" s="3">
        <v>23</v>
      </c>
      <c r="D104" s="3">
        <v>13</v>
      </c>
      <c r="E104" s="3">
        <v>0</v>
      </c>
      <c r="F104" s="3">
        <v>1</v>
      </c>
      <c r="G104" s="3">
        <v>0</v>
      </c>
      <c r="H104" s="3">
        <v>0</v>
      </c>
      <c r="I104" s="3">
        <v>13</v>
      </c>
      <c r="J104" s="3">
        <v>0</v>
      </c>
      <c r="K104" s="3">
        <f t="shared" si="9"/>
        <v>50</v>
      </c>
      <c r="L104" s="3">
        <f t="shared" si="10"/>
        <v>27</v>
      </c>
      <c r="M104" s="12">
        <f t="shared" si="11"/>
        <v>0.54</v>
      </c>
    </row>
    <row r="105" spans="1:13" x14ac:dyDescent="0.25">
      <c r="A105" s="3" t="s">
        <v>68</v>
      </c>
      <c r="B105" s="3">
        <v>4</v>
      </c>
      <c r="C105" s="3">
        <v>80</v>
      </c>
      <c r="D105" s="3">
        <v>13</v>
      </c>
      <c r="E105" s="3">
        <v>0</v>
      </c>
      <c r="F105" s="3">
        <v>2</v>
      </c>
      <c r="G105" s="3">
        <v>0</v>
      </c>
      <c r="H105" s="3">
        <v>0</v>
      </c>
      <c r="I105" s="3">
        <v>13</v>
      </c>
      <c r="J105" s="3">
        <v>0</v>
      </c>
      <c r="K105" s="3">
        <f t="shared" si="9"/>
        <v>108</v>
      </c>
      <c r="L105" s="3">
        <f t="shared" si="10"/>
        <v>28</v>
      </c>
      <c r="M105" s="12">
        <f t="shared" si="11"/>
        <v>0.25925925925925924</v>
      </c>
    </row>
    <row r="106" spans="1:13" x14ac:dyDescent="0.25">
      <c r="A106" s="3" t="s">
        <v>68</v>
      </c>
      <c r="B106" s="3">
        <v>5</v>
      </c>
      <c r="C106" s="3">
        <v>191</v>
      </c>
      <c r="D106" s="3">
        <v>19</v>
      </c>
      <c r="E106" s="3">
        <v>2</v>
      </c>
      <c r="F106" s="3">
        <v>2</v>
      </c>
      <c r="G106" s="3">
        <v>0</v>
      </c>
      <c r="H106" s="3">
        <v>0</v>
      </c>
      <c r="I106" s="3">
        <v>28</v>
      </c>
      <c r="J106" s="3">
        <v>1</v>
      </c>
      <c r="K106" s="3">
        <f t="shared" si="9"/>
        <v>243</v>
      </c>
      <c r="L106" s="3">
        <f t="shared" si="10"/>
        <v>52</v>
      </c>
      <c r="M106" s="12">
        <f t="shared" si="11"/>
        <v>0.2139917695473251</v>
      </c>
    </row>
    <row r="107" spans="1:13" x14ac:dyDescent="0.25">
      <c r="A107" s="3" t="s">
        <v>68</v>
      </c>
      <c r="B107" s="3">
        <v>6</v>
      </c>
      <c r="C107" s="3">
        <v>19</v>
      </c>
      <c r="D107" s="3">
        <v>12</v>
      </c>
      <c r="E107" s="3">
        <v>0</v>
      </c>
      <c r="F107" s="3">
        <v>0</v>
      </c>
      <c r="G107" s="3">
        <v>0</v>
      </c>
      <c r="H107" s="3">
        <v>0</v>
      </c>
      <c r="I107" s="3">
        <v>12</v>
      </c>
      <c r="J107" s="3">
        <v>1</v>
      </c>
      <c r="K107" s="3">
        <f t="shared" si="9"/>
        <v>44</v>
      </c>
      <c r="L107" s="3">
        <f t="shared" si="10"/>
        <v>25</v>
      </c>
      <c r="M107" s="12">
        <f t="shared" si="11"/>
        <v>0.56818181818181823</v>
      </c>
    </row>
    <row r="108" spans="1:13" x14ac:dyDescent="0.25">
      <c r="A108" s="3" t="s">
        <v>68</v>
      </c>
      <c r="B108" s="3">
        <v>7</v>
      </c>
      <c r="C108" s="3">
        <v>30</v>
      </c>
      <c r="D108" s="3">
        <v>8</v>
      </c>
      <c r="E108" s="3">
        <v>0</v>
      </c>
      <c r="F108" s="3">
        <v>0</v>
      </c>
      <c r="G108" s="3">
        <v>0</v>
      </c>
      <c r="H108" s="3">
        <v>0</v>
      </c>
      <c r="I108" s="3">
        <v>7</v>
      </c>
      <c r="J108" s="3">
        <v>0</v>
      </c>
      <c r="K108" s="3">
        <f t="shared" si="9"/>
        <v>45</v>
      </c>
      <c r="L108" s="3">
        <f t="shared" si="10"/>
        <v>15</v>
      </c>
      <c r="M108" s="12">
        <f t="shared" si="11"/>
        <v>0.33333333333333331</v>
      </c>
    </row>
    <row r="109" spans="1:13" x14ac:dyDescent="0.25">
      <c r="A109" s="3" t="s">
        <v>68</v>
      </c>
      <c r="B109" s="3">
        <v>8</v>
      </c>
      <c r="C109" s="3">
        <v>765</v>
      </c>
      <c r="D109" s="3">
        <v>109</v>
      </c>
      <c r="E109" s="3">
        <v>3</v>
      </c>
      <c r="F109" s="3">
        <v>7</v>
      </c>
      <c r="G109" s="3">
        <v>0</v>
      </c>
      <c r="H109" s="3">
        <v>0</v>
      </c>
      <c r="I109" s="3">
        <v>133</v>
      </c>
      <c r="J109" s="3">
        <v>1</v>
      </c>
      <c r="K109" s="3">
        <f t="shared" si="9"/>
        <v>1018</v>
      </c>
      <c r="L109" s="3">
        <f t="shared" si="10"/>
        <v>253</v>
      </c>
      <c r="M109" s="12">
        <f t="shared" si="11"/>
        <v>0.24852652259332023</v>
      </c>
    </row>
    <row r="110" spans="1:13" x14ac:dyDescent="0.25">
      <c r="A110" s="3" t="s">
        <v>68</v>
      </c>
      <c r="B110" s="3">
        <v>9</v>
      </c>
      <c r="C110" s="3">
        <v>97</v>
      </c>
      <c r="D110" s="3">
        <v>32</v>
      </c>
      <c r="E110" s="3">
        <v>2</v>
      </c>
      <c r="F110" s="3">
        <v>0</v>
      </c>
      <c r="G110" s="3">
        <v>0</v>
      </c>
      <c r="H110" s="3">
        <v>0</v>
      </c>
      <c r="I110" s="3">
        <v>26</v>
      </c>
      <c r="J110" s="3">
        <v>0</v>
      </c>
      <c r="K110" s="3">
        <f t="shared" si="9"/>
        <v>157</v>
      </c>
      <c r="L110" s="3">
        <f t="shared" si="10"/>
        <v>60</v>
      </c>
      <c r="M110" s="12">
        <f t="shared" si="11"/>
        <v>0.38216560509554143</v>
      </c>
    </row>
    <row r="111" spans="1:13" x14ac:dyDescent="0.25">
      <c r="A111" s="3" t="s">
        <v>68</v>
      </c>
      <c r="B111" s="3">
        <v>10</v>
      </c>
      <c r="C111" s="3">
        <v>115</v>
      </c>
      <c r="D111" s="3">
        <v>42</v>
      </c>
      <c r="E111" s="3">
        <v>3</v>
      </c>
      <c r="F111" s="3">
        <v>2</v>
      </c>
      <c r="G111" s="3">
        <v>0</v>
      </c>
      <c r="H111" s="3">
        <v>0</v>
      </c>
      <c r="I111" s="3">
        <v>20</v>
      </c>
      <c r="J111" s="3">
        <v>2</v>
      </c>
      <c r="K111" s="3">
        <f t="shared" si="9"/>
        <v>184</v>
      </c>
      <c r="L111" s="3">
        <f t="shared" si="10"/>
        <v>69</v>
      </c>
      <c r="M111" s="12">
        <f t="shared" si="11"/>
        <v>0.375</v>
      </c>
    </row>
    <row r="112" spans="1:13" x14ac:dyDescent="0.25">
      <c r="A112" s="3" t="s">
        <v>68</v>
      </c>
      <c r="B112" s="3">
        <v>11</v>
      </c>
      <c r="C112" s="3">
        <v>194</v>
      </c>
      <c r="D112" s="3">
        <v>26</v>
      </c>
      <c r="E112" s="3">
        <v>3</v>
      </c>
      <c r="F112" s="3">
        <v>4</v>
      </c>
      <c r="G112" s="3">
        <v>0</v>
      </c>
      <c r="H112" s="3">
        <v>0</v>
      </c>
      <c r="I112" s="3">
        <v>29</v>
      </c>
      <c r="J112" s="3">
        <v>0</v>
      </c>
      <c r="K112" s="3">
        <f t="shared" si="9"/>
        <v>256</v>
      </c>
      <c r="L112" s="3">
        <f t="shared" si="10"/>
        <v>62</v>
      </c>
      <c r="M112" s="12">
        <f t="shared" si="11"/>
        <v>0.2421875</v>
      </c>
    </row>
    <row r="113" spans="1:13" x14ac:dyDescent="0.25">
      <c r="A113" s="3" t="s">
        <v>68</v>
      </c>
      <c r="B113" s="3">
        <v>12</v>
      </c>
      <c r="C113" s="3">
        <v>1321</v>
      </c>
      <c r="D113" s="3">
        <v>201</v>
      </c>
      <c r="E113" s="3">
        <v>5</v>
      </c>
      <c r="F113" s="3">
        <v>15</v>
      </c>
      <c r="G113" s="3">
        <v>0</v>
      </c>
      <c r="H113" s="3">
        <v>0</v>
      </c>
      <c r="I113" s="3">
        <v>188</v>
      </c>
      <c r="J113" s="3">
        <v>15</v>
      </c>
      <c r="K113" s="3">
        <f t="shared" si="9"/>
        <v>1745</v>
      </c>
      <c r="L113" s="3">
        <f t="shared" si="10"/>
        <v>424</v>
      </c>
      <c r="M113" s="12">
        <f t="shared" si="11"/>
        <v>0.24297994269340975</v>
      </c>
    </row>
    <row r="114" spans="1:13" x14ac:dyDescent="0.25">
      <c r="A114" s="3" t="s">
        <v>68</v>
      </c>
      <c r="B114" s="3">
        <v>13</v>
      </c>
      <c r="C114" s="3">
        <v>181</v>
      </c>
      <c r="D114" s="3">
        <v>72</v>
      </c>
      <c r="E114" s="3">
        <v>2</v>
      </c>
      <c r="F114" s="3">
        <v>6</v>
      </c>
      <c r="G114" s="3">
        <v>0</v>
      </c>
      <c r="H114" s="3">
        <v>0</v>
      </c>
      <c r="I114" s="3">
        <v>45</v>
      </c>
      <c r="J114" s="3">
        <v>1</v>
      </c>
      <c r="K114" s="3">
        <f t="shared" si="9"/>
        <v>307</v>
      </c>
      <c r="L114" s="3">
        <f t="shared" si="10"/>
        <v>126</v>
      </c>
      <c r="M114" s="12">
        <f t="shared" si="11"/>
        <v>0.41042345276872966</v>
      </c>
    </row>
    <row r="115" spans="1:13" x14ac:dyDescent="0.25">
      <c r="A115" s="3" t="s">
        <v>68</v>
      </c>
      <c r="B115" s="3">
        <v>14</v>
      </c>
      <c r="C115" s="3">
        <v>532</v>
      </c>
      <c r="D115" s="3">
        <v>39</v>
      </c>
      <c r="E115" s="3">
        <v>2</v>
      </c>
      <c r="F115" s="3">
        <v>3</v>
      </c>
      <c r="G115" s="3">
        <v>0</v>
      </c>
      <c r="H115" s="3">
        <v>0</v>
      </c>
      <c r="I115" s="3">
        <v>44</v>
      </c>
      <c r="J115" s="3">
        <v>3</v>
      </c>
      <c r="K115" s="3">
        <f t="shared" si="9"/>
        <v>623</v>
      </c>
      <c r="L115" s="3">
        <f t="shared" si="10"/>
        <v>91</v>
      </c>
      <c r="M115" s="12">
        <f t="shared" si="11"/>
        <v>0.14606741573033707</v>
      </c>
    </row>
    <row r="116" spans="1:13" x14ac:dyDescent="0.25">
      <c r="A116" s="3" t="s">
        <v>68</v>
      </c>
      <c r="B116" s="3">
        <v>15</v>
      </c>
      <c r="C116" s="3">
        <v>903</v>
      </c>
      <c r="D116" s="3">
        <v>89</v>
      </c>
      <c r="E116" s="3">
        <v>0</v>
      </c>
      <c r="F116" s="3">
        <v>8</v>
      </c>
      <c r="G116" s="3">
        <v>0</v>
      </c>
      <c r="H116" s="3">
        <v>0</v>
      </c>
      <c r="I116" s="3">
        <v>64</v>
      </c>
      <c r="J116" s="3">
        <v>10</v>
      </c>
      <c r="K116" s="3">
        <f t="shared" si="9"/>
        <v>1074</v>
      </c>
      <c r="L116" s="3">
        <f t="shared" si="10"/>
        <v>171</v>
      </c>
      <c r="M116" s="12">
        <f t="shared" si="11"/>
        <v>0.15921787709497207</v>
      </c>
    </row>
    <row r="117" spans="1:13" x14ac:dyDescent="0.25">
      <c r="A117" s="3" t="s">
        <v>68</v>
      </c>
      <c r="B117" s="3">
        <v>16</v>
      </c>
      <c r="C117" s="3">
        <v>150</v>
      </c>
      <c r="D117" s="3">
        <v>33</v>
      </c>
      <c r="E117" s="3">
        <v>1</v>
      </c>
      <c r="F117" s="3">
        <v>2</v>
      </c>
      <c r="G117" s="3">
        <v>0</v>
      </c>
      <c r="H117" s="3">
        <v>0</v>
      </c>
      <c r="I117" s="3">
        <v>32</v>
      </c>
      <c r="J117" s="3">
        <v>0</v>
      </c>
      <c r="K117" s="3">
        <f t="shared" si="9"/>
        <v>218</v>
      </c>
      <c r="L117" s="3">
        <f t="shared" si="10"/>
        <v>68</v>
      </c>
      <c r="M117" s="12">
        <f t="shared" si="11"/>
        <v>0.31192660550458717</v>
      </c>
    </row>
    <row r="118" spans="1:13" x14ac:dyDescent="0.25">
      <c r="A118" s="3" t="s">
        <v>68</v>
      </c>
      <c r="B118" s="3">
        <v>17</v>
      </c>
      <c r="C118" s="3">
        <v>253</v>
      </c>
      <c r="D118" s="3">
        <v>39</v>
      </c>
      <c r="E118" s="3">
        <v>0</v>
      </c>
      <c r="F118" s="3">
        <v>13</v>
      </c>
      <c r="G118" s="3">
        <v>0</v>
      </c>
      <c r="H118" s="3">
        <v>0</v>
      </c>
      <c r="I118" s="3">
        <v>37</v>
      </c>
      <c r="J118" s="3">
        <v>2</v>
      </c>
      <c r="K118" s="3">
        <f t="shared" si="9"/>
        <v>344</v>
      </c>
      <c r="L118" s="3">
        <f t="shared" si="10"/>
        <v>91</v>
      </c>
      <c r="M118" s="12">
        <f t="shared" si="11"/>
        <v>0.26453488372093026</v>
      </c>
    </row>
    <row r="119" spans="1:13" x14ac:dyDescent="0.25">
      <c r="A119" s="3" t="s">
        <v>68</v>
      </c>
      <c r="B119" s="3">
        <v>18</v>
      </c>
      <c r="C119" s="3">
        <v>306</v>
      </c>
      <c r="D119" s="3">
        <v>57</v>
      </c>
      <c r="E119" s="3">
        <v>5</v>
      </c>
      <c r="F119" s="3">
        <v>6</v>
      </c>
      <c r="G119" s="3">
        <v>0</v>
      </c>
      <c r="H119" s="3">
        <v>0</v>
      </c>
      <c r="I119" s="3">
        <v>48</v>
      </c>
      <c r="J119" s="3">
        <v>2</v>
      </c>
      <c r="K119" s="3">
        <f t="shared" si="9"/>
        <v>424</v>
      </c>
      <c r="L119" s="3">
        <f t="shared" si="10"/>
        <v>118</v>
      </c>
      <c r="M119" s="12">
        <f t="shared" si="11"/>
        <v>0.27830188679245282</v>
      </c>
    </row>
    <row r="120" spans="1:13" x14ac:dyDescent="0.25">
      <c r="A120" s="3" t="s">
        <v>68</v>
      </c>
      <c r="B120" s="3">
        <v>19</v>
      </c>
      <c r="C120" s="3">
        <v>40</v>
      </c>
      <c r="D120" s="3">
        <v>16</v>
      </c>
      <c r="E120" s="3">
        <v>0</v>
      </c>
      <c r="F120" s="3">
        <v>2</v>
      </c>
      <c r="G120" s="3">
        <v>0</v>
      </c>
      <c r="H120" s="3">
        <v>0</v>
      </c>
      <c r="I120" s="3">
        <v>12</v>
      </c>
      <c r="J120" s="3">
        <v>1</v>
      </c>
      <c r="K120" s="3">
        <f t="shared" si="9"/>
        <v>71</v>
      </c>
      <c r="L120" s="3">
        <f t="shared" si="10"/>
        <v>31</v>
      </c>
      <c r="M120" s="12">
        <f t="shared" si="11"/>
        <v>0.43661971830985913</v>
      </c>
    </row>
    <row r="121" spans="1:13" x14ac:dyDescent="0.25">
      <c r="A121" s="3" t="s">
        <v>68</v>
      </c>
      <c r="B121" s="3">
        <v>20</v>
      </c>
      <c r="C121" s="3">
        <v>171</v>
      </c>
      <c r="D121" s="3">
        <v>50</v>
      </c>
      <c r="E121" s="3">
        <v>0</v>
      </c>
      <c r="F121" s="3">
        <v>3</v>
      </c>
      <c r="G121" s="3">
        <v>0</v>
      </c>
      <c r="H121" s="3">
        <v>0</v>
      </c>
      <c r="I121" s="3">
        <v>30</v>
      </c>
      <c r="J121" s="3">
        <v>4</v>
      </c>
      <c r="K121" s="3">
        <f t="shared" si="9"/>
        <v>258</v>
      </c>
      <c r="L121" s="3">
        <f t="shared" si="10"/>
        <v>87</v>
      </c>
      <c r="M121" s="12">
        <f t="shared" si="11"/>
        <v>0.33720930232558138</v>
      </c>
    </row>
    <row r="122" spans="1:13" x14ac:dyDescent="0.25">
      <c r="A122" s="3" t="s">
        <v>68</v>
      </c>
      <c r="B122" s="3">
        <v>21</v>
      </c>
      <c r="C122" s="3">
        <v>716</v>
      </c>
      <c r="D122" s="3">
        <v>61</v>
      </c>
      <c r="E122" s="3">
        <v>4</v>
      </c>
      <c r="F122" s="3">
        <v>7</v>
      </c>
      <c r="G122" s="3">
        <v>0</v>
      </c>
      <c r="H122" s="3">
        <v>0</v>
      </c>
      <c r="I122" s="3">
        <v>57</v>
      </c>
      <c r="J122" s="3">
        <v>3</v>
      </c>
      <c r="K122" s="3">
        <f t="shared" si="9"/>
        <v>848</v>
      </c>
      <c r="L122" s="3">
        <f t="shared" si="10"/>
        <v>132</v>
      </c>
      <c r="M122" s="12">
        <f t="shared" si="11"/>
        <v>0.15566037735849056</v>
      </c>
    </row>
    <row r="123" spans="1:13" x14ac:dyDescent="0.25">
      <c r="A123" s="3" t="s">
        <v>68</v>
      </c>
      <c r="B123" s="3">
        <v>22</v>
      </c>
      <c r="C123" s="3">
        <v>901</v>
      </c>
      <c r="D123" s="3">
        <v>89</v>
      </c>
      <c r="E123" s="3">
        <v>5</v>
      </c>
      <c r="F123" s="3">
        <v>10</v>
      </c>
      <c r="G123" s="3">
        <v>0</v>
      </c>
      <c r="H123" s="3">
        <v>0</v>
      </c>
      <c r="I123" s="3">
        <v>112</v>
      </c>
      <c r="J123" s="3">
        <v>9</v>
      </c>
      <c r="K123" s="3">
        <f t="shared" si="9"/>
        <v>1126</v>
      </c>
      <c r="L123" s="3">
        <f t="shared" si="10"/>
        <v>225</v>
      </c>
      <c r="M123" s="12">
        <f t="shared" si="11"/>
        <v>0.19982238010657194</v>
      </c>
    </row>
    <row r="124" spans="1:13" x14ac:dyDescent="0.25">
      <c r="A124" s="3" t="s">
        <v>68</v>
      </c>
      <c r="B124" s="3">
        <v>23</v>
      </c>
      <c r="C124" s="3">
        <v>1068</v>
      </c>
      <c r="D124" s="3">
        <v>163</v>
      </c>
      <c r="E124" s="3">
        <v>5</v>
      </c>
      <c r="F124" s="3">
        <v>26</v>
      </c>
      <c r="G124" s="3">
        <v>0</v>
      </c>
      <c r="H124" s="3">
        <v>0</v>
      </c>
      <c r="I124" s="3">
        <v>227</v>
      </c>
      <c r="J124" s="3">
        <v>15</v>
      </c>
      <c r="K124" s="3">
        <f t="shared" si="9"/>
        <v>1504</v>
      </c>
      <c r="L124" s="3">
        <f t="shared" si="10"/>
        <v>436</v>
      </c>
      <c r="M124" s="12">
        <f t="shared" si="11"/>
        <v>0.28989361702127658</v>
      </c>
    </row>
    <row r="125" spans="1:13" x14ac:dyDescent="0.25">
      <c r="A125" s="3" t="s">
        <v>68</v>
      </c>
      <c r="B125" s="3">
        <v>24</v>
      </c>
      <c r="C125" s="3">
        <v>526</v>
      </c>
      <c r="D125" s="3">
        <v>26</v>
      </c>
      <c r="E125" s="3">
        <v>2</v>
      </c>
      <c r="F125" s="3">
        <v>6</v>
      </c>
      <c r="G125" s="3">
        <v>0</v>
      </c>
      <c r="H125" s="3">
        <v>0</v>
      </c>
      <c r="I125" s="3">
        <v>32</v>
      </c>
      <c r="J125" s="3">
        <v>6</v>
      </c>
      <c r="K125" s="3">
        <f t="shared" si="9"/>
        <v>598</v>
      </c>
      <c r="L125" s="3">
        <f t="shared" si="10"/>
        <v>72</v>
      </c>
      <c r="M125" s="12">
        <f t="shared" si="11"/>
        <v>0.12040133779264214</v>
      </c>
    </row>
    <row r="126" spans="1:13" x14ac:dyDescent="0.25">
      <c r="A126" s="3" t="s">
        <v>68</v>
      </c>
      <c r="B126" s="3">
        <v>98</v>
      </c>
      <c r="C126" s="3">
        <v>390</v>
      </c>
      <c r="D126" s="3">
        <v>16</v>
      </c>
      <c r="E126" s="3">
        <v>0</v>
      </c>
      <c r="F126" s="3">
        <v>2</v>
      </c>
      <c r="G126" s="3">
        <v>0</v>
      </c>
      <c r="H126" s="3">
        <v>0</v>
      </c>
      <c r="I126" s="3">
        <v>13</v>
      </c>
      <c r="J126" s="3">
        <v>1</v>
      </c>
      <c r="K126" s="3">
        <f t="shared" ref="K126" si="18">SUM(C126:J126)</f>
        <v>422</v>
      </c>
      <c r="L126" s="3">
        <f t="shared" ref="L126" si="19">SUM(D126:J126)</f>
        <v>32</v>
      </c>
      <c r="M126" s="12">
        <f t="shared" ref="M126" si="20">L126/K126</f>
        <v>7.582938388625593E-2</v>
      </c>
    </row>
    <row r="127" spans="1:13" x14ac:dyDescent="0.25">
      <c r="A127" s="3" t="s">
        <v>79</v>
      </c>
      <c r="C127" s="3">
        <f>SUM(C2:C126)</f>
        <v>705588</v>
      </c>
      <c r="D127" s="3">
        <f t="shared" ref="D127:J127" si="21">SUM(D2:D126)</f>
        <v>7775</v>
      </c>
      <c r="E127" s="3">
        <f t="shared" si="21"/>
        <v>500</v>
      </c>
      <c r="F127" s="3">
        <f t="shared" si="21"/>
        <v>1986</v>
      </c>
      <c r="G127" s="3">
        <f t="shared" si="21"/>
        <v>15</v>
      </c>
      <c r="H127" s="3">
        <f t="shared" si="21"/>
        <v>0</v>
      </c>
      <c r="I127" s="3">
        <f t="shared" si="21"/>
        <v>20523</v>
      </c>
      <c r="J127" s="3">
        <f t="shared" si="21"/>
        <v>2368</v>
      </c>
      <c r="K127" s="69">
        <f>SUM(K2:K126)</f>
        <v>738755</v>
      </c>
      <c r="L127" s="69">
        <f>SUM(L2:L126)</f>
        <v>33167</v>
      </c>
      <c r="M127" s="12">
        <f t="shared" si="11"/>
        <v>4.4895804427719607E-2</v>
      </c>
    </row>
    <row r="131" spans="1:13" x14ac:dyDescent="0.25">
      <c r="A131" s="3" t="s">
        <v>89</v>
      </c>
      <c r="C131" s="3">
        <f t="shared" ref="C131:L131" si="22">C2+C27+C52+C77+C102</f>
        <v>10996</v>
      </c>
      <c r="D131" s="3">
        <f t="shared" si="22"/>
        <v>392</v>
      </c>
      <c r="E131" s="3">
        <f t="shared" si="22"/>
        <v>40</v>
      </c>
      <c r="F131" s="3">
        <f t="shared" si="22"/>
        <v>74</v>
      </c>
      <c r="G131" s="3">
        <f t="shared" si="22"/>
        <v>0</v>
      </c>
      <c r="H131" s="3">
        <f t="shared" si="22"/>
        <v>0</v>
      </c>
      <c r="I131" s="3">
        <f t="shared" si="22"/>
        <v>759</v>
      </c>
      <c r="J131" s="3">
        <f t="shared" si="22"/>
        <v>159</v>
      </c>
      <c r="K131" s="3">
        <f t="shared" si="22"/>
        <v>12420</v>
      </c>
      <c r="L131" s="3">
        <f t="shared" si="22"/>
        <v>1424</v>
      </c>
      <c r="M131" s="12">
        <f>L131/K131</f>
        <v>0.11465378421900162</v>
      </c>
    </row>
    <row r="132" spans="1:13" x14ac:dyDescent="0.25">
      <c r="A132" s="3" t="s">
        <v>90</v>
      </c>
      <c r="C132" s="3">
        <f t="shared" ref="C132:L132" si="23">C3+C28+C53+C78+C103</f>
        <v>9224</v>
      </c>
      <c r="D132" s="3">
        <f t="shared" si="23"/>
        <v>200</v>
      </c>
      <c r="E132" s="3">
        <f t="shared" si="23"/>
        <v>8</v>
      </c>
      <c r="F132" s="3">
        <f t="shared" si="23"/>
        <v>39</v>
      </c>
      <c r="G132" s="3">
        <f t="shared" si="23"/>
        <v>0</v>
      </c>
      <c r="H132" s="3">
        <f t="shared" si="23"/>
        <v>0</v>
      </c>
      <c r="I132" s="3">
        <f t="shared" si="23"/>
        <v>344</v>
      </c>
      <c r="J132" s="3">
        <f t="shared" si="23"/>
        <v>51</v>
      </c>
      <c r="K132" s="3">
        <f t="shared" si="23"/>
        <v>9866</v>
      </c>
      <c r="L132" s="3">
        <f t="shared" si="23"/>
        <v>642</v>
      </c>
      <c r="M132" s="12">
        <f>L132/K132</f>
        <v>6.5071964321913645E-2</v>
      </c>
    </row>
    <row r="133" spans="1:13" x14ac:dyDescent="0.25">
      <c r="A133" s="3" t="s">
        <v>91</v>
      </c>
      <c r="C133" s="3">
        <f t="shared" ref="C133:L133" si="24">C4+C29+C54+C79+C104</f>
        <v>2037</v>
      </c>
      <c r="D133" s="3">
        <f t="shared" si="24"/>
        <v>76</v>
      </c>
      <c r="E133" s="3">
        <f t="shared" si="24"/>
        <v>3</v>
      </c>
      <c r="F133" s="3">
        <f t="shared" si="24"/>
        <v>12</v>
      </c>
      <c r="G133" s="3">
        <f t="shared" si="24"/>
        <v>0</v>
      </c>
      <c r="H133" s="3">
        <f t="shared" si="24"/>
        <v>0</v>
      </c>
      <c r="I133" s="3">
        <f t="shared" si="24"/>
        <v>83</v>
      </c>
      <c r="J133" s="3">
        <f t="shared" si="24"/>
        <v>11</v>
      </c>
      <c r="K133" s="3">
        <f t="shared" si="24"/>
        <v>2222</v>
      </c>
      <c r="L133" s="3">
        <f t="shared" si="24"/>
        <v>185</v>
      </c>
      <c r="M133" s="12">
        <f t="shared" ref="M133:M156" si="25">L133/K133</f>
        <v>8.325832583258326E-2</v>
      </c>
    </row>
    <row r="134" spans="1:13" x14ac:dyDescent="0.25">
      <c r="A134" s="3" t="s">
        <v>92</v>
      </c>
      <c r="C134" s="3">
        <f t="shared" ref="C134:L134" si="26">C5+C30+C55+C80+C105</f>
        <v>6354</v>
      </c>
      <c r="D134" s="3">
        <f t="shared" si="26"/>
        <v>113</v>
      </c>
      <c r="E134" s="3">
        <f t="shared" si="26"/>
        <v>5</v>
      </c>
      <c r="F134" s="3">
        <f t="shared" si="26"/>
        <v>16</v>
      </c>
      <c r="G134" s="3">
        <f t="shared" si="26"/>
        <v>0</v>
      </c>
      <c r="H134" s="3">
        <f t="shared" si="26"/>
        <v>0</v>
      </c>
      <c r="I134" s="3">
        <f t="shared" si="26"/>
        <v>192</v>
      </c>
      <c r="J134" s="3">
        <f t="shared" si="26"/>
        <v>15</v>
      </c>
      <c r="K134" s="3">
        <f t="shared" si="26"/>
        <v>6695</v>
      </c>
      <c r="L134" s="3">
        <f t="shared" si="26"/>
        <v>341</v>
      </c>
      <c r="M134" s="12">
        <f t="shared" si="25"/>
        <v>5.0933532486930548E-2</v>
      </c>
    </row>
    <row r="135" spans="1:13" x14ac:dyDescent="0.25">
      <c r="A135" s="3" t="s">
        <v>93</v>
      </c>
      <c r="C135" s="3">
        <f t="shared" ref="C135:L135" si="27">C6+C31+C56+C81+C106</f>
        <v>10071</v>
      </c>
      <c r="D135" s="3">
        <f t="shared" si="27"/>
        <v>123</v>
      </c>
      <c r="E135" s="3">
        <f t="shared" si="27"/>
        <v>12</v>
      </c>
      <c r="F135" s="3">
        <f t="shared" si="27"/>
        <v>43</v>
      </c>
      <c r="G135" s="3">
        <f t="shared" si="27"/>
        <v>0</v>
      </c>
      <c r="H135" s="3">
        <f t="shared" si="27"/>
        <v>0</v>
      </c>
      <c r="I135" s="3">
        <f t="shared" si="27"/>
        <v>269</v>
      </c>
      <c r="J135" s="3">
        <f t="shared" si="27"/>
        <v>17</v>
      </c>
      <c r="K135" s="3">
        <f t="shared" si="27"/>
        <v>10535</v>
      </c>
      <c r="L135" s="3">
        <f t="shared" si="27"/>
        <v>464</v>
      </c>
      <c r="M135" s="12">
        <f t="shared" si="25"/>
        <v>4.4043663977218796E-2</v>
      </c>
    </row>
    <row r="136" spans="1:13" x14ac:dyDescent="0.25">
      <c r="A136" s="3" t="s">
        <v>94</v>
      </c>
      <c r="C136" s="3">
        <f t="shared" ref="C136:L136" si="28">C7+C32+C57+C82+C107</f>
        <v>2166</v>
      </c>
      <c r="D136" s="3">
        <f t="shared" si="28"/>
        <v>81</v>
      </c>
      <c r="E136" s="3">
        <f t="shared" si="28"/>
        <v>4</v>
      </c>
      <c r="F136" s="3">
        <f t="shared" si="28"/>
        <v>28</v>
      </c>
      <c r="G136" s="3">
        <f t="shared" si="28"/>
        <v>0</v>
      </c>
      <c r="H136" s="3">
        <f t="shared" si="28"/>
        <v>0</v>
      </c>
      <c r="I136" s="3">
        <f t="shared" si="28"/>
        <v>71</v>
      </c>
      <c r="J136" s="3">
        <f t="shared" si="28"/>
        <v>17</v>
      </c>
      <c r="K136" s="3">
        <f t="shared" si="28"/>
        <v>2367</v>
      </c>
      <c r="L136" s="3">
        <f t="shared" si="28"/>
        <v>201</v>
      </c>
      <c r="M136" s="12">
        <f t="shared" si="25"/>
        <v>8.4917617237008872E-2</v>
      </c>
    </row>
    <row r="137" spans="1:13" x14ac:dyDescent="0.25">
      <c r="A137" s="3" t="s">
        <v>95</v>
      </c>
      <c r="C137" s="3">
        <f t="shared" ref="C137:L137" si="29">C8+C33+C58+C83+C108</f>
        <v>2120</v>
      </c>
      <c r="D137" s="3">
        <f t="shared" si="29"/>
        <v>132</v>
      </c>
      <c r="E137" s="3">
        <f t="shared" si="29"/>
        <v>9</v>
      </c>
      <c r="F137" s="3">
        <f t="shared" si="29"/>
        <v>22</v>
      </c>
      <c r="G137" s="3">
        <f t="shared" si="29"/>
        <v>1</v>
      </c>
      <c r="H137" s="3">
        <f t="shared" si="29"/>
        <v>0</v>
      </c>
      <c r="I137" s="3">
        <f t="shared" si="29"/>
        <v>161</v>
      </c>
      <c r="J137" s="3">
        <f t="shared" si="29"/>
        <v>16</v>
      </c>
      <c r="K137" s="3">
        <f t="shared" si="29"/>
        <v>2461</v>
      </c>
      <c r="L137" s="3">
        <f t="shared" si="29"/>
        <v>341</v>
      </c>
      <c r="M137" s="12">
        <f t="shared" si="25"/>
        <v>0.13856156034132466</v>
      </c>
    </row>
    <row r="138" spans="1:13" x14ac:dyDescent="0.25">
      <c r="A138" s="3" t="s">
        <v>96</v>
      </c>
      <c r="C138" s="3">
        <f t="shared" ref="C138:L138" si="30">C9+C34+C59+C84+C109</f>
        <v>46439</v>
      </c>
      <c r="D138" s="3">
        <f t="shared" si="30"/>
        <v>475</v>
      </c>
      <c r="E138" s="3">
        <f t="shared" si="30"/>
        <v>50</v>
      </c>
      <c r="F138" s="3">
        <f t="shared" si="30"/>
        <v>111</v>
      </c>
      <c r="G138" s="3">
        <f t="shared" si="30"/>
        <v>0</v>
      </c>
      <c r="H138" s="3">
        <f t="shared" si="30"/>
        <v>0</v>
      </c>
      <c r="I138" s="3">
        <f t="shared" si="30"/>
        <v>1459</v>
      </c>
      <c r="J138" s="3">
        <f t="shared" si="30"/>
        <v>83</v>
      </c>
      <c r="K138" s="3">
        <f t="shared" si="30"/>
        <v>48617</v>
      </c>
      <c r="L138" s="3">
        <f t="shared" si="30"/>
        <v>2178</v>
      </c>
      <c r="M138" s="12">
        <f t="shared" si="25"/>
        <v>4.4799144332229465E-2</v>
      </c>
    </row>
    <row r="139" spans="1:13" x14ac:dyDescent="0.25">
      <c r="A139" s="3" t="s">
        <v>97</v>
      </c>
      <c r="C139" s="3">
        <f t="shared" ref="C139:L139" si="31">C10+C35+C60+C85+C110</f>
        <v>7533</v>
      </c>
      <c r="D139" s="3">
        <f t="shared" si="31"/>
        <v>145</v>
      </c>
      <c r="E139" s="3">
        <f t="shared" si="31"/>
        <v>58</v>
      </c>
      <c r="F139" s="3">
        <f t="shared" si="31"/>
        <v>46</v>
      </c>
      <c r="G139" s="3">
        <f t="shared" si="31"/>
        <v>3</v>
      </c>
      <c r="H139" s="3">
        <f t="shared" si="31"/>
        <v>0</v>
      </c>
      <c r="I139" s="3">
        <f t="shared" si="31"/>
        <v>298</v>
      </c>
      <c r="J139" s="3">
        <f t="shared" si="31"/>
        <v>18</v>
      </c>
      <c r="K139" s="3">
        <f t="shared" si="31"/>
        <v>8101</v>
      </c>
      <c r="L139" s="3">
        <f t="shared" si="31"/>
        <v>568</v>
      </c>
      <c r="M139" s="12">
        <f t="shared" si="25"/>
        <v>7.0114800641896069E-2</v>
      </c>
    </row>
    <row r="140" spans="1:13" x14ac:dyDescent="0.25">
      <c r="A140" s="3" t="s">
        <v>98</v>
      </c>
      <c r="C140" s="3">
        <f t="shared" ref="C140:L140" si="32">C11+C36+C61+C86+C111</f>
        <v>12520</v>
      </c>
      <c r="D140" s="3">
        <f t="shared" si="32"/>
        <v>227</v>
      </c>
      <c r="E140" s="3">
        <f t="shared" si="32"/>
        <v>11</v>
      </c>
      <c r="F140" s="3">
        <f t="shared" si="32"/>
        <v>51</v>
      </c>
      <c r="G140" s="3">
        <f t="shared" si="32"/>
        <v>2</v>
      </c>
      <c r="H140" s="3">
        <f t="shared" si="32"/>
        <v>0</v>
      </c>
      <c r="I140" s="3">
        <f t="shared" si="32"/>
        <v>302</v>
      </c>
      <c r="J140" s="3">
        <f t="shared" si="32"/>
        <v>38</v>
      </c>
      <c r="K140" s="3">
        <f t="shared" si="32"/>
        <v>13151</v>
      </c>
      <c r="L140" s="3">
        <f t="shared" si="32"/>
        <v>631</v>
      </c>
      <c r="M140" s="12">
        <f t="shared" si="25"/>
        <v>4.7981142118470078E-2</v>
      </c>
    </row>
    <row r="141" spans="1:13" x14ac:dyDescent="0.25">
      <c r="A141" s="3" t="s">
        <v>99</v>
      </c>
      <c r="C141" s="3">
        <f t="shared" ref="C141:L141" si="33">C12+C37+C62+C87+C112</f>
        <v>17524</v>
      </c>
      <c r="D141" s="3">
        <f t="shared" si="33"/>
        <v>205</v>
      </c>
      <c r="E141" s="3">
        <f t="shared" si="33"/>
        <v>18</v>
      </c>
      <c r="F141" s="3">
        <f t="shared" si="33"/>
        <v>52</v>
      </c>
      <c r="G141" s="3">
        <f t="shared" si="33"/>
        <v>0</v>
      </c>
      <c r="H141" s="3">
        <f t="shared" si="33"/>
        <v>0</v>
      </c>
      <c r="I141" s="3">
        <f t="shared" si="33"/>
        <v>318</v>
      </c>
      <c r="J141" s="3">
        <f t="shared" si="33"/>
        <v>32</v>
      </c>
      <c r="K141" s="3">
        <f t="shared" si="33"/>
        <v>18149</v>
      </c>
      <c r="L141" s="3">
        <f t="shared" si="33"/>
        <v>625</v>
      </c>
      <c r="M141" s="12">
        <f t="shared" si="25"/>
        <v>3.4437159072125183E-2</v>
      </c>
    </row>
    <row r="142" spans="1:13" x14ac:dyDescent="0.25">
      <c r="A142" s="3" t="s">
        <v>100</v>
      </c>
      <c r="C142" s="3">
        <f t="shared" ref="C142:L142" si="34">C13+C38+C63+C88+C113</f>
        <v>78044</v>
      </c>
      <c r="D142" s="3">
        <f t="shared" si="34"/>
        <v>972</v>
      </c>
      <c r="E142" s="3">
        <f t="shared" si="34"/>
        <v>34</v>
      </c>
      <c r="F142" s="3">
        <f t="shared" si="34"/>
        <v>235</v>
      </c>
      <c r="G142" s="3">
        <f t="shared" si="34"/>
        <v>1</v>
      </c>
      <c r="H142" s="3">
        <f t="shared" si="34"/>
        <v>0</v>
      </c>
      <c r="I142" s="3">
        <f t="shared" si="34"/>
        <v>2610</v>
      </c>
      <c r="J142" s="3">
        <f t="shared" si="34"/>
        <v>227</v>
      </c>
      <c r="K142" s="3">
        <f t="shared" si="34"/>
        <v>82123</v>
      </c>
      <c r="L142" s="3">
        <f t="shared" si="34"/>
        <v>4079</v>
      </c>
      <c r="M142" s="12">
        <f t="shared" si="25"/>
        <v>4.9669398341512121E-2</v>
      </c>
    </row>
    <row r="143" spans="1:13" x14ac:dyDescent="0.25">
      <c r="A143" s="3" t="s">
        <v>101</v>
      </c>
      <c r="C143" s="3">
        <f t="shared" ref="C143:L143" si="35">C14+C39+C64+C89+C114</f>
        <v>15315</v>
      </c>
      <c r="D143" s="3">
        <f t="shared" si="35"/>
        <v>496</v>
      </c>
      <c r="E143" s="3">
        <f t="shared" si="35"/>
        <v>19</v>
      </c>
      <c r="F143" s="3">
        <f t="shared" si="35"/>
        <v>103</v>
      </c>
      <c r="G143" s="3">
        <f t="shared" si="35"/>
        <v>0</v>
      </c>
      <c r="H143" s="3">
        <f t="shared" si="35"/>
        <v>0</v>
      </c>
      <c r="I143" s="3">
        <f t="shared" si="35"/>
        <v>701</v>
      </c>
      <c r="J143" s="3">
        <f t="shared" si="35"/>
        <v>77</v>
      </c>
      <c r="K143" s="3">
        <f t="shared" si="35"/>
        <v>16711</v>
      </c>
      <c r="L143" s="3">
        <f t="shared" si="35"/>
        <v>1396</v>
      </c>
      <c r="M143" s="12">
        <f t="shared" si="25"/>
        <v>8.3537789479983249E-2</v>
      </c>
    </row>
    <row r="144" spans="1:13" x14ac:dyDescent="0.25">
      <c r="A144" s="3" t="s">
        <v>102</v>
      </c>
      <c r="C144" s="3">
        <f t="shared" ref="C144:L144" si="36">C15+C40+C65+C90+C115</f>
        <v>34538</v>
      </c>
      <c r="D144" s="3">
        <f t="shared" si="36"/>
        <v>120</v>
      </c>
      <c r="E144" s="3">
        <f t="shared" si="36"/>
        <v>4</v>
      </c>
      <c r="F144" s="3">
        <f t="shared" si="36"/>
        <v>62</v>
      </c>
      <c r="G144" s="3">
        <f t="shared" si="36"/>
        <v>0</v>
      </c>
      <c r="H144" s="3">
        <f t="shared" si="36"/>
        <v>0</v>
      </c>
      <c r="I144" s="3">
        <f t="shared" si="36"/>
        <v>369</v>
      </c>
      <c r="J144" s="3">
        <f t="shared" si="36"/>
        <v>66</v>
      </c>
      <c r="K144" s="3">
        <f t="shared" si="36"/>
        <v>35159</v>
      </c>
      <c r="L144" s="3">
        <f t="shared" si="36"/>
        <v>621</v>
      </c>
      <c r="M144" s="12">
        <f t="shared" si="25"/>
        <v>1.7662618390739213E-2</v>
      </c>
    </row>
    <row r="145" spans="1:13" x14ac:dyDescent="0.25">
      <c r="A145" s="3" t="s">
        <v>103</v>
      </c>
      <c r="C145" s="3">
        <f t="shared" ref="C145:L145" si="37">C16+C41+C66+C91+C116</f>
        <v>45377</v>
      </c>
      <c r="D145" s="3">
        <f t="shared" si="37"/>
        <v>279</v>
      </c>
      <c r="E145" s="3">
        <f t="shared" si="37"/>
        <v>10</v>
      </c>
      <c r="F145" s="3">
        <f t="shared" si="37"/>
        <v>105</v>
      </c>
      <c r="G145" s="3">
        <f t="shared" si="37"/>
        <v>0</v>
      </c>
      <c r="H145" s="3">
        <f t="shared" si="37"/>
        <v>0</v>
      </c>
      <c r="I145" s="3">
        <f t="shared" si="37"/>
        <v>979</v>
      </c>
      <c r="J145" s="3">
        <f t="shared" si="37"/>
        <v>102</v>
      </c>
      <c r="K145" s="3">
        <f t="shared" si="37"/>
        <v>46852</v>
      </c>
      <c r="L145" s="3">
        <f t="shared" si="37"/>
        <v>1475</v>
      </c>
      <c r="M145" s="12">
        <f t="shared" si="25"/>
        <v>3.148211389054896E-2</v>
      </c>
    </row>
    <row r="146" spans="1:13" x14ac:dyDescent="0.25">
      <c r="A146" s="3" t="s">
        <v>104</v>
      </c>
      <c r="C146" s="3">
        <f t="shared" ref="C146:L146" si="38">C17+C42+C67+C92+C117</f>
        <v>15125</v>
      </c>
      <c r="D146" s="3">
        <f t="shared" si="38"/>
        <v>248</v>
      </c>
      <c r="E146" s="3">
        <f t="shared" si="38"/>
        <v>10</v>
      </c>
      <c r="F146" s="3">
        <f t="shared" si="38"/>
        <v>35</v>
      </c>
      <c r="G146" s="3">
        <f t="shared" si="38"/>
        <v>0</v>
      </c>
      <c r="H146" s="3">
        <f t="shared" si="38"/>
        <v>0</v>
      </c>
      <c r="I146" s="3">
        <f t="shared" si="38"/>
        <v>399</v>
      </c>
      <c r="J146" s="3">
        <f t="shared" si="38"/>
        <v>63</v>
      </c>
      <c r="K146" s="3">
        <f t="shared" si="38"/>
        <v>15880</v>
      </c>
      <c r="L146" s="3">
        <f t="shared" si="38"/>
        <v>755</v>
      </c>
      <c r="M146" s="12">
        <f t="shared" si="25"/>
        <v>4.7544080604534002E-2</v>
      </c>
    </row>
    <row r="147" spans="1:13" x14ac:dyDescent="0.25">
      <c r="A147" s="3" t="s">
        <v>105</v>
      </c>
      <c r="C147" s="3">
        <f t="shared" ref="C147:L147" si="39">C18+C43+C68+C93+C118</f>
        <v>13960</v>
      </c>
      <c r="D147" s="3">
        <f t="shared" si="39"/>
        <v>205</v>
      </c>
      <c r="E147" s="3">
        <f t="shared" si="39"/>
        <v>12</v>
      </c>
      <c r="F147" s="3">
        <f t="shared" si="39"/>
        <v>57</v>
      </c>
      <c r="G147" s="3">
        <f t="shared" si="39"/>
        <v>0</v>
      </c>
      <c r="H147" s="3">
        <f t="shared" si="39"/>
        <v>0</v>
      </c>
      <c r="I147" s="3">
        <f t="shared" si="39"/>
        <v>373</v>
      </c>
      <c r="J147" s="3">
        <f t="shared" si="39"/>
        <v>70</v>
      </c>
      <c r="K147" s="3">
        <f t="shared" si="39"/>
        <v>14677</v>
      </c>
      <c r="L147" s="3">
        <f t="shared" si="39"/>
        <v>717</v>
      </c>
      <c r="M147" s="12">
        <f t="shared" si="25"/>
        <v>4.885194522041289E-2</v>
      </c>
    </row>
    <row r="148" spans="1:13" x14ac:dyDescent="0.25">
      <c r="A148" s="3" t="s">
        <v>106</v>
      </c>
      <c r="C148" s="3">
        <f t="shared" ref="C148:L148" si="40">C19+C44+C69+C94+C119</f>
        <v>27430</v>
      </c>
      <c r="D148" s="3">
        <f t="shared" si="40"/>
        <v>445</v>
      </c>
      <c r="E148" s="3">
        <f t="shared" si="40"/>
        <v>31</v>
      </c>
      <c r="F148" s="3">
        <f t="shared" si="40"/>
        <v>112</v>
      </c>
      <c r="G148" s="3">
        <f t="shared" si="40"/>
        <v>0</v>
      </c>
      <c r="H148" s="3">
        <f t="shared" si="40"/>
        <v>0</v>
      </c>
      <c r="I148" s="3">
        <f t="shared" si="40"/>
        <v>861</v>
      </c>
      <c r="J148" s="3">
        <f t="shared" si="40"/>
        <v>124</v>
      </c>
      <c r="K148" s="3">
        <f t="shared" si="40"/>
        <v>29003</v>
      </c>
      <c r="L148" s="3">
        <f t="shared" si="40"/>
        <v>1573</v>
      </c>
      <c r="M148" s="12">
        <f t="shared" si="25"/>
        <v>5.423576871358135E-2</v>
      </c>
    </row>
    <row r="149" spans="1:13" x14ac:dyDescent="0.25">
      <c r="A149" s="3" t="s">
        <v>107</v>
      </c>
      <c r="C149" s="3">
        <f t="shared" ref="C149:L149" si="41">C20+C45+C70+C95+C120</f>
        <v>4151</v>
      </c>
      <c r="D149" s="3">
        <f t="shared" si="41"/>
        <v>226</v>
      </c>
      <c r="E149" s="3">
        <f t="shared" si="41"/>
        <v>13</v>
      </c>
      <c r="F149" s="3">
        <f t="shared" si="41"/>
        <v>32</v>
      </c>
      <c r="G149" s="3">
        <f t="shared" si="41"/>
        <v>1</v>
      </c>
      <c r="H149" s="3">
        <f t="shared" si="41"/>
        <v>0</v>
      </c>
      <c r="I149" s="3">
        <f t="shared" si="41"/>
        <v>227</v>
      </c>
      <c r="J149" s="3">
        <f t="shared" si="41"/>
        <v>36</v>
      </c>
      <c r="K149" s="3">
        <f t="shared" si="41"/>
        <v>4686</v>
      </c>
      <c r="L149" s="3">
        <f t="shared" si="41"/>
        <v>535</v>
      </c>
      <c r="M149" s="12">
        <f t="shared" si="25"/>
        <v>0.11416986769099445</v>
      </c>
    </row>
    <row r="150" spans="1:13" x14ac:dyDescent="0.25">
      <c r="A150" s="3" t="s">
        <v>108</v>
      </c>
      <c r="C150" s="3">
        <f t="shared" ref="C150:L150" si="42">C21+C46+C71+C96+C121</f>
        <v>18008</v>
      </c>
      <c r="D150" s="3">
        <f t="shared" si="42"/>
        <v>413</v>
      </c>
      <c r="E150" s="3">
        <f t="shared" si="42"/>
        <v>23</v>
      </c>
      <c r="F150" s="3">
        <f t="shared" si="42"/>
        <v>117</v>
      </c>
      <c r="G150" s="3">
        <f t="shared" si="42"/>
        <v>0</v>
      </c>
      <c r="H150" s="3">
        <f t="shared" si="42"/>
        <v>0</v>
      </c>
      <c r="I150" s="3">
        <f t="shared" si="42"/>
        <v>514</v>
      </c>
      <c r="J150" s="3">
        <f t="shared" si="42"/>
        <v>89</v>
      </c>
      <c r="K150" s="3">
        <f t="shared" si="42"/>
        <v>19164</v>
      </c>
      <c r="L150" s="3">
        <f t="shared" si="42"/>
        <v>1156</v>
      </c>
      <c r="M150" s="12">
        <f t="shared" si="25"/>
        <v>6.0321436025881865E-2</v>
      </c>
    </row>
    <row r="151" spans="1:13" x14ac:dyDescent="0.25">
      <c r="A151" s="3" t="s">
        <v>109</v>
      </c>
      <c r="C151" s="3">
        <f t="shared" ref="C151:L151" si="43">C22+C47+C72+C97+C122</f>
        <v>58836</v>
      </c>
      <c r="D151" s="3">
        <f t="shared" si="43"/>
        <v>248</v>
      </c>
      <c r="E151" s="3">
        <f t="shared" si="43"/>
        <v>9</v>
      </c>
      <c r="F151" s="3">
        <f t="shared" si="43"/>
        <v>92</v>
      </c>
      <c r="G151" s="3">
        <f t="shared" si="43"/>
        <v>0</v>
      </c>
      <c r="H151" s="3">
        <f t="shared" si="43"/>
        <v>0</v>
      </c>
      <c r="I151" s="3">
        <f t="shared" si="43"/>
        <v>1018</v>
      </c>
      <c r="J151" s="3">
        <f t="shared" si="43"/>
        <v>95</v>
      </c>
      <c r="K151" s="3">
        <f t="shared" si="43"/>
        <v>60298</v>
      </c>
      <c r="L151" s="3">
        <f t="shared" si="43"/>
        <v>1462</v>
      </c>
      <c r="M151" s="12">
        <f t="shared" si="25"/>
        <v>2.424624365650602E-2</v>
      </c>
    </row>
    <row r="152" spans="1:13" x14ac:dyDescent="0.25">
      <c r="A152" s="3" t="s">
        <v>110</v>
      </c>
      <c r="C152" s="3">
        <f t="shared" ref="C152:L152" si="44">C23+C48+C73+C98+C123</f>
        <v>70847</v>
      </c>
      <c r="D152" s="3">
        <f t="shared" si="44"/>
        <v>417</v>
      </c>
      <c r="E152" s="3">
        <f t="shared" si="44"/>
        <v>23</v>
      </c>
      <c r="F152" s="3">
        <f t="shared" si="44"/>
        <v>116</v>
      </c>
      <c r="G152" s="3">
        <f t="shared" si="44"/>
        <v>0</v>
      </c>
      <c r="H152" s="3">
        <f t="shared" si="44"/>
        <v>0</v>
      </c>
      <c r="I152" s="3">
        <f t="shared" si="44"/>
        <v>2027</v>
      </c>
      <c r="J152" s="3">
        <f t="shared" si="44"/>
        <v>241</v>
      </c>
      <c r="K152" s="3">
        <f t="shared" si="44"/>
        <v>73671</v>
      </c>
      <c r="L152" s="3">
        <f t="shared" si="44"/>
        <v>2824</v>
      </c>
      <c r="M152" s="12">
        <f t="shared" si="25"/>
        <v>3.8332586770913925E-2</v>
      </c>
    </row>
    <row r="153" spans="1:13" x14ac:dyDescent="0.25">
      <c r="A153" s="3" t="s">
        <v>111</v>
      </c>
      <c r="C153" s="3">
        <f t="shared" ref="C153:L153" si="45">C24+C49+C74+C99+C124</f>
        <v>103056</v>
      </c>
      <c r="D153" s="3">
        <f t="shared" si="45"/>
        <v>1250</v>
      </c>
      <c r="E153" s="3">
        <f t="shared" si="45"/>
        <v>78</v>
      </c>
      <c r="F153" s="3">
        <f t="shared" si="45"/>
        <v>357</v>
      </c>
      <c r="G153" s="3">
        <f t="shared" si="45"/>
        <v>6</v>
      </c>
      <c r="H153" s="3">
        <f t="shared" si="45"/>
        <v>0</v>
      </c>
      <c r="I153" s="3">
        <f t="shared" si="45"/>
        <v>5436</v>
      </c>
      <c r="J153" s="3">
        <f t="shared" si="45"/>
        <v>580</v>
      </c>
      <c r="K153" s="3">
        <f t="shared" si="45"/>
        <v>110763</v>
      </c>
      <c r="L153" s="3">
        <f t="shared" si="45"/>
        <v>7707</v>
      </c>
      <c r="M153" s="12">
        <f t="shared" si="25"/>
        <v>6.9580997264429456E-2</v>
      </c>
    </row>
    <row r="154" spans="1:13" x14ac:dyDescent="0.25">
      <c r="A154" s="3" t="s">
        <v>112</v>
      </c>
      <c r="C154" s="3">
        <f t="shared" ref="C154:L155" si="46">C25+C50+C75+C100+C125</f>
        <v>44862</v>
      </c>
      <c r="D154" s="3">
        <f t="shared" si="46"/>
        <v>170</v>
      </c>
      <c r="E154" s="3">
        <f t="shared" si="46"/>
        <v>11</v>
      </c>
      <c r="F154" s="3">
        <f t="shared" si="46"/>
        <v>49</v>
      </c>
      <c r="G154" s="3">
        <f t="shared" si="46"/>
        <v>1</v>
      </c>
      <c r="H154" s="3">
        <f t="shared" si="46"/>
        <v>0</v>
      </c>
      <c r="I154" s="3">
        <f t="shared" si="46"/>
        <v>506</v>
      </c>
      <c r="J154" s="3">
        <f t="shared" si="46"/>
        <v>94</v>
      </c>
      <c r="K154" s="3">
        <f t="shared" si="46"/>
        <v>45693</v>
      </c>
      <c r="L154" s="3">
        <f t="shared" si="46"/>
        <v>831</v>
      </c>
      <c r="M154" s="12">
        <f t="shared" si="25"/>
        <v>1.8186593132427285E-2</v>
      </c>
    </row>
    <row r="155" spans="1:13" x14ac:dyDescent="0.25">
      <c r="A155" s="25">
        <v>98</v>
      </c>
      <c r="C155" s="3">
        <f t="shared" si="46"/>
        <v>49055</v>
      </c>
      <c r="D155" s="3">
        <f t="shared" si="46"/>
        <v>117</v>
      </c>
      <c r="E155" s="3">
        <f t="shared" si="46"/>
        <v>5</v>
      </c>
      <c r="F155" s="3">
        <f t="shared" si="46"/>
        <v>20</v>
      </c>
      <c r="G155" s="3">
        <f t="shared" si="46"/>
        <v>0</v>
      </c>
      <c r="H155" s="3">
        <f t="shared" si="46"/>
        <v>0</v>
      </c>
      <c r="I155" s="3">
        <f t="shared" si="46"/>
        <v>247</v>
      </c>
      <c r="J155" s="3">
        <f t="shared" si="46"/>
        <v>47</v>
      </c>
      <c r="K155" s="3">
        <f t="shared" si="46"/>
        <v>49491</v>
      </c>
      <c r="L155" s="3">
        <f t="shared" si="46"/>
        <v>436</v>
      </c>
      <c r="M155" s="42" t="s">
        <v>122</v>
      </c>
    </row>
    <row r="156" spans="1:13" x14ac:dyDescent="0.25">
      <c r="C156" s="3">
        <f>SUM(C131:C155)</f>
        <v>705588</v>
      </c>
      <c r="D156" s="3">
        <f t="shared" ref="D156:J156" si="47">SUM(D131:D155)</f>
        <v>7775</v>
      </c>
      <c r="E156" s="3">
        <f t="shared" si="47"/>
        <v>500</v>
      </c>
      <c r="F156" s="3">
        <f t="shared" si="47"/>
        <v>1986</v>
      </c>
      <c r="G156" s="3">
        <f t="shared" si="47"/>
        <v>15</v>
      </c>
      <c r="H156" s="3">
        <f t="shared" si="47"/>
        <v>0</v>
      </c>
      <c r="I156" s="3">
        <f t="shared" si="47"/>
        <v>20523</v>
      </c>
      <c r="J156" s="3">
        <f t="shared" si="47"/>
        <v>2368</v>
      </c>
      <c r="K156" s="3">
        <f t="shared" ref="K156" si="48">SUM(K131:K155)</f>
        <v>738755</v>
      </c>
      <c r="L156" s="3">
        <f t="shared" ref="L156" si="49">SUM(L131:L155)</f>
        <v>33167</v>
      </c>
      <c r="M156" s="12">
        <f t="shared" si="25"/>
        <v>4.4895804427719607E-2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2020-07-21T16:31:04Z</cp:lastPrinted>
  <dcterms:created xsi:type="dcterms:W3CDTF">2007-04-16T20:31:09Z</dcterms:created>
  <dcterms:modified xsi:type="dcterms:W3CDTF">2020-11-24T15:44:01Z</dcterms:modified>
</cp:coreProperties>
</file>