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192\"/>
    </mc:Choice>
  </mc:AlternateContent>
  <xr:revisionPtr revIDLastSave="0" documentId="10_ncr:100000_{3D351B1A-374D-4726-9C7F-BC8253DA46FD}" xr6:coauthVersionLast="31" xr6:coauthVersionMax="31" xr10:uidLastSave="{00000000-0000-0000-0000-000000000000}"/>
  <bookViews>
    <workbookView xWindow="9600" yWindow="2085" windowWidth="9825" windowHeight="6285" tabRatio="721" firstSheet="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79017"/>
</workbook>
</file>

<file path=xl/calcChain.xml><?xml version="1.0" encoding="utf-8"?>
<calcChain xmlns="http://schemas.openxmlformats.org/spreadsheetml/2006/main">
  <c r="L41" i="8" l="1"/>
  <c r="F41" i="8" l="1"/>
  <c r="C122" i="14" l="1"/>
  <c r="D122" i="14"/>
  <c r="E122" i="14"/>
  <c r="F122" i="14"/>
  <c r="G122" i="14"/>
  <c r="H122" i="14"/>
  <c r="I122" i="14"/>
  <c r="J122" i="14"/>
  <c r="L40" i="8" l="1"/>
  <c r="F40" i="8"/>
  <c r="F30" i="8"/>
  <c r="F31" i="8"/>
  <c r="F32" i="8"/>
  <c r="F33" i="8"/>
  <c r="F34" i="8"/>
  <c r="F35" i="8"/>
  <c r="F36" i="8"/>
  <c r="F37" i="8"/>
  <c r="F38" i="8"/>
  <c r="F39" i="8" l="1"/>
  <c r="C128" i="14" l="1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27" i="14"/>
  <c r="D127" i="14"/>
  <c r="E127" i="14"/>
  <c r="F127" i="14"/>
  <c r="G127" i="14"/>
  <c r="H127" i="14"/>
  <c r="I127" i="14"/>
  <c r="J127" i="14"/>
  <c r="D126" i="14"/>
  <c r="E126" i="14"/>
  <c r="F126" i="14"/>
  <c r="G126" i="14"/>
  <c r="H126" i="14"/>
  <c r="I126" i="14"/>
  <c r="J126" i="14"/>
  <c r="C126" i="14"/>
  <c r="C150" i="14" s="1"/>
  <c r="I150" i="14" l="1"/>
  <c r="J150" i="14"/>
  <c r="F150" i="14"/>
  <c r="E150" i="14"/>
  <c r="H150" i="14"/>
  <c r="D150" i="14"/>
  <c r="G150" i="14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K126" i="14" s="1"/>
  <c r="M97" i="14" l="1"/>
  <c r="M89" i="14"/>
  <c r="M81" i="14"/>
  <c r="M69" i="14"/>
  <c r="M65" i="14"/>
  <c r="M63" i="14"/>
  <c r="M57" i="14"/>
  <c r="M55" i="14"/>
  <c r="M49" i="14"/>
  <c r="M45" i="14"/>
  <c r="L148" i="14"/>
  <c r="L144" i="14"/>
  <c r="L140" i="14"/>
  <c r="L136" i="14"/>
  <c r="L132" i="14"/>
  <c r="L126" i="14"/>
  <c r="K148" i="14"/>
  <c r="K144" i="14"/>
  <c r="K140" i="14"/>
  <c r="K136" i="14"/>
  <c r="K134" i="14"/>
  <c r="K130" i="14"/>
  <c r="K128" i="14"/>
  <c r="L149" i="14"/>
  <c r="L147" i="14"/>
  <c r="M21" i="14"/>
  <c r="L145" i="14"/>
  <c r="L143" i="14"/>
  <c r="M17" i="14"/>
  <c r="L141" i="14"/>
  <c r="L139" i="14"/>
  <c r="M13" i="14"/>
  <c r="L137" i="14"/>
  <c r="L135" i="14"/>
  <c r="M9" i="14"/>
  <c r="L133" i="14"/>
  <c r="L131" i="14"/>
  <c r="L129" i="14"/>
  <c r="L127" i="14"/>
  <c r="L146" i="14"/>
  <c r="L142" i="14"/>
  <c r="L138" i="14"/>
  <c r="L134" i="14"/>
  <c r="L130" i="14"/>
  <c r="L128" i="14"/>
  <c r="K146" i="14"/>
  <c r="K142" i="14"/>
  <c r="K138" i="14"/>
  <c r="K132" i="14"/>
  <c r="K149" i="14"/>
  <c r="K147" i="14"/>
  <c r="K145" i="14"/>
  <c r="K143" i="14"/>
  <c r="K141" i="14"/>
  <c r="K139" i="14"/>
  <c r="K137" i="14"/>
  <c r="K135" i="14"/>
  <c r="K133" i="14"/>
  <c r="K131" i="14"/>
  <c r="K129" i="14"/>
  <c r="K127" i="14"/>
  <c r="M120" i="14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M128" i="14" l="1"/>
  <c r="M142" i="14"/>
  <c r="M131" i="14"/>
  <c r="M147" i="14"/>
  <c r="M134" i="14"/>
  <c r="M140" i="14"/>
  <c r="M129" i="14"/>
  <c r="M136" i="14"/>
  <c r="K150" i="14"/>
  <c r="M141" i="14"/>
  <c r="M146" i="14"/>
  <c r="M135" i="14"/>
  <c r="M137" i="14"/>
  <c r="M133" i="14"/>
  <c r="M143" i="14"/>
  <c r="M149" i="14"/>
  <c r="L150" i="14"/>
  <c r="M150" i="14" s="1"/>
  <c r="M126" i="14"/>
  <c r="M144" i="14"/>
  <c r="M130" i="14"/>
  <c r="M138" i="14"/>
  <c r="M127" i="14"/>
  <c r="M139" i="14"/>
  <c r="M145" i="14"/>
  <c r="M132" i="14"/>
  <c r="M148" i="14"/>
  <c r="M122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8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8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G10" i="7" l="1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<sst xmlns="http://schemas.openxmlformats.org/spreadsheetml/2006/main" count="428" uniqueCount="127">
  <si>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</si>
  <si>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</si>
  <si>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</si>
  <si>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</si>
  <si>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</si>
  <si>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</si>
  <si>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</si>
  <si>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</si>
  <si>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</si>
  <si>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</si>
  <si>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</si>
  <si>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</si>
  <si>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</si>
  <si>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</si>
  <si>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</si>
  <si>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</si>
  <si>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</si>
  <si>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</si>
  <si>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</si>
  <si>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</si>
  <si>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</si>
  <si>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</si>
  <si>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</si>
  <si>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</si>
  <si>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</si>
  <si>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</si>
  <si>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</si>
  <si>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</si>
  <si>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</si>
  <si>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</si>
  <si>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</si>
  <si>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</si>
  <si>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</si>
  <si>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</si>
  <si>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</si>
  <si>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</si>
  <si>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</si>
  <si>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</si>
  <si>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</si>
  <si>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</si>
  <si>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</si>
  <si>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</si>
  <si>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</si>
  <si>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</si>
  <si>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</si>
  <si>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</si>
  <si>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</si>
  <si>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</si>
  <si>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</si>
  <si>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</si>
  <si>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</si>
  <si>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</si>
  <si>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</si>
  <si>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</si>
  <si>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</si>
  <si>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</si>
  <si>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</si>
  <si>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</si>
  <si>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</si>
  <si>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</si>
  <si>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</si>
  <si>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</si>
  <si>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</si>
  <si>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</si>
  <si>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</si>
  <si>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Jul-Sep 2016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</si>
  <si>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</si>
  <si>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</si>
  <si>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</si>
  <si>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</si>
  <si>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</si>
  <si>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</si>
  <si>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</si>
  <si>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</si>
  <si>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</si>
  <si>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</si>
  <si>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</si>
  <si>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</si>
  <si>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</si>
  <si>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</si>
  <si>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</si>
  <si>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</si>
  <si>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</si>
  <si>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</si>
  <si>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</si>
  <si>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</si>
  <si>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</si>
  <si>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</si>
  <si>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</si>
  <si>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</si>
  <si>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</si>
  <si>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</si>
  <si>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</si>
  <si>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This is provided for informational purposes only, not calculated with previous Employer Market Penetration Rates.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</si>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</sst>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3" fontId="16" fillId="0" borderId="1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Apr-Jun 2019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99595</c:v>
                </c:pt>
                <c:pt idx="1">
                  <c:v>89618</c:v>
                </c:pt>
                <c:pt idx="2">
                  <c:v>46615</c:v>
                </c:pt>
                <c:pt idx="3">
                  <c:v>12918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4146</c:v>
                </c:pt>
                <c:pt idx="1">
                  <c:v>4968</c:v>
                </c:pt>
                <c:pt idx="2">
                  <c:v>3996</c:v>
                </c:pt>
                <c:pt idx="3">
                  <c:v>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4.1628595813042825E-2</c:v>
                </c:pt>
                <c:pt idx="1">
                  <c:v>5.5435292017228681E-2</c:v>
                </c:pt>
                <c:pt idx="2">
                  <c:v>8.5723479566663097E-2</c:v>
                </c:pt>
                <c:pt idx="3">
                  <c:v>0.19422511224647779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6.967886050433629E-2</c:v>
                </c:pt>
                <c:pt idx="1">
                  <c:v>6.5563549372753119E-2</c:v>
                </c:pt>
                <c:pt idx="2">
                  <c:v>6.4998208934359633E-2</c:v>
                </c:pt>
                <c:pt idx="3">
                  <c:v>6.4031858731676647E-2</c:v>
                </c:pt>
                <c:pt idx="4">
                  <c:v>5.9206371246970924E-2</c:v>
                </c:pt>
                <c:pt idx="5">
                  <c:v>6.4809972105997204E-2</c:v>
                </c:pt>
                <c:pt idx="6">
                  <c:v>6.3306387427347149E-2</c:v>
                </c:pt>
                <c:pt idx="7">
                  <c:v>6.4378421920971124E-2</c:v>
                </c:pt>
                <c:pt idx="8">
                  <c:v>5.4363851121246344E-2</c:v>
                </c:pt>
                <c:pt idx="9">
                  <c:v>8.7234590142838755E-2</c:v>
                </c:pt>
                <c:pt idx="10">
                  <c:v>7.8588410948010737E-2</c:v>
                </c:pt>
                <c:pt idx="11">
                  <c:v>6.2787191702345771E-2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Jul-Sep 2016</c:v>
                </c:pt>
                <c:pt idx="1">
                  <c:v>Oct-Dec 2016</c:v>
                </c:pt>
                <c:pt idx="2">
                  <c:v>Jan-Mar 2017</c:v>
                </c:pt>
                <c:pt idx="3">
                  <c:v>Apr-Jun 2017</c:v>
                </c:pt>
                <c:pt idx="4">
                  <c:v>Jul-Sep 2017</c:v>
                </c:pt>
                <c:pt idx="5">
                  <c:v>Oct-Dec 2017</c:v>
                </c:pt>
                <c:pt idx="6">
                  <c:v>Jan-Mar 2018</c:v>
                </c:pt>
                <c:pt idx="7">
                  <c:v>Apr-Jun 2018</c:v>
                </c:pt>
                <c:pt idx="8">
                  <c:v>Jul-Sep 2018</c:v>
                </c:pt>
                <c:pt idx="9">
                  <c:v>Oct-Dec 2018</c:v>
                </c:pt>
                <c:pt idx="10">
                  <c:v>Jan-Mar 2019</c:v>
                </c:pt>
                <c:pt idx="11">
                  <c:v>Apr-Jun 2019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7.7183663272104311E-2</c:v>
                </c:pt>
                <c:pt idx="1">
                  <c:v>7.4259260289674431E-2</c:v>
                </c:pt>
                <c:pt idx="2">
                  <c:v>6.4998208934359633E-2</c:v>
                </c:pt>
                <c:pt idx="3">
                  <c:v>6.4514931484413382E-2</c:v>
                </c:pt>
                <c:pt idx="4">
                  <c:v>6.2775074943700465E-2</c:v>
                </c:pt>
                <c:pt idx="5">
                  <c:v>6.3287789171749292E-2</c:v>
                </c:pt>
                <c:pt idx="6">
                  <c:v>6.3306387427347149E-2</c:v>
                </c:pt>
                <c:pt idx="7">
                  <c:v>6.3842060854441829E-2</c:v>
                </c:pt>
                <c:pt idx="8">
                  <c:v>6.0685542338182893E-2</c:v>
                </c:pt>
                <c:pt idx="9">
                  <c:v>6.734302260543322E-2</c:v>
                </c:pt>
                <c:pt idx="10">
                  <c:v>7.8588410948010737E-2</c:v>
                </c:pt>
                <c:pt idx="11">
                  <c:v>7.0651570315355433E-2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Apr-Jun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03</c:v>
                  </c:pt>
                  <c:pt idx="3">
                    <c:v>09</c:v>
                  </c:pt>
                  <c:pt idx="4">
                    <c:v>07</c:v>
                  </c:pt>
                  <c:pt idx="5">
                    <c:v>23</c:v>
                  </c:pt>
                  <c:pt idx="6">
                    <c:v>13</c:v>
                  </c:pt>
                  <c:pt idx="7">
                    <c:v>04</c:v>
                  </c:pt>
                  <c:pt idx="8">
                    <c:v>02</c:v>
                  </c:pt>
                  <c:pt idx="9">
                    <c:v>10</c:v>
                  </c:pt>
                  <c:pt idx="10">
                    <c:v>01</c:v>
                  </c:pt>
                  <c:pt idx="11">
                    <c:v>17</c:v>
                  </c:pt>
                  <c:pt idx="12">
                    <c:v>22</c:v>
                  </c:pt>
                  <c:pt idx="13">
                    <c:v>05</c:v>
                  </c:pt>
                  <c:pt idx="14">
                    <c:v>11</c:v>
                  </c:pt>
                  <c:pt idx="15">
                    <c:v>16</c:v>
                  </c:pt>
                  <c:pt idx="16">
                    <c:v>18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20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0.16873706004140787</c:v>
                </c:pt>
                <c:pt idx="1">
                  <c:v>0.12280701754385964</c:v>
                </c:pt>
                <c:pt idx="2">
                  <c:v>0.1111111111111111</c:v>
                </c:pt>
                <c:pt idx="3">
                  <c:v>0.10639880952380952</c:v>
                </c:pt>
                <c:pt idx="4">
                  <c:v>7.9365079365079361E-2</c:v>
                </c:pt>
                <c:pt idx="5">
                  <c:v>7.871659242761693E-2</c:v>
                </c:pt>
                <c:pt idx="6">
                  <c:v>7.7372262773722625E-2</c:v>
                </c:pt>
                <c:pt idx="7">
                  <c:v>7.1146245059288543E-2</c:v>
                </c:pt>
                <c:pt idx="8">
                  <c:v>6.0588235294117644E-2</c:v>
                </c:pt>
                <c:pt idx="9">
                  <c:v>6.0525144637294172E-2</c:v>
                </c:pt>
                <c:pt idx="10">
                  <c:v>5.8550185873605949E-2</c:v>
                </c:pt>
                <c:pt idx="11">
                  <c:v>4.8299034019319613E-2</c:v>
                </c:pt>
                <c:pt idx="12">
                  <c:v>4.7774869109947646E-2</c:v>
                </c:pt>
                <c:pt idx="13">
                  <c:v>4.7058823529411764E-2</c:v>
                </c:pt>
                <c:pt idx="14">
                  <c:v>4.0136054421768708E-2</c:v>
                </c:pt>
                <c:pt idx="15">
                  <c:v>3.8940809968847349E-2</c:v>
                </c:pt>
                <c:pt idx="16">
                  <c:v>2.8680688336520075E-2</c:v>
                </c:pt>
                <c:pt idx="17">
                  <c:v>2.7871548515537092E-2</c:v>
                </c:pt>
                <c:pt idx="18">
                  <c:v>2.2237474262182567E-2</c:v>
                </c:pt>
                <c:pt idx="19">
                  <c:v>2.0673557852617538E-2</c:v>
                </c:pt>
                <c:pt idx="20">
                  <c:v>1.8023341704830848E-2</c:v>
                </c:pt>
                <c:pt idx="21">
                  <c:v>1.6979909267660402E-2</c:v>
                </c:pt>
                <c:pt idx="22">
                  <c:v>1.4354995150339476E-2</c:v>
                </c:pt>
                <c:pt idx="23">
                  <c:v>7.5768406004288781E-3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Apr-Jun 2019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09</c:v>
                  </c:pt>
                  <c:pt idx="4">
                    <c:v>13</c:v>
                  </c:pt>
                  <c:pt idx="5">
                    <c:v>04</c:v>
                  </c:pt>
                  <c:pt idx="6">
                    <c:v>07</c:v>
                  </c:pt>
                  <c:pt idx="7">
                    <c:v>23</c:v>
                  </c:pt>
                  <c:pt idx="8">
                    <c:v>02</c:v>
                  </c:pt>
                  <c:pt idx="9">
                    <c:v>01</c:v>
                  </c:pt>
                  <c:pt idx="10">
                    <c:v>10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22</c:v>
                  </c:pt>
                  <c:pt idx="14">
                    <c:v>11</c:v>
                  </c:pt>
                  <c:pt idx="15">
                    <c:v>05</c:v>
                  </c:pt>
                  <c:pt idx="16">
                    <c:v>08</c:v>
                  </c:pt>
                  <c:pt idx="17">
                    <c:v>12</c:v>
                  </c:pt>
                  <c:pt idx="18">
                    <c:v>18</c:v>
                  </c:pt>
                  <c:pt idx="19">
                    <c:v>21</c:v>
                  </c:pt>
                  <c:pt idx="20">
                    <c:v>20</c:v>
                  </c:pt>
                  <c:pt idx="21">
                    <c:v>15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0.23341836734693877</c:v>
                </c:pt>
                <c:pt idx="1">
                  <c:v>0.16714697406340057</c:v>
                </c:pt>
                <c:pt idx="2">
                  <c:v>0.16180371352785147</c:v>
                </c:pt>
                <c:pt idx="3">
                  <c:v>0.1426470588235294</c:v>
                </c:pt>
                <c:pt idx="4">
                  <c:v>0.11294311624072548</c:v>
                </c:pt>
                <c:pt idx="5">
                  <c:v>0.10978956999085086</c:v>
                </c:pt>
                <c:pt idx="6">
                  <c:v>9.9767981438515077E-2</c:v>
                </c:pt>
                <c:pt idx="7">
                  <c:v>9.5189615678289638E-2</c:v>
                </c:pt>
                <c:pt idx="8">
                  <c:v>9.2580433355219954E-2</c:v>
                </c:pt>
                <c:pt idx="9">
                  <c:v>8.7674058793192372E-2</c:v>
                </c:pt>
                <c:pt idx="10">
                  <c:v>8.7456271864067972E-2</c:v>
                </c:pt>
                <c:pt idx="11">
                  <c:v>6.67574931880109E-2</c:v>
                </c:pt>
                <c:pt idx="12">
                  <c:v>6.401074306177261E-2</c:v>
                </c:pt>
                <c:pt idx="13">
                  <c:v>5.8950914340712222E-2</c:v>
                </c:pt>
                <c:pt idx="14">
                  <c:v>5.868069607446378E-2</c:v>
                </c:pt>
                <c:pt idx="15">
                  <c:v>5.414746543778802E-2</c:v>
                </c:pt>
                <c:pt idx="16">
                  <c:v>4.1471479746486635E-2</c:v>
                </c:pt>
                <c:pt idx="17">
                  <c:v>3.8917089678510999E-2</c:v>
                </c:pt>
                <c:pt idx="18">
                  <c:v>2.9516261273572014E-2</c:v>
                </c:pt>
                <c:pt idx="19">
                  <c:v>2.7708179808400884E-2</c:v>
                </c:pt>
                <c:pt idx="20">
                  <c:v>2.39309533150255E-2</c:v>
                </c:pt>
                <c:pt idx="21">
                  <c:v>2.379490328523181E-2</c:v>
                </c:pt>
                <c:pt idx="22">
                  <c:v>1.7536168347216132E-2</c:v>
                </c:pt>
                <c:pt idx="23">
                  <c:v>1.2916045702930949E-2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4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Apr-Jun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09</c:v>
                  </c:pt>
                  <c:pt idx="3">
                    <c:v>03</c:v>
                  </c:pt>
                  <c:pt idx="4">
                    <c:v>13</c:v>
                  </c:pt>
                  <c:pt idx="5">
                    <c:v>04</c:v>
                  </c:pt>
                  <c:pt idx="6">
                    <c:v>07</c:v>
                  </c:pt>
                  <c:pt idx="7">
                    <c:v>23</c:v>
                  </c:pt>
                  <c:pt idx="8">
                    <c:v>01</c:v>
                  </c:pt>
                  <c:pt idx="9">
                    <c:v>02</c:v>
                  </c:pt>
                  <c:pt idx="10">
                    <c:v>10</c:v>
                  </c:pt>
                  <c:pt idx="11">
                    <c:v>17</c:v>
                  </c:pt>
                  <c:pt idx="12">
                    <c:v>16</c:v>
                  </c:pt>
                  <c:pt idx="13">
                    <c:v>05</c:v>
                  </c:pt>
                  <c:pt idx="14">
                    <c:v>22</c:v>
                  </c:pt>
                  <c:pt idx="15">
                    <c:v>11</c:v>
                  </c:pt>
                  <c:pt idx="16">
                    <c:v>20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21</c:v>
                  </c:pt>
                  <c:pt idx="20">
                    <c:v>18</c:v>
                  </c:pt>
                  <c:pt idx="21">
                    <c:v>15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0.33742331288343558</c:v>
                </c:pt>
                <c:pt idx="1">
                  <c:v>0.29394812680115273</c:v>
                </c:pt>
                <c:pt idx="2">
                  <c:v>0.24224519940915806</c:v>
                </c:pt>
                <c:pt idx="3">
                  <c:v>0.22535211267605634</c:v>
                </c:pt>
                <c:pt idx="4">
                  <c:v>0.20202874049027894</c:v>
                </c:pt>
                <c:pt idx="5">
                  <c:v>0.16304347826086957</c:v>
                </c:pt>
                <c:pt idx="6">
                  <c:v>0.15053763440860216</c:v>
                </c:pt>
                <c:pt idx="7">
                  <c:v>0.14962552914360144</c:v>
                </c:pt>
                <c:pt idx="8">
                  <c:v>0.14234875444839859</c:v>
                </c:pt>
                <c:pt idx="9">
                  <c:v>0.13195342820181113</c:v>
                </c:pt>
                <c:pt idx="10">
                  <c:v>0.12399540757749714</c:v>
                </c:pt>
                <c:pt idx="11">
                  <c:v>0.10967184801381692</c:v>
                </c:pt>
                <c:pt idx="12">
                  <c:v>0.10615079365079365</c:v>
                </c:pt>
                <c:pt idx="13">
                  <c:v>9.9000000000000005E-2</c:v>
                </c:pt>
                <c:pt idx="14">
                  <c:v>8.9749536178107603E-2</c:v>
                </c:pt>
                <c:pt idx="15">
                  <c:v>8.9108910891089105E-2</c:v>
                </c:pt>
                <c:pt idx="16">
                  <c:v>6.4356435643564358E-2</c:v>
                </c:pt>
                <c:pt idx="17">
                  <c:v>6.058981233243968E-2</c:v>
                </c:pt>
                <c:pt idx="18">
                  <c:v>5.7771664374140302E-2</c:v>
                </c:pt>
                <c:pt idx="19">
                  <c:v>4.5623039635015683E-2</c:v>
                </c:pt>
                <c:pt idx="20">
                  <c:v>4.357298474945534E-2</c:v>
                </c:pt>
                <c:pt idx="21">
                  <c:v>3.6542132533406053E-2</c:v>
                </c:pt>
                <c:pt idx="22">
                  <c:v>2.3769100169779286E-2</c:v>
                </c:pt>
                <c:pt idx="23">
                  <c:v>2.1890547263681594E-2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Apr-Jun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07</c:v>
                  </c:pt>
                  <c:pt idx="3">
                    <c:v>09</c:v>
                  </c:pt>
                  <c:pt idx="4">
                    <c:v>19</c:v>
                  </c:pt>
                  <c:pt idx="5">
                    <c:v>04</c:v>
                  </c:pt>
                  <c:pt idx="6">
                    <c:v>02</c:v>
                  </c:pt>
                  <c:pt idx="7">
                    <c:v>01</c:v>
                  </c:pt>
                  <c:pt idx="8">
                    <c:v>13</c:v>
                  </c:pt>
                  <c:pt idx="9">
                    <c:v>10</c:v>
                  </c:pt>
                  <c:pt idx="10">
                    <c:v>23</c:v>
                  </c:pt>
                  <c:pt idx="11">
                    <c:v>16</c:v>
                  </c:pt>
                  <c:pt idx="12">
                    <c:v>05</c:v>
                  </c:pt>
                  <c:pt idx="13">
                    <c:v>05</c:v>
                  </c:pt>
                  <c:pt idx="14">
                    <c:v>11</c:v>
                  </c:pt>
                  <c:pt idx="15">
                    <c:v>22</c:v>
                  </c:pt>
                  <c:pt idx="16">
                    <c:v>08</c:v>
                  </c:pt>
                  <c:pt idx="17">
                    <c:v>12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18</c:v>
                  </c:pt>
                  <c:pt idx="21">
                    <c:v>14</c:v>
                  </c:pt>
                  <c:pt idx="22">
                    <c:v>15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0.50943396226415094</c:v>
                </c:pt>
                <c:pt idx="1">
                  <c:v>0.5</c:v>
                </c:pt>
                <c:pt idx="2">
                  <c:v>0.47916666666666669</c:v>
                </c:pt>
                <c:pt idx="3">
                  <c:v>0.44827586206896552</c:v>
                </c:pt>
                <c:pt idx="4">
                  <c:v>0.4358974358974359</c:v>
                </c:pt>
                <c:pt idx="5">
                  <c:v>0.4098360655737705</c:v>
                </c:pt>
                <c:pt idx="6">
                  <c:v>0.36075949367088606</c:v>
                </c:pt>
                <c:pt idx="7">
                  <c:v>0.34099616858237547</c:v>
                </c:pt>
                <c:pt idx="8">
                  <c:v>0.33333333333333331</c:v>
                </c:pt>
                <c:pt idx="9">
                  <c:v>0.31578947368421051</c:v>
                </c:pt>
                <c:pt idx="10">
                  <c:v>0.27419354838709675</c:v>
                </c:pt>
                <c:pt idx="11">
                  <c:v>0.23893805309734514</c:v>
                </c:pt>
                <c:pt idx="12">
                  <c:v>0.23826714801444043</c:v>
                </c:pt>
                <c:pt idx="13">
                  <c:v>0.23826714801444043</c:v>
                </c:pt>
                <c:pt idx="14">
                  <c:v>0.22222222222222221</c:v>
                </c:pt>
                <c:pt idx="15">
                  <c:v>0.2013835511145273</c:v>
                </c:pt>
                <c:pt idx="16">
                  <c:v>0.16</c:v>
                </c:pt>
                <c:pt idx="17">
                  <c:v>0.15275670207384925</c:v>
                </c:pt>
                <c:pt idx="18">
                  <c:v>0.15140845070422534</c:v>
                </c:pt>
                <c:pt idx="19">
                  <c:v>0.13437499999999999</c:v>
                </c:pt>
                <c:pt idx="20">
                  <c:v>0.125</c:v>
                </c:pt>
                <c:pt idx="21">
                  <c:v>0.11320754716981132</c:v>
                </c:pt>
                <c:pt idx="22">
                  <c:v>0.11284722222222222</c:v>
                </c:pt>
                <c:pt idx="23">
                  <c:v>6.6763425253991288E-2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Apr-Jun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09</c:v>
                  </c:pt>
                  <c:pt idx="2">
                    <c:v>06</c:v>
                  </c:pt>
                  <c:pt idx="3">
                    <c:v>23</c:v>
                  </c:pt>
                  <c:pt idx="4">
                    <c:v>03</c:v>
                  </c:pt>
                  <c:pt idx="5">
                    <c:v>07</c:v>
                  </c:pt>
                  <c:pt idx="6">
                    <c:v>04</c:v>
                  </c:pt>
                  <c:pt idx="7">
                    <c:v>13</c:v>
                  </c:pt>
                  <c:pt idx="8">
                    <c:v>01</c:v>
                  </c:pt>
                  <c:pt idx="9">
                    <c:v>10</c:v>
                  </c:pt>
                  <c:pt idx="10">
                    <c:v>02</c:v>
                  </c:pt>
                  <c:pt idx="11">
                    <c:v>22</c:v>
                  </c:pt>
                  <c:pt idx="12">
                    <c:v>05</c:v>
                  </c:pt>
                  <c:pt idx="13">
                    <c:v>17</c:v>
                  </c:pt>
                  <c:pt idx="14">
                    <c:v>12</c:v>
                  </c:pt>
                  <c:pt idx="15">
                    <c:v>11</c:v>
                  </c:pt>
                  <c:pt idx="16">
                    <c:v>18</c:v>
                  </c:pt>
                  <c:pt idx="17">
                    <c:v>08</c:v>
                  </c:pt>
                  <c:pt idx="18">
                    <c:v>16</c:v>
                  </c:pt>
                  <c:pt idx="19">
                    <c:v>14</c:v>
                  </c:pt>
                  <c:pt idx="20">
                    <c:v>21</c:v>
                  </c:pt>
                  <c:pt idx="21">
                    <c:v>15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0.1038753495805034</c:v>
                </c:pt>
                <c:pt idx="1">
                  <c:v>7.6749435665914217E-2</c:v>
                </c:pt>
                <c:pt idx="2">
                  <c:v>6.5716547901821062E-2</c:v>
                </c:pt>
                <c:pt idx="3">
                  <c:v>4.8866569017228148E-2</c:v>
                </c:pt>
                <c:pt idx="4">
                  <c:v>4.5986622073578592E-2</c:v>
                </c:pt>
                <c:pt idx="5">
                  <c:v>4.2939719240297276E-2</c:v>
                </c:pt>
                <c:pt idx="6">
                  <c:v>3.8968481375358167E-2</c:v>
                </c:pt>
                <c:pt idx="7">
                  <c:v>3.6820512820512817E-2</c:v>
                </c:pt>
                <c:pt idx="8">
                  <c:v>3.64741641337386E-2</c:v>
                </c:pt>
                <c:pt idx="9">
                  <c:v>3.5422702133263102E-2</c:v>
                </c:pt>
                <c:pt idx="10">
                  <c:v>3.038623466959546E-2</c:v>
                </c:pt>
                <c:pt idx="11">
                  <c:v>2.8736588205938617E-2</c:v>
                </c:pt>
                <c:pt idx="12">
                  <c:v>2.4713467048710601E-2</c:v>
                </c:pt>
                <c:pt idx="13">
                  <c:v>2.4545228008970844E-2</c:v>
                </c:pt>
                <c:pt idx="14">
                  <c:v>2.0896407172951114E-2</c:v>
                </c:pt>
                <c:pt idx="15">
                  <c:v>1.9549708144167517E-2</c:v>
                </c:pt>
                <c:pt idx="16">
                  <c:v>1.8962913240476591E-2</c:v>
                </c:pt>
                <c:pt idx="17">
                  <c:v>1.8639127775179013E-2</c:v>
                </c:pt>
                <c:pt idx="18">
                  <c:v>1.834862385321101E-2</c:v>
                </c:pt>
                <c:pt idx="19">
                  <c:v>1.3168876935917648E-2</c:v>
                </c:pt>
                <c:pt idx="20">
                  <c:v>1.2621036764518024E-2</c:v>
                </c:pt>
                <c:pt idx="21">
                  <c:v>1.2301824708345796E-2</c:v>
                </c:pt>
                <c:pt idx="22">
                  <c:v>8.2780029317927051E-3</c:v>
                </c:pt>
                <c:pt idx="23">
                  <c:v>4.9355833786971512E-3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H19" sqref="H19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76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77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R18" sqref="R18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58</v>
      </c>
    </row>
    <row r="2" spans="1:10" ht="18" customHeight="1" x14ac:dyDescent="0.25">
      <c r="A2" s="51" t="s">
        <v>125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57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99595</v>
      </c>
      <c r="D6" s="51"/>
      <c r="E6" s="58">
        <f>'5-9'!$D$3</f>
        <v>4146</v>
      </c>
      <c r="F6" s="51"/>
      <c r="G6" s="59">
        <f>E6/C6</f>
        <v>4.1628595813042825E-2</v>
      </c>
      <c r="H6" s="51"/>
      <c r="I6" s="51"/>
      <c r="J6" s="51"/>
    </row>
    <row r="7" spans="1:10" ht="18" customHeight="1" x14ac:dyDescent="0.25">
      <c r="A7" s="56" t="s">
        <v>62</v>
      </c>
      <c r="B7" s="51"/>
      <c r="C7" s="57">
        <f>'10-25'!$D$4</f>
        <v>89618</v>
      </c>
      <c r="D7" s="51"/>
      <c r="E7" s="58">
        <f>'10-25'!$D$3</f>
        <v>4968</v>
      </c>
      <c r="F7" s="51"/>
      <c r="G7" s="59">
        <f>E7/C7</f>
        <v>5.5435292017228681E-2</v>
      </c>
      <c r="H7" s="51"/>
      <c r="I7" s="51"/>
      <c r="J7" s="51"/>
    </row>
    <row r="8" spans="1:10" ht="18" customHeight="1" x14ac:dyDescent="0.25">
      <c r="A8" s="56" t="s">
        <v>63</v>
      </c>
      <c r="B8" s="51"/>
      <c r="C8" s="57">
        <f>'26-99'!$D$4</f>
        <v>46615</v>
      </c>
      <c r="D8" s="51"/>
      <c r="E8" s="58">
        <f>'26-99'!$D$3</f>
        <v>3996</v>
      </c>
      <c r="F8" s="51"/>
      <c r="G8" s="59">
        <f>E8/C8</f>
        <v>8.5723479566663097E-2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12918</v>
      </c>
      <c r="D9" s="51"/>
      <c r="E9" s="61">
        <f>'100+'!$D$3</f>
        <v>2509</v>
      </c>
      <c r="F9" s="51"/>
      <c r="G9" s="62">
        <f>E9/C9</f>
        <v>0.19422511224647779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248746</v>
      </c>
      <c r="D10" s="1"/>
      <c r="E10" s="54">
        <f>SUM(E6:E9)</f>
        <v>15619</v>
      </c>
      <c r="F10" s="1"/>
      <c r="G10" s="63">
        <f>E10/C10</f>
        <v>6.2790959452614314E-2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126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31</v>
      </c>
      <c r="B37" s="46"/>
      <c r="C37" s="10" t="s">
        <v>32</v>
      </c>
      <c r="D37" s="46"/>
      <c r="E37" s="46" t="s">
        <v>33</v>
      </c>
      <c r="F37" s="46"/>
      <c r="G37" s="46" t="s">
        <v>34</v>
      </c>
      <c r="H37" s="45"/>
      <c r="I37" s="5"/>
      <c r="J37" s="40"/>
      <c r="K37" s="44"/>
    </row>
    <row r="38" spans="1:11" ht="18" customHeight="1" x14ac:dyDescent="0.25">
      <c r="A38" s="47" t="s">
        <v>35</v>
      </c>
      <c r="B38" s="45"/>
      <c r="C38" s="48">
        <f>'0-4'!$D$4</f>
        <v>416538</v>
      </c>
      <c r="D38" s="45"/>
      <c r="E38" s="48">
        <f>'0-4'!$D$3</f>
        <v>10746</v>
      </c>
      <c r="F38" s="45"/>
      <c r="G38" s="49">
        <f>E38/C38</f>
        <v>2.579836653558619E-2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8"/>
  <sheetViews>
    <sheetView view="pageBreakPreview" zoomScale="90" zoomScaleNormal="100" zoomScaleSheetLayoutView="90" workbookViewId="0">
      <selection activeCell="U31" sqref="U31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105" t="s">
        <v>59</v>
      </c>
      <c r="E29" s="105"/>
      <c r="F29" s="105" t="s">
        <v>94</v>
      </c>
      <c r="G29" s="105"/>
      <c r="H29" s="105" t="s">
        <v>61</v>
      </c>
      <c r="I29" s="105"/>
      <c r="J29" s="105" t="s">
        <v>60</v>
      </c>
      <c r="K29" s="105"/>
      <c r="L29" s="105" t="s">
        <v>64</v>
      </c>
      <c r="M29" s="105"/>
      <c r="N29" s="3"/>
      <c r="O29" s="12"/>
      <c r="P29" s="29"/>
    </row>
    <row r="30" spans="4:16" ht="27.95" customHeight="1" x14ac:dyDescent="0.3">
      <c r="D30" s="103" t="s">
        <v>65</v>
      </c>
      <c r="E30" s="104"/>
      <c r="F30" s="98">
        <f t="shared" ref="F30:F34" si="0">J30/H30</f>
        <v>6.967886050433629E-2</v>
      </c>
      <c r="G30" s="99"/>
      <c r="H30" s="96">
        <v>224731</v>
      </c>
      <c r="I30" s="97"/>
      <c r="J30" s="96">
        <v>15659</v>
      </c>
      <c r="K30" s="97"/>
      <c r="L30" s="98">
        <v>7.7183663272104311E-2</v>
      </c>
      <c r="M30" s="99"/>
      <c r="N30" s="3"/>
      <c r="O30" s="12"/>
      <c r="P30" s="29"/>
    </row>
    <row r="31" spans="4:16" ht="27.95" customHeight="1" x14ac:dyDescent="0.3">
      <c r="D31" s="103" t="s">
        <v>66</v>
      </c>
      <c r="E31" s="104"/>
      <c r="F31" s="98">
        <f t="shared" si="0"/>
        <v>6.5563549372753119E-2</v>
      </c>
      <c r="G31" s="99"/>
      <c r="H31" s="96">
        <v>226147</v>
      </c>
      <c r="I31" s="97"/>
      <c r="J31" s="96">
        <v>14827</v>
      </c>
      <c r="K31" s="97"/>
      <c r="L31" s="98">
        <v>7.4259260289674431E-2</v>
      </c>
      <c r="M31" s="99"/>
      <c r="N31" s="3"/>
      <c r="O31" s="12"/>
      <c r="P31" s="29"/>
    </row>
    <row r="32" spans="4:16" ht="27.95" customHeight="1" x14ac:dyDescent="0.3">
      <c r="D32" s="103" t="s">
        <v>67</v>
      </c>
      <c r="E32" s="104"/>
      <c r="F32" s="98">
        <f t="shared" si="0"/>
        <v>6.4998208934359633E-2</v>
      </c>
      <c r="G32" s="99"/>
      <c r="H32" s="96">
        <v>228914</v>
      </c>
      <c r="I32" s="97"/>
      <c r="J32" s="96">
        <v>14879</v>
      </c>
      <c r="K32" s="97"/>
      <c r="L32" s="98">
        <v>6.4998208934359633E-2</v>
      </c>
      <c r="M32" s="99"/>
      <c r="N32" s="3"/>
      <c r="O32" s="12"/>
      <c r="P32" s="29"/>
    </row>
    <row r="33" spans="1:16" ht="27.95" customHeight="1" x14ac:dyDescent="0.3">
      <c r="D33" s="103" t="s">
        <v>68</v>
      </c>
      <c r="E33" s="104"/>
      <c r="F33" s="98">
        <f t="shared" si="0"/>
        <v>6.4031858731676647E-2</v>
      </c>
      <c r="G33" s="99"/>
      <c r="H33" s="96">
        <v>229011</v>
      </c>
      <c r="I33" s="97"/>
      <c r="J33" s="96">
        <v>14664</v>
      </c>
      <c r="K33" s="97"/>
      <c r="L33" s="98">
        <v>6.4514931484413382E-2</v>
      </c>
      <c r="M33" s="99"/>
      <c r="N33" s="3"/>
      <c r="O33" s="12"/>
      <c r="P33" s="29"/>
    </row>
    <row r="34" spans="1:16" ht="27.95" customHeight="1" x14ac:dyDescent="0.3">
      <c r="D34" s="103" t="s">
        <v>69</v>
      </c>
      <c r="E34" s="104"/>
      <c r="F34" s="98">
        <f t="shared" si="0"/>
        <v>5.9206371246970924E-2</v>
      </c>
      <c r="G34" s="99"/>
      <c r="H34" s="96">
        <v>223253</v>
      </c>
      <c r="I34" s="97"/>
      <c r="J34" s="96">
        <v>13218</v>
      </c>
      <c r="K34" s="97"/>
      <c r="L34" s="98">
        <v>6.2775074943700465E-2</v>
      </c>
      <c r="M34" s="99"/>
      <c r="N34" s="3"/>
      <c r="O34" s="12"/>
      <c r="P34" s="29"/>
    </row>
    <row r="35" spans="1:16" s="2" customFormat="1" ht="27.95" customHeight="1" x14ac:dyDescent="0.3">
      <c r="D35" s="103" t="s">
        <v>95</v>
      </c>
      <c r="E35" s="104"/>
      <c r="F35" s="98">
        <f t="shared" ref="F35:F37" si="1">J35/H35</f>
        <v>6.4809972105997204E-2</v>
      </c>
      <c r="G35" s="99"/>
      <c r="H35" s="96">
        <v>229440</v>
      </c>
      <c r="I35" s="97"/>
      <c r="J35" s="96">
        <v>14870</v>
      </c>
      <c r="K35" s="97"/>
      <c r="L35" s="98">
        <v>6.3287789171749292E-2</v>
      </c>
      <c r="M35" s="99"/>
    </row>
    <row r="36" spans="1:16" ht="27.95" customHeight="1" x14ac:dyDescent="0.3">
      <c r="D36" s="103" t="s">
        <v>96</v>
      </c>
      <c r="E36" s="104"/>
      <c r="F36" s="98">
        <f t="shared" ref="F36" si="2">J36/H36</f>
        <v>6.3306387427347149E-2</v>
      </c>
      <c r="G36" s="99"/>
      <c r="H36" s="96">
        <v>232441</v>
      </c>
      <c r="I36" s="97"/>
      <c r="J36" s="96">
        <v>14715</v>
      </c>
      <c r="K36" s="97"/>
      <c r="L36" s="98">
        <v>6.3306387427347149E-2</v>
      </c>
      <c r="M36" s="99"/>
      <c r="N36" s="3"/>
      <c r="O36" s="12"/>
      <c r="P36" s="29"/>
    </row>
    <row r="37" spans="1:16" s="2" customFormat="1" ht="27.95" customHeight="1" x14ac:dyDescent="0.3">
      <c r="A37" s="13"/>
      <c r="B37" s="13"/>
      <c r="C37" s="13"/>
      <c r="D37" s="103" t="s">
        <v>121</v>
      </c>
      <c r="E37" s="104"/>
      <c r="F37" s="98">
        <f t="shared" si="1"/>
        <v>6.4378421920971124E-2</v>
      </c>
      <c r="G37" s="99"/>
      <c r="H37" s="96">
        <v>232143</v>
      </c>
      <c r="I37" s="97"/>
      <c r="J37" s="96">
        <v>14945</v>
      </c>
      <c r="K37" s="97"/>
      <c r="L37" s="98">
        <v>6.3842060854441829E-2</v>
      </c>
      <c r="M37" s="99"/>
    </row>
    <row r="38" spans="1:16" s="2" customFormat="1" ht="27.95" customHeight="1" x14ac:dyDescent="0.3">
      <c r="A38" s="31"/>
      <c r="B38" s="31"/>
      <c r="C38" s="31"/>
      <c r="D38" s="103" t="s">
        <v>122</v>
      </c>
      <c r="E38" s="104"/>
      <c r="F38" s="98">
        <f t="shared" ref="F38" si="3">J38/H38</f>
        <v>5.4363851121246344E-2</v>
      </c>
      <c r="G38" s="99"/>
      <c r="H38" s="96">
        <v>231974</v>
      </c>
      <c r="I38" s="97"/>
      <c r="J38" s="96">
        <v>12611</v>
      </c>
      <c r="K38" s="97"/>
      <c r="L38" s="98">
        <v>6.0685542338182893E-2</v>
      </c>
      <c r="M38" s="99"/>
    </row>
    <row r="39" spans="1:16" s="2" customFormat="1" ht="27.95" customHeight="1" x14ac:dyDescent="0.3">
      <c r="A39" s="13"/>
      <c r="B39" s="13"/>
      <c r="C39" s="13"/>
      <c r="D39" s="100" t="s">
        <v>123</v>
      </c>
      <c r="E39" s="100"/>
      <c r="F39" s="101">
        <f t="shared" ref="F39" si="4">J39/H39</f>
        <v>8.7234590142838755E-2</v>
      </c>
      <c r="G39" s="101"/>
      <c r="H39" s="102">
        <v>233130</v>
      </c>
      <c r="I39" s="102"/>
      <c r="J39" s="102">
        <v>20337</v>
      </c>
      <c r="K39" s="102"/>
      <c r="L39" s="101">
        <v>6.734302260543322E-2</v>
      </c>
      <c r="M39" s="101"/>
    </row>
    <row r="40" spans="1:16" s="2" customFormat="1" ht="27.95" customHeight="1" x14ac:dyDescent="0.3">
      <c r="A40" s="13"/>
      <c r="B40" s="13"/>
      <c r="C40" s="13"/>
      <c r="D40" s="100" t="s">
        <v>124</v>
      </c>
      <c r="E40" s="100"/>
      <c r="F40" s="101">
        <f t="shared" ref="F40:F41" si="5">J40/H40</f>
        <v>7.8588410948010737E-2</v>
      </c>
      <c r="G40" s="101"/>
      <c r="H40" s="102">
        <v>246474</v>
      </c>
      <c r="I40" s="102"/>
      <c r="J40" s="102">
        <v>19370</v>
      </c>
      <c r="K40" s="102"/>
      <c r="L40" s="101">
        <f>J40/H40</f>
        <v>7.8588410948010737E-2</v>
      </c>
      <c r="M40" s="101"/>
    </row>
    <row r="41" spans="1:16" s="2" customFormat="1" ht="27.95" customHeight="1" x14ac:dyDescent="0.3">
      <c r="A41" s="13"/>
      <c r="B41" s="13"/>
      <c r="C41" s="13"/>
      <c r="D41" s="103" t="s">
        <v>125</v>
      </c>
      <c r="E41" s="104"/>
      <c r="F41" s="98">
        <f t="shared" si="5"/>
        <v>6.2787191702345771E-2</v>
      </c>
      <c r="G41" s="99"/>
      <c r="H41" s="96">
        <v>248745</v>
      </c>
      <c r="I41" s="97"/>
      <c r="J41" s="96">
        <v>15618</v>
      </c>
      <c r="K41" s="97"/>
      <c r="L41" s="98">
        <f>(J40+J41)/(H40+H41)</f>
        <v>7.0651570315355433E-2</v>
      </c>
      <c r="M41" s="99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33"/>
      <c r="J42" s="13"/>
    </row>
    <row r="43" spans="1:16" s="2" customFormat="1" ht="27.95" customHeight="1" x14ac:dyDescent="0.25">
      <c r="A43" s="13"/>
      <c r="B43" s="13"/>
      <c r="C43" s="13"/>
      <c r="D43" s="34"/>
      <c r="E43" s="13"/>
      <c r="F43" s="13"/>
      <c r="G43" s="13"/>
      <c r="H43" s="13"/>
      <c r="I43" s="13"/>
      <c r="J43" s="13"/>
    </row>
    <row r="44" spans="1:16" s="2" customFormat="1" ht="27.9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33"/>
      <c r="J46" s="13"/>
    </row>
    <row r="47" spans="1:16" s="2" customFormat="1" ht="27.95" customHeight="1" x14ac:dyDescent="0.25">
      <c r="A47" s="13"/>
      <c r="B47" s="13"/>
      <c r="C47" s="13"/>
      <c r="D47" s="34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33"/>
      <c r="J50" s="13"/>
    </row>
    <row r="51" spans="1:14" s="2" customFormat="1" ht="27.95" customHeight="1" x14ac:dyDescent="0.25">
      <c r="A51" s="13"/>
      <c r="B51" s="13"/>
      <c r="C51" s="13"/>
      <c r="D51" s="34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4" s="2" customFormat="1" ht="27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1.25" customHeight="1" x14ac:dyDescent="0.25">
      <c r="A54" s="13"/>
      <c r="B54" s="13"/>
      <c r="C54" s="13"/>
      <c r="D54" s="13"/>
      <c r="E54" s="13"/>
      <c r="F54" s="13"/>
      <c r="G54" s="13"/>
      <c r="H54" s="13"/>
      <c r="I54" s="33"/>
      <c r="J54" s="13"/>
    </row>
    <row r="55" spans="1:14" s="2" customFormat="1" ht="11.25" customHeight="1" x14ac:dyDescent="0.25">
      <c r="A55" s="13"/>
      <c r="B55" s="13"/>
      <c r="C55" s="13"/>
      <c r="D55" s="34"/>
      <c r="E55" s="13"/>
      <c r="F55" s="13"/>
      <c r="G55" s="13"/>
      <c r="H55" s="13"/>
      <c r="I55" s="13"/>
      <c r="J55" s="13"/>
    </row>
    <row r="56" spans="1:14" s="2" customFormat="1" ht="12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4" s="2" customFormat="1" ht="11.2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4" s="2" customFormat="1" x14ac:dyDescent="0.25">
      <c r="A58" s="13"/>
      <c r="B58" s="13"/>
      <c r="C58" s="15"/>
      <c r="D58" s="13"/>
      <c r="E58" s="13"/>
      <c r="F58" s="13"/>
      <c r="G58" s="13"/>
      <c r="H58" s="13"/>
      <c r="I58" s="33"/>
      <c r="J58" s="13"/>
    </row>
    <row r="59" spans="1:14" s="2" customFormat="1" x14ac:dyDescent="0.25">
      <c r="A59" s="13"/>
      <c r="B59" s="13"/>
      <c r="C59" s="13"/>
      <c r="D59" s="34"/>
      <c r="E59" s="13"/>
      <c r="F59" s="13"/>
      <c r="G59" s="13"/>
      <c r="H59" s="15"/>
      <c r="I59" s="13"/>
      <c r="M59" s="35"/>
      <c r="N59" s="36"/>
    </row>
    <row r="60" spans="1:14" s="2" customFormat="1" x14ac:dyDescent="0.25">
      <c r="A60" s="13"/>
      <c r="B60" s="13"/>
      <c r="C60" s="13"/>
      <c r="D60" s="28"/>
      <c r="E60" s="28"/>
      <c r="F60" s="28"/>
      <c r="G60" s="28"/>
      <c r="H60" s="28"/>
      <c r="I60" s="11"/>
      <c r="M60" s="35"/>
      <c r="N60" s="36"/>
    </row>
    <row r="61" spans="1:14" s="37" customFormat="1" x14ac:dyDescent="0.25">
      <c r="A61" s="13"/>
      <c r="B61" s="13"/>
      <c r="C61" s="13"/>
      <c r="D61" s="3"/>
      <c r="E61" s="3"/>
      <c r="F61" s="3"/>
      <c r="G61" s="3"/>
      <c r="H61" s="3"/>
      <c r="I61" s="13"/>
      <c r="M61" s="38"/>
      <c r="N61" s="39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32"/>
      <c r="M62" s="35"/>
      <c r="N62" s="36"/>
    </row>
    <row r="63" spans="1:14" s="2" customFormat="1" x14ac:dyDescent="0.25">
      <c r="A63" s="13"/>
      <c r="B63" s="13"/>
      <c r="C63" s="13"/>
      <c r="D63" s="3"/>
      <c r="E63" s="3"/>
      <c r="F63" s="3"/>
      <c r="G63" s="3"/>
      <c r="H63" s="3"/>
      <c r="I63" s="13"/>
      <c r="M63" s="35"/>
      <c r="N63" s="36"/>
    </row>
    <row r="64" spans="1:14" s="2" customFormat="1" x14ac:dyDescent="0.25">
      <c r="A64" s="13"/>
      <c r="B64" s="13"/>
      <c r="C64" s="13"/>
      <c r="D64" s="3"/>
      <c r="E64" s="3"/>
      <c r="F64" s="3"/>
      <c r="G64" s="3"/>
      <c r="H64" s="3"/>
      <c r="I64" s="30"/>
      <c r="M64" s="35"/>
      <c r="N64" s="36"/>
    </row>
    <row r="65" spans="1:9" x14ac:dyDescent="0.25">
      <c r="A65" s="13"/>
      <c r="B65" s="13"/>
      <c r="C65" s="13"/>
      <c r="I65" s="13"/>
    </row>
    <row r="66" spans="1:9" x14ac:dyDescent="0.25">
      <c r="A66" s="13"/>
      <c r="B66" s="13"/>
      <c r="C66" s="13"/>
      <c r="I66" s="13"/>
    </row>
    <row r="67" spans="1:9" x14ac:dyDescent="0.25">
      <c r="A67" s="13"/>
      <c r="B67" s="13"/>
      <c r="C67" s="13"/>
      <c r="I67" s="13"/>
    </row>
    <row r="68" spans="1:9" x14ac:dyDescent="0.25">
      <c r="A68" s="13"/>
      <c r="B68" s="13"/>
      <c r="C68" s="13"/>
      <c r="I68" s="30"/>
    </row>
    <row r="69" spans="1:9" x14ac:dyDescent="0.25">
      <c r="A69" s="13"/>
      <c r="B69" s="13"/>
      <c r="C69" s="13"/>
      <c r="I69" s="13"/>
    </row>
    <row r="70" spans="1:9" x14ac:dyDescent="0.25">
      <c r="A70" s="13"/>
      <c r="B70" s="13"/>
      <c r="C70" s="13"/>
      <c r="I70" s="13"/>
    </row>
    <row r="71" spans="1:9" x14ac:dyDescent="0.25">
      <c r="A71" s="13"/>
      <c r="B71" s="13"/>
      <c r="C71" s="13"/>
      <c r="I71" s="13"/>
    </row>
    <row r="72" spans="1:9" x14ac:dyDescent="0.25">
      <c r="A72" s="13"/>
      <c r="B72" s="13"/>
      <c r="C72" s="13"/>
      <c r="I72" s="30"/>
    </row>
    <row r="73" spans="1:9" x14ac:dyDescent="0.25">
      <c r="A73" s="13"/>
      <c r="B73" s="13"/>
      <c r="C73" s="13"/>
      <c r="I73" s="13"/>
    </row>
    <row r="74" spans="1:9" x14ac:dyDescent="0.25">
      <c r="A74" s="13"/>
      <c r="B74" s="13"/>
      <c r="C74" s="13"/>
      <c r="I74" s="13"/>
    </row>
    <row r="75" spans="1:9" x14ac:dyDescent="0.25">
      <c r="A75" s="13"/>
      <c r="B75" s="13"/>
      <c r="C75" s="13"/>
      <c r="I75" s="13"/>
    </row>
    <row r="76" spans="1:9" x14ac:dyDescent="0.25">
      <c r="A76" s="13"/>
      <c r="B76" s="13"/>
      <c r="C76" s="13"/>
      <c r="I76" s="30"/>
    </row>
    <row r="77" spans="1:9" x14ac:dyDescent="0.25">
      <c r="A77" s="13"/>
      <c r="B77" s="13"/>
      <c r="C77" s="13"/>
      <c r="I77" s="13"/>
    </row>
    <row r="78" spans="1:9" x14ac:dyDescent="0.25">
      <c r="A78" s="13"/>
      <c r="B78" s="13"/>
      <c r="C78" s="13"/>
      <c r="I78" s="13"/>
    </row>
    <row r="79" spans="1:9" x14ac:dyDescent="0.25">
      <c r="A79" s="13"/>
      <c r="B79" s="13"/>
      <c r="C79" s="13"/>
      <c r="I79" s="13"/>
    </row>
    <row r="80" spans="1:9" x14ac:dyDescent="0.25">
      <c r="A80" s="13"/>
      <c r="B80" s="13"/>
      <c r="C80" s="15"/>
      <c r="I80" s="30"/>
    </row>
    <row r="137" spans="6:8" x14ac:dyDescent="0.25">
      <c r="F137" s="28"/>
      <c r="G137" s="28"/>
      <c r="H137" s="28"/>
    </row>
    <row r="157" spans="9:10" x14ac:dyDescent="0.25">
      <c r="J157" s="28"/>
    </row>
    <row r="158" spans="9:10" x14ac:dyDescent="0.25">
      <c r="I158" s="28"/>
    </row>
  </sheetData>
  <mergeCells count="65">
    <mergeCell ref="D41:E41"/>
    <mergeCell ref="F41:G41"/>
    <mergeCell ref="H41:I41"/>
    <mergeCell ref="J41:K41"/>
    <mergeCell ref="L41:M41"/>
    <mergeCell ref="L35:M35"/>
    <mergeCell ref="D38:E38"/>
    <mergeCell ref="F38:G38"/>
    <mergeCell ref="H38:I38"/>
    <mergeCell ref="J38:K38"/>
    <mergeCell ref="L38:M38"/>
    <mergeCell ref="L33:M33"/>
    <mergeCell ref="F34:G34"/>
    <mergeCell ref="H34:I34"/>
    <mergeCell ref="J34:K34"/>
    <mergeCell ref="L34:M34"/>
    <mergeCell ref="L31:M31"/>
    <mergeCell ref="F32:G32"/>
    <mergeCell ref="H32:I32"/>
    <mergeCell ref="J32:K32"/>
    <mergeCell ref="L32:M32"/>
    <mergeCell ref="F30:G30"/>
    <mergeCell ref="H30:I30"/>
    <mergeCell ref="J30:K30"/>
    <mergeCell ref="L30:M30"/>
    <mergeCell ref="L29:M29"/>
    <mergeCell ref="F36:G36"/>
    <mergeCell ref="H36:I36"/>
    <mergeCell ref="J36:K36"/>
    <mergeCell ref="D30:E30"/>
    <mergeCell ref="D32:E32"/>
    <mergeCell ref="D33:E33"/>
    <mergeCell ref="D36:E36"/>
    <mergeCell ref="L36:M36"/>
    <mergeCell ref="J29:K29"/>
    <mergeCell ref="D31:E31"/>
    <mergeCell ref="D29:E29"/>
    <mergeCell ref="F29:G29"/>
    <mergeCell ref="H29:I29"/>
    <mergeCell ref="D34:E34"/>
    <mergeCell ref="L40:M40"/>
    <mergeCell ref="D37:E37"/>
    <mergeCell ref="F37:G37"/>
    <mergeCell ref="H37:I37"/>
    <mergeCell ref="J37:K37"/>
    <mergeCell ref="L37:M37"/>
    <mergeCell ref="D39:E39"/>
    <mergeCell ref="F39:G39"/>
    <mergeCell ref="H39:I39"/>
    <mergeCell ref="J39:K39"/>
    <mergeCell ref="L39:M39"/>
    <mergeCell ref="J31:K31"/>
    <mergeCell ref="H31:I31"/>
    <mergeCell ref="F31:G31"/>
    <mergeCell ref="D40:E40"/>
    <mergeCell ref="F40:G40"/>
    <mergeCell ref="H40:I40"/>
    <mergeCell ref="J40:K40"/>
    <mergeCell ref="F33:G33"/>
    <mergeCell ref="H33:I33"/>
    <mergeCell ref="J33:K33"/>
    <mergeCell ref="D35:E35"/>
    <mergeCell ref="F35:G35"/>
    <mergeCell ref="H35:I35"/>
    <mergeCell ref="J35:K35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U299"/>
  <sheetViews>
    <sheetView view="pageBreakPreview" zoomScaleNormal="90" zoomScaleSheetLayoutView="100" workbookViewId="0">
      <selection activeCell="V9" sqref="V9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88</v>
      </c>
    </row>
    <row r="2" spans="1:4" ht="18" customHeight="1" x14ac:dyDescent="0.25">
      <c r="A2" s="2"/>
    </row>
    <row r="3" spans="1:4" ht="18" customHeight="1" x14ac:dyDescent="0.25">
      <c r="A3" s="106" t="s">
        <v>46</v>
      </c>
      <c r="B3" s="106"/>
      <c r="C3" s="106"/>
      <c r="D3" s="8">
        <f>$K$63</f>
        <v>4146</v>
      </c>
    </row>
    <row r="4" spans="1:4" ht="18" customHeight="1" x14ac:dyDescent="0.25">
      <c r="A4" s="106" t="s">
        <v>48</v>
      </c>
      <c r="B4" s="106"/>
      <c r="C4" s="106"/>
      <c r="D4" s="8">
        <f>$K$61</f>
        <v>99595</v>
      </c>
    </row>
    <row r="5" spans="1:4" ht="18" customHeight="1" x14ac:dyDescent="0.25">
      <c r="B5" s="9"/>
      <c r="C5" s="10" t="s">
        <v>47</v>
      </c>
      <c r="D5" s="15">
        <f>$K$64</f>
        <v>4.1628595813042825E-2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0.16873706004140787</v>
      </c>
    </row>
    <row r="10" spans="1:4" ht="18" customHeight="1" x14ac:dyDescent="0.25">
      <c r="A10" s="74">
        <v>2</v>
      </c>
      <c r="B10" s="74" t="str">
        <f t="shared" si="0"/>
        <v>06</v>
      </c>
      <c r="C10" s="75">
        <f t="shared" ref="C10:C32" si="1">SUMIF($M$37:$M$60,$A10,$L$37:$L$60)</f>
        <v>0.12280701754385964</v>
      </c>
    </row>
    <row r="11" spans="1:4" ht="18" customHeight="1" x14ac:dyDescent="0.25">
      <c r="A11" s="74">
        <v>3</v>
      </c>
      <c r="B11" s="74" t="str">
        <f t="shared" si="0"/>
        <v>03</v>
      </c>
      <c r="C11" s="75">
        <f t="shared" si="1"/>
        <v>0.1111111111111111</v>
      </c>
    </row>
    <row r="12" spans="1:4" ht="18" customHeight="1" x14ac:dyDescent="0.25">
      <c r="A12" s="74">
        <v>4</v>
      </c>
      <c r="B12" s="74" t="str">
        <f t="shared" si="0"/>
        <v>09</v>
      </c>
      <c r="C12" s="75">
        <f t="shared" si="1"/>
        <v>0.10639880952380952</v>
      </c>
    </row>
    <row r="13" spans="1:4" ht="18" customHeight="1" x14ac:dyDescent="0.25">
      <c r="A13" s="74">
        <v>5</v>
      </c>
      <c r="B13" s="74" t="str">
        <f t="shared" si="0"/>
        <v>07</v>
      </c>
      <c r="C13" s="75">
        <f t="shared" si="1"/>
        <v>7.9365079365079361E-2</v>
      </c>
    </row>
    <row r="14" spans="1:4" ht="18" customHeight="1" x14ac:dyDescent="0.25">
      <c r="A14" s="74">
        <v>6</v>
      </c>
      <c r="B14" s="74" t="str">
        <f t="shared" si="0"/>
        <v>23</v>
      </c>
      <c r="C14" s="75">
        <f t="shared" si="1"/>
        <v>7.871659242761693E-2</v>
      </c>
    </row>
    <row r="15" spans="1:4" ht="18" customHeight="1" x14ac:dyDescent="0.25">
      <c r="A15" s="74">
        <v>7</v>
      </c>
      <c r="B15" s="74" t="str">
        <f t="shared" si="0"/>
        <v>13</v>
      </c>
      <c r="C15" s="75">
        <f t="shared" si="1"/>
        <v>7.7372262773722625E-2</v>
      </c>
    </row>
    <row r="16" spans="1:4" ht="18" customHeight="1" x14ac:dyDescent="0.25">
      <c r="A16" s="74">
        <v>8</v>
      </c>
      <c r="B16" s="74" t="str">
        <f t="shared" si="0"/>
        <v>04</v>
      </c>
      <c r="C16" s="75">
        <f t="shared" si="1"/>
        <v>7.1146245059288543E-2</v>
      </c>
    </row>
    <row r="17" spans="1:9" ht="18" customHeight="1" x14ac:dyDescent="0.25">
      <c r="A17" s="74">
        <v>9</v>
      </c>
      <c r="B17" s="74" t="str">
        <f t="shared" si="0"/>
        <v>02</v>
      </c>
      <c r="C17" s="75">
        <f t="shared" si="1"/>
        <v>6.0588235294117644E-2</v>
      </c>
    </row>
    <row r="18" spans="1:9" ht="18" customHeight="1" x14ac:dyDescent="0.25">
      <c r="A18" s="74">
        <v>10</v>
      </c>
      <c r="B18" s="74" t="str">
        <f t="shared" si="0"/>
        <v>10</v>
      </c>
      <c r="C18" s="75">
        <f t="shared" si="1"/>
        <v>6.0525144637294172E-2</v>
      </c>
    </row>
    <row r="19" spans="1:9" ht="18" customHeight="1" x14ac:dyDescent="0.25">
      <c r="A19" s="74">
        <v>11</v>
      </c>
      <c r="B19" s="74" t="str">
        <f t="shared" si="0"/>
        <v>01</v>
      </c>
      <c r="C19" s="75">
        <f t="shared" si="1"/>
        <v>5.8550185873605949E-2</v>
      </c>
    </row>
    <row r="20" spans="1:9" ht="18" customHeight="1" x14ac:dyDescent="0.25">
      <c r="A20" s="74">
        <v>12</v>
      </c>
      <c r="B20" s="74" t="str">
        <f t="shared" si="0"/>
        <v>17</v>
      </c>
      <c r="C20" s="75">
        <f t="shared" si="1"/>
        <v>4.8299034019319613E-2</v>
      </c>
    </row>
    <row r="21" spans="1:9" ht="18" customHeight="1" x14ac:dyDescent="0.25">
      <c r="A21" s="74">
        <v>13</v>
      </c>
      <c r="B21" s="74" t="str">
        <f t="shared" si="0"/>
        <v>22</v>
      </c>
      <c r="C21" s="75">
        <f t="shared" si="1"/>
        <v>4.7774869109947646E-2</v>
      </c>
    </row>
    <row r="22" spans="1:9" ht="18" customHeight="1" x14ac:dyDescent="0.25">
      <c r="A22" s="74">
        <v>14</v>
      </c>
      <c r="B22" s="74" t="str">
        <f t="shared" si="0"/>
        <v>05</v>
      </c>
      <c r="C22" s="75">
        <f t="shared" si="1"/>
        <v>4.7058823529411764E-2</v>
      </c>
    </row>
    <row r="23" spans="1:9" ht="18" customHeight="1" x14ac:dyDescent="0.25">
      <c r="A23" s="74">
        <v>15</v>
      </c>
      <c r="B23" s="74" t="str">
        <f t="shared" si="0"/>
        <v>11</v>
      </c>
      <c r="C23" s="75">
        <f t="shared" si="1"/>
        <v>4.0136054421768708E-2</v>
      </c>
    </row>
    <row r="24" spans="1:9" ht="18" customHeight="1" x14ac:dyDescent="0.25">
      <c r="A24" s="74">
        <v>16</v>
      </c>
      <c r="B24" s="74" t="str">
        <f t="shared" si="0"/>
        <v>16</v>
      </c>
      <c r="C24" s="75">
        <f t="shared" si="1"/>
        <v>3.8940809968847349E-2</v>
      </c>
    </row>
    <row r="25" spans="1:9" ht="18" customHeight="1" x14ac:dyDescent="0.25">
      <c r="A25" s="74">
        <v>17</v>
      </c>
      <c r="B25" s="74" t="str">
        <f t="shared" si="0"/>
        <v>18</v>
      </c>
      <c r="C25" s="75">
        <f t="shared" si="1"/>
        <v>2.8680688336520075E-2</v>
      </c>
    </row>
    <row r="26" spans="1:9" ht="18" customHeight="1" x14ac:dyDescent="0.25">
      <c r="A26" s="74">
        <v>18</v>
      </c>
      <c r="B26" s="74" t="str">
        <f t="shared" si="0"/>
        <v>12</v>
      </c>
      <c r="C26" s="75">
        <f t="shared" si="1"/>
        <v>2.7871548515537092E-2</v>
      </c>
    </row>
    <row r="27" spans="1:9" ht="18" customHeight="1" x14ac:dyDescent="0.25">
      <c r="A27" s="74">
        <v>19</v>
      </c>
      <c r="B27" s="74" t="str">
        <f t="shared" si="0"/>
        <v>08</v>
      </c>
      <c r="C27" s="75">
        <f t="shared" si="1"/>
        <v>2.2237474262182567E-2</v>
      </c>
    </row>
    <row r="28" spans="1:9" ht="18" customHeight="1" x14ac:dyDescent="0.25">
      <c r="A28" s="74">
        <v>20</v>
      </c>
      <c r="B28" s="74" t="str">
        <f t="shared" si="0"/>
        <v>20</v>
      </c>
      <c r="C28" s="75">
        <f t="shared" si="1"/>
        <v>2.0673557852617538E-2</v>
      </c>
    </row>
    <row r="29" spans="1:9" ht="18" customHeight="1" x14ac:dyDescent="0.25">
      <c r="A29" s="74">
        <v>21</v>
      </c>
      <c r="B29" s="74" t="str">
        <f t="shared" si="0"/>
        <v>15</v>
      </c>
      <c r="C29" s="75">
        <f t="shared" si="1"/>
        <v>1.8023341704830848E-2</v>
      </c>
      <c r="I29" s="6"/>
    </row>
    <row r="30" spans="1:9" ht="18" customHeight="1" x14ac:dyDescent="0.25">
      <c r="A30" s="74">
        <v>22</v>
      </c>
      <c r="B30" s="74" t="str">
        <f t="shared" si="0"/>
        <v>21</v>
      </c>
      <c r="C30" s="75">
        <f t="shared" si="1"/>
        <v>1.6979909267660402E-2</v>
      </c>
    </row>
    <row r="31" spans="1:9" ht="18" customHeight="1" x14ac:dyDescent="0.25">
      <c r="A31" s="74">
        <v>23</v>
      </c>
      <c r="B31" s="74" t="str">
        <f t="shared" si="0"/>
        <v>14</v>
      </c>
      <c r="C31" s="75">
        <f t="shared" si="1"/>
        <v>1.4354995150339476E-2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7.5768406004288781E-3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2026</v>
      </c>
      <c r="C37" s="78">
        <f>VLOOKUP('5-9'!$A37, Data!$B$26:$J$49, 3, FALSE)</f>
        <v>27</v>
      </c>
      <c r="D37" s="78">
        <f>VLOOKUP('5-9'!$A37, Data!$B$26:$J$49, 4, FALSE)</f>
        <v>1</v>
      </c>
      <c r="E37" s="78">
        <f>VLOOKUP('5-9'!$A37, Data!$B$26:$J$49, 5, FALSE)</f>
        <v>0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76</v>
      </c>
      <c r="I37" s="78">
        <f>VLOOKUP('5-9'!$A37, Data!$B$26:$J$49, 9, FALSE)</f>
        <v>22</v>
      </c>
      <c r="J37" s="79">
        <f t="shared" ref="J37:J61" si="2">SUM(C37:I37)</f>
        <v>126</v>
      </c>
      <c r="K37" s="80">
        <f t="shared" ref="K37:K61" si="3">SUM(B37:I37)</f>
        <v>2152</v>
      </c>
      <c r="L37" s="75">
        <f>J37/K37</f>
        <v>5.8550185873605949E-2</v>
      </c>
      <c r="M37" s="74">
        <f>RANK(L37,$L$37:$L$60)</f>
        <v>11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1597</v>
      </c>
      <c r="C38" s="78">
        <f>VLOOKUP('5-9'!$A38, Data!$B$26:$J$49, 3, FALSE)</f>
        <v>29</v>
      </c>
      <c r="D38" s="78">
        <f>VLOOKUP('5-9'!$A38, Data!$B$26:$J$49, 4, FALSE)</f>
        <v>1</v>
      </c>
      <c r="E38" s="78">
        <f>VLOOKUP('5-9'!$A38, Data!$B$26:$J$49, 5, FALSE)</f>
        <v>0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60</v>
      </c>
      <c r="I38" s="78">
        <f>VLOOKUP('5-9'!$A38, Data!$B$26:$J$49, 9, FALSE)</f>
        <v>13</v>
      </c>
      <c r="J38" s="79">
        <f t="shared" si="2"/>
        <v>103</v>
      </c>
      <c r="K38" s="80">
        <f t="shared" si="3"/>
        <v>1700</v>
      </c>
      <c r="L38" s="75">
        <f t="shared" ref="L38:L61" si="4">J38/K38</f>
        <v>6.0588235294117644E-2</v>
      </c>
      <c r="M38" s="74">
        <f t="shared" ref="M38:M60" si="5">RANK(L38,$L$37:$L$60)</f>
        <v>9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392</v>
      </c>
      <c r="C39" s="78">
        <f>VLOOKUP('5-9'!$A39, Data!$B$26:$J$49, 3, FALSE)</f>
        <v>23</v>
      </c>
      <c r="D39" s="78">
        <f>VLOOKUP('5-9'!$A39, Data!$B$26:$J$49, 4, FALSE)</f>
        <v>0</v>
      </c>
      <c r="E39" s="78">
        <f>VLOOKUP('5-9'!$A39, Data!$B$26:$J$49, 5, FALSE)</f>
        <v>0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21</v>
      </c>
      <c r="I39" s="78">
        <f>VLOOKUP('5-9'!$A39, Data!$B$26:$J$49, 9, FALSE)</f>
        <v>5</v>
      </c>
      <c r="J39" s="79">
        <f t="shared" si="2"/>
        <v>49</v>
      </c>
      <c r="K39" s="80">
        <f t="shared" si="3"/>
        <v>441</v>
      </c>
      <c r="L39" s="75">
        <f t="shared" si="4"/>
        <v>0.1111111111111111</v>
      </c>
      <c r="M39" s="74">
        <f t="shared" si="5"/>
        <v>3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1175</v>
      </c>
      <c r="C40" s="78">
        <f>VLOOKUP('5-9'!$A40, Data!$B$26:$J$49, 3, FALSE)</f>
        <v>30</v>
      </c>
      <c r="D40" s="78">
        <f>VLOOKUP('5-9'!$A40, Data!$B$26:$J$49, 4, FALSE)</f>
        <v>1</v>
      </c>
      <c r="E40" s="78">
        <f>VLOOKUP('5-9'!$A40, Data!$B$26:$J$49, 5, FALSE)</f>
        <v>0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46</v>
      </c>
      <c r="I40" s="78">
        <f>VLOOKUP('5-9'!$A40, Data!$B$26:$J$49, 9, FALSE)</f>
        <v>13</v>
      </c>
      <c r="J40" s="79">
        <f t="shared" si="2"/>
        <v>90</v>
      </c>
      <c r="K40" s="80">
        <f t="shared" si="3"/>
        <v>1265</v>
      </c>
      <c r="L40" s="75">
        <f t="shared" si="4"/>
        <v>7.1146245059288543E-2</v>
      </c>
      <c r="M40" s="74">
        <f t="shared" si="5"/>
        <v>8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1620</v>
      </c>
      <c r="C41" s="78">
        <f>VLOOKUP('5-9'!$A41, Data!$B$26:$J$49, 3, FALSE)</f>
        <v>15</v>
      </c>
      <c r="D41" s="78">
        <f>VLOOKUP('5-9'!$A41, Data!$B$26:$J$49, 4, FALSE)</f>
        <v>2</v>
      </c>
      <c r="E41" s="78">
        <f>VLOOKUP('5-9'!$A41, Data!$B$26:$J$49, 5, FALSE)</f>
        <v>0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44</v>
      </c>
      <c r="I41" s="78">
        <f>VLOOKUP('5-9'!$A41, Data!$B$26:$J$49, 9, FALSE)</f>
        <v>19</v>
      </c>
      <c r="J41" s="79">
        <f t="shared" si="2"/>
        <v>80</v>
      </c>
      <c r="K41" s="80">
        <f t="shared" si="3"/>
        <v>1700</v>
      </c>
      <c r="L41" s="75">
        <f t="shared" si="4"/>
        <v>4.7058823529411764E-2</v>
      </c>
      <c r="M41" s="74">
        <f t="shared" si="5"/>
        <v>14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400</v>
      </c>
      <c r="C42" s="78">
        <f>VLOOKUP('5-9'!$A42, Data!$B$26:$J$49, 3, FALSE)</f>
        <v>25</v>
      </c>
      <c r="D42" s="78">
        <f>VLOOKUP('5-9'!$A42, Data!$B$26:$J$49, 4, FALSE)</f>
        <v>0</v>
      </c>
      <c r="E42" s="78">
        <f>VLOOKUP('5-9'!$A42, Data!$B$26:$J$49, 5, FALSE)</f>
        <v>0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16</v>
      </c>
      <c r="I42" s="78">
        <f>VLOOKUP('5-9'!$A42, Data!$B$26:$J$49, 9, FALSE)</f>
        <v>15</v>
      </c>
      <c r="J42" s="79">
        <f t="shared" si="2"/>
        <v>56</v>
      </c>
      <c r="K42" s="80">
        <f t="shared" si="3"/>
        <v>456</v>
      </c>
      <c r="L42" s="75">
        <f t="shared" si="4"/>
        <v>0.12280701754385964</v>
      </c>
      <c r="M42" s="74">
        <f t="shared" si="5"/>
        <v>2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464</v>
      </c>
      <c r="C43" s="78">
        <f>VLOOKUP('5-9'!$A43, Data!$B$26:$J$49, 3, FALSE)</f>
        <v>12</v>
      </c>
      <c r="D43" s="78">
        <f>VLOOKUP('5-9'!$A43, Data!$B$26:$J$49, 4, FALSE)</f>
        <v>2</v>
      </c>
      <c r="E43" s="78">
        <f>VLOOKUP('5-9'!$A43, Data!$B$26:$J$49, 5, FALSE)</f>
        <v>0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23</v>
      </c>
      <c r="I43" s="78">
        <f>VLOOKUP('5-9'!$A43, Data!$B$26:$J$49, 9, FALSE)</f>
        <v>3</v>
      </c>
      <c r="J43" s="79">
        <f t="shared" si="2"/>
        <v>40</v>
      </c>
      <c r="K43" s="80">
        <f t="shared" si="3"/>
        <v>504</v>
      </c>
      <c r="L43" s="75">
        <f t="shared" si="4"/>
        <v>7.9365079365079361E-2</v>
      </c>
      <c r="M43" s="74">
        <f t="shared" si="5"/>
        <v>5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7123</v>
      </c>
      <c r="C44" s="78">
        <f>VLOOKUP('5-9'!$A44, Data!$B$26:$J$49, 3, FALSE)</f>
        <v>32</v>
      </c>
      <c r="D44" s="78">
        <f>VLOOKUP('5-9'!$A44, Data!$B$26:$J$49, 4, FALSE)</f>
        <v>4</v>
      </c>
      <c r="E44" s="78">
        <f>VLOOKUP('5-9'!$A44, Data!$B$26:$J$49, 5, FALSE)</f>
        <v>0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110</v>
      </c>
      <c r="I44" s="78">
        <f>VLOOKUP('5-9'!$A44, Data!$B$26:$J$49, 9, FALSE)</f>
        <v>16</v>
      </c>
      <c r="J44" s="79">
        <f t="shared" si="2"/>
        <v>162</v>
      </c>
      <c r="K44" s="80">
        <f t="shared" si="3"/>
        <v>7285</v>
      </c>
      <c r="L44" s="75">
        <f t="shared" si="4"/>
        <v>2.2237474262182567E-2</v>
      </c>
      <c r="M44" s="74">
        <f t="shared" si="5"/>
        <v>19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1201</v>
      </c>
      <c r="C45" s="78">
        <f>VLOOKUP('5-9'!$A45, Data!$B$26:$J$49, 3, FALSE)</f>
        <v>47</v>
      </c>
      <c r="D45" s="78">
        <f>VLOOKUP('5-9'!$A45, Data!$B$26:$J$49, 4, FALSE)</f>
        <v>6</v>
      </c>
      <c r="E45" s="78">
        <f>VLOOKUP('5-9'!$A45, Data!$B$26:$J$49, 5, FALSE)</f>
        <v>0</v>
      </c>
      <c r="F45" s="78">
        <f>VLOOKUP('5-9'!$A45, Data!$B$26:$J$49, 6, FALSE)</f>
        <v>0</v>
      </c>
      <c r="G45" s="78">
        <f>VLOOKUP('5-9'!$A45, Data!$B$26:$J$49, 7, FALSE)</f>
        <v>0</v>
      </c>
      <c r="H45" s="78">
        <f>VLOOKUP('5-9'!$A45, Data!$B$26:$J$49, 8, FALSE)</f>
        <v>71</v>
      </c>
      <c r="I45" s="78">
        <f>VLOOKUP('5-9'!$A45, Data!$B$26:$J$49, 9, FALSE)</f>
        <v>19</v>
      </c>
      <c r="J45" s="79">
        <f t="shared" si="2"/>
        <v>143</v>
      </c>
      <c r="K45" s="80">
        <f t="shared" si="3"/>
        <v>1344</v>
      </c>
      <c r="L45" s="75">
        <f t="shared" si="4"/>
        <v>0.10639880952380952</v>
      </c>
      <c r="M45" s="74">
        <f t="shared" si="5"/>
        <v>4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2111</v>
      </c>
      <c r="C46" s="78">
        <f>VLOOKUP('5-9'!$A46, Data!$B$26:$J$49, 3, FALSE)</f>
        <v>47</v>
      </c>
      <c r="D46" s="78">
        <f>VLOOKUP('5-9'!$A46, Data!$B$26:$J$49, 4, FALSE)</f>
        <v>0</v>
      </c>
      <c r="E46" s="78">
        <f>VLOOKUP('5-9'!$A46, Data!$B$26:$J$49, 5, FALSE)</f>
        <v>0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43</v>
      </c>
      <c r="I46" s="78">
        <f>VLOOKUP('5-9'!$A46, Data!$B$26:$J$49, 9, FALSE)</f>
        <v>46</v>
      </c>
      <c r="J46" s="79">
        <f t="shared" si="2"/>
        <v>136</v>
      </c>
      <c r="K46" s="80">
        <f t="shared" si="3"/>
        <v>2247</v>
      </c>
      <c r="L46" s="75">
        <f t="shared" si="4"/>
        <v>6.0525144637294172E-2</v>
      </c>
      <c r="M46" s="74">
        <f t="shared" si="5"/>
        <v>10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2822</v>
      </c>
      <c r="C47" s="78">
        <f>VLOOKUP('5-9'!$A47, Data!$B$26:$J$49, 3, FALSE)</f>
        <v>33</v>
      </c>
      <c r="D47" s="78">
        <f>VLOOKUP('5-9'!$A47, Data!$B$26:$J$49, 4, FALSE)</f>
        <v>0</v>
      </c>
      <c r="E47" s="78">
        <f>VLOOKUP('5-9'!$A47, Data!$B$26:$J$49, 5, FALSE)</f>
        <v>0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58</v>
      </c>
      <c r="I47" s="78">
        <f>VLOOKUP('5-9'!$A47, Data!$B$26:$J$49, 9, FALSE)</f>
        <v>27</v>
      </c>
      <c r="J47" s="79">
        <f t="shared" si="2"/>
        <v>118</v>
      </c>
      <c r="K47" s="80">
        <f t="shared" si="3"/>
        <v>2940</v>
      </c>
      <c r="L47" s="75">
        <f t="shared" si="4"/>
        <v>4.0136054421768708E-2</v>
      </c>
      <c r="M47" s="74">
        <f t="shared" si="5"/>
        <v>15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11231</v>
      </c>
      <c r="C48" s="78">
        <f>VLOOKUP('5-9'!$A48, Data!$B$26:$J$49, 3, FALSE)</f>
        <v>90</v>
      </c>
      <c r="D48" s="78">
        <f>VLOOKUP('5-9'!$A48, Data!$B$26:$J$49, 4, FALSE)</f>
        <v>1</v>
      </c>
      <c r="E48" s="78">
        <f>VLOOKUP('5-9'!$A48, Data!$B$26:$J$49, 5, FALSE)</f>
        <v>0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212</v>
      </c>
      <c r="I48" s="78">
        <f>VLOOKUP('5-9'!$A48, Data!$B$26:$J$49, 9, FALSE)</f>
        <v>19</v>
      </c>
      <c r="J48" s="79">
        <f t="shared" si="2"/>
        <v>322</v>
      </c>
      <c r="K48" s="80">
        <f t="shared" si="3"/>
        <v>11553</v>
      </c>
      <c r="L48" s="75">
        <f t="shared" si="4"/>
        <v>2.7871548515537092E-2</v>
      </c>
      <c r="M48" s="74">
        <f t="shared" si="5"/>
        <v>18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2528</v>
      </c>
      <c r="C49" s="78">
        <f>VLOOKUP('5-9'!$A49, Data!$B$26:$J$49, 3, FALSE)</f>
        <v>89</v>
      </c>
      <c r="D49" s="78">
        <f>VLOOKUP('5-9'!$A49, Data!$B$26:$J$49, 4, FALSE)</f>
        <v>6</v>
      </c>
      <c r="E49" s="78">
        <f>VLOOKUP('5-9'!$A49, Data!$B$26:$J$49, 5, FALSE)</f>
        <v>0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88</v>
      </c>
      <c r="I49" s="78">
        <f>VLOOKUP('5-9'!$A49, Data!$B$26:$J$49, 9, FALSE)</f>
        <v>29</v>
      </c>
      <c r="J49" s="79">
        <f t="shared" si="2"/>
        <v>212</v>
      </c>
      <c r="K49" s="80">
        <f t="shared" si="3"/>
        <v>2740</v>
      </c>
      <c r="L49" s="75">
        <f t="shared" si="4"/>
        <v>7.7372262773722625E-2</v>
      </c>
      <c r="M49" s="74">
        <f t="shared" si="5"/>
        <v>7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5081</v>
      </c>
      <c r="C50" s="78">
        <f>VLOOKUP('5-9'!$A50, Data!$B$26:$J$49, 3, FALSE)</f>
        <v>10</v>
      </c>
      <c r="D50" s="78">
        <f>VLOOKUP('5-9'!$A50, Data!$B$26:$J$49, 4, FALSE)</f>
        <v>0</v>
      </c>
      <c r="E50" s="78">
        <f>VLOOKUP('5-9'!$A50, Data!$B$26:$J$49, 5, FALSE)</f>
        <v>0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48</v>
      </c>
      <c r="I50" s="78">
        <f>VLOOKUP('5-9'!$A50, Data!$B$26:$J$49, 9, FALSE)</f>
        <v>16</v>
      </c>
      <c r="J50" s="79">
        <f t="shared" si="2"/>
        <v>74</v>
      </c>
      <c r="K50" s="80">
        <f t="shared" si="3"/>
        <v>5155</v>
      </c>
      <c r="L50" s="75">
        <f t="shared" si="4"/>
        <v>1.4354995150339476E-2</v>
      </c>
      <c r="M50" s="74">
        <f t="shared" si="5"/>
        <v>23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6647</v>
      </c>
      <c r="C51" s="78">
        <f>VLOOKUP('5-9'!$A51, Data!$B$26:$J$49, 3, FALSE)</f>
        <v>16</v>
      </c>
      <c r="D51" s="78">
        <f>VLOOKUP('5-9'!$A51, Data!$B$26:$J$49, 4, FALSE)</f>
        <v>2</v>
      </c>
      <c r="E51" s="78">
        <f>VLOOKUP('5-9'!$A51, Data!$B$26:$J$49, 5, FALSE)</f>
        <v>0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89</v>
      </c>
      <c r="I51" s="78">
        <f>VLOOKUP('5-9'!$A51, Data!$B$26:$J$49, 9, FALSE)</f>
        <v>15</v>
      </c>
      <c r="J51" s="79">
        <f t="shared" si="2"/>
        <v>122</v>
      </c>
      <c r="K51" s="80">
        <f t="shared" si="3"/>
        <v>6769</v>
      </c>
      <c r="L51" s="75">
        <f t="shared" si="4"/>
        <v>1.8023341704830848E-2</v>
      </c>
      <c r="M51" s="74">
        <f t="shared" si="5"/>
        <v>21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2468</v>
      </c>
      <c r="C52" s="78">
        <f>VLOOKUP('5-9'!$A52, Data!$B$26:$J$49, 3, FALSE)</f>
        <v>29</v>
      </c>
      <c r="D52" s="78">
        <f>VLOOKUP('5-9'!$A52, Data!$B$26:$J$49, 4, FALSE)</f>
        <v>2</v>
      </c>
      <c r="E52" s="78">
        <f>VLOOKUP('5-9'!$A52, Data!$B$26:$J$49, 5, FALSE)</f>
        <v>0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61</v>
      </c>
      <c r="I52" s="78">
        <f>VLOOKUP('5-9'!$A52, Data!$B$26:$J$49, 9, FALSE)</f>
        <v>8</v>
      </c>
      <c r="J52" s="79">
        <f t="shared" si="2"/>
        <v>100</v>
      </c>
      <c r="K52" s="80">
        <f t="shared" si="3"/>
        <v>2568</v>
      </c>
      <c r="L52" s="75">
        <f t="shared" si="4"/>
        <v>3.8940809968847349E-2</v>
      </c>
      <c r="M52" s="74">
        <f t="shared" si="5"/>
        <v>16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2266</v>
      </c>
      <c r="C53" s="78">
        <f>VLOOKUP('5-9'!$A53, Data!$B$26:$J$49, 3, FALSE)</f>
        <v>36</v>
      </c>
      <c r="D53" s="78">
        <f>VLOOKUP('5-9'!$A53, Data!$B$26:$J$49, 4, FALSE)</f>
        <v>1</v>
      </c>
      <c r="E53" s="78">
        <f>VLOOKUP('5-9'!$A53, Data!$B$26:$J$49, 5, FALSE)</f>
        <v>0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67</v>
      </c>
      <c r="I53" s="78">
        <f>VLOOKUP('5-9'!$A53, Data!$B$26:$J$49, 9, FALSE)</f>
        <v>11</v>
      </c>
      <c r="J53" s="79">
        <f t="shared" si="2"/>
        <v>115</v>
      </c>
      <c r="K53" s="80">
        <f t="shared" si="3"/>
        <v>2381</v>
      </c>
      <c r="L53" s="75">
        <f t="shared" si="4"/>
        <v>4.8299034019319613E-2</v>
      </c>
      <c r="M53" s="74">
        <f t="shared" si="5"/>
        <v>12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4064</v>
      </c>
      <c r="C54" s="78">
        <f>VLOOKUP('5-9'!$A54, Data!$B$26:$J$49, 3, FALSE)</f>
        <v>36</v>
      </c>
      <c r="D54" s="78">
        <f>VLOOKUP('5-9'!$A54, Data!$B$26:$J$49, 4, FALSE)</f>
        <v>1</v>
      </c>
      <c r="E54" s="78">
        <f>VLOOKUP('5-9'!$A54, Data!$B$26:$J$49, 5, FALSE)</f>
        <v>0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72</v>
      </c>
      <c r="I54" s="78">
        <f>VLOOKUP('5-9'!$A54, Data!$B$26:$J$49, 9, FALSE)</f>
        <v>11</v>
      </c>
      <c r="J54" s="79">
        <f t="shared" si="2"/>
        <v>120</v>
      </c>
      <c r="K54" s="80">
        <f t="shared" si="3"/>
        <v>4184</v>
      </c>
      <c r="L54" s="75">
        <f t="shared" si="4"/>
        <v>2.8680688336520075E-2</v>
      </c>
      <c r="M54" s="74">
        <f t="shared" si="5"/>
        <v>17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803</v>
      </c>
      <c r="C55" s="78">
        <f>VLOOKUP('5-9'!$A55, Data!$B$26:$J$49, 3, FALSE)</f>
        <v>74</v>
      </c>
      <c r="D55" s="78">
        <f>VLOOKUP('5-9'!$A55, Data!$B$26:$J$49, 4, FALSE)</f>
        <v>4</v>
      </c>
      <c r="E55" s="78">
        <f>VLOOKUP('5-9'!$A55, Data!$B$26:$J$49, 5, FALSE)</f>
        <v>0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62</v>
      </c>
      <c r="I55" s="78">
        <f>VLOOKUP('5-9'!$A55, Data!$B$26:$J$49, 9, FALSE)</f>
        <v>23</v>
      </c>
      <c r="J55" s="79">
        <f t="shared" si="2"/>
        <v>163</v>
      </c>
      <c r="K55" s="80">
        <f t="shared" si="3"/>
        <v>966</v>
      </c>
      <c r="L55" s="75">
        <f t="shared" si="4"/>
        <v>0.16873706004140787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2937</v>
      </c>
      <c r="C56" s="78">
        <f>VLOOKUP('5-9'!$A56, Data!$B$26:$J$49, 3, FALSE)</f>
        <v>24</v>
      </c>
      <c r="D56" s="78">
        <f>VLOOKUP('5-9'!$A56, Data!$B$26:$J$49, 4, FALSE)</f>
        <v>1</v>
      </c>
      <c r="E56" s="78">
        <f>VLOOKUP('5-9'!$A56, Data!$B$26:$J$49, 5, FALSE)</f>
        <v>0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30</v>
      </c>
      <c r="I56" s="78">
        <f>VLOOKUP('5-9'!$A56, Data!$B$26:$J$49, 9, FALSE)</f>
        <v>7</v>
      </c>
      <c r="J56" s="79">
        <f t="shared" si="2"/>
        <v>62</v>
      </c>
      <c r="K56" s="80">
        <f t="shared" si="3"/>
        <v>2999</v>
      </c>
      <c r="L56" s="75">
        <f t="shared" si="4"/>
        <v>2.0673557852617538E-2</v>
      </c>
      <c r="M56" s="74">
        <f t="shared" si="5"/>
        <v>20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7584</v>
      </c>
      <c r="C57" s="78">
        <f>VLOOKUP('5-9'!$A57, Data!$B$26:$J$49, 3, FALSE)</f>
        <v>29</v>
      </c>
      <c r="D57" s="78">
        <f>VLOOKUP('5-9'!$A57, Data!$B$26:$J$49, 4, FALSE)</f>
        <v>0</v>
      </c>
      <c r="E57" s="78">
        <f>VLOOKUP('5-9'!$A57, Data!$B$26:$J$49, 5, FALSE)</f>
        <v>0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93</v>
      </c>
      <c r="I57" s="78">
        <f>VLOOKUP('5-9'!$A57, Data!$B$26:$J$49, 9, FALSE)</f>
        <v>9</v>
      </c>
      <c r="J57" s="79">
        <f t="shared" si="2"/>
        <v>131</v>
      </c>
      <c r="K57" s="80">
        <f t="shared" si="3"/>
        <v>7715</v>
      </c>
      <c r="L57" s="75">
        <f t="shared" si="4"/>
        <v>1.6979909267660402E-2</v>
      </c>
      <c r="M57" s="74">
        <f t="shared" si="5"/>
        <v>22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8730</v>
      </c>
      <c r="C58" s="78">
        <f>VLOOKUP('5-9'!$A58, Data!$B$26:$J$49, 3, FALSE)</f>
        <v>80</v>
      </c>
      <c r="D58" s="78">
        <f>VLOOKUP('5-9'!$A58, Data!$B$26:$J$49, 4, FALSE)</f>
        <v>6</v>
      </c>
      <c r="E58" s="78">
        <f>VLOOKUP('5-9'!$A58, Data!$B$26:$J$49, 5, FALSE)</f>
        <v>0</v>
      </c>
      <c r="F58" s="78">
        <f>VLOOKUP('5-9'!$A58, Data!$B$26:$J$49, 6, FALSE)</f>
        <v>0</v>
      </c>
      <c r="G58" s="78">
        <f>VLOOKUP('5-9'!$A58, Data!$B$26:$J$49, 7, FALSE)</f>
        <v>0</v>
      </c>
      <c r="H58" s="78">
        <f>VLOOKUP('5-9'!$A58, Data!$B$26:$J$49, 8, FALSE)</f>
        <v>311</v>
      </c>
      <c r="I58" s="78">
        <f>VLOOKUP('5-9'!$A58, Data!$B$26:$J$49, 9, FALSE)</f>
        <v>41</v>
      </c>
      <c r="J58" s="79">
        <f t="shared" si="2"/>
        <v>438</v>
      </c>
      <c r="K58" s="80">
        <f t="shared" si="3"/>
        <v>9168</v>
      </c>
      <c r="L58" s="75">
        <f t="shared" si="4"/>
        <v>4.7774869109947646E-2</v>
      </c>
      <c r="M58" s="74">
        <f t="shared" si="5"/>
        <v>13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13237</v>
      </c>
      <c r="C59" s="78">
        <f>VLOOKUP('5-9'!$A59, Data!$B$26:$J$49, 3, FALSE)</f>
        <v>258</v>
      </c>
      <c r="D59" s="78">
        <f>VLOOKUP('5-9'!$A59, Data!$B$26:$J$49, 4, FALSE)</f>
        <v>9</v>
      </c>
      <c r="E59" s="78">
        <f>VLOOKUP('5-9'!$A59, Data!$B$26:$J$49, 5, FALSE)</f>
        <v>0</v>
      </c>
      <c r="F59" s="78">
        <f>VLOOKUP('5-9'!$A59, Data!$B$26:$J$49, 6, FALSE)</f>
        <v>0</v>
      </c>
      <c r="G59" s="78">
        <f>VLOOKUP('5-9'!$A59, Data!$B$26:$J$49, 7, FALSE)</f>
        <v>0</v>
      </c>
      <c r="H59" s="78">
        <f>VLOOKUP('5-9'!$A59, Data!$B$26:$J$49, 8, FALSE)</f>
        <v>726</v>
      </c>
      <c r="I59" s="78">
        <f>VLOOKUP('5-9'!$A59, Data!$B$26:$J$49, 9, FALSE)</f>
        <v>138</v>
      </c>
      <c r="J59" s="79">
        <f t="shared" si="2"/>
        <v>1131</v>
      </c>
      <c r="K59" s="80">
        <f t="shared" si="3"/>
        <v>14368</v>
      </c>
      <c r="L59" s="75">
        <f t="shared" si="4"/>
        <v>7.871659242761693E-2</v>
      </c>
      <c r="M59" s="74">
        <f t="shared" si="5"/>
        <v>6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6942</v>
      </c>
      <c r="C60" s="78">
        <f>VLOOKUP('5-9'!$A60, Data!$B$26:$J$49, 3, FALSE)</f>
        <v>5</v>
      </c>
      <c r="D60" s="78">
        <f>VLOOKUP('5-9'!$A60, Data!$B$26:$J$49, 4, FALSE)</f>
        <v>0</v>
      </c>
      <c r="E60" s="78">
        <f>VLOOKUP('5-9'!$A60, Data!$B$26:$J$49, 5, FALSE)</f>
        <v>0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38</v>
      </c>
      <c r="I60" s="78">
        <f>VLOOKUP('5-9'!$A60, Data!$B$26:$J$49, 9, FALSE)</f>
        <v>10</v>
      </c>
      <c r="J60" s="79">
        <f t="shared" si="2"/>
        <v>53</v>
      </c>
      <c r="K60" s="80">
        <f t="shared" si="3"/>
        <v>6995</v>
      </c>
      <c r="L60" s="75">
        <f t="shared" si="4"/>
        <v>7.5768406004288781E-3</v>
      </c>
      <c r="M60" s="74">
        <f t="shared" si="5"/>
        <v>24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95449</v>
      </c>
      <c r="C61" s="90">
        <f>SUM(C37:C60)</f>
        <v>1096</v>
      </c>
      <c r="D61" s="90">
        <f t="shared" ref="D61:I61" si="6">SUM(D37:D60)</f>
        <v>50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2465</v>
      </c>
      <c r="I61" s="90">
        <f t="shared" si="6"/>
        <v>535</v>
      </c>
      <c r="J61" s="91">
        <f t="shared" si="2"/>
        <v>4146</v>
      </c>
      <c r="K61" s="92">
        <f t="shared" si="3"/>
        <v>99595</v>
      </c>
      <c r="L61" s="93">
        <f t="shared" si="4"/>
        <v>4.1628595813042825E-2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4146</v>
      </c>
    </row>
    <row r="64" spans="1:21" ht="18" customHeight="1" x14ac:dyDescent="0.25">
      <c r="I64" s="2"/>
      <c r="J64" s="7" t="s">
        <v>43</v>
      </c>
      <c r="K64" s="82">
        <f>K63/K61</f>
        <v>4.1628595813042825E-2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S304"/>
  <sheetViews>
    <sheetView view="pageBreakPreview" zoomScaleNormal="100" zoomScaleSheetLayoutView="100" workbookViewId="0">
      <selection activeCell="W13" sqref="W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89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4968</v>
      </c>
    </row>
    <row r="4" spans="1:15" ht="18" customHeight="1" x14ac:dyDescent="0.25">
      <c r="A4" s="106" t="s">
        <v>48</v>
      </c>
      <c r="B4" s="106"/>
      <c r="C4" s="106"/>
      <c r="D4" s="8">
        <f>$K$61</f>
        <v>89618</v>
      </c>
    </row>
    <row r="5" spans="1:15" ht="18" customHeight="1" x14ac:dyDescent="0.25">
      <c r="B5" s="9"/>
      <c r="C5" s="10" t="s">
        <v>47</v>
      </c>
      <c r="D5" s="15">
        <f>$K$64</f>
        <v>5.5435292017228681E-2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0.23341836734693877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ref="C10:C32" si="1">SUMIF($M$37:$M$60,$A10,$L$37:$L$60)</f>
        <v>0.16714697406340057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0.16180371352785147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09</v>
      </c>
      <c r="C12" s="75">
        <f t="shared" si="1"/>
        <v>0.1426470588235294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0.11294311624072548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0.10978956999085086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9.9767981438515077E-2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9.5189615678289638E-2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9.2580433355219954E-2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01</v>
      </c>
      <c r="C18" s="75">
        <f t="shared" si="1"/>
        <v>8.7674058793192372E-2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10</v>
      </c>
      <c r="C19" s="75">
        <f t="shared" si="1"/>
        <v>8.7456271864067972E-2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6.67574931880109E-2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6.401074306177261E-2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5.8950914340712222E-2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5.868069607446378E-2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5.414746543778802E-2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08</v>
      </c>
      <c r="C25" s="75">
        <f t="shared" si="1"/>
        <v>4.1471479746486635E-2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3.8917089678510999E-2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18</v>
      </c>
      <c r="C27" s="75">
        <f t="shared" si="1"/>
        <v>2.9516261273572014E-2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2.7708179808400884E-2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20</v>
      </c>
      <c r="C29" s="75">
        <f t="shared" si="1"/>
        <v>2.39309533150255E-2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2.379490328523181E-2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1.7536168347216132E-2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1.2916045702930949E-2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1769</v>
      </c>
      <c r="C37" s="78">
        <f>VLOOKUP('10-25'!$A37, Data!$B$50:$J$97, 3, FALSE)</f>
        <v>36</v>
      </c>
      <c r="D37" s="78">
        <f>VLOOKUP('10-25'!$A37, Data!$B$50:$J$97, 4, FALSE)</f>
        <v>3</v>
      </c>
      <c r="E37" s="78">
        <f>VLOOKUP('10-25'!$A37, Data!$B$50:$J$97, 5, FALSE)</f>
        <v>0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102</v>
      </c>
      <c r="I37" s="78">
        <f>VLOOKUP('10-25'!$A37, Data!$B$50:$J$97, 9, FALSE)</f>
        <v>29</v>
      </c>
      <c r="J37" s="79">
        <f t="shared" ref="J37:J61" si="2">SUM(C37:I37)</f>
        <v>170</v>
      </c>
      <c r="K37" s="80">
        <f t="shared" ref="K37:K61" si="3">SUM(B37:I37)</f>
        <v>1939</v>
      </c>
      <c r="L37" s="75">
        <f>J37/K37</f>
        <v>8.7674058793192372E-2</v>
      </c>
      <c r="M37" s="74">
        <f>RANK(L37,$L$37:$L$60)</f>
        <v>10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1382</v>
      </c>
      <c r="C38" s="78">
        <f>VLOOKUP('10-25'!$A38, Data!$B$50:$J$97, 3, FALSE)</f>
        <v>57</v>
      </c>
      <c r="D38" s="78">
        <f>VLOOKUP('10-25'!$A38, Data!$B$50:$J$97, 4, FALSE)</f>
        <v>2</v>
      </c>
      <c r="E38" s="78">
        <f>VLOOKUP('10-25'!$A38, Data!$B$50:$J$97, 5, FALSE)</f>
        <v>0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65</v>
      </c>
      <c r="I38" s="78">
        <f>VLOOKUP('10-25'!$A38, Data!$B$50:$J$97, 9, FALSE)</f>
        <v>17</v>
      </c>
      <c r="J38" s="79">
        <f t="shared" si="2"/>
        <v>141</v>
      </c>
      <c r="K38" s="80">
        <f t="shared" si="3"/>
        <v>1523</v>
      </c>
      <c r="L38" s="75">
        <f t="shared" ref="L38:L60" si="4">J38/K38</f>
        <v>9.2580433355219954E-2</v>
      </c>
      <c r="M38" s="74">
        <f t="shared" ref="M38:M60" si="5">RANK(L38,$L$37:$L$60)</f>
        <v>9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289</v>
      </c>
      <c r="C39" s="78">
        <f>VLOOKUP('10-25'!$A39, Data!$B$50:$J$97, 3, FALSE)</f>
        <v>31</v>
      </c>
      <c r="D39" s="78">
        <f>VLOOKUP('10-25'!$A39, Data!$B$50:$J$97, 4, FALSE)</f>
        <v>1</v>
      </c>
      <c r="E39" s="78">
        <f>VLOOKUP('10-25'!$A39, Data!$B$50:$J$97, 5, FALSE)</f>
        <v>0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20</v>
      </c>
      <c r="I39" s="78">
        <f>VLOOKUP('10-25'!$A39, Data!$B$50:$J$97, 9, FALSE)</f>
        <v>6</v>
      </c>
      <c r="J39" s="79">
        <f t="shared" si="2"/>
        <v>58</v>
      </c>
      <c r="K39" s="80">
        <f t="shared" si="3"/>
        <v>347</v>
      </c>
      <c r="L39" s="75">
        <f t="shared" si="4"/>
        <v>0.16714697406340057</v>
      </c>
      <c r="M39" s="74">
        <f t="shared" si="5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973</v>
      </c>
      <c r="C40" s="78">
        <f>VLOOKUP('10-25'!$A40, Data!$B$50:$J$97, 3, FALSE)</f>
        <v>53</v>
      </c>
      <c r="D40" s="78">
        <f>VLOOKUP('10-25'!$A40, Data!$B$50:$J$97, 4, FALSE)</f>
        <v>5</v>
      </c>
      <c r="E40" s="78">
        <f>VLOOKUP('10-25'!$A40, Data!$B$50:$J$97, 5, FALSE)</f>
        <v>0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54</v>
      </c>
      <c r="I40" s="78">
        <f>VLOOKUP('10-25'!$A40, Data!$B$50:$J$97, 9, FALSE)</f>
        <v>8</v>
      </c>
      <c r="J40" s="79">
        <f t="shared" si="2"/>
        <v>120</v>
      </c>
      <c r="K40" s="80">
        <f t="shared" si="3"/>
        <v>1093</v>
      </c>
      <c r="L40" s="75">
        <f t="shared" si="4"/>
        <v>0.10978956999085086</v>
      </c>
      <c r="M40" s="74">
        <f t="shared" si="5"/>
        <v>6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1642</v>
      </c>
      <c r="C41" s="78">
        <f>VLOOKUP('10-25'!$A41, Data!$B$50:$J$97, 3, FALSE)</f>
        <v>23</v>
      </c>
      <c r="D41" s="78">
        <f>VLOOKUP('10-25'!$A41, Data!$B$50:$J$97, 4, FALSE)</f>
        <v>4</v>
      </c>
      <c r="E41" s="78">
        <f>VLOOKUP('10-25'!$A41, Data!$B$50:$J$97, 5, FALSE)</f>
        <v>0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54</v>
      </c>
      <c r="I41" s="78">
        <f>VLOOKUP('10-25'!$A41, Data!$B$50:$J$97, 9, FALSE)</f>
        <v>13</v>
      </c>
      <c r="J41" s="79">
        <f t="shared" si="2"/>
        <v>94</v>
      </c>
      <c r="K41" s="80">
        <f t="shared" si="3"/>
        <v>1736</v>
      </c>
      <c r="L41" s="75">
        <f t="shared" si="4"/>
        <v>5.414746543778802E-2</v>
      </c>
      <c r="M41" s="74">
        <f t="shared" si="5"/>
        <v>16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316</v>
      </c>
      <c r="C42" s="78">
        <f>VLOOKUP('10-25'!$A42, Data!$B$50:$J$97, 3, FALSE)</f>
        <v>26</v>
      </c>
      <c r="D42" s="78">
        <f>VLOOKUP('10-25'!$A42, Data!$B$50:$J$97, 4, FALSE)</f>
        <v>0</v>
      </c>
      <c r="E42" s="78">
        <f>VLOOKUP('10-25'!$A42, Data!$B$50:$J$97, 5, FALSE)</f>
        <v>0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18</v>
      </c>
      <c r="I42" s="78">
        <f>VLOOKUP('10-25'!$A42, Data!$B$50:$J$97, 9, FALSE)</f>
        <v>17</v>
      </c>
      <c r="J42" s="79">
        <f t="shared" si="2"/>
        <v>61</v>
      </c>
      <c r="K42" s="80">
        <f t="shared" si="3"/>
        <v>377</v>
      </c>
      <c r="L42" s="75">
        <f t="shared" si="4"/>
        <v>0.16180371352785147</v>
      </c>
      <c r="M42" s="74">
        <f t="shared" si="5"/>
        <v>3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388</v>
      </c>
      <c r="C43" s="78">
        <f>VLOOKUP('10-25'!$A43, Data!$B$50:$J$97, 3, FALSE)</f>
        <v>18</v>
      </c>
      <c r="D43" s="78">
        <f>VLOOKUP('10-25'!$A43, Data!$B$50:$J$97, 4, FALSE)</f>
        <v>3</v>
      </c>
      <c r="E43" s="78">
        <f>VLOOKUP('10-25'!$A43, Data!$B$50:$J$97, 5, FALSE)</f>
        <v>0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17</v>
      </c>
      <c r="I43" s="78">
        <f>VLOOKUP('10-25'!$A43, Data!$B$50:$J$97, 9, FALSE)</f>
        <v>5</v>
      </c>
      <c r="J43" s="79">
        <f t="shared" si="2"/>
        <v>43</v>
      </c>
      <c r="K43" s="80">
        <f t="shared" si="3"/>
        <v>431</v>
      </c>
      <c r="L43" s="75">
        <f t="shared" si="4"/>
        <v>9.9767981438515077E-2</v>
      </c>
      <c r="M43" s="74">
        <f t="shared" si="5"/>
        <v>7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6957</v>
      </c>
      <c r="C44" s="78">
        <f>VLOOKUP('10-25'!$A44, Data!$B$50:$J$97, 3, FALSE)</f>
        <v>72</v>
      </c>
      <c r="D44" s="78">
        <f>VLOOKUP('10-25'!$A44, Data!$B$50:$J$97, 4, FALSE)</f>
        <v>5</v>
      </c>
      <c r="E44" s="78">
        <f>VLOOKUP('10-25'!$A44, Data!$B$50:$J$97, 5, FALSE)</f>
        <v>0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191</v>
      </c>
      <c r="I44" s="78">
        <f>VLOOKUP('10-25'!$A44, Data!$B$50:$J$97, 9, FALSE)</f>
        <v>33</v>
      </c>
      <c r="J44" s="79">
        <f t="shared" si="2"/>
        <v>301</v>
      </c>
      <c r="K44" s="80">
        <f t="shared" si="3"/>
        <v>7258</v>
      </c>
      <c r="L44" s="75">
        <f t="shared" si="4"/>
        <v>4.1471479746486635E-2</v>
      </c>
      <c r="M44" s="74">
        <f t="shared" si="5"/>
        <v>17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1166</v>
      </c>
      <c r="C45" s="78">
        <f>VLOOKUP('10-25'!$A45, Data!$B$50:$J$97, 3, FALSE)</f>
        <v>83</v>
      </c>
      <c r="D45" s="78">
        <f>VLOOKUP('10-25'!$A45, Data!$B$50:$J$97, 4, FALSE)</f>
        <v>4</v>
      </c>
      <c r="E45" s="78">
        <f>VLOOKUP('10-25'!$A45, Data!$B$50:$J$97, 5, FALSE)</f>
        <v>0</v>
      </c>
      <c r="F45" s="78">
        <f>VLOOKUP('10-25'!$A45, Data!$B$50:$J$97, 6, FALSE)</f>
        <v>0</v>
      </c>
      <c r="G45" s="78">
        <f>VLOOKUP('10-25'!$A45, Data!$B$50:$J$97, 7, FALSE)</f>
        <v>0</v>
      </c>
      <c r="H45" s="78">
        <f>VLOOKUP('10-25'!$A45, Data!$B$50:$J$97, 8, FALSE)</f>
        <v>78</v>
      </c>
      <c r="I45" s="78">
        <f>VLOOKUP('10-25'!$A45, Data!$B$50:$J$97, 9, FALSE)</f>
        <v>29</v>
      </c>
      <c r="J45" s="79">
        <f t="shared" si="2"/>
        <v>194</v>
      </c>
      <c r="K45" s="80">
        <f t="shared" si="3"/>
        <v>1360</v>
      </c>
      <c r="L45" s="75">
        <f t="shared" si="4"/>
        <v>0.1426470588235294</v>
      </c>
      <c r="M45" s="74">
        <f t="shared" si="5"/>
        <v>4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1826</v>
      </c>
      <c r="C46" s="78">
        <f>VLOOKUP('10-25'!$A46, Data!$B$50:$J$97, 3, FALSE)</f>
        <v>77</v>
      </c>
      <c r="D46" s="78">
        <f>VLOOKUP('10-25'!$A46, Data!$B$50:$J$97, 4, FALSE)</f>
        <v>3</v>
      </c>
      <c r="E46" s="78">
        <f>VLOOKUP('10-25'!$A46, Data!$B$50:$J$97, 5, FALSE)</f>
        <v>0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64</v>
      </c>
      <c r="I46" s="78">
        <f>VLOOKUP('10-25'!$A46, Data!$B$50:$J$97, 9, FALSE)</f>
        <v>31</v>
      </c>
      <c r="J46" s="79">
        <f t="shared" si="2"/>
        <v>175</v>
      </c>
      <c r="K46" s="80">
        <f t="shared" si="3"/>
        <v>2001</v>
      </c>
      <c r="L46" s="75">
        <f t="shared" si="4"/>
        <v>8.7456271864067972E-2</v>
      </c>
      <c r="M46" s="74">
        <f t="shared" si="5"/>
        <v>11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2326</v>
      </c>
      <c r="C47" s="78">
        <f>VLOOKUP('10-25'!$A47, Data!$B$50:$J$97, 3, FALSE)</f>
        <v>63</v>
      </c>
      <c r="D47" s="78">
        <f>VLOOKUP('10-25'!$A47, Data!$B$50:$J$97, 4, FALSE)</f>
        <v>2</v>
      </c>
      <c r="E47" s="78">
        <f>VLOOKUP('10-25'!$A47, Data!$B$50:$J$97, 5, FALSE)</f>
        <v>0</v>
      </c>
      <c r="F47" s="78">
        <f>VLOOKUP('10-25'!$A47, Data!$B$50:$J$97, 6, FALSE)</f>
        <v>0</v>
      </c>
      <c r="G47" s="78">
        <f>VLOOKUP('10-25'!$A47, Data!$B$50:$J$97, 7, FALSE)</f>
        <v>0</v>
      </c>
      <c r="H47" s="78">
        <f>VLOOKUP('10-25'!$A47, Data!$B$50:$J$97, 8, FALSE)</f>
        <v>60</v>
      </c>
      <c r="I47" s="78">
        <f>VLOOKUP('10-25'!$A47, Data!$B$50:$J$97, 9, FALSE)</f>
        <v>20</v>
      </c>
      <c r="J47" s="79">
        <f t="shared" si="2"/>
        <v>145</v>
      </c>
      <c r="K47" s="80">
        <f t="shared" si="3"/>
        <v>2471</v>
      </c>
      <c r="L47" s="75">
        <f t="shared" si="4"/>
        <v>5.868069607446378E-2</v>
      </c>
      <c r="M47" s="74">
        <f t="shared" si="5"/>
        <v>15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10792</v>
      </c>
      <c r="C48" s="78">
        <f>VLOOKUP('10-25'!$A48, Data!$B$50:$J$97, 3, FALSE)</f>
        <v>125</v>
      </c>
      <c r="D48" s="78">
        <f>VLOOKUP('10-25'!$A48, Data!$B$50:$J$97, 4, FALSE)</f>
        <v>3</v>
      </c>
      <c r="E48" s="78">
        <f>VLOOKUP('10-25'!$A48, Data!$B$50:$J$97, 5, FALSE)</f>
        <v>0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278</v>
      </c>
      <c r="I48" s="78">
        <f>VLOOKUP('10-25'!$A48, Data!$B$50:$J$97, 9, FALSE)</f>
        <v>31</v>
      </c>
      <c r="J48" s="79">
        <f t="shared" si="2"/>
        <v>437</v>
      </c>
      <c r="K48" s="80">
        <f t="shared" si="3"/>
        <v>11229</v>
      </c>
      <c r="L48" s="75">
        <f t="shared" si="4"/>
        <v>3.8917089678510999E-2</v>
      </c>
      <c r="M48" s="74">
        <f t="shared" si="5"/>
        <v>18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2152</v>
      </c>
      <c r="C49" s="78">
        <f>VLOOKUP('10-25'!$A49, Data!$B$50:$J$97, 3, FALSE)</f>
        <v>119</v>
      </c>
      <c r="D49" s="78">
        <f>VLOOKUP('10-25'!$A49, Data!$B$50:$J$97, 4, FALSE)</f>
        <v>8</v>
      </c>
      <c r="E49" s="78">
        <f>VLOOKUP('10-25'!$A49, Data!$B$50:$J$97, 5, FALSE)</f>
        <v>0</v>
      </c>
      <c r="F49" s="78">
        <f>VLOOKUP('10-25'!$A49, Data!$B$50:$J$97, 6, FALSE)</f>
        <v>0</v>
      </c>
      <c r="G49" s="78">
        <f>VLOOKUP('10-25'!$A49, Data!$B$50:$J$97, 7, FALSE)</f>
        <v>0</v>
      </c>
      <c r="H49" s="78">
        <f>VLOOKUP('10-25'!$A49, Data!$B$50:$J$97, 8, FALSE)</f>
        <v>111</v>
      </c>
      <c r="I49" s="78">
        <f>VLOOKUP('10-25'!$A49, Data!$B$50:$J$97, 9, FALSE)</f>
        <v>36</v>
      </c>
      <c r="J49" s="79">
        <f t="shared" si="2"/>
        <v>274</v>
      </c>
      <c r="K49" s="80">
        <f t="shared" si="3"/>
        <v>2426</v>
      </c>
      <c r="L49" s="75">
        <f t="shared" si="4"/>
        <v>0.11294311624072548</v>
      </c>
      <c r="M49" s="74">
        <f t="shared" si="5"/>
        <v>5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4482</v>
      </c>
      <c r="C50" s="78">
        <f>VLOOKUP('10-25'!$A50, Data!$B$50:$J$97, 3, FALSE)</f>
        <v>28</v>
      </c>
      <c r="D50" s="78">
        <f>VLOOKUP('10-25'!$A50, Data!$B$50:$J$97, 4, FALSE)</f>
        <v>0</v>
      </c>
      <c r="E50" s="78">
        <f>VLOOKUP('10-25'!$A50, Data!$B$50:$J$97, 5, FALSE)</f>
        <v>0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48</v>
      </c>
      <c r="I50" s="78">
        <f>VLOOKUP('10-25'!$A50, Data!$B$50:$J$97, 9, FALSE)</f>
        <v>4</v>
      </c>
      <c r="J50" s="79">
        <f t="shared" si="2"/>
        <v>80</v>
      </c>
      <c r="K50" s="80">
        <f t="shared" si="3"/>
        <v>4562</v>
      </c>
      <c r="L50" s="75">
        <f t="shared" si="4"/>
        <v>1.7536168347216132E-2</v>
      </c>
      <c r="M50" s="74">
        <f t="shared" si="5"/>
        <v>23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6359</v>
      </c>
      <c r="C51" s="78">
        <f>VLOOKUP('10-25'!$A51, Data!$B$50:$J$97, 3, FALSE)</f>
        <v>41</v>
      </c>
      <c r="D51" s="78">
        <f>VLOOKUP('10-25'!$A51, Data!$B$50:$J$97, 4, FALSE)</f>
        <v>2</v>
      </c>
      <c r="E51" s="78">
        <f>VLOOKUP('10-25'!$A51, Data!$B$50:$J$97, 5, FALSE)</f>
        <v>0</v>
      </c>
      <c r="F51" s="78">
        <f>VLOOKUP('10-25'!$A51, Data!$B$50:$J$97, 6, FALSE)</f>
        <v>0</v>
      </c>
      <c r="G51" s="78">
        <f>VLOOKUP('10-25'!$A51, Data!$B$50:$J$97, 7, FALSE)</f>
        <v>0</v>
      </c>
      <c r="H51" s="78">
        <f>VLOOKUP('10-25'!$A51, Data!$B$50:$J$97, 8, FALSE)</f>
        <v>104</v>
      </c>
      <c r="I51" s="78">
        <f>VLOOKUP('10-25'!$A51, Data!$B$50:$J$97, 9, FALSE)</f>
        <v>8</v>
      </c>
      <c r="J51" s="79">
        <f t="shared" si="2"/>
        <v>155</v>
      </c>
      <c r="K51" s="80">
        <f t="shared" si="3"/>
        <v>6514</v>
      </c>
      <c r="L51" s="75">
        <f t="shared" si="4"/>
        <v>2.379490328523181E-2</v>
      </c>
      <c r="M51" s="74">
        <f t="shared" si="5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2055</v>
      </c>
      <c r="C52" s="78">
        <f>VLOOKUP('10-25'!$A52, Data!$B$50:$J$97, 3, FALSE)</f>
        <v>57</v>
      </c>
      <c r="D52" s="78">
        <f>VLOOKUP('10-25'!$A52, Data!$B$50:$J$97, 4, FALSE)</f>
        <v>6</v>
      </c>
      <c r="E52" s="78">
        <f>VLOOKUP('10-25'!$A52, Data!$B$50:$J$97, 5, FALSE)</f>
        <v>0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71</v>
      </c>
      <c r="I52" s="78">
        <f>VLOOKUP('10-25'!$A52, Data!$B$50:$J$97, 9, FALSE)</f>
        <v>13</v>
      </c>
      <c r="J52" s="79">
        <f t="shared" si="2"/>
        <v>147</v>
      </c>
      <c r="K52" s="80">
        <f t="shared" si="3"/>
        <v>2202</v>
      </c>
      <c r="L52" s="75">
        <f t="shared" si="4"/>
        <v>6.67574931880109E-2</v>
      </c>
      <c r="M52" s="74">
        <f t="shared" si="5"/>
        <v>12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2091</v>
      </c>
      <c r="C53" s="78">
        <f>VLOOKUP('10-25'!$A53, Data!$B$50:$J$97, 3, FALSE)</f>
        <v>47</v>
      </c>
      <c r="D53" s="78">
        <f>VLOOKUP('10-25'!$A53, Data!$B$50:$J$97, 4, FALSE)</f>
        <v>1</v>
      </c>
      <c r="E53" s="78">
        <f>VLOOKUP('10-25'!$A53, Data!$B$50:$J$97, 5, FALSE)</f>
        <v>0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85</v>
      </c>
      <c r="I53" s="78">
        <f>VLOOKUP('10-25'!$A53, Data!$B$50:$J$97, 9, FALSE)</f>
        <v>10</v>
      </c>
      <c r="J53" s="79">
        <f t="shared" si="2"/>
        <v>143</v>
      </c>
      <c r="K53" s="80">
        <f t="shared" si="3"/>
        <v>2234</v>
      </c>
      <c r="L53" s="75">
        <f t="shared" si="4"/>
        <v>6.401074306177261E-2</v>
      </c>
      <c r="M53" s="74">
        <f t="shared" si="5"/>
        <v>13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3551</v>
      </c>
      <c r="C54" s="78">
        <f>VLOOKUP('10-25'!$A54, Data!$B$50:$J$97, 3, FALSE)</f>
        <v>33</v>
      </c>
      <c r="D54" s="78">
        <f>VLOOKUP('10-25'!$A54, Data!$B$50:$J$97, 4, FALSE)</f>
        <v>1</v>
      </c>
      <c r="E54" s="78">
        <f>VLOOKUP('10-25'!$A54, Data!$B$50:$J$97, 5, FALSE)</f>
        <v>0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61</v>
      </c>
      <c r="I54" s="78">
        <f>VLOOKUP('10-25'!$A54, Data!$B$50:$J$97, 9, FALSE)</f>
        <v>13</v>
      </c>
      <c r="J54" s="79">
        <f t="shared" si="2"/>
        <v>108</v>
      </c>
      <c r="K54" s="80">
        <f t="shared" si="3"/>
        <v>3659</v>
      </c>
      <c r="L54" s="75">
        <f t="shared" si="4"/>
        <v>2.9516261273572014E-2</v>
      </c>
      <c r="M54" s="74">
        <f t="shared" si="5"/>
        <v>19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601</v>
      </c>
      <c r="C55" s="78">
        <f>VLOOKUP('10-25'!$A55, Data!$B$50:$J$97, 3, FALSE)</f>
        <v>101</v>
      </c>
      <c r="D55" s="78">
        <f>VLOOKUP('10-25'!$A55, Data!$B$50:$J$97, 4, FALSE)</f>
        <v>8</v>
      </c>
      <c r="E55" s="78">
        <f>VLOOKUP('10-25'!$A55, Data!$B$50:$J$97, 5, FALSE)</f>
        <v>0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58</v>
      </c>
      <c r="I55" s="78">
        <f>VLOOKUP('10-25'!$A55, Data!$B$50:$J$97, 9, FALSE)</f>
        <v>16</v>
      </c>
      <c r="J55" s="79">
        <f t="shared" si="2"/>
        <v>183</v>
      </c>
      <c r="K55" s="80">
        <f t="shared" si="3"/>
        <v>784</v>
      </c>
      <c r="L55" s="75">
        <f t="shared" si="4"/>
        <v>0.23341836734693877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2488</v>
      </c>
      <c r="C56" s="78">
        <f>VLOOKUP('10-25'!$A56, Data!$B$50:$J$97, 3, FALSE)</f>
        <v>19</v>
      </c>
      <c r="D56" s="78">
        <f>VLOOKUP('10-25'!$A56, Data!$B$50:$J$97, 4, FALSE)</f>
        <v>0</v>
      </c>
      <c r="E56" s="78">
        <f>VLOOKUP('10-25'!$A56, Data!$B$50:$J$97, 5, FALSE)</f>
        <v>0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32</v>
      </c>
      <c r="I56" s="78">
        <f>VLOOKUP('10-25'!$A56, Data!$B$50:$J$97, 9, FALSE)</f>
        <v>10</v>
      </c>
      <c r="J56" s="79">
        <f t="shared" si="2"/>
        <v>61</v>
      </c>
      <c r="K56" s="80">
        <f t="shared" si="3"/>
        <v>2549</v>
      </c>
      <c r="L56" s="75">
        <f t="shared" si="4"/>
        <v>2.39309533150255E-2</v>
      </c>
      <c r="M56" s="74">
        <f t="shared" si="5"/>
        <v>21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6597</v>
      </c>
      <c r="C57" s="78">
        <f>VLOOKUP('10-25'!$A57, Data!$B$50:$J$97, 3, FALSE)</f>
        <v>47</v>
      </c>
      <c r="D57" s="78">
        <f>VLOOKUP('10-25'!$A57, Data!$B$50:$J$97, 4, FALSE)</f>
        <v>2</v>
      </c>
      <c r="E57" s="78">
        <f>VLOOKUP('10-25'!$A57, Data!$B$50:$J$97, 5, FALSE)</f>
        <v>0</v>
      </c>
      <c r="F57" s="78">
        <f>VLOOKUP('10-25'!$A57, Data!$B$50:$J$97, 6, FALSE)</f>
        <v>0</v>
      </c>
      <c r="G57" s="78">
        <f>VLOOKUP('10-25'!$A57, Data!$B$50:$J$97, 7, FALSE)</f>
        <v>0</v>
      </c>
      <c r="H57" s="78">
        <f>VLOOKUP('10-25'!$A57, Data!$B$50:$J$97, 8, FALSE)</f>
        <v>123</v>
      </c>
      <c r="I57" s="78">
        <f>VLOOKUP('10-25'!$A57, Data!$B$50:$J$97, 9, FALSE)</f>
        <v>16</v>
      </c>
      <c r="J57" s="79">
        <f t="shared" si="2"/>
        <v>188</v>
      </c>
      <c r="K57" s="80">
        <f t="shared" si="3"/>
        <v>6785</v>
      </c>
      <c r="L57" s="75">
        <f t="shared" si="4"/>
        <v>2.7708179808400884E-2</v>
      </c>
      <c r="M57" s="74">
        <f t="shared" si="5"/>
        <v>20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7822</v>
      </c>
      <c r="C58" s="78">
        <f>VLOOKUP('10-25'!$A58, Data!$B$50:$J$97, 3, FALSE)</f>
        <v>122</v>
      </c>
      <c r="D58" s="78">
        <f>VLOOKUP('10-25'!$A58, Data!$B$50:$J$97, 4, FALSE)</f>
        <v>8</v>
      </c>
      <c r="E58" s="78">
        <f>VLOOKUP('10-25'!$A58, Data!$B$50:$J$97, 5, FALSE)</f>
        <v>0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331</v>
      </c>
      <c r="I58" s="78">
        <f>VLOOKUP('10-25'!$A58, Data!$B$50:$J$97, 9, FALSE)</f>
        <v>29</v>
      </c>
      <c r="J58" s="79">
        <f t="shared" si="2"/>
        <v>490</v>
      </c>
      <c r="K58" s="80">
        <f t="shared" si="3"/>
        <v>8312</v>
      </c>
      <c r="L58" s="75">
        <f t="shared" si="4"/>
        <v>5.8950914340712222E-2</v>
      </c>
      <c r="M58" s="74">
        <f t="shared" si="5"/>
        <v>14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10665</v>
      </c>
      <c r="C59" s="78">
        <f>VLOOKUP('10-25'!$A59, Data!$B$50:$J$97, 3, FALSE)</f>
        <v>306</v>
      </c>
      <c r="D59" s="78">
        <f>VLOOKUP('10-25'!$A59, Data!$B$50:$J$97, 4, FALSE)</f>
        <v>15</v>
      </c>
      <c r="E59" s="78">
        <f>VLOOKUP('10-25'!$A59, Data!$B$50:$J$97, 5, FALSE)</f>
        <v>0</v>
      </c>
      <c r="F59" s="78">
        <f>VLOOKUP('10-25'!$A59, Data!$B$50:$J$97, 6, FALSE)</f>
        <v>0</v>
      </c>
      <c r="G59" s="78">
        <f>VLOOKUP('10-25'!$A59, Data!$B$50:$J$97, 7, FALSE)</f>
        <v>0</v>
      </c>
      <c r="H59" s="78">
        <f>VLOOKUP('10-25'!$A59, Data!$B$50:$J$97, 8, FALSE)</f>
        <v>672</v>
      </c>
      <c r="I59" s="78">
        <f>VLOOKUP('10-25'!$A59, Data!$B$50:$J$97, 9, FALSE)</f>
        <v>129</v>
      </c>
      <c r="J59" s="79">
        <f t="shared" si="2"/>
        <v>1122</v>
      </c>
      <c r="K59" s="80">
        <f t="shared" si="3"/>
        <v>11787</v>
      </c>
      <c r="L59" s="75">
        <f t="shared" si="4"/>
        <v>9.5189615678289638E-2</v>
      </c>
      <c r="M59" s="74">
        <f t="shared" si="5"/>
        <v>8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5961</v>
      </c>
      <c r="C60" s="78">
        <f>VLOOKUP('10-25'!$A60, Data!$B$50:$J$97, 3, FALSE)</f>
        <v>21</v>
      </c>
      <c r="D60" s="78">
        <f>VLOOKUP('10-25'!$A60, Data!$B$50:$J$97, 4, FALSE)</f>
        <v>0</v>
      </c>
      <c r="E60" s="78">
        <f>VLOOKUP('10-25'!$A60, Data!$B$50:$J$97, 5, FALSE)</f>
        <v>0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46</v>
      </c>
      <c r="I60" s="78">
        <f>VLOOKUP('10-25'!$A60, Data!$B$50:$J$97, 9, FALSE)</f>
        <v>11</v>
      </c>
      <c r="J60" s="79">
        <f t="shared" si="2"/>
        <v>78</v>
      </c>
      <c r="K60" s="80">
        <f t="shared" si="3"/>
        <v>6039</v>
      </c>
      <c r="L60" s="75">
        <f t="shared" si="4"/>
        <v>1.2916045702930949E-2</v>
      </c>
      <c r="M60" s="74">
        <f t="shared" si="5"/>
        <v>24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84650</v>
      </c>
      <c r="C61" s="90">
        <f t="shared" si="6"/>
        <v>1605</v>
      </c>
      <c r="D61" s="90">
        <f t="shared" si="6"/>
        <v>86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2743</v>
      </c>
      <c r="I61" s="90">
        <f t="shared" si="6"/>
        <v>534</v>
      </c>
      <c r="J61" s="91">
        <f t="shared" si="2"/>
        <v>4968</v>
      </c>
      <c r="K61" s="92">
        <f t="shared" si="3"/>
        <v>89618</v>
      </c>
      <c r="L61" s="93">
        <f>J61/K61</f>
        <v>5.5435292017228681E-2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4968</v>
      </c>
    </row>
    <row r="64" spans="1:19" ht="18" customHeight="1" x14ac:dyDescent="0.25">
      <c r="I64" s="2"/>
      <c r="J64" s="7" t="s">
        <v>43</v>
      </c>
      <c r="K64" s="82">
        <f>K63/K61</f>
        <v>5.5435292017228681E-2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S304"/>
  <sheetViews>
    <sheetView view="pageBreakPreview" zoomScaleNormal="100" zoomScaleSheetLayoutView="100" workbookViewId="0">
      <selection activeCell="V18" sqref="V18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90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3996</v>
      </c>
    </row>
    <row r="4" spans="1:15" ht="18" customHeight="1" x14ac:dyDescent="0.25">
      <c r="A4" s="106" t="s">
        <v>48</v>
      </c>
      <c r="B4" s="106"/>
      <c r="C4" s="106"/>
      <c r="D4" s="8">
        <f>$K$61</f>
        <v>46615</v>
      </c>
    </row>
    <row r="5" spans="1:15" ht="18" customHeight="1" x14ac:dyDescent="0.25">
      <c r="B5" s="9"/>
      <c r="C5" s="10" t="s">
        <v>47</v>
      </c>
      <c r="D5" s="15">
        <f>$K$64</f>
        <v>8.5723479566663097E-2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06</v>
      </c>
      <c r="C9" s="75">
        <f t="shared" ref="C9:C32" si="1">SUMIF($M$37:$M$60,$A9,$L$37:$L$60)</f>
        <v>0.33742331288343558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19</v>
      </c>
      <c r="C10" s="75">
        <f t="shared" si="1"/>
        <v>0.29394812680115273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09</v>
      </c>
      <c r="C11" s="75">
        <f t="shared" si="1"/>
        <v>0.24224519940915806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03</v>
      </c>
      <c r="C12" s="75">
        <f t="shared" si="1"/>
        <v>0.22535211267605634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0.20202874049027894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0.16304347826086957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0.15053763440860216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0.14962552914360144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01</v>
      </c>
      <c r="C17" s="75">
        <f t="shared" si="1"/>
        <v>0.14234875444839859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0.13195342820181113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10</v>
      </c>
      <c r="C19" s="75">
        <f t="shared" si="1"/>
        <v>0.12399540757749714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0.10967184801381692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0.10615079365079365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9.9000000000000005E-2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8.9749536178107603E-2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8.9108910891089105E-2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6.4356435643564358E-2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6.058981233243968E-2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5.7771664374140302E-2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4.5623039635015683E-2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4.357298474945534E-2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3.6542132533406053E-2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2.3769100169779286E-2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2.1890547263681594E-2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964</v>
      </c>
      <c r="C37" s="78">
        <f>VLOOKUP('26-99'!$A37, Data!$B$74:$J$97, 3, FALSE)</f>
        <v>51</v>
      </c>
      <c r="D37" s="78">
        <f>VLOOKUP('26-99'!$A37, Data!$B$74:$J$97, 4, FALSE)</f>
        <v>1</v>
      </c>
      <c r="E37" s="78">
        <f>VLOOKUP('26-99'!$A37, Data!$B$74:$J$97, 5, FALSE)</f>
        <v>0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81</v>
      </c>
      <c r="I37" s="78">
        <f>VLOOKUP('26-99'!$A37, Data!$B$74:$J$97, 9, FALSE)</f>
        <v>27</v>
      </c>
      <c r="J37" s="79">
        <f t="shared" ref="J37:J60" si="2">SUM(C37:I37)</f>
        <v>160</v>
      </c>
      <c r="K37" s="80">
        <f t="shared" ref="K37:K60" si="3">SUM(B37:I37)</f>
        <v>1124</v>
      </c>
      <c r="L37" s="75">
        <f>J37/K37</f>
        <v>0.14234875444839859</v>
      </c>
      <c r="M37" s="74">
        <f t="shared" ref="M37:M60" si="4">RANK(L37,$L$37:$L$60)</f>
        <v>9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671</v>
      </c>
      <c r="C38" s="78">
        <f>VLOOKUP('26-99'!$A38, Data!$B$74:$J$97, 3, FALSE)</f>
        <v>32</v>
      </c>
      <c r="D38" s="78">
        <f>VLOOKUP('26-99'!$A38, Data!$B$74:$J$97, 4, FALSE)</f>
        <v>3</v>
      </c>
      <c r="E38" s="78">
        <f>VLOOKUP('26-99'!$A38, Data!$B$74:$J$97, 5, FALSE)</f>
        <v>0</v>
      </c>
      <c r="F38" s="78">
        <f>VLOOKUP('26-99'!$A38, Data!$B$74:$J$97, 6, FALSE)</f>
        <v>0</v>
      </c>
      <c r="G38" s="78">
        <f>VLOOKUP('26-99'!$A38, Data!$B$74:$J$97, 7, FALSE)</f>
        <v>0</v>
      </c>
      <c r="H38" s="78">
        <f>VLOOKUP('26-99'!$A38, Data!$B$74:$J$97, 8, FALSE)</f>
        <v>49</v>
      </c>
      <c r="I38" s="78">
        <f>VLOOKUP('26-99'!$A38, Data!$B$74:$J$97, 9, FALSE)</f>
        <v>18</v>
      </c>
      <c r="J38" s="79">
        <f t="shared" si="2"/>
        <v>102</v>
      </c>
      <c r="K38" s="80">
        <f t="shared" si="3"/>
        <v>773</v>
      </c>
      <c r="L38" s="75">
        <f t="shared" ref="L38:L60" si="5">J38/K38</f>
        <v>0.13195342820181113</v>
      </c>
      <c r="M38" s="74">
        <f t="shared" si="4"/>
        <v>10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110</v>
      </c>
      <c r="C39" s="78">
        <f>VLOOKUP('26-99'!$A39, Data!$B$74:$J$97, 3, FALSE)</f>
        <v>15</v>
      </c>
      <c r="D39" s="78">
        <f>VLOOKUP('26-99'!$A39, Data!$B$74:$J$97, 4, FALSE)</f>
        <v>0</v>
      </c>
      <c r="E39" s="78">
        <f>VLOOKUP('26-99'!$A39, Data!$B$74:$J$97, 5, FALSE)</f>
        <v>0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14</v>
      </c>
      <c r="I39" s="78">
        <f>VLOOKUP('26-99'!$A39, Data!$B$74:$J$97, 9, FALSE)</f>
        <v>3</v>
      </c>
      <c r="J39" s="79">
        <f t="shared" si="2"/>
        <v>32</v>
      </c>
      <c r="K39" s="80">
        <f t="shared" si="3"/>
        <v>142</v>
      </c>
      <c r="L39" s="75">
        <f t="shared" si="5"/>
        <v>0.22535211267605634</v>
      </c>
      <c r="M39" s="74">
        <f t="shared" si="4"/>
        <v>4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462</v>
      </c>
      <c r="C40" s="78">
        <f>VLOOKUP('26-99'!$A40, Data!$B$74:$J$97, 3, FALSE)</f>
        <v>36</v>
      </c>
      <c r="D40" s="78">
        <f>VLOOKUP('26-99'!$A40, Data!$B$74:$J$97, 4, FALSE)</f>
        <v>2</v>
      </c>
      <c r="E40" s="78">
        <f>VLOOKUP('26-99'!$A40, Data!$B$74:$J$97, 5, FALSE)</f>
        <v>0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50</v>
      </c>
      <c r="I40" s="78">
        <f>VLOOKUP('26-99'!$A40, Data!$B$74:$J$97, 9, FALSE)</f>
        <v>2</v>
      </c>
      <c r="J40" s="79">
        <f t="shared" si="2"/>
        <v>90</v>
      </c>
      <c r="K40" s="80">
        <f t="shared" si="3"/>
        <v>552</v>
      </c>
      <c r="L40" s="75">
        <f t="shared" si="5"/>
        <v>0.16304347826086957</v>
      </c>
      <c r="M40" s="74">
        <f t="shared" si="4"/>
        <v>6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901</v>
      </c>
      <c r="C41" s="78">
        <f>VLOOKUP('26-99'!$A41, Data!$B$74:$J$97, 3, FALSE)</f>
        <v>25</v>
      </c>
      <c r="D41" s="78">
        <f>VLOOKUP('26-99'!$A41, Data!$B$74:$J$97, 4, FALSE)</f>
        <v>0</v>
      </c>
      <c r="E41" s="78">
        <f>VLOOKUP('26-99'!$A41, Data!$B$74:$J$97, 5, FALSE)</f>
        <v>0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67</v>
      </c>
      <c r="I41" s="78">
        <f>VLOOKUP('26-99'!$A41, Data!$B$74:$J$97, 9, FALSE)</f>
        <v>7</v>
      </c>
      <c r="J41" s="79">
        <f t="shared" si="2"/>
        <v>99</v>
      </c>
      <c r="K41" s="80">
        <f t="shared" si="3"/>
        <v>1000</v>
      </c>
      <c r="L41" s="75">
        <f t="shared" si="5"/>
        <v>9.9000000000000005E-2</v>
      </c>
      <c r="M41" s="74">
        <f t="shared" si="4"/>
        <v>14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108</v>
      </c>
      <c r="C42" s="78">
        <f>VLOOKUP('26-99'!$A42, Data!$B$74:$J$97, 3, FALSE)</f>
        <v>27</v>
      </c>
      <c r="D42" s="78">
        <f>VLOOKUP('26-99'!$A42, Data!$B$74:$J$97, 4, FALSE)</f>
        <v>1</v>
      </c>
      <c r="E42" s="78">
        <f>VLOOKUP('26-99'!$A42, Data!$B$74:$J$97, 5, FALSE)</f>
        <v>0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17</v>
      </c>
      <c r="I42" s="78">
        <f>VLOOKUP('26-99'!$A42, Data!$B$74:$J$97, 9, FALSE)</f>
        <v>10</v>
      </c>
      <c r="J42" s="79">
        <f t="shared" si="2"/>
        <v>55</v>
      </c>
      <c r="K42" s="80">
        <f t="shared" si="3"/>
        <v>163</v>
      </c>
      <c r="L42" s="75">
        <f t="shared" si="5"/>
        <v>0.33742331288343558</v>
      </c>
      <c r="M42" s="74">
        <f t="shared" si="4"/>
        <v>1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158</v>
      </c>
      <c r="C43" s="78">
        <f>VLOOKUP('26-99'!$A43, Data!$B$74:$J$97, 3, FALSE)</f>
        <v>12</v>
      </c>
      <c r="D43" s="78">
        <f>VLOOKUP('26-99'!$A43, Data!$B$74:$J$97, 4, FALSE)</f>
        <v>0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15</v>
      </c>
      <c r="I43" s="78">
        <f>VLOOKUP('26-99'!$A43, Data!$B$74:$J$97, 9, FALSE)</f>
        <v>1</v>
      </c>
      <c r="J43" s="79">
        <f t="shared" si="2"/>
        <v>28</v>
      </c>
      <c r="K43" s="80">
        <f t="shared" si="3"/>
        <v>186</v>
      </c>
      <c r="L43" s="75">
        <f t="shared" si="5"/>
        <v>0.15053763440860216</v>
      </c>
      <c r="M43" s="74">
        <f t="shared" si="4"/>
        <v>7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3504</v>
      </c>
      <c r="C44" s="78">
        <f>VLOOKUP('26-99'!$A44, Data!$B$74:$J$97, 3, FALSE)</f>
        <v>70</v>
      </c>
      <c r="D44" s="78">
        <f>VLOOKUP('26-99'!$A44, Data!$B$74:$J$97, 4, FALSE)</f>
        <v>2</v>
      </c>
      <c r="E44" s="78">
        <f>VLOOKUP('26-99'!$A44, Data!$B$74:$J$97, 5, FALSE)</f>
        <v>0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134</v>
      </c>
      <c r="I44" s="78">
        <f>VLOOKUP('26-99'!$A44, Data!$B$74:$J$97, 9, FALSE)</f>
        <v>20</v>
      </c>
      <c r="J44" s="79">
        <f t="shared" si="2"/>
        <v>226</v>
      </c>
      <c r="K44" s="80">
        <f t="shared" si="3"/>
        <v>3730</v>
      </c>
      <c r="L44" s="75">
        <f t="shared" si="5"/>
        <v>6.058981233243968E-2</v>
      </c>
      <c r="M44" s="74">
        <f t="shared" si="4"/>
        <v>18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513</v>
      </c>
      <c r="C45" s="78">
        <f>VLOOKUP('26-99'!$A45, Data!$B$74:$J$97, 3, FALSE)</f>
        <v>76</v>
      </c>
      <c r="D45" s="78">
        <f>VLOOKUP('26-99'!$A45, Data!$B$74:$J$97, 4, FALSE)</f>
        <v>7</v>
      </c>
      <c r="E45" s="78">
        <f>VLOOKUP('26-99'!$A45, Data!$B$74:$J$97, 5, FALSE)</f>
        <v>0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57</v>
      </c>
      <c r="I45" s="78">
        <f>VLOOKUP('26-99'!$A45, Data!$B$74:$J$97, 9, FALSE)</f>
        <v>24</v>
      </c>
      <c r="J45" s="79">
        <f t="shared" si="2"/>
        <v>164</v>
      </c>
      <c r="K45" s="80">
        <f t="shared" si="3"/>
        <v>677</v>
      </c>
      <c r="L45" s="75">
        <f t="shared" si="5"/>
        <v>0.24224519940915806</v>
      </c>
      <c r="M45" s="74">
        <f t="shared" si="4"/>
        <v>3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763</v>
      </c>
      <c r="C46" s="78">
        <f>VLOOKUP('26-99'!$A46, Data!$B$74:$J$97, 3, FALSE)</f>
        <v>64</v>
      </c>
      <c r="D46" s="78">
        <f>VLOOKUP('26-99'!$A46, Data!$B$74:$J$97, 4, FALSE)</f>
        <v>3</v>
      </c>
      <c r="E46" s="78">
        <f>VLOOKUP('26-99'!$A46, Data!$B$74:$J$97, 5, FALSE)</f>
        <v>0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27</v>
      </c>
      <c r="I46" s="78">
        <f>VLOOKUP('26-99'!$A46, Data!$B$74:$J$97, 9, FALSE)</f>
        <v>14</v>
      </c>
      <c r="J46" s="79">
        <f t="shared" si="2"/>
        <v>108</v>
      </c>
      <c r="K46" s="80">
        <f t="shared" si="3"/>
        <v>871</v>
      </c>
      <c r="L46" s="75">
        <f t="shared" si="5"/>
        <v>0.12399540757749714</v>
      </c>
      <c r="M46" s="74">
        <f t="shared" si="4"/>
        <v>11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1012</v>
      </c>
      <c r="C47" s="78">
        <f>VLOOKUP('26-99'!$A47, Data!$B$74:$J$97, 3, FALSE)</f>
        <v>47</v>
      </c>
      <c r="D47" s="78">
        <f>VLOOKUP('26-99'!$A47, Data!$B$74:$J$97, 4, FALSE)</f>
        <v>2</v>
      </c>
      <c r="E47" s="78">
        <f>VLOOKUP('26-99'!$A47, Data!$B$74:$J$97, 5, FALSE)</f>
        <v>0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38</v>
      </c>
      <c r="I47" s="78">
        <f>VLOOKUP('26-99'!$A47, Data!$B$74:$J$97, 9, FALSE)</f>
        <v>12</v>
      </c>
      <c r="J47" s="79">
        <f t="shared" si="2"/>
        <v>99</v>
      </c>
      <c r="K47" s="80">
        <f t="shared" si="3"/>
        <v>1111</v>
      </c>
      <c r="L47" s="75">
        <f t="shared" si="5"/>
        <v>8.9108910891089105E-2</v>
      </c>
      <c r="M47" s="74">
        <f t="shared" si="4"/>
        <v>16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6165</v>
      </c>
      <c r="C48" s="78">
        <f>VLOOKUP('26-99'!$A48, Data!$B$74:$J$97, 3, FALSE)</f>
        <v>141</v>
      </c>
      <c r="D48" s="78">
        <f>VLOOKUP('26-99'!$A48, Data!$B$74:$J$97, 4, FALSE)</f>
        <v>4</v>
      </c>
      <c r="E48" s="78">
        <f>VLOOKUP('26-99'!$A48, Data!$B$74:$J$97, 5, FALSE)</f>
        <v>0</v>
      </c>
      <c r="F48" s="78">
        <f>VLOOKUP('26-99'!$A48, Data!$B$74:$J$97, 6, FALSE)</f>
        <v>0</v>
      </c>
      <c r="G48" s="78">
        <f>VLOOKUP('26-99'!$A48, Data!$B$74:$J$97, 7, FALSE)</f>
        <v>0</v>
      </c>
      <c r="H48" s="78">
        <f>VLOOKUP('26-99'!$A48, Data!$B$74:$J$97, 8, FALSE)</f>
        <v>209</v>
      </c>
      <c r="I48" s="78">
        <f>VLOOKUP('26-99'!$A48, Data!$B$74:$J$97, 9, FALSE)</f>
        <v>24</v>
      </c>
      <c r="J48" s="79">
        <f t="shared" si="2"/>
        <v>378</v>
      </c>
      <c r="K48" s="80">
        <f t="shared" si="3"/>
        <v>6543</v>
      </c>
      <c r="L48" s="75">
        <f t="shared" si="5"/>
        <v>5.7771664374140302E-2</v>
      </c>
      <c r="M48" s="74">
        <f t="shared" si="4"/>
        <v>19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944</v>
      </c>
      <c r="C49" s="78">
        <f>VLOOKUP('26-99'!$A49, Data!$B$74:$J$97, 3, FALSE)</f>
        <v>125</v>
      </c>
      <c r="D49" s="78">
        <f>VLOOKUP('26-99'!$A49, Data!$B$74:$J$97, 4, FALSE)</f>
        <v>5</v>
      </c>
      <c r="E49" s="78">
        <f>VLOOKUP('26-99'!$A49, Data!$B$74:$J$97, 5, FALSE)</f>
        <v>0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81</v>
      </c>
      <c r="I49" s="78">
        <f>VLOOKUP('26-99'!$A49, Data!$B$74:$J$97, 9, FALSE)</f>
        <v>28</v>
      </c>
      <c r="J49" s="79">
        <f t="shared" si="2"/>
        <v>239</v>
      </c>
      <c r="K49" s="80">
        <f t="shared" si="3"/>
        <v>1183</v>
      </c>
      <c r="L49" s="75">
        <f t="shared" si="5"/>
        <v>0.20202874049027894</v>
      </c>
      <c r="M49" s="74">
        <f t="shared" si="4"/>
        <v>5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2300</v>
      </c>
      <c r="C50" s="78">
        <f>VLOOKUP('26-99'!$A50, Data!$B$74:$J$97, 3, FALSE)</f>
        <v>21</v>
      </c>
      <c r="D50" s="78">
        <f>VLOOKUP('26-99'!$A50, Data!$B$74:$J$97, 4, FALSE)</f>
        <v>1</v>
      </c>
      <c r="E50" s="78">
        <f>VLOOKUP('26-99'!$A50, Data!$B$74:$J$97, 5, FALSE)</f>
        <v>0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31</v>
      </c>
      <c r="I50" s="78">
        <f>VLOOKUP('26-99'!$A50, Data!$B$74:$J$97, 9, FALSE)</f>
        <v>3</v>
      </c>
      <c r="J50" s="79">
        <f t="shared" si="2"/>
        <v>56</v>
      </c>
      <c r="K50" s="80">
        <f t="shared" si="3"/>
        <v>2356</v>
      </c>
      <c r="L50" s="75">
        <f t="shared" si="5"/>
        <v>2.3769100169779286E-2</v>
      </c>
      <c r="M50" s="74">
        <f t="shared" si="4"/>
        <v>23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3533</v>
      </c>
      <c r="C51" s="78">
        <f>VLOOKUP('26-99'!$A51, Data!$B$74:$J$97, 3, FALSE)</f>
        <v>45</v>
      </c>
      <c r="D51" s="78">
        <f>VLOOKUP('26-99'!$A51, Data!$B$74:$J$97, 4, FALSE)</f>
        <v>0</v>
      </c>
      <c r="E51" s="78">
        <f>VLOOKUP('26-99'!$A51, Data!$B$74:$J$97, 5, FALSE)</f>
        <v>0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84</v>
      </c>
      <c r="I51" s="78">
        <f>VLOOKUP('26-99'!$A51, Data!$B$74:$J$97, 9, FALSE)</f>
        <v>5</v>
      </c>
      <c r="J51" s="79">
        <f t="shared" si="2"/>
        <v>134</v>
      </c>
      <c r="K51" s="80">
        <f t="shared" si="3"/>
        <v>3667</v>
      </c>
      <c r="L51" s="75">
        <f t="shared" si="5"/>
        <v>3.6542132533406053E-2</v>
      </c>
      <c r="M51" s="74">
        <f t="shared" si="4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901</v>
      </c>
      <c r="C52" s="78">
        <f>VLOOKUP('26-99'!$A52, Data!$B$74:$J$97, 3, FALSE)</f>
        <v>37</v>
      </c>
      <c r="D52" s="78">
        <f>VLOOKUP('26-99'!$A52, Data!$B$74:$J$97, 4, FALSE)</f>
        <v>3</v>
      </c>
      <c r="E52" s="78">
        <f>VLOOKUP('26-99'!$A52, Data!$B$74:$J$97, 5, FALSE)</f>
        <v>0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60</v>
      </c>
      <c r="I52" s="78">
        <f>VLOOKUP('26-99'!$A52, Data!$B$74:$J$97, 9, FALSE)</f>
        <v>7</v>
      </c>
      <c r="J52" s="79">
        <f t="shared" si="2"/>
        <v>107</v>
      </c>
      <c r="K52" s="80">
        <f t="shared" si="3"/>
        <v>1008</v>
      </c>
      <c r="L52" s="75">
        <f t="shared" si="5"/>
        <v>0.10615079365079365</v>
      </c>
      <c r="M52" s="74">
        <f t="shared" si="4"/>
        <v>13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1031</v>
      </c>
      <c r="C53" s="78">
        <f>VLOOKUP('26-99'!$A53, Data!$B$74:$J$97, 3, FALSE)</f>
        <v>52</v>
      </c>
      <c r="D53" s="78">
        <f>VLOOKUP('26-99'!$A53, Data!$B$74:$J$97, 4, FALSE)</f>
        <v>1</v>
      </c>
      <c r="E53" s="78">
        <f>VLOOKUP('26-99'!$A53, Data!$B$74:$J$97, 5, FALSE)</f>
        <v>0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66</v>
      </c>
      <c r="I53" s="78">
        <f>VLOOKUP('26-99'!$A53, Data!$B$74:$J$97, 9, FALSE)</f>
        <v>8</v>
      </c>
      <c r="J53" s="79">
        <f t="shared" si="2"/>
        <v>127</v>
      </c>
      <c r="K53" s="80">
        <f t="shared" si="3"/>
        <v>1158</v>
      </c>
      <c r="L53" s="75">
        <f t="shared" si="5"/>
        <v>0.10967184801381692</v>
      </c>
      <c r="M53" s="74">
        <f t="shared" si="4"/>
        <v>12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1756</v>
      </c>
      <c r="C54" s="78">
        <f>VLOOKUP('26-99'!$A54, Data!$B$74:$J$97, 3, FALSE)</f>
        <v>33</v>
      </c>
      <c r="D54" s="78">
        <f>VLOOKUP('26-99'!$A54, Data!$B$74:$J$97, 4, FALSE)</f>
        <v>0</v>
      </c>
      <c r="E54" s="78">
        <f>VLOOKUP('26-99'!$A54, Data!$B$74:$J$97, 5, FALSE)</f>
        <v>0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37</v>
      </c>
      <c r="I54" s="78">
        <f>VLOOKUP('26-99'!$A54, Data!$B$74:$J$97, 9, FALSE)</f>
        <v>10</v>
      </c>
      <c r="J54" s="79">
        <f t="shared" si="2"/>
        <v>80</v>
      </c>
      <c r="K54" s="80">
        <f t="shared" si="3"/>
        <v>1836</v>
      </c>
      <c r="L54" s="75">
        <f t="shared" si="5"/>
        <v>4.357298474945534E-2</v>
      </c>
      <c r="M54" s="74">
        <f t="shared" si="4"/>
        <v>21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245</v>
      </c>
      <c r="C55" s="78">
        <f>VLOOKUP('26-99'!$A55, Data!$B$74:$J$97, 3, FALSE)</f>
        <v>62</v>
      </c>
      <c r="D55" s="78">
        <f>VLOOKUP('26-99'!$A55, Data!$B$74:$J$97, 4, FALSE)</f>
        <v>1</v>
      </c>
      <c r="E55" s="78">
        <f>VLOOKUP('26-99'!$A55, Data!$B$74:$J$97, 5, FALSE)</f>
        <v>0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35</v>
      </c>
      <c r="I55" s="78">
        <f>VLOOKUP('26-99'!$A55, Data!$B$74:$J$97, 9, FALSE)</f>
        <v>4</v>
      </c>
      <c r="J55" s="79">
        <f t="shared" si="2"/>
        <v>102</v>
      </c>
      <c r="K55" s="80">
        <f t="shared" si="3"/>
        <v>347</v>
      </c>
      <c r="L55" s="75">
        <f t="shared" si="5"/>
        <v>0.29394812680115273</v>
      </c>
      <c r="M55" s="74">
        <f t="shared" si="4"/>
        <v>2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1134</v>
      </c>
      <c r="C56" s="78">
        <f>VLOOKUP('26-99'!$A56, Data!$B$74:$J$97, 3, FALSE)</f>
        <v>40</v>
      </c>
      <c r="D56" s="78">
        <f>VLOOKUP('26-99'!$A56, Data!$B$74:$J$97, 4, FALSE)</f>
        <v>2</v>
      </c>
      <c r="E56" s="78">
        <f>VLOOKUP('26-99'!$A56, Data!$B$74:$J$97, 5, FALSE)</f>
        <v>0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25</v>
      </c>
      <c r="I56" s="78">
        <f>VLOOKUP('26-99'!$A56, Data!$B$74:$J$97, 9, FALSE)</f>
        <v>11</v>
      </c>
      <c r="J56" s="79">
        <f t="shared" si="2"/>
        <v>78</v>
      </c>
      <c r="K56" s="80">
        <f t="shared" si="3"/>
        <v>1212</v>
      </c>
      <c r="L56" s="75">
        <f t="shared" si="5"/>
        <v>6.4356435643564358E-2</v>
      </c>
      <c r="M56" s="74">
        <f t="shared" si="4"/>
        <v>17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3347</v>
      </c>
      <c r="C57" s="78">
        <f>VLOOKUP('26-99'!$A57, Data!$B$74:$J$97, 3, FALSE)</f>
        <v>40</v>
      </c>
      <c r="D57" s="78">
        <f>VLOOKUP('26-99'!$A57, Data!$B$74:$J$97, 4, FALSE)</f>
        <v>2</v>
      </c>
      <c r="E57" s="78">
        <f>VLOOKUP('26-99'!$A57, Data!$B$74:$J$97, 5, FALSE)</f>
        <v>0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112</v>
      </c>
      <c r="I57" s="78">
        <f>VLOOKUP('26-99'!$A57, Data!$B$74:$J$97, 9, FALSE)</f>
        <v>6</v>
      </c>
      <c r="J57" s="79">
        <f t="shared" si="2"/>
        <v>160</v>
      </c>
      <c r="K57" s="80">
        <f t="shared" si="3"/>
        <v>3507</v>
      </c>
      <c r="L57" s="75">
        <f t="shared" si="5"/>
        <v>4.5623039635015683E-2</v>
      </c>
      <c r="M57" s="74">
        <f t="shared" si="4"/>
        <v>20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3925</v>
      </c>
      <c r="C58" s="78">
        <f>VLOOKUP('26-99'!$A58, Data!$B$74:$J$97, 3, FALSE)</f>
        <v>115</v>
      </c>
      <c r="D58" s="78">
        <f>VLOOKUP('26-99'!$A58, Data!$B$74:$J$97, 4, FALSE)</f>
        <v>5</v>
      </c>
      <c r="E58" s="78">
        <f>VLOOKUP('26-99'!$A58, Data!$B$74:$J$97, 5, FALSE)</f>
        <v>0</v>
      </c>
      <c r="F58" s="78">
        <f>VLOOKUP('26-99'!$A58, Data!$B$74:$J$97, 6, FALSE)</f>
        <v>0</v>
      </c>
      <c r="G58" s="78">
        <f>VLOOKUP('26-99'!$A58, Data!$B$74:$J$97, 7, FALSE)</f>
        <v>0</v>
      </c>
      <c r="H58" s="78">
        <f>VLOOKUP('26-99'!$A58, Data!$B$74:$J$97, 8, FALSE)</f>
        <v>242</v>
      </c>
      <c r="I58" s="78">
        <f>VLOOKUP('26-99'!$A58, Data!$B$74:$J$97, 9, FALSE)</f>
        <v>25</v>
      </c>
      <c r="J58" s="79">
        <f t="shared" si="2"/>
        <v>387</v>
      </c>
      <c r="K58" s="80">
        <f t="shared" si="3"/>
        <v>4312</v>
      </c>
      <c r="L58" s="75">
        <f t="shared" si="5"/>
        <v>8.9749536178107603E-2</v>
      </c>
      <c r="M58" s="74">
        <f t="shared" si="4"/>
        <v>15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5223</v>
      </c>
      <c r="C59" s="78">
        <f>VLOOKUP('26-99'!$A59, Data!$B$74:$J$97, 3, FALSE)</f>
        <v>286</v>
      </c>
      <c r="D59" s="78">
        <f>VLOOKUP('26-99'!$A59, Data!$B$74:$J$97, 4, FALSE)</f>
        <v>18</v>
      </c>
      <c r="E59" s="78">
        <f>VLOOKUP('26-99'!$A59, Data!$B$74:$J$97, 5, FALSE)</f>
        <v>0</v>
      </c>
      <c r="F59" s="78">
        <f>VLOOKUP('26-99'!$A59, Data!$B$74:$J$97, 6, FALSE)</f>
        <v>0</v>
      </c>
      <c r="G59" s="78">
        <f>VLOOKUP('26-99'!$A59, Data!$B$74:$J$97, 7, FALSE)</f>
        <v>0</v>
      </c>
      <c r="H59" s="78">
        <f>VLOOKUP('26-99'!$A59, Data!$B$74:$J$97, 8, FALSE)</f>
        <v>478</v>
      </c>
      <c r="I59" s="78">
        <f>VLOOKUP('26-99'!$A59, Data!$B$74:$J$97, 9, FALSE)</f>
        <v>137</v>
      </c>
      <c r="J59" s="79">
        <f t="shared" si="2"/>
        <v>919</v>
      </c>
      <c r="K59" s="80">
        <f t="shared" si="3"/>
        <v>6142</v>
      </c>
      <c r="L59" s="75">
        <f t="shared" si="5"/>
        <v>0.14962552914360144</v>
      </c>
      <c r="M59" s="74">
        <f t="shared" si="4"/>
        <v>8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2949</v>
      </c>
      <c r="C60" s="78">
        <f>VLOOKUP('26-99'!$A60, Data!$B$74:$J$97, 3, FALSE)</f>
        <v>20</v>
      </c>
      <c r="D60" s="78">
        <f>VLOOKUP('26-99'!$A60, Data!$B$74:$J$97, 4, FALSE)</f>
        <v>2</v>
      </c>
      <c r="E60" s="78">
        <f>VLOOKUP('26-99'!$A60, Data!$B$74:$J$97, 5, FALSE)</f>
        <v>0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33</v>
      </c>
      <c r="I60" s="78">
        <f>VLOOKUP('26-99'!$A60, Data!$B$74:$J$97, 9, FALSE)</f>
        <v>11</v>
      </c>
      <c r="J60" s="79">
        <f t="shared" si="2"/>
        <v>66</v>
      </c>
      <c r="K60" s="80">
        <f t="shared" si="3"/>
        <v>3015</v>
      </c>
      <c r="L60" s="75">
        <f t="shared" si="5"/>
        <v>2.1890547263681594E-2</v>
      </c>
      <c r="M60" s="74">
        <f t="shared" si="4"/>
        <v>24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42619</v>
      </c>
      <c r="C61" s="90">
        <f t="shared" si="6"/>
        <v>1472</v>
      </c>
      <c r="D61" s="90">
        <f t="shared" si="6"/>
        <v>65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2042</v>
      </c>
      <c r="I61" s="90">
        <f t="shared" si="6"/>
        <v>417</v>
      </c>
      <c r="J61" s="91">
        <f t="shared" ref="J61" si="7">SUM(C61:I61)</f>
        <v>3996</v>
      </c>
      <c r="K61" s="92">
        <f t="shared" ref="K61" si="8">SUM(B61:I61)</f>
        <v>46615</v>
      </c>
      <c r="L61" s="93">
        <f>J61/K61</f>
        <v>8.5723479566663097E-2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3996</v>
      </c>
    </row>
    <row r="64" spans="1:19" ht="18" customHeight="1" x14ac:dyDescent="0.25">
      <c r="I64" s="2"/>
      <c r="J64" s="7" t="s">
        <v>43</v>
      </c>
      <c r="K64" s="82">
        <f>K63/K61</f>
        <v>8.5723479566663097E-2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S279"/>
  <sheetViews>
    <sheetView view="pageBreakPreview" zoomScaleNormal="90" zoomScaleSheetLayoutView="100" workbookViewId="0">
      <selection activeCell="U21" sqref="U2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91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2509</v>
      </c>
    </row>
    <row r="4" spans="1:15" ht="18" customHeight="1" x14ac:dyDescent="0.25">
      <c r="A4" s="106" t="s">
        <v>48</v>
      </c>
      <c r="B4" s="106"/>
      <c r="C4" s="106"/>
      <c r="D4" s="8">
        <f>$K$61</f>
        <v>12918</v>
      </c>
    </row>
    <row r="5" spans="1:15" ht="18" customHeight="1" x14ac:dyDescent="0.25">
      <c r="B5" s="9"/>
      <c r="C5" s="10" t="s">
        <v>47</v>
      </c>
      <c r="D5" s="15">
        <f>$K$64</f>
        <v>0.19422511224647779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03</v>
      </c>
      <c r="C9" s="75">
        <f t="shared" ref="C9:C32" si="1">SUMIF($M$37:$M$60,$A9,$L$37:$L$60)</f>
        <v>0.50943396226415094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07</v>
      </c>
      <c r="C11" s="75">
        <f t="shared" si="1"/>
        <v>0.47916666666666669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09</v>
      </c>
      <c r="C12" s="75">
        <f t="shared" si="1"/>
        <v>0.44827586206896552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19</v>
      </c>
      <c r="C13" s="75">
        <f t="shared" si="1"/>
        <v>0.4358974358974359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0.4098360655737705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02</v>
      </c>
      <c r="C15" s="75">
        <f t="shared" si="1"/>
        <v>0.36075949367088606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0.34099616858237547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13</v>
      </c>
      <c r="C17" s="75">
        <f t="shared" si="1"/>
        <v>0.33333333333333331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10</v>
      </c>
      <c r="C18" s="75">
        <f t="shared" si="1"/>
        <v>0.31578947368421051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23</v>
      </c>
      <c r="C19" s="75">
        <f t="shared" si="1"/>
        <v>0.27419354838709675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0.23893805309734514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05</v>
      </c>
      <c r="C21" s="75">
        <f t="shared" si="1"/>
        <v>0.23826714801444043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05</v>
      </c>
      <c r="C22" s="75">
        <f t="shared" si="1"/>
        <v>0.23826714801444043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0.22222222222222221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22</v>
      </c>
      <c r="C24" s="75">
        <f t="shared" si="1"/>
        <v>0.2013835511145273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08</v>
      </c>
      <c r="C25" s="75">
        <f t="shared" si="1"/>
        <v>0.16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0.15275670207384925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20</v>
      </c>
      <c r="C27" s="75">
        <f t="shared" si="1"/>
        <v>0.15140845070422534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0.13437499999999999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0.125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14</v>
      </c>
      <c r="C30" s="75">
        <f t="shared" si="1"/>
        <v>0.11320754716981132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15</v>
      </c>
      <c r="C31" s="75">
        <f t="shared" si="1"/>
        <v>0.11284722222222222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6.6763425253991288E-2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172</v>
      </c>
      <c r="C37" s="78">
        <f>VLOOKUP('100+'!$A37, Data!$B$98:$J$121, 3, FALSE)</f>
        <v>32</v>
      </c>
      <c r="D37" s="78">
        <f>VLOOKUP('100+'!$A37, Data!$B$98:$J$121, 4, FALSE)</f>
        <v>4</v>
      </c>
      <c r="E37" s="78">
        <f>VLOOKUP('100+'!$A37, Data!$B$98:$J$121, 5, FALSE)</f>
        <v>0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50</v>
      </c>
      <c r="I37" s="78">
        <f>VLOOKUP('100+'!$A37, Data!$B$98:$J$121, 9, FALSE)</f>
        <v>3</v>
      </c>
      <c r="J37" s="79">
        <f t="shared" ref="J37:J61" si="2">SUM(C37:I37)</f>
        <v>89</v>
      </c>
      <c r="K37" s="80">
        <f t="shared" ref="K37:K61" si="3">SUM(B37:I37)</f>
        <v>261</v>
      </c>
      <c r="L37" s="75">
        <f>J37/K37</f>
        <v>0.34099616858237547</v>
      </c>
      <c r="M37" s="74">
        <f t="shared" ref="M37:M60" si="4">RANK(L37,$L$37:$L$60)</f>
        <v>8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101</v>
      </c>
      <c r="C38" s="78">
        <f>VLOOKUP('100+'!$A38, Data!$B$98:$J$121, 3, FALSE)</f>
        <v>35</v>
      </c>
      <c r="D38" s="78">
        <f>VLOOKUP('100+'!$A38, Data!$B$98:$J$121, 4, FALSE)</f>
        <v>2</v>
      </c>
      <c r="E38" s="78">
        <f>VLOOKUP('100+'!$A38, Data!$B$98:$J$121, 5, FALSE)</f>
        <v>0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17</v>
      </c>
      <c r="I38" s="78">
        <f>VLOOKUP('100+'!$A38, Data!$B$98:$J$121, 9, FALSE)</f>
        <v>3</v>
      </c>
      <c r="J38" s="79">
        <f t="shared" si="2"/>
        <v>57</v>
      </c>
      <c r="K38" s="80">
        <f t="shared" si="3"/>
        <v>158</v>
      </c>
      <c r="L38" s="75">
        <f t="shared" ref="L38:L59" si="5">J38/K38</f>
        <v>0.36075949367088606</v>
      </c>
      <c r="M38" s="74">
        <f t="shared" si="4"/>
        <v>7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26</v>
      </c>
      <c r="C39" s="78">
        <f>VLOOKUP('100+'!$A39, Data!$B$98:$J$121, 3, FALSE)</f>
        <v>16</v>
      </c>
      <c r="D39" s="78">
        <f>VLOOKUP('100+'!$A39, Data!$B$98:$J$121, 4, FALSE)</f>
        <v>0</v>
      </c>
      <c r="E39" s="78">
        <f>VLOOKUP('100+'!$A39, Data!$B$98:$J$121, 5, FALSE)</f>
        <v>0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9</v>
      </c>
      <c r="I39" s="78">
        <f>VLOOKUP('100+'!$A39, Data!$B$98:$J$121, 9, FALSE)</f>
        <v>2</v>
      </c>
      <c r="J39" s="79">
        <f t="shared" si="2"/>
        <v>27</v>
      </c>
      <c r="K39" s="80">
        <f t="shared" si="3"/>
        <v>53</v>
      </c>
      <c r="L39" s="75">
        <f t="shared" si="5"/>
        <v>0.50943396226415094</v>
      </c>
      <c r="M39" s="74">
        <f t="shared" si="4"/>
        <v>1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72</v>
      </c>
      <c r="C40" s="78">
        <f>VLOOKUP('100+'!$A40, Data!$B$98:$J$121, 3, FALSE)</f>
        <v>28</v>
      </c>
      <c r="D40" s="78">
        <f>VLOOKUP('100+'!$A40, Data!$B$98:$J$121, 4, FALSE)</f>
        <v>2</v>
      </c>
      <c r="E40" s="78">
        <f>VLOOKUP('100+'!$A40, Data!$B$98:$J$121, 5, FALSE)</f>
        <v>0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18</v>
      </c>
      <c r="I40" s="78">
        <f>VLOOKUP('100+'!$A40, Data!$B$98:$J$121, 9, FALSE)</f>
        <v>2</v>
      </c>
      <c r="J40" s="79">
        <f t="shared" si="2"/>
        <v>50</v>
      </c>
      <c r="K40" s="80">
        <f t="shared" si="3"/>
        <v>122</v>
      </c>
      <c r="L40" s="75">
        <f t="shared" si="5"/>
        <v>0.4098360655737705</v>
      </c>
      <c r="M40" s="74">
        <f t="shared" si="4"/>
        <v>6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211</v>
      </c>
      <c r="C41" s="78">
        <f>VLOOKUP('100+'!$A41, Data!$B$98:$J$121, 3, FALSE)</f>
        <v>26</v>
      </c>
      <c r="D41" s="78">
        <f>VLOOKUP('100+'!$A41, Data!$B$98:$J$121, 4, FALSE)</f>
        <v>1</v>
      </c>
      <c r="E41" s="78">
        <f>VLOOKUP('100+'!$A41, Data!$B$98:$J$121, 5, FALSE)</f>
        <v>0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38</v>
      </c>
      <c r="I41" s="78">
        <f>VLOOKUP('100+'!$A41, Data!$B$98:$J$121, 9, FALSE)</f>
        <v>1</v>
      </c>
      <c r="J41" s="79">
        <f t="shared" si="2"/>
        <v>66</v>
      </c>
      <c r="K41" s="80">
        <f t="shared" si="3"/>
        <v>277</v>
      </c>
      <c r="L41" s="75">
        <f t="shared" si="5"/>
        <v>0.23826714801444043</v>
      </c>
      <c r="M41" s="74">
        <f t="shared" si="4"/>
        <v>13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23</v>
      </c>
      <c r="C42" s="78">
        <f>VLOOKUP('100+'!$A42, Data!$B$98:$J$121, 3, FALSE)</f>
        <v>13</v>
      </c>
      <c r="D42" s="78">
        <f>VLOOKUP('100+'!$A42, Data!$B$98:$J$121, 4, FALSE)</f>
        <v>1</v>
      </c>
      <c r="E42" s="78">
        <f>VLOOKUP('100+'!$A42, Data!$B$98:$J$121, 5, FALSE)</f>
        <v>0</v>
      </c>
      <c r="F42" s="78">
        <f>VLOOKUP('100+'!$A42, Data!$B$98:$J$121, 6, FALSE)</f>
        <v>0</v>
      </c>
      <c r="G42" s="78">
        <f>VLOOKUP('100+'!$A42, Data!$B$98:$J$121, 7, FALSE)</f>
        <v>0</v>
      </c>
      <c r="H42" s="78">
        <f>VLOOKUP('100+'!$A42, Data!$B$98:$J$121, 8, FALSE)</f>
        <v>6</v>
      </c>
      <c r="I42" s="78">
        <f>VLOOKUP('100+'!$A42, Data!$B$98:$J$121, 9, FALSE)</f>
        <v>3</v>
      </c>
      <c r="J42" s="79">
        <f t="shared" si="2"/>
        <v>23</v>
      </c>
      <c r="K42" s="80">
        <f t="shared" si="3"/>
        <v>46</v>
      </c>
      <c r="L42" s="75">
        <f t="shared" si="5"/>
        <v>0.5</v>
      </c>
      <c r="M42" s="74">
        <f t="shared" si="4"/>
        <v>2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25</v>
      </c>
      <c r="C43" s="78">
        <f>VLOOKUP('100+'!$A43, Data!$B$98:$J$121, 3, FALSE)</f>
        <v>18</v>
      </c>
      <c r="D43" s="78">
        <f>VLOOKUP('100+'!$A43, Data!$B$98:$J$121, 4, FALSE)</f>
        <v>0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4</v>
      </c>
      <c r="I43" s="78">
        <f>VLOOKUP('100+'!$A43, Data!$B$98:$J$121, 9, FALSE)</f>
        <v>1</v>
      </c>
      <c r="J43" s="79">
        <f t="shared" si="2"/>
        <v>23</v>
      </c>
      <c r="K43" s="80">
        <f t="shared" si="3"/>
        <v>48</v>
      </c>
      <c r="L43" s="75">
        <f t="shared" si="5"/>
        <v>0.47916666666666669</v>
      </c>
      <c r="M43" s="74">
        <f t="shared" si="4"/>
        <v>3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903</v>
      </c>
      <c r="C44" s="78">
        <f>VLOOKUP('100+'!$A44, Data!$B$98:$J$121, 3, FALSE)</f>
        <v>81</v>
      </c>
      <c r="D44" s="78">
        <f>VLOOKUP('100+'!$A44, Data!$B$98:$J$121, 4, FALSE)</f>
        <v>4</v>
      </c>
      <c r="E44" s="78">
        <f>VLOOKUP('100+'!$A44, Data!$B$98:$J$121, 5, FALSE)</f>
        <v>0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84</v>
      </c>
      <c r="I44" s="78">
        <f>VLOOKUP('100+'!$A44, Data!$B$98:$J$121, 9, FALSE)</f>
        <v>3</v>
      </c>
      <c r="J44" s="79">
        <f t="shared" si="2"/>
        <v>172</v>
      </c>
      <c r="K44" s="80">
        <f t="shared" si="3"/>
        <v>1075</v>
      </c>
      <c r="L44" s="75">
        <f t="shared" si="5"/>
        <v>0.16</v>
      </c>
      <c r="M44" s="74">
        <f t="shared" si="4"/>
        <v>17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96</v>
      </c>
      <c r="C45" s="78">
        <f>VLOOKUP('100+'!$A45, Data!$B$98:$J$121, 3, FALSE)</f>
        <v>38</v>
      </c>
      <c r="D45" s="78">
        <f>VLOOKUP('100+'!$A45, Data!$B$98:$J$121, 4, FALSE)</f>
        <v>2</v>
      </c>
      <c r="E45" s="78">
        <f>VLOOKUP('100+'!$A45, Data!$B$98:$J$121, 5, FALSE)</f>
        <v>0</v>
      </c>
      <c r="F45" s="78">
        <f>VLOOKUP('100+'!$A45, Data!$B$98:$J$121, 6, FALSE)</f>
        <v>0</v>
      </c>
      <c r="G45" s="78">
        <f>VLOOKUP('100+'!$A45, Data!$B$98:$J$121, 7, FALSE)</f>
        <v>0</v>
      </c>
      <c r="H45" s="78">
        <f>VLOOKUP('100+'!$A45, Data!$B$98:$J$121, 8, FALSE)</f>
        <v>37</v>
      </c>
      <c r="I45" s="78">
        <f>VLOOKUP('100+'!$A45, Data!$B$98:$J$121, 9, FALSE)</f>
        <v>1</v>
      </c>
      <c r="J45" s="79">
        <f t="shared" si="2"/>
        <v>78</v>
      </c>
      <c r="K45" s="80">
        <f t="shared" si="3"/>
        <v>174</v>
      </c>
      <c r="L45" s="75">
        <f t="shared" si="5"/>
        <v>0.44827586206896552</v>
      </c>
      <c r="M45" s="74">
        <f t="shared" si="4"/>
        <v>4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130</v>
      </c>
      <c r="C46" s="78">
        <f>VLOOKUP('100+'!$A46, Data!$B$98:$J$121, 3, FALSE)</f>
        <v>41</v>
      </c>
      <c r="D46" s="78">
        <f>VLOOKUP('100+'!$A46, Data!$B$98:$J$121, 4, FALSE)</f>
        <v>1</v>
      </c>
      <c r="E46" s="78">
        <f>VLOOKUP('100+'!$A46, Data!$B$98:$J$121, 5, FALSE)</f>
        <v>0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14</v>
      </c>
      <c r="I46" s="78">
        <f>VLOOKUP('100+'!$A46, Data!$B$98:$J$121, 9, FALSE)</f>
        <v>4</v>
      </c>
      <c r="J46" s="79">
        <f t="shared" si="2"/>
        <v>60</v>
      </c>
      <c r="K46" s="80">
        <f t="shared" si="3"/>
        <v>190</v>
      </c>
      <c r="L46" s="75">
        <f t="shared" si="5"/>
        <v>0.31578947368421051</v>
      </c>
      <c r="M46" s="74">
        <f t="shared" si="4"/>
        <v>10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231</v>
      </c>
      <c r="C47" s="78">
        <f>VLOOKUP('100+'!$A47, Data!$B$98:$J$121, 3, FALSE)</f>
        <v>32</v>
      </c>
      <c r="D47" s="78">
        <f>VLOOKUP('100+'!$A47, Data!$B$98:$J$121, 4, FALSE)</f>
        <v>1</v>
      </c>
      <c r="E47" s="78">
        <f>VLOOKUP('100+'!$A47, Data!$B$98:$J$121, 5, FALSE)</f>
        <v>0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31</v>
      </c>
      <c r="I47" s="78">
        <f>VLOOKUP('100+'!$A47, Data!$B$98:$J$121, 9, FALSE)</f>
        <v>2</v>
      </c>
      <c r="J47" s="79">
        <f t="shared" si="2"/>
        <v>66</v>
      </c>
      <c r="K47" s="80">
        <f t="shared" si="3"/>
        <v>297</v>
      </c>
      <c r="L47" s="75">
        <f t="shared" si="5"/>
        <v>0.22222222222222221</v>
      </c>
      <c r="M47" s="74">
        <f t="shared" si="4"/>
        <v>15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1675</v>
      </c>
      <c r="C48" s="78">
        <f>VLOOKUP('100+'!$A48, Data!$B$98:$J$121, 3, FALSE)</f>
        <v>147</v>
      </c>
      <c r="D48" s="78">
        <f>VLOOKUP('100+'!$A48, Data!$B$98:$J$121, 4, FALSE)</f>
        <v>2</v>
      </c>
      <c r="E48" s="78">
        <f>VLOOKUP('100+'!$A48, Data!$B$98:$J$121, 5, FALSE)</f>
        <v>0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144</v>
      </c>
      <c r="I48" s="78">
        <f>VLOOKUP('100+'!$A48, Data!$B$98:$J$121, 9, FALSE)</f>
        <v>9</v>
      </c>
      <c r="J48" s="79">
        <f t="shared" si="2"/>
        <v>302</v>
      </c>
      <c r="K48" s="80">
        <f t="shared" si="3"/>
        <v>1977</v>
      </c>
      <c r="L48" s="75">
        <f t="shared" si="5"/>
        <v>0.15275670207384925</v>
      </c>
      <c r="M48" s="74">
        <f t="shared" si="4"/>
        <v>18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222</v>
      </c>
      <c r="C49" s="78">
        <f>VLOOKUP('100+'!$A49, Data!$B$98:$J$121, 3, FALSE)</f>
        <v>62</v>
      </c>
      <c r="D49" s="78">
        <f>VLOOKUP('100+'!$A49, Data!$B$98:$J$121, 4, FALSE)</f>
        <v>3</v>
      </c>
      <c r="E49" s="78">
        <f>VLOOKUP('100+'!$A49, Data!$B$98:$J$121, 5, FALSE)</f>
        <v>0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42</v>
      </c>
      <c r="I49" s="78">
        <f>VLOOKUP('100+'!$A49, Data!$B$98:$J$121, 9, FALSE)</f>
        <v>4</v>
      </c>
      <c r="J49" s="79">
        <f t="shared" si="2"/>
        <v>111</v>
      </c>
      <c r="K49" s="80">
        <f t="shared" si="3"/>
        <v>333</v>
      </c>
      <c r="L49" s="75">
        <f t="shared" si="5"/>
        <v>0.33333333333333331</v>
      </c>
      <c r="M49" s="74">
        <f t="shared" si="4"/>
        <v>9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611</v>
      </c>
      <c r="C50" s="78">
        <f>VLOOKUP('100+'!$A50, Data!$B$98:$J$121, 3, FALSE)</f>
        <v>36</v>
      </c>
      <c r="D50" s="78">
        <f>VLOOKUP('100+'!$A50, Data!$B$98:$J$121, 4, FALSE)</f>
        <v>0</v>
      </c>
      <c r="E50" s="78">
        <f>VLOOKUP('100+'!$A50, Data!$B$98:$J$121, 5, FALSE)</f>
        <v>0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40</v>
      </c>
      <c r="I50" s="78">
        <f>VLOOKUP('100+'!$A50, Data!$B$98:$J$121, 9, FALSE)</f>
        <v>2</v>
      </c>
      <c r="J50" s="79">
        <f t="shared" si="2"/>
        <v>78</v>
      </c>
      <c r="K50" s="80">
        <f t="shared" si="3"/>
        <v>689</v>
      </c>
      <c r="L50" s="75">
        <f t="shared" si="5"/>
        <v>0.11320754716981132</v>
      </c>
      <c r="M50" s="74">
        <f t="shared" si="4"/>
        <v>22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1022</v>
      </c>
      <c r="C51" s="78">
        <f>VLOOKUP('100+'!$A51, Data!$B$98:$J$121, 3, FALSE)</f>
        <v>59</v>
      </c>
      <c r="D51" s="78">
        <f>VLOOKUP('100+'!$A51, Data!$B$98:$J$121, 4, FALSE)</f>
        <v>2</v>
      </c>
      <c r="E51" s="78">
        <f>VLOOKUP('100+'!$A51, Data!$B$98:$J$121, 5, FALSE)</f>
        <v>0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63</v>
      </c>
      <c r="I51" s="78">
        <f>VLOOKUP('100+'!$A51, Data!$B$98:$J$121, 9, FALSE)</f>
        <v>6</v>
      </c>
      <c r="J51" s="79">
        <f t="shared" si="2"/>
        <v>130</v>
      </c>
      <c r="K51" s="80">
        <f t="shared" si="3"/>
        <v>1152</v>
      </c>
      <c r="L51" s="75">
        <f t="shared" si="5"/>
        <v>0.11284722222222222</v>
      </c>
      <c r="M51" s="74">
        <f t="shared" si="4"/>
        <v>23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172</v>
      </c>
      <c r="C52" s="78">
        <f>VLOOKUP('100+'!$A52, Data!$B$98:$J$121, 3, FALSE)</f>
        <v>27</v>
      </c>
      <c r="D52" s="78">
        <f>VLOOKUP('100+'!$A52, Data!$B$98:$J$121, 4, FALSE)</f>
        <v>1</v>
      </c>
      <c r="E52" s="78">
        <f>VLOOKUP('100+'!$A52, Data!$B$98:$J$121, 5, FALSE)</f>
        <v>0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26</v>
      </c>
      <c r="I52" s="78">
        <f>VLOOKUP('100+'!$A52, Data!$B$98:$J$121, 9, FALSE)</f>
        <v>0</v>
      </c>
      <c r="J52" s="79">
        <f t="shared" si="2"/>
        <v>54</v>
      </c>
      <c r="K52" s="80">
        <f t="shared" si="3"/>
        <v>226</v>
      </c>
      <c r="L52" s="75">
        <f t="shared" si="5"/>
        <v>0.23893805309734514</v>
      </c>
      <c r="M52" s="74">
        <f t="shared" si="4"/>
        <v>12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267</v>
      </c>
      <c r="C53" s="78">
        <f>VLOOKUP('100+'!$A53, Data!$B$98:$J$121, 3, FALSE)</f>
        <v>41</v>
      </c>
      <c r="D53" s="78">
        <f>VLOOKUP('100+'!$A53, Data!$B$98:$J$121, 4, FALSE)</f>
        <v>0</v>
      </c>
      <c r="E53" s="78">
        <f>VLOOKUP('100+'!$A53, Data!$B$98:$J$121, 5, FALSE)</f>
        <v>0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34</v>
      </c>
      <c r="I53" s="78">
        <f>VLOOKUP('100+'!$A53, Data!$B$98:$J$121, 9, FALSE)</f>
        <v>2</v>
      </c>
      <c r="J53" s="79">
        <f t="shared" si="2"/>
        <v>77</v>
      </c>
      <c r="K53" s="80">
        <f t="shared" si="3"/>
        <v>344</v>
      </c>
      <c r="L53" s="75">
        <f t="shared" si="5"/>
        <v>0.22383720930232559</v>
      </c>
      <c r="M53" s="74">
        <f t="shared" si="4"/>
        <v>14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392</v>
      </c>
      <c r="C54" s="78">
        <f>VLOOKUP('100+'!$A54, Data!$B$98:$J$121, 3, FALSE)</f>
        <v>34</v>
      </c>
      <c r="D54" s="78">
        <f>VLOOKUP('100+'!$A54, Data!$B$98:$J$121, 4, FALSE)</f>
        <v>2</v>
      </c>
      <c r="E54" s="78">
        <f>VLOOKUP('100+'!$A54, Data!$B$98:$J$121, 5, FALSE)</f>
        <v>0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18</v>
      </c>
      <c r="I54" s="78">
        <f>VLOOKUP('100+'!$A54, Data!$B$98:$J$121, 9, FALSE)</f>
        <v>2</v>
      </c>
      <c r="J54" s="79">
        <f t="shared" si="2"/>
        <v>56</v>
      </c>
      <c r="K54" s="80">
        <f t="shared" si="3"/>
        <v>448</v>
      </c>
      <c r="L54" s="75">
        <f t="shared" si="5"/>
        <v>0.125</v>
      </c>
      <c r="M54" s="74">
        <f t="shared" si="4"/>
        <v>21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44</v>
      </c>
      <c r="C55" s="78">
        <f>VLOOKUP('100+'!$A55, Data!$B$98:$J$121, 3, FALSE)</f>
        <v>20</v>
      </c>
      <c r="D55" s="78">
        <f>VLOOKUP('100+'!$A55, Data!$B$98:$J$121, 4, FALSE)</f>
        <v>0</v>
      </c>
      <c r="E55" s="78">
        <f>VLOOKUP('100+'!$A55, Data!$B$98:$J$121, 5, FALSE)</f>
        <v>0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13</v>
      </c>
      <c r="I55" s="78">
        <f>VLOOKUP('100+'!$A55, Data!$B$98:$J$121, 9, FALSE)</f>
        <v>1</v>
      </c>
      <c r="J55" s="79">
        <f t="shared" si="2"/>
        <v>34</v>
      </c>
      <c r="K55" s="80">
        <f t="shared" si="3"/>
        <v>78</v>
      </c>
      <c r="L55" s="75">
        <f t="shared" si="5"/>
        <v>0.4358974358974359</v>
      </c>
      <c r="M55" s="74">
        <f t="shared" si="4"/>
        <v>5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241</v>
      </c>
      <c r="C56" s="78">
        <f>VLOOKUP('100+'!$A56, Data!$B$98:$J$121, 3, FALSE)</f>
        <v>24</v>
      </c>
      <c r="D56" s="78">
        <f>VLOOKUP('100+'!$A56, Data!$B$98:$J$121, 4, FALSE)</f>
        <v>2</v>
      </c>
      <c r="E56" s="78">
        <f>VLOOKUP('100+'!$A56, Data!$B$98:$J$121, 5, FALSE)</f>
        <v>0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14</v>
      </c>
      <c r="I56" s="78">
        <f>VLOOKUP('100+'!$A56, Data!$B$98:$J$121, 9, FALSE)</f>
        <v>3</v>
      </c>
      <c r="J56" s="79">
        <f t="shared" si="2"/>
        <v>43</v>
      </c>
      <c r="K56" s="80">
        <f t="shared" si="3"/>
        <v>284</v>
      </c>
      <c r="L56" s="75">
        <f t="shared" si="5"/>
        <v>0.15140845070422534</v>
      </c>
      <c r="M56" s="74">
        <f t="shared" si="4"/>
        <v>19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831</v>
      </c>
      <c r="C57" s="78">
        <f>VLOOKUP('100+'!$A57, Data!$B$98:$J$121, 3, FALSE)</f>
        <v>65</v>
      </c>
      <c r="D57" s="78">
        <f>VLOOKUP('100+'!$A57, Data!$B$98:$J$121, 4, FALSE)</f>
        <v>2</v>
      </c>
      <c r="E57" s="78">
        <f>VLOOKUP('100+'!$A57, Data!$B$98:$J$121, 5, FALSE)</f>
        <v>0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53</v>
      </c>
      <c r="I57" s="78">
        <f>VLOOKUP('100+'!$A57, Data!$B$98:$J$121, 9, FALSE)</f>
        <v>9</v>
      </c>
      <c r="J57" s="79">
        <f t="shared" si="2"/>
        <v>129</v>
      </c>
      <c r="K57" s="80">
        <f t="shared" si="3"/>
        <v>960</v>
      </c>
      <c r="L57" s="75">
        <f t="shared" si="5"/>
        <v>0.13437499999999999</v>
      </c>
      <c r="M57" s="74">
        <f t="shared" si="4"/>
        <v>20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1039</v>
      </c>
      <c r="C58" s="78">
        <f>VLOOKUP('100+'!$A58, Data!$B$98:$J$121, 3, FALSE)</f>
        <v>124</v>
      </c>
      <c r="D58" s="78">
        <f>VLOOKUP('100+'!$A58, Data!$B$98:$J$121, 4, FALSE)</f>
        <v>10</v>
      </c>
      <c r="E58" s="78">
        <f>VLOOKUP('100+'!$A58, Data!$B$98:$J$121, 5, FALSE)</f>
        <v>0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118</v>
      </c>
      <c r="I58" s="78">
        <f>VLOOKUP('100+'!$A58, Data!$B$98:$J$121, 9, FALSE)</f>
        <v>10</v>
      </c>
      <c r="J58" s="79">
        <f t="shared" si="2"/>
        <v>262</v>
      </c>
      <c r="K58" s="80">
        <f t="shared" si="3"/>
        <v>1301</v>
      </c>
      <c r="L58" s="75">
        <f t="shared" si="5"/>
        <v>0.2013835511145273</v>
      </c>
      <c r="M58" s="74">
        <f t="shared" si="4"/>
        <v>16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1260</v>
      </c>
      <c r="C59" s="78">
        <f>VLOOKUP('100+'!$A59, Data!$B$98:$J$121, 3, FALSE)</f>
        <v>200</v>
      </c>
      <c r="D59" s="78">
        <f>VLOOKUP('100+'!$A59, Data!$B$98:$J$121, 4, FALSE)</f>
        <v>7</v>
      </c>
      <c r="E59" s="78">
        <f>VLOOKUP('100+'!$A59, Data!$B$98:$J$121, 5, FALSE)</f>
        <v>0</v>
      </c>
      <c r="F59" s="78">
        <f>VLOOKUP('100+'!$A59, Data!$B$98:$J$121, 6, FALSE)</f>
        <v>0</v>
      </c>
      <c r="G59" s="78">
        <f>VLOOKUP('100+'!$A59, Data!$B$98:$J$121, 7, FALSE)</f>
        <v>0</v>
      </c>
      <c r="H59" s="78">
        <f>VLOOKUP('100+'!$A59, Data!$B$98:$J$121, 8, FALSE)</f>
        <v>231</v>
      </c>
      <c r="I59" s="78">
        <f>VLOOKUP('100+'!$A59, Data!$B$98:$J$121, 9, FALSE)</f>
        <v>38</v>
      </c>
      <c r="J59" s="79">
        <f t="shared" si="2"/>
        <v>476</v>
      </c>
      <c r="K59" s="80">
        <f t="shared" si="3"/>
        <v>1736</v>
      </c>
      <c r="L59" s="75">
        <f t="shared" si="5"/>
        <v>0.27419354838709675</v>
      </c>
      <c r="M59" s="74">
        <f t="shared" si="4"/>
        <v>11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643</v>
      </c>
      <c r="C60" s="78">
        <f>VLOOKUP('100+'!$A60, Data!$B$98:$J$121, 3, FALSE)</f>
        <v>22</v>
      </c>
      <c r="D60" s="78">
        <f>VLOOKUP('100+'!$A60, Data!$B$98:$J$121, 4, FALSE)</f>
        <v>2</v>
      </c>
      <c r="E60" s="78">
        <f>VLOOKUP('100+'!$A60, Data!$B$98:$J$121, 5, FALSE)</f>
        <v>0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19</v>
      </c>
      <c r="I60" s="78">
        <f>VLOOKUP('100+'!$A60, Data!$B$98:$J$121, 9, FALSE)</f>
        <v>3</v>
      </c>
      <c r="J60" s="79">
        <f t="shared" si="2"/>
        <v>46</v>
      </c>
      <c r="K60" s="80">
        <f t="shared" si="3"/>
        <v>689</v>
      </c>
      <c r="L60" s="75">
        <f>J60/K60</f>
        <v>6.6763425253991288E-2</v>
      </c>
      <c r="M60" s="74">
        <f t="shared" si="4"/>
        <v>24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10409</v>
      </c>
      <c r="C61" s="90">
        <f t="shared" si="6"/>
        <v>1221</v>
      </c>
      <c r="D61" s="90">
        <f t="shared" si="6"/>
        <v>51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1123</v>
      </c>
      <c r="I61" s="90">
        <f t="shared" si="6"/>
        <v>114</v>
      </c>
      <c r="J61" s="91">
        <f t="shared" si="2"/>
        <v>2509</v>
      </c>
      <c r="K61" s="92">
        <f t="shared" si="3"/>
        <v>12918</v>
      </c>
      <c r="L61" s="93">
        <f>J61/K61</f>
        <v>0.19422511224647779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2509</v>
      </c>
    </row>
    <row r="64" spans="1:19" ht="18" customHeight="1" x14ac:dyDescent="0.25">
      <c r="I64" s="2"/>
      <c r="J64" s="7" t="s">
        <v>43</v>
      </c>
      <c r="K64" s="82">
        <f>K63/K61</f>
        <v>0.19422511224647779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6"/>
  <sheetViews>
    <sheetView view="pageBreakPreview" zoomScaleNormal="90" zoomScaleSheetLayoutView="100" workbookViewId="0">
      <selection activeCell="X18" sqref="X18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92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10746</v>
      </c>
    </row>
    <row r="4" spans="1:12" ht="18" customHeight="1" x14ac:dyDescent="0.25">
      <c r="A4" s="106" t="s">
        <v>48</v>
      </c>
      <c r="B4" s="106"/>
      <c r="C4" s="106"/>
      <c r="D4" s="8">
        <f>$K$61</f>
        <v>416538</v>
      </c>
    </row>
    <row r="5" spans="1:12" ht="18" customHeight="1" x14ac:dyDescent="0.25">
      <c r="B5" s="9"/>
      <c r="C5" s="10" t="s">
        <v>47</v>
      </c>
      <c r="D5" s="15">
        <f>$K$64</f>
        <v>2.579836653558619E-2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0.1038753495805034</v>
      </c>
    </row>
    <row r="10" spans="1:12" ht="18" customHeight="1" x14ac:dyDescent="0.25">
      <c r="A10" s="74">
        <v>2</v>
      </c>
      <c r="B10" s="74" t="str">
        <f t="shared" si="0"/>
        <v>09</v>
      </c>
      <c r="C10" s="75">
        <f t="shared" ref="C10:C32" si="1">SUMIF($M$37:$M$60,$A10,$L$37:$L$60)</f>
        <v>7.6749435665914217E-2</v>
      </c>
    </row>
    <row r="11" spans="1:12" ht="18" customHeight="1" x14ac:dyDescent="0.25">
      <c r="A11" s="74">
        <v>3</v>
      </c>
      <c r="B11" s="74" t="str">
        <f t="shared" si="0"/>
        <v>06</v>
      </c>
      <c r="C11" s="75">
        <f t="shared" si="1"/>
        <v>6.5716547901821062E-2</v>
      </c>
    </row>
    <row r="12" spans="1:12" ht="18" customHeight="1" x14ac:dyDescent="0.25">
      <c r="A12" s="74">
        <v>4</v>
      </c>
      <c r="B12" s="74" t="str">
        <f t="shared" si="0"/>
        <v>23</v>
      </c>
      <c r="C12" s="75">
        <f t="shared" si="1"/>
        <v>4.8866569017228148E-2</v>
      </c>
    </row>
    <row r="13" spans="1:12" ht="18" customHeight="1" x14ac:dyDescent="0.25">
      <c r="A13" s="74">
        <v>5</v>
      </c>
      <c r="B13" s="74" t="str">
        <f t="shared" si="0"/>
        <v>03</v>
      </c>
      <c r="C13" s="75">
        <f t="shared" si="1"/>
        <v>4.5986622073578592E-2</v>
      </c>
    </row>
    <row r="14" spans="1:12" ht="18" customHeight="1" x14ac:dyDescent="0.25">
      <c r="A14" s="74">
        <v>6</v>
      </c>
      <c r="B14" s="74" t="str">
        <f t="shared" si="0"/>
        <v>07</v>
      </c>
      <c r="C14" s="75">
        <f t="shared" si="1"/>
        <v>4.2939719240297276E-2</v>
      </c>
    </row>
    <row r="15" spans="1:12" ht="18" customHeight="1" x14ac:dyDescent="0.25">
      <c r="A15" s="74">
        <v>7</v>
      </c>
      <c r="B15" s="74" t="str">
        <f t="shared" si="0"/>
        <v>04</v>
      </c>
      <c r="C15" s="75">
        <f t="shared" si="1"/>
        <v>3.8968481375358167E-2</v>
      </c>
    </row>
    <row r="16" spans="1:12" ht="18" customHeight="1" x14ac:dyDescent="0.25">
      <c r="A16" s="74">
        <v>8</v>
      </c>
      <c r="B16" s="74" t="str">
        <f t="shared" si="0"/>
        <v>13</v>
      </c>
      <c r="C16" s="75">
        <f t="shared" si="1"/>
        <v>3.6820512820512817E-2</v>
      </c>
    </row>
    <row r="17" spans="1:3" ht="18" customHeight="1" x14ac:dyDescent="0.25">
      <c r="A17" s="74">
        <v>9</v>
      </c>
      <c r="B17" s="74" t="str">
        <f t="shared" si="0"/>
        <v>01</v>
      </c>
      <c r="C17" s="75">
        <f t="shared" si="1"/>
        <v>3.64741641337386E-2</v>
      </c>
    </row>
    <row r="18" spans="1:3" ht="18" customHeight="1" x14ac:dyDescent="0.25">
      <c r="A18" s="74">
        <v>10</v>
      </c>
      <c r="B18" s="74" t="str">
        <f t="shared" si="0"/>
        <v>10</v>
      </c>
      <c r="C18" s="75">
        <f t="shared" si="1"/>
        <v>3.5422702133263102E-2</v>
      </c>
    </row>
    <row r="19" spans="1:3" ht="18" customHeight="1" x14ac:dyDescent="0.25">
      <c r="A19" s="74">
        <v>11</v>
      </c>
      <c r="B19" s="74" t="str">
        <f t="shared" si="0"/>
        <v>02</v>
      </c>
      <c r="C19" s="75">
        <f t="shared" si="1"/>
        <v>3.038623466959546E-2</v>
      </c>
    </row>
    <row r="20" spans="1:3" ht="18" customHeight="1" x14ac:dyDescent="0.25">
      <c r="A20" s="74">
        <v>12</v>
      </c>
      <c r="B20" s="74" t="str">
        <f t="shared" si="0"/>
        <v>22</v>
      </c>
      <c r="C20" s="75">
        <f t="shared" si="1"/>
        <v>2.8736588205938617E-2</v>
      </c>
    </row>
    <row r="21" spans="1:3" ht="18" customHeight="1" x14ac:dyDescent="0.25">
      <c r="A21" s="74">
        <v>13</v>
      </c>
      <c r="B21" s="74" t="str">
        <f t="shared" si="0"/>
        <v>05</v>
      </c>
      <c r="C21" s="75">
        <f t="shared" si="1"/>
        <v>2.4713467048710601E-2</v>
      </c>
    </row>
    <row r="22" spans="1:3" ht="18" customHeight="1" x14ac:dyDescent="0.25">
      <c r="A22" s="74">
        <v>14</v>
      </c>
      <c r="B22" s="74" t="str">
        <f t="shared" si="0"/>
        <v>17</v>
      </c>
      <c r="C22" s="75">
        <f t="shared" si="1"/>
        <v>2.4545228008970844E-2</v>
      </c>
    </row>
    <row r="23" spans="1:3" ht="18" customHeight="1" x14ac:dyDescent="0.25">
      <c r="A23" s="74">
        <v>15</v>
      </c>
      <c r="B23" s="74" t="str">
        <f t="shared" si="0"/>
        <v>12</v>
      </c>
      <c r="C23" s="75">
        <f t="shared" si="1"/>
        <v>2.0896407172951114E-2</v>
      </c>
    </row>
    <row r="24" spans="1:3" ht="18" customHeight="1" x14ac:dyDescent="0.25">
      <c r="A24" s="74">
        <v>16</v>
      </c>
      <c r="B24" s="74" t="str">
        <f t="shared" si="0"/>
        <v>11</v>
      </c>
      <c r="C24" s="75">
        <f t="shared" si="1"/>
        <v>1.9549708144167517E-2</v>
      </c>
    </row>
    <row r="25" spans="1:3" ht="18" customHeight="1" x14ac:dyDescent="0.25">
      <c r="A25" s="74">
        <v>17</v>
      </c>
      <c r="B25" s="74" t="str">
        <f t="shared" si="0"/>
        <v>18</v>
      </c>
      <c r="C25" s="75">
        <f t="shared" si="1"/>
        <v>1.8962913240476591E-2</v>
      </c>
    </row>
    <row r="26" spans="1:3" ht="18" customHeight="1" x14ac:dyDescent="0.25">
      <c r="A26" s="74">
        <v>18</v>
      </c>
      <c r="B26" s="74" t="str">
        <f t="shared" si="0"/>
        <v>08</v>
      </c>
      <c r="C26" s="75">
        <f t="shared" si="1"/>
        <v>1.8639127775179013E-2</v>
      </c>
    </row>
    <row r="27" spans="1:3" ht="18" customHeight="1" x14ac:dyDescent="0.25">
      <c r="A27" s="74">
        <v>19</v>
      </c>
      <c r="B27" s="74" t="str">
        <f t="shared" si="0"/>
        <v>16</v>
      </c>
      <c r="C27" s="75">
        <f t="shared" si="1"/>
        <v>1.834862385321101E-2</v>
      </c>
    </row>
    <row r="28" spans="1:3" ht="18" customHeight="1" x14ac:dyDescent="0.25">
      <c r="A28" s="74">
        <v>20</v>
      </c>
      <c r="B28" s="74" t="str">
        <f t="shared" si="0"/>
        <v>14</v>
      </c>
      <c r="C28" s="75">
        <f t="shared" si="1"/>
        <v>1.3168876935917648E-2</v>
      </c>
    </row>
    <row r="29" spans="1:3" ht="18" customHeight="1" x14ac:dyDescent="0.25">
      <c r="A29" s="74">
        <v>21</v>
      </c>
      <c r="B29" s="74" t="str">
        <f t="shared" si="0"/>
        <v>21</v>
      </c>
      <c r="C29" s="75">
        <f t="shared" si="1"/>
        <v>1.2621036764518024E-2</v>
      </c>
    </row>
    <row r="30" spans="1:3" ht="18" customHeight="1" x14ac:dyDescent="0.25">
      <c r="A30" s="74">
        <v>22</v>
      </c>
      <c r="B30" s="74" t="str">
        <f t="shared" si="0"/>
        <v>15</v>
      </c>
      <c r="C30" s="75">
        <f t="shared" si="1"/>
        <v>1.2301824708345796E-2</v>
      </c>
    </row>
    <row r="31" spans="1:3" ht="18" customHeight="1" x14ac:dyDescent="0.25">
      <c r="A31" s="74">
        <v>23</v>
      </c>
      <c r="B31" s="74" t="str">
        <f t="shared" si="0"/>
        <v>20</v>
      </c>
      <c r="C31" s="75">
        <f t="shared" si="1"/>
        <v>8.2780029317927051E-3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4.9355833786971512E-3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93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6340</v>
      </c>
      <c r="C37" s="78">
        <f>VLOOKUP('0-4'!$A37, Data!$B$2:$J$25, 3, FALSE)</f>
        <v>33</v>
      </c>
      <c r="D37" s="78">
        <f>VLOOKUP('0-4'!$A37, Data!$B$2:$J$25, 4, FALSE)</f>
        <v>0</v>
      </c>
      <c r="E37" s="78">
        <f>VLOOKUP('0-4'!$A37, Data!$B$2:$J$25, 5, FALSE)</f>
        <v>0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168</v>
      </c>
      <c r="I37" s="78">
        <f>VLOOKUP('0-4'!$A37, Data!$B$2:$J$25, 9, FALSE)</f>
        <v>39</v>
      </c>
      <c r="J37" s="79">
        <f t="shared" ref="J37:J60" si="2">SUM(C37:I37)</f>
        <v>240</v>
      </c>
      <c r="K37" s="80">
        <f t="shared" ref="K37:K60" si="3">SUM(B37:I37)</f>
        <v>6580</v>
      </c>
      <c r="L37" s="75">
        <f t="shared" ref="L37:L61" si="4">J37/K37</f>
        <v>3.64741641337386E-2</v>
      </c>
      <c r="M37" s="74">
        <f>RANK(L37,$L$37:$L$60)</f>
        <v>9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5297</v>
      </c>
      <c r="C38" s="78">
        <f>VLOOKUP('0-4'!$A38, Data!$B$2:$J$25, 3, FALSE)</f>
        <v>24</v>
      </c>
      <c r="D38" s="78">
        <f>VLOOKUP('0-4'!$A38, Data!$B$2:$J$25, 4, FALSE)</f>
        <v>1</v>
      </c>
      <c r="E38" s="78">
        <f>VLOOKUP('0-4'!$A38, Data!$B$2:$J$25, 5, FALSE)</f>
        <v>0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130</v>
      </c>
      <c r="I38" s="78">
        <f>VLOOKUP('0-4'!$A38, Data!$B$2:$J$25, 9, FALSE)</f>
        <v>11</v>
      </c>
      <c r="J38" s="79">
        <f t="shared" si="2"/>
        <v>166</v>
      </c>
      <c r="K38" s="80">
        <f t="shared" si="3"/>
        <v>5463</v>
      </c>
      <c r="L38" s="75">
        <f t="shared" si="4"/>
        <v>3.038623466959546E-2</v>
      </c>
      <c r="M38" s="74">
        <f t="shared" ref="M38:M60" si="5">RANK(L38,$L$37:$L$60)</f>
        <v>11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1141</v>
      </c>
      <c r="C39" s="78">
        <f>VLOOKUP('0-4'!$A39, Data!$B$2:$J$25, 3, FALSE)</f>
        <v>17</v>
      </c>
      <c r="D39" s="78">
        <f>VLOOKUP('0-4'!$A39, Data!$B$2:$J$25, 4, FALSE)</f>
        <v>1</v>
      </c>
      <c r="E39" s="78">
        <f>VLOOKUP('0-4'!$A39, Data!$B$2:$J$25, 5, FALSE)</f>
        <v>0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27</v>
      </c>
      <c r="I39" s="78">
        <f>VLOOKUP('0-4'!$A39, Data!$B$2:$J$25, 9, FALSE)</f>
        <v>10</v>
      </c>
      <c r="J39" s="79">
        <f t="shared" si="2"/>
        <v>55</v>
      </c>
      <c r="K39" s="80">
        <f t="shared" si="3"/>
        <v>1196</v>
      </c>
      <c r="L39" s="75">
        <f t="shared" si="4"/>
        <v>4.5986622073578592E-2</v>
      </c>
      <c r="M39" s="74">
        <f t="shared" si="5"/>
        <v>5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3354</v>
      </c>
      <c r="C40" s="78">
        <f>VLOOKUP('0-4'!$A40, Data!$B$2:$J$25, 3, FALSE)</f>
        <v>32</v>
      </c>
      <c r="D40" s="78">
        <f>VLOOKUP('0-4'!$A40, Data!$B$2:$J$25, 4, FALSE)</f>
        <v>0</v>
      </c>
      <c r="E40" s="78">
        <f>VLOOKUP('0-4'!$A40, Data!$B$2:$J$25, 5, FALSE)</f>
        <v>0</v>
      </c>
      <c r="F40" s="78">
        <f>VLOOKUP('0-4'!$A40, Data!$B$2:$J$25, 6, FALSE)</f>
        <v>0</v>
      </c>
      <c r="G40" s="78">
        <f>VLOOKUP('0-4'!$A40, Data!$B$2:$J$25, 7, FALSE)</f>
        <v>0</v>
      </c>
      <c r="H40" s="78">
        <f>VLOOKUP('0-4'!$A40, Data!$B$2:$J$25, 8, FALSE)</f>
        <v>89</v>
      </c>
      <c r="I40" s="78">
        <f>VLOOKUP('0-4'!$A40, Data!$B$2:$J$25, 9, FALSE)</f>
        <v>15</v>
      </c>
      <c r="J40" s="79">
        <f t="shared" si="2"/>
        <v>136</v>
      </c>
      <c r="K40" s="80">
        <f t="shared" si="3"/>
        <v>3490</v>
      </c>
      <c r="L40" s="75">
        <f t="shared" si="4"/>
        <v>3.8968481375358167E-2</v>
      </c>
      <c r="M40" s="74">
        <f t="shared" si="5"/>
        <v>7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5446</v>
      </c>
      <c r="C41" s="78">
        <f>VLOOKUP('0-4'!$A41, Data!$B$2:$J$25, 3, FALSE)</f>
        <v>19</v>
      </c>
      <c r="D41" s="78">
        <f>VLOOKUP('0-4'!$A41, Data!$B$2:$J$25, 4, FALSE)</f>
        <v>1</v>
      </c>
      <c r="E41" s="78">
        <f>VLOOKUP('0-4'!$A41, Data!$B$2:$J$25, 5, FALSE)</f>
        <v>0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105</v>
      </c>
      <c r="I41" s="78">
        <f>VLOOKUP('0-4'!$A41, Data!$B$2:$J$25, 9, FALSE)</f>
        <v>13</v>
      </c>
      <c r="J41" s="79">
        <f t="shared" si="2"/>
        <v>138</v>
      </c>
      <c r="K41" s="80">
        <f t="shared" si="3"/>
        <v>5584</v>
      </c>
      <c r="L41" s="75">
        <f t="shared" si="4"/>
        <v>2.4713467048710601E-2</v>
      </c>
      <c r="M41" s="74">
        <f t="shared" si="5"/>
        <v>13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1180</v>
      </c>
      <c r="C42" s="78">
        <f>VLOOKUP('0-4'!$A42, Data!$B$2:$J$25, 3, FALSE)</f>
        <v>28</v>
      </c>
      <c r="D42" s="78">
        <f>VLOOKUP('0-4'!$A42, Data!$B$2:$J$25, 4, FALSE)</f>
        <v>1</v>
      </c>
      <c r="E42" s="78">
        <f>VLOOKUP('0-4'!$A42, Data!$B$2:$J$25, 5, FALSE)</f>
        <v>0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36</v>
      </c>
      <c r="I42" s="78">
        <f>VLOOKUP('0-4'!$A42, Data!$B$2:$J$25, 9, FALSE)</f>
        <v>18</v>
      </c>
      <c r="J42" s="79">
        <f t="shared" si="2"/>
        <v>83</v>
      </c>
      <c r="K42" s="80">
        <f t="shared" si="3"/>
        <v>1263</v>
      </c>
      <c r="L42" s="75">
        <f t="shared" si="4"/>
        <v>6.5716547901821062E-2</v>
      </c>
      <c r="M42" s="74">
        <f t="shared" si="5"/>
        <v>3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1159</v>
      </c>
      <c r="C43" s="78">
        <f>VLOOKUP('0-4'!$A43, Data!$B$2:$J$25, 3, FALSE)</f>
        <v>13</v>
      </c>
      <c r="D43" s="78">
        <f>VLOOKUP('0-4'!$A43, Data!$B$2:$J$25, 4, FALSE)</f>
        <v>0</v>
      </c>
      <c r="E43" s="78">
        <f>VLOOKUP('0-4'!$A43, Data!$B$2:$J$25, 5, FALSE)</f>
        <v>0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35</v>
      </c>
      <c r="I43" s="78">
        <f>VLOOKUP('0-4'!$A43, Data!$B$2:$J$25, 9, FALSE)</f>
        <v>4</v>
      </c>
      <c r="J43" s="79">
        <f t="shared" si="2"/>
        <v>52</v>
      </c>
      <c r="K43" s="80">
        <f t="shared" si="3"/>
        <v>1211</v>
      </c>
      <c r="L43" s="75">
        <f t="shared" si="4"/>
        <v>4.2939719240297276E-2</v>
      </c>
      <c r="M43" s="74">
        <f t="shared" si="5"/>
        <v>6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27273</v>
      </c>
      <c r="C44" s="78">
        <f>VLOOKUP('0-4'!$A44, Data!$B$2:$J$25, 3, FALSE)</f>
        <v>50</v>
      </c>
      <c r="D44" s="78">
        <f>VLOOKUP('0-4'!$A44, Data!$B$2:$J$25, 4, FALSE)</f>
        <v>7</v>
      </c>
      <c r="E44" s="78">
        <f>VLOOKUP('0-4'!$A44, Data!$B$2:$J$25, 5, FALSE)</f>
        <v>0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430</v>
      </c>
      <c r="I44" s="78">
        <f>VLOOKUP('0-4'!$A44, Data!$B$2:$J$25, 9, FALSE)</f>
        <v>31</v>
      </c>
      <c r="J44" s="79">
        <f t="shared" si="2"/>
        <v>518</v>
      </c>
      <c r="K44" s="80">
        <f t="shared" si="3"/>
        <v>27791</v>
      </c>
      <c r="L44" s="75">
        <f t="shared" si="4"/>
        <v>1.8639127775179013E-2</v>
      </c>
      <c r="M44" s="74">
        <f t="shared" si="5"/>
        <v>18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4090</v>
      </c>
      <c r="C45" s="78">
        <f>VLOOKUP('0-4'!$A45, Data!$B$2:$J$25, 3, FALSE)</f>
        <v>75</v>
      </c>
      <c r="D45" s="78">
        <f>VLOOKUP('0-4'!$A45, Data!$B$2:$J$25, 4, FALSE)</f>
        <v>41</v>
      </c>
      <c r="E45" s="78">
        <f>VLOOKUP('0-4'!$A45, Data!$B$2:$J$25, 5, FALSE)</f>
        <v>0</v>
      </c>
      <c r="F45" s="78">
        <f>VLOOKUP('0-4'!$A45, Data!$B$2:$J$25, 6, FALSE)</f>
        <v>0</v>
      </c>
      <c r="G45" s="78">
        <f>VLOOKUP('0-4'!$A45, Data!$B$2:$J$25, 7, FALSE)</f>
        <v>0</v>
      </c>
      <c r="H45" s="78">
        <f>VLOOKUP('0-4'!$A45, Data!$B$2:$J$25, 8, FALSE)</f>
        <v>193</v>
      </c>
      <c r="I45" s="78">
        <f>VLOOKUP('0-4'!$A45, Data!$B$2:$J$25, 9, FALSE)</f>
        <v>31</v>
      </c>
      <c r="J45" s="79">
        <f t="shared" si="2"/>
        <v>340</v>
      </c>
      <c r="K45" s="80">
        <f t="shared" si="3"/>
        <v>4430</v>
      </c>
      <c r="L45" s="75">
        <f t="shared" si="4"/>
        <v>7.6749435665914217E-2</v>
      </c>
      <c r="M45" s="74">
        <f t="shared" si="5"/>
        <v>2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7325</v>
      </c>
      <c r="C46" s="78">
        <f>VLOOKUP('0-4'!$A46, Data!$B$2:$J$25, 3, FALSE)</f>
        <v>49</v>
      </c>
      <c r="D46" s="78">
        <f>VLOOKUP('0-4'!$A46, Data!$B$2:$J$25, 4, FALSE)</f>
        <v>5</v>
      </c>
      <c r="E46" s="78">
        <f>VLOOKUP('0-4'!$A46, Data!$B$2:$J$25, 5, FALSE)</f>
        <v>0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119</v>
      </c>
      <c r="I46" s="78">
        <f>VLOOKUP('0-4'!$A46, Data!$B$2:$J$25, 9, FALSE)</f>
        <v>96</v>
      </c>
      <c r="J46" s="79">
        <f t="shared" si="2"/>
        <v>269</v>
      </c>
      <c r="K46" s="80">
        <f t="shared" si="3"/>
        <v>7594</v>
      </c>
      <c r="L46" s="75">
        <f t="shared" si="4"/>
        <v>3.5422702133263102E-2</v>
      </c>
      <c r="M46" s="74">
        <f t="shared" si="5"/>
        <v>10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10582</v>
      </c>
      <c r="C47" s="78">
        <f>VLOOKUP('0-4'!$A47, Data!$B$2:$J$25, 3, FALSE)</f>
        <v>55</v>
      </c>
      <c r="D47" s="78">
        <f>VLOOKUP('0-4'!$A47, Data!$B$2:$J$25, 4, FALSE)</f>
        <v>6</v>
      </c>
      <c r="E47" s="78">
        <f>VLOOKUP('0-4'!$A47, Data!$B$2:$J$25, 5, FALSE)</f>
        <v>0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121</v>
      </c>
      <c r="I47" s="78">
        <f>VLOOKUP('0-4'!$A47, Data!$B$2:$J$25, 9, FALSE)</f>
        <v>29</v>
      </c>
      <c r="J47" s="79">
        <f t="shared" si="2"/>
        <v>211</v>
      </c>
      <c r="K47" s="80">
        <f t="shared" si="3"/>
        <v>10793</v>
      </c>
      <c r="L47" s="75">
        <f t="shared" si="4"/>
        <v>1.9549708144167517E-2</v>
      </c>
      <c r="M47" s="74">
        <f t="shared" si="5"/>
        <v>16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46246</v>
      </c>
      <c r="C48" s="78">
        <f>VLOOKUP('0-4'!$A48, Data!$B$2:$J$25, 3, FALSE)</f>
        <v>103</v>
      </c>
      <c r="D48" s="78">
        <f>VLOOKUP('0-4'!$A48, Data!$B$2:$J$25, 4, FALSE)</f>
        <v>6</v>
      </c>
      <c r="E48" s="78">
        <f>VLOOKUP('0-4'!$A48, Data!$B$2:$J$25, 5, FALSE)</f>
        <v>0</v>
      </c>
      <c r="F48" s="78">
        <f>VLOOKUP('0-4'!$A48, Data!$B$2:$J$25, 6, FALSE)</f>
        <v>0</v>
      </c>
      <c r="G48" s="78">
        <f>VLOOKUP('0-4'!$A48, Data!$B$2:$J$25, 7, FALSE)</f>
        <v>0</v>
      </c>
      <c r="H48" s="78">
        <f>VLOOKUP('0-4'!$A48, Data!$B$2:$J$25, 8, FALSE)</f>
        <v>819</v>
      </c>
      <c r="I48" s="78">
        <f>VLOOKUP('0-4'!$A48, Data!$B$2:$J$25, 9, FALSE)</f>
        <v>59</v>
      </c>
      <c r="J48" s="79">
        <f t="shared" si="2"/>
        <v>987</v>
      </c>
      <c r="K48" s="80">
        <f t="shared" si="3"/>
        <v>47233</v>
      </c>
      <c r="L48" s="75">
        <f t="shared" si="4"/>
        <v>2.0896407172951114E-2</v>
      </c>
      <c r="M48" s="74">
        <f t="shared" si="5"/>
        <v>15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9391</v>
      </c>
      <c r="C49" s="78">
        <f>VLOOKUP('0-4'!$A49, Data!$B$2:$J$25, 3, FALSE)</f>
        <v>70</v>
      </c>
      <c r="D49" s="78">
        <f>VLOOKUP('0-4'!$A49, Data!$B$2:$J$25, 4, FALSE)</f>
        <v>8</v>
      </c>
      <c r="E49" s="78">
        <f>VLOOKUP('0-4'!$A49, Data!$B$2:$J$25, 5, FALSE)</f>
        <v>0</v>
      </c>
      <c r="F49" s="78">
        <f>VLOOKUP('0-4'!$A49, Data!$B$2:$J$25, 6, FALSE)</f>
        <v>0</v>
      </c>
      <c r="G49" s="78">
        <f>VLOOKUP('0-4'!$A49, Data!$B$2:$J$25, 7, FALSE)</f>
        <v>0</v>
      </c>
      <c r="H49" s="78">
        <f>VLOOKUP('0-4'!$A49, Data!$B$2:$J$25, 8, FALSE)</f>
        <v>244</v>
      </c>
      <c r="I49" s="78">
        <f>VLOOKUP('0-4'!$A49, Data!$B$2:$J$25, 9, FALSE)</f>
        <v>37</v>
      </c>
      <c r="J49" s="79">
        <f t="shared" si="2"/>
        <v>359</v>
      </c>
      <c r="K49" s="80">
        <f t="shared" si="3"/>
        <v>9750</v>
      </c>
      <c r="L49" s="75">
        <f t="shared" si="4"/>
        <v>3.6820512820512817E-2</v>
      </c>
      <c r="M49" s="74">
        <f t="shared" si="5"/>
        <v>8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21282</v>
      </c>
      <c r="C50" s="78">
        <f>VLOOKUP('0-4'!$A50, Data!$B$2:$J$25, 3, FALSE)</f>
        <v>10</v>
      </c>
      <c r="D50" s="78">
        <f>VLOOKUP('0-4'!$A50, Data!$B$2:$J$25, 4, FALSE)</f>
        <v>0</v>
      </c>
      <c r="E50" s="78">
        <f>VLOOKUP('0-4'!$A50, Data!$B$2:$J$25, 5, FALSE)</f>
        <v>0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153</v>
      </c>
      <c r="I50" s="78">
        <f>VLOOKUP('0-4'!$A50, Data!$B$2:$J$25, 9, FALSE)</f>
        <v>121</v>
      </c>
      <c r="J50" s="79">
        <f t="shared" si="2"/>
        <v>284</v>
      </c>
      <c r="K50" s="80">
        <f t="shared" si="3"/>
        <v>21566</v>
      </c>
      <c r="L50" s="75">
        <f t="shared" si="4"/>
        <v>1.3168876935917648E-2</v>
      </c>
      <c r="M50" s="74">
        <f t="shared" si="5"/>
        <v>20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26415</v>
      </c>
      <c r="C51" s="78">
        <f>VLOOKUP('0-4'!$A51, Data!$B$2:$J$25, 3, FALSE)</f>
        <v>11</v>
      </c>
      <c r="D51" s="78">
        <f>VLOOKUP('0-4'!$A51, Data!$B$2:$J$25, 4, FALSE)</f>
        <v>1</v>
      </c>
      <c r="E51" s="78">
        <f>VLOOKUP('0-4'!$A51, Data!$B$2:$J$25, 5, FALSE)</f>
        <v>0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305</v>
      </c>
      <c r="I51" s="78">
        <f>VLOOKUP('0-4'!$A51, Data!$B$2:$J$25, 9, FALSE)</f>
        <v>12</v>
      </c>
      <c r="J51" s="79">
        <f t="shared" si="2"/>
        <v>329</v>
      </c>
      <c r="K51" s="80">
        <f t="shared" si="3"/>
        <v>26744</v>
      </c>
      <c r="L51" s="75">
        <f t="shared" si="4"/>
        <v>1.2301824708345796E-2</v>
      </c>
      <c r="M51" s="74">
        <f t="shared" si="5"/>
        <v>22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9202</v>
      </c>
      <c r="C52" s="78">
        <f>VLOOKUP('0-4'!$A52, Data!$B$2:$J$25, 3, FALSE)</f>
        <v>36</v>
      </c>
      <c r="D52" s="78">
        <f>VLOOKUP('0-4'!$A52, Data!$B$2:$J$25, 4, FALSE)</f>
        <v>2</v>
      </c>
      <c r="E52" s="78">
        <f>VLOOKUP('0-4'!$A52, Data!$B$2:$J$25, 5, FALSE)</f>
        <v>0</v>
      </c>
      <c r="F52" s="78">
        <f>VLOOKUP('0-4'!$A52, Data!$B$2:$J$25, 6, FALSE)</f>
        <v>0</v>
      </c>
      <c r="G52" s="78">
        <f>VLOOKUP('0-4'!$A52, Data!$B$2:$J$25, 7, FALSE)</f>
        <v>0</v>
      </c>
      <c r="H52" s="78">
        <f>VLOOKUP('0-4'!$A52, Data!$B$2:$J$25, 8, FALSE)</f>
        <v>119</v>
      </c>
      <c r="I52" s="78">
        <f>VLOOKUP('0-4'!$A52, Data!$B$2:$J$25, 9, FALSE)</f>
        <v>15</v>
      </c>
      <c r="J52" s="79">
        <f t="shared" si="2"/>
        <v>172</v>
      </c>
      <c r="K52" s="80">
        <f t="shared" si="3"/>
        <v>9374</v>
      </c>
      <c r="L52" s="75">
        <f t="shared" si="4"/>
        <v>1.834862385321101E-2</v>
      </c>
      <c r="M52" s="74">
        <f t="shared" si="5"/>
        <v>19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7829</v>
      </c>
      <c r="C53" s="78">
        <f>VLOOKUP('0-4'!$A53, Data!$B$2:$J$25, 3, FALSE)</f>
        <v>31</v>
      </c>
      <c r="D53" s="78">
        <f>VLOOKUP('0-4'!$A53, Data!$B$2:$J$25, 4, FALSE)</f>
        <v>5</v>
      </c>
      <c r="E53" s="78">
        <f>VLOOKUP('0-4'!$A53, Data!$B$2:$J$25, 5, FALSE)</f>
        <v>0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147</v>
      </c>
      <c r="I53" s="78">
        <f>VLOOKUP('0-4'!$A53, Data!$B$2:$J$25, 9, FALSE)</f>
        <v>14</v>
      </c>
      <c r="J53" s="79">
        <f t="shared" si="2"/>
        <v>197</v>
      </c>
      <c r="K53" s="80">
        <f t="shared" si="3"/>
        <v>8026</v>
      </c>
      <c r="L53" s="75">
        <f t="shared" si="4"/>
        <v>2.4545228008970844E-2</v>
      </c>
      <c r="M53" s="74">
        <f t="shared" si="5"/>
        <v>14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17538</v>
      </c>
      <c r="C54" s="78">
        <f>VLOOKUP('0-4'!$A54, Data!$B$2:$J$25, 3, FALSE)</f>
        <v>33</v>
      </c>
      <c r="D54" s="78">
        <f>VLOOKUP('0-4'!$A54, Data!$B$2:$J$25, 4, FALSE)</f>
        <v>2</v>
      </c>
      <c r="E54" s="78">
        <f>VLOOKUP('0-4'!$A54, Data!$B$2:$J$25, 5, FALSE)</f>
        <v>0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285</v>
      </c>
      <c r="I54" s="78">
        <f>VLOOKUP('0-4'!$A54, Data!$B$2:$J$25, 9, FALSE)</f>
        <v>19</v>
      </c>
      <c r="J54" s="79">
        <f t="shared" si="2"/>
        <v>339</v>
      </c>
      <c r="K54" s="80">
        <f t="shared" si="3"/>
        <v>17877</v>
      </c>
      <c r="L54" s="75">
        <f t="shared" si="4"/>
        <v>1.8962913240476591E-2</v>
      </c>
      <c r="M54" s="74">
        <f t="shared" si="5"/>
        <v>17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2243</v>
      </c>
      <c r="C55" s="78">
        <f>VLOOKUP('0-4'!$A55, Data!$B$2:$J$25, 3, FALSE)</f>
        <v>100</v>
      </c>
      <c r="D55" s="78">
        <f>VLOOKUP('0-4'!$A55, Data!$B$2:$J$25, 4, FALSE)</f>
        <v>8</v>
      </c>
      <c r="E55" s="78">
        <f>VLOOKUP('0-4'!$A55, Data!$B$2:$J$25, 5, FALSE)</f>
        <v>0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124</v>
      </c>
      <c r="I55" s="78">
        <f>VLOOKUP('0-4'!$A55, Data!$B$2:$J$25, 9, FALSE)</f>
        <v>28</v>
      </c>
      <c r="J55" s="79">
        <f t="shared" si="2"/>
        <v>260</v>
      </c>
      <c r="K55" s="80">
        <f t="shared" si="3"/>
        <v>2503</v>
      </c>
      <c r="L55" s="75">
        <f t="shared" si="4"/>
        <v>0.1038753495805034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11501</v>
      </c>
      <c r="C56" s="78">
        <f>VLOOKUP('0-4'!$A56, Data!$B$2:$J$25, 3, FALSE)</f>
        <v>23</v>
      </c>
      <c r="D56" s="78">
        <f>VLOOKUP('0-4'!$A56, Data!$B$2:$J$25, 4, FALSE)</f>
        <v>6</v>
      </c>
      <c r="E56" s="78">
        <f>VLOOKUP('0-4'!$A56, Data!$B$2:$J$25, 5, FALSE)</f>
        <v>0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56</v>
      </c>
      <c r="I56" s="78">
        <f>VLOOKUP('0-4'!$A56, Data!$B$2:$J$25, 9, FALSE)</f>
        <v>11</v>
      </c>
      <c r="J56" s="79">
        <f t="shared" si="2"/>
        <v>96</v>
      </c>
      <c r="K56" s="80">
        <f t="shared" si="3"/>
        <v>11597</v>
      </c>
      <c r="L56" s="75">
        <f t="shared" si="4"/>
        <v>8.2780029317927051E-3</v>
      </c>
      <c r="M56" s="74">
        <f t="shared" si="5"/>
        <v>23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38647</v>
      </c>
      <c r="C57" s="78">
        <f>VLOOKUP('0-4'!$A57, Data!$B$2:$J$25, 3, FALSE)</f>
        <v>22</v>
      </c>
      <c r="D57" s="78">
        <f>VLOOKUP('0-4'!$A57, Data!$B$2:$J$25, 4, FALSE)</f>
        <v>2</v>
      </c>
      <c r="E57" s="78">
        <f>VLOOKUP('0-4'!$A57, Data!$B$2:$J$25, 5, FALSE)</f>
        <v>0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443</v>
      </c>
      <c r="I57" s="78">
        <f>VLOOKUP('0-4'!$A57, Data!$B$2:$J$25, 9, FALSE)</f>
        <v>27</v>
      </c>
      <c r="J57" s="79">
        <f t="shared" si="2"/>
        <v>494</v>
      </c>
      <c r="K57" s="80">
        <f t="shared" si="3"/>
        <v>39141</v>
      </c>
      <c r="L57" s="75">
        <f t="shared" si="4"/>
        <v>1.2621036764518024E-2</v>
      </c>
      <c r="M57" s="74">
        <f t="shared" si="5"/>
        <v>21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46710</v>
      </c>
      <c r="C58" s="78">
        <f>VLOOKUP('0-4'!$A58, Data!$B$2:$J$25, 3, FALSE)</f>
        <v>155</v>
      </c>
      <c r="D58" s="78">
        <f>VLOOKUP('0-4'!$A58, Data!$B$2:$J$25, 4, FALSE)</f>
        <v>4</v>
      </c>
      <c r="E58" s="78">
        <f>VLOOKUP('0-4'!$A58, Data!$B$2:$J$25, 5, FALSE)</f>
        <v>0</v>
      </c>
      <c r="F58" s="78">
        <f>VLOOKUP('0-4'!$A58, Data!$B$2:$J$25, 6, FALSE)</f>
        <v>0</v>
      </c>
      <c r="G58" s="78">
        <f>VLOOKUP('0-4'!$A58, Data!$B$2:$J$25, 7, FALSE)</f>
        <v>0</v>
      </c>
      <c r="H58" s="78">
        <f>VLOOKUP('0-4'!$A58, Data!$B$2:$J$25, 8, FALSE)</f>
        <v>1122</v>
      </c>
      <c r="I58" s="78">
        <f>VLOOKUP('0-4'!$A58, Data!$B$2:$J$25, 9, FALSE)</f>
        <v>101</v>
      </c>
      <c r="J58" s="79">
        <f t="shared" si="2"/>
        <v>1382</v>
      </c>
      <c r="K58" s="80">
        <f t="shared" si="3"/>
        <v>48092</v>
      </c>
      <c r="L58" s="75">
        <f t="shared" si="4"/>
        <v>2.8736588205938617E-2</v>
      </c>
      <c r="M58" s="74">
        <f t="shared" si="5"/>
        <v>12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68182</v>
      </c>
      <c r="C59" s="78">
        <f>VLOOKUP('0-4'!$A59, Data!$B$2:$J$25, 3, FALSE)</f>
        <v>346</v>
      </c>
      <c r="D59" s="78">
        <f>VLOOKUP('0-4'!$A59, Data!$B$2:$J$25, 4, FALSE)</f>
        <v>26</v>
      </c>
      <c r="E59" s="78">
        <f>VLOOKUP('0-4'!$A59, Data!$B$2:$J$25, 5, FALSE)</f>
        <v>0</v>
      </c>
      <c r="F59" s="78">
        <f>VLOOKUP('0-4'!$A59, Data!$B$2:$J$25, 6, FALSE)</f>
        <v>0</v>
      </c>
      <c r="G59" s="78">
        <f>VLOOKUP('0-4'!$A59, Data!$B$2:$J$25, 7, FALSE)</f>
        <v>0</v>
      </c>
      <c r="H59" s="78">
        <f>VLOOKUP('0-4'!$A59, Data!$B$2:$J$25, 8, FALSE)</f>
        <v>2763</v>
      </c>
      <c r="I59" s="78">
        <f>VLOOKUP('0-4'!$A59, Data!$B$2:$J$25, 9, FALSE)</f>
        <v>368</v>
      </c>
      <c r="J59" s="79">
        <f t="shared" si="2"/>
        <v>3503</v>
      </c>
      <c r="K59" s="80">
        <f t="shared" si="3"/>
        <v>71685</v>
      </c>
      <c r="L59" s="75">
        <f t="shared" si="4"/>
        <v>4.8866569017228148E-2</v>
      </c>
      <c r="M59" s="74">
        <f t="shared" si="5"/>
        <v>4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27419</v>
      </c>
      <c r="C60" s="78">
        <f>VLOOKUP('0-4'!$A60, Data!$B$2:$J$25, 3, FALSE)</f>
        <v>24</v>
      </c>
      <c r="D60" s="78">
        <f>VLOOKUP('0-4'!$A60, Data!$B$2:$J$25, 4, FALSE)</f>
        <v>1</v>
      </c>
      <c r="E60" s="78">
        <f>VLOOKUP('0-4'!$A60, Data!$B$2:$J$25, 5, FALSE)</f>
        <v>0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106</v>
      </c>
      <c r="I60" s="78">
        <f>VLOOKUP('0-4'!$A60, Data!$B$2:$J$25, 9, FALSE)</f>
        <v>5</v>
      </c>
      <c r="J60" s="79">
        <f t="shared" si="2"/>
        <v>136</v>
      </c>
      <c r="K60" s="80">
        <f t="shared" si="3"/>
        <v>27555</v>
      </c>
      <c r="L60" s="75">
        <f t="shared" si="4"/>
        <v>4.9355833786971512E-3</v>
      </c>
      <c r="M60" s="74">
        <f t="shared" si="5"/>
        <v>24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405792</v>
      </c>
      <c r="C61" s="90">
        <f t="shared" ref="C61:K61" si="6">SUM(C37:C60)</f>
        <v>1359</v>
      </c>
      <c r="D61" s="90">
        <f t="shared" si="6"/>
        <v>134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8139</v>
      </c>
      <c r="I61" s="90">
        <f t="shared" si="6"/>
        <v>1114</v>
      </c>
      <c r="J61" s="91">
        <f t="shared" si="6"/>
        <v>10746</v>
      </c>
      <c r="K61" s="92">
        <f t="shared" si="6"/>
        <v>416538</v>
      </c>
      <c r="L61" s="93">
        <f t="shared" si="4"/>
        <v>2.579836653558619E-2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10746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2.579836653558619E-2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0"/>
  <sheetViews>
    <sheetView zoomScaleNormal="100" workbookViewId="0">
      <pane ySplit="1" topLeftCell="A2" activePane="bottomLeft" state="frozen"/>
      <selection activeCell="I38" sqref="I38"/>
      <selection pane="bottomLeft" activeCell="O99" sqref="O99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70</v>
      </c>
      <c r="B1" s="9" t="s">
        <v>54</v>
      </c>
      <c r="C1" s="9" t="s">
        <v>78</v>
      </c>
      <c r="D1" s="9" t="s">
        <v>79</v>
      </c>
      <c r="E1" s="9" t="s">
        <v>80</v>
      </c>
      <c r="F1" s="9" t="s">
        <v>81</v>
      </c>
      <c r="G1" s="9" t="s">
        <v>82</v>
      </c>
      <c r="H1" s="9" t="s">
        <v>83</v>
      </c>
      <c r="I1" s="9" t="s">
        <v>84</v>
      </c>
      <c r="J1" s="9" t="s">
        <v>85</v>
      </c>
      <c r="K1" s="9" t="s">
        <v>86</v>
      </c>
      <c r="L1" s="9" t="s">
        <v>87</v>
      </c>
    </row>
    <row r="2" spans="1:13" x14ac:dyDescent="0.25">
      <c r="A2" s="3" t="s">
        <v>71</v>
      </c>
      <c r="B2" s="3">
        <v>1</v>
      </c>
      <c r="C2" s="3">
        <v>6340</v>
      </c>
      <c r="D2" s="3">
        <v>33</v>
      </c>
      <c r="E2" s="3">
        <v>0</v>
      </c>
      <c r="F2" s="3">
        <v>0</v>
      </c>
      <c r="G2" s="3">
        <v>0</v>
      </c>
      <c r="H2" s="3">
        <v>0</v>
      </c>
      <c r="I2" s="3">
        <v>168</v>
      </c>
      <c r="J2" s="3">
        <v>39</v>
      </c>
      <c r="K2" s="3">
        <f>SUM(C2:J2)</f>
        <v>6580</v>
      </c>
      <c r="L2" s="3">
        <f>SUM(D2:J2)</f>
        <v>240</v>
      </c>
      <c r="M2" s="12">
        <f>L2/K2</f>
        <v>3.64741641337386E-2</v>
      </c>
    </row>
    <row r="3" spans="1:13" x14ac:dyDescent="0.25">
      <c r="A3" s="3" t="s">
        <v>71</v>
      </c>
      <c r="B3" s="3">
        <v>2</v>
      </c>
      <c r="C3" s="3">
        <v>5297</v>
      </c>
      <c r="D3" s="3">
        <v>24</v>
      </c>
      <c r="E3" s="3">
        <v>1</v>
      </c>
      <c r="F3" s="3">
        <v>0</v>
      </c>
      <c r="G3" s="3">
        <v>0</v>
      </c>
      <c r="H3" s="3">
        <v>0</v>
      </c>
      <c r="I3" s="3">
        <v>130</v>
      </c>
      <c r="J3" s="3">
        <v>11</v>
      </c>
      <c r="K3" s="3">
        <f t="shared" ref="K3:K66" si="0">SUM(C3:J3)</f>
        <v>5463</v>
      </c>
      <c r="L3" s="3">
        <f t="shared" ref="L3:L66" si="1">SUM(D3:J3)</f>
        <v>166</v>
      </c>
      <c r="M3" s="12">
        <f t="shared" ref="M3:M66" si="2">L3/K3</f>
        <v>3.038623466959546E-2</v>
      </c>
    </row>
    <row r="4" spans="1:13" x14ac:dyDescent="0.25">
      <c r="A4" s="3" t="s">
        <v>71</v>
      </c>
      <c r="B4" s="3">
        <v>3</v>
      </c>
      <c r="C4" s="3">
        <v>1141</v>
      </c>
      <c r="D4" s="3">
        <v>17</v>
      </c>
      <c r="E4" s="3">
        <v>1</v>
      </c>
      <c r="F4" s="3">
        <v>0</v>
      </c>
      <c r="G4" s="3">
        <v>0</v>
      </c>
      <c r="H4" s="3">
        <v>0</v>
      </c>
      <c r="I4" s="3">
        <v>27</v>
      </c>
      <c r="J4" s="3">
        <v>10</v>
      </c>
      <c r="K4" s="3">
        <f t="shared" si="0"/>
        <v>1196</v>
      </c>
      <c r="L4" s="3">
        <f t="shared" si="1"/>
        <v>55</v>
      </c>
      <c r="M4" s="12">
        <f t="shared" si="2"/>
        <v>4.5986622073578592E-2</v>
      </c>
    </row>
    <row r="5" spans="1:13" x14ac:dyDescent="0.25">
      <c r="A5" s="3" t="s">
        <v>71</v>
      </c>
      <c r="B5" s="3">
        <v>4</v>
      </c>
      <c r="C5" s="3">
        <v>3354</v>
      </c>
      <c r="D5" s="3">
        <v>32</v>
      </c>
      <c r="E5" s="3">
        <v>0</v>
      </c>
      <c r="F5" s="3">
        <v>0</v>
      </c>
      <c r="G5" s="3">
        <v>0</v>
      </c>
      <c r="H5" s="3">
        <v>0</v>
      </c>
      <c r="I5" s="3">
        <v>89</v>
      </c>
      <c r="J5" s="3">
        <v>15</v>
      </c>
      <c r="K5" s="3">
        <f t="shared" si="0"/>
        <v>3490</v>
      </c>
      <c r="L5" s="3">
        <f t="shared" si="1"/>
        <v>136</v>
      </c>
      <c r="M5" s="12">
        <f t="shared" si="2"/>
        <v>3.8968481375358167E-2</v>
      </c>
    </row>
    <row r="6" spans="1:13" x14ac:dyDescent="0.25">
      <c r="A6" s="3" t="s">
        <v>71</v>
      </c>
      <c r="B6" s="3">
        <v>5</v>
      </c>
      <c r="C6" s="3">
        <v>5446</v>
      </c>
      <c r="D6" s="3">
        <v>19</v>
      </c>
      <c r="E6" s="3">
        <v>1</v>
      </c>
      <c r="F6" s="3">
        <v>0</v>
      </c>
      <c r="G6" s="3">
        <v>0</v>
      </c>
      <c r="H6" s="3">
        <v>0</v>
      </c>
      <c r="I6" s="3">
        <v>105</v>
      </c>
      <c r="J6" s="3">
        <v>13</v>
      </c>
      <c r="K6" s="3">
        <f t="shared" si="0"/>
        <v>5584</v>
      </c>
      <c r="L6" s="3">
        <f t="shared" si="1"/>
        <v>138</v>
      </c>
      <c r="M6" s="12">
        <f t="shared" si="2"/>
        <v>2.4713467048710601E-2</v>
      </c>
    </row>
    <row r="7" spans="1:13" x14ac:dyDescent="0.25">
      <c r="A7" s="3" t="s">
        <v>71</v>
      </c>
      <c r="B7" s="3">
        <v>6</v>
      </c>
      <c r="C7" s="3">
        <v>1180</v>
      </c>
      <c r="D7" s="3">
        <v>28</v>
      </c>
      <c r="E7" s="3">
        <v>1</v>
      </c>
      <c r="F7" s="3">
        <v>0</v>
      </c>
      <c r="G7" s="3">
        <v>0</v>
      </c>
      <c r="H7" s="3">
        <v>0</v>
      </c>
      <c r="I7" s="3">
        <v>36</v>
      </c>
      <c r="J7" s="3">
        <v>18</v>
      </c>
      <c r="K7" s="3">
        <f t="shared" si="0"/>
        <v>1263</v>
      </c>
      <c r="L7" s="3">
        <f t="shared" si="1"/>
        <v>83</v>
      </c>
      <c r="M7" s="12">
        <f t="shared" si="2"/>
        <v>6.5716547901821062E-2</v>
      </c>
    </row>
    <row r="8" spans="1:13" x14ac:dyDescent="0.25">
      <c r="A8" s="3" t="s">
        <v>71</v>
      </c>
      <c r="B8" s="3">
        <v>7</v>
      </c>
      <c r="C8" s="3">
        <v>1159</v>
      </c>
      <c r="D8" s="3">
        <v>13</v>
      </c>
      <c r="E8" s="3">
        <v>0</v>
      </c>
      <c r="F8" s="3">
        <v>0</v>
      </c>
      <c r="G8" s="3">
        <v>0</v>
      </c>
      <c r="H8" s="3">
        <v>0</v>
      </c>
      <c r="I8" s="3">
        <v>35</v>
      </c>
      <c r="J8" s="3">
        <v>4</v>
      </c>
      <c r="K8" s="3">
        <f t="shared" si="0"/>
        <v>1211</v>
      </c>
      <c r="L8" s="3">
        <f t="shared" si="1"/>
        <v>52</v>
      </c>
      <c r="M8" s="12">
        <f t="shared" si="2"/>
        <v>4.2939719240297276E-2</v>
      </c>
    </row>
    <row r="9" spans="1:13" x14ac:dyDescent="0.25">
      <c r="A9" s="3" t="s">
        <v>71</v>
      </c>
      <c r="B9" s="3">
        <v>8</v>
      </c>
      <c r="C9" s="3">
        <v>27273</v>
      </c>
      <c r="D9" s="3">
        <v>50</v>
      </c>
      <c r="E9" s="3">
        <v>7</v>
      </c>
      <c r="F9" s="3">
        <v>0</v>
      </c>
      <c r="G9" s="3">
        <v>0</v>
      </c>
      <c r="H9" s="3">
        <v>0</v>
      </c>
      <c r="I9" s="3">
        <v>430</v>
      </c>
      <c r="J9" s="3">
        <v>31</v>
      </c>
      <c r="K9" s="3">
        <f t="shared" si="0"/>
        <v>27791</v>
      </c>
      <c r="L9" s="3">
        <f t="shared" si="1"/>
        <v>518</v>
      </c>
      <c r="M9" s="12">
        <f t="shared" si="2"/>
        <v>1.8639127775179013E-2</v>
      </c>
    </row>
    <row r="10" spans="1:13" x14ac:dyDescent="0.25">
      <c r="A10" s="3" t="s">
        <v>71</v>
      </c>
      <c r="B10" s="3">
        <v>9</v>
      </c>
      <c r="C10" s="3">
        <v>4090</v>
      </c>
      <c r="D10" s="3">
        <v>75</v>
      </c>
      <c r="E10" s="3">
        <v>41</v>
      </c>
      <c r="F10" s="3">
        <v>0</v>
      </c>
      <c r="G10" s="3">
        <v>0</v>
      </c>
      <c r="H10" s="3">
        <v>0</v>
      </c>
      <c r="I10" s="3">
        <v>193</v>
      </c>
      <c r="J10" s="3">
        <v>31</v>
      </c>
      <c r="K10" s="3">
        <f t="shared" si="0"/>
        <v>4430</v>
      </c>
      <c r="L10" s="3">
        <f t="shared" si="1"/>
        <v>340</v>
      </c>
      <c r="M10" s="12">
        <f t="shared" si="2"/>
        <v>7.6749435665914217E-2</v>
      </c>
    </row>
    <row r="11" spans="1:13" x14ac:dyDescent="0.25">
      <c r="A11" s="3" t="s">
        <v>71</v>
      </c>
      <c r="B11" s="3">
        <v>10</v>
      </c>
      <c r="C11" s="3">
        <v>7325</v>
      </c>
      <c r="D11" s="3">
        <v>49</v>
      </c>
      <c r="E11" s="3">
        <v>5</v>
      </c>
      <c r="F11" s="3">
        <v>0</v>
      </c>
      <c r="G11" s="3">
        <v>0</v>
      </c>
      <c r="H11" s="3">
        <v>0</v>
      </c>
      <c r="I11" s="3">
        <v>119</v>
      </c>
      <c r="J11" s="3">
        <v>96</v>
      </c>
      <c r="K11" s="3">
        <f t="shared" si="0"/>
        <v>7594</v>
      </c>
      <c r="L11" s="3">
        <f t="shared" si="1"/>
        <v>269</v>
      </c>
      <c r="M11" s="12">
        <f t="shared" si="2"/>
        <v>3.5422702133263102E-2</v>
      </c>
    </row>
    <row r="12" spans="1:13" x14ac:dyDescent="0.25">
      <c r="A12" s="3" t="s">
        <v>71</v>
      </c>
      <c r="B12" s="3">
        <v>11</v>
      </c>
      <c r="C12" s="3">
        <v>10582</v>
      </c>
      <c r="D12" s="3">
        <v>55</v>
      </c>
      <c r="E12" s="3">
        <v>6</v>
      </c>
      <c r="F12" s="3">
        <v>0</v>
      </c>
      <c r="G12" s="3">
        <v>0</v>
      </c>
      <c r="H12" s="3">
        <v>0</v>
      </c>
      <c r="I12" s="3">
        <v>121</v>
      </c>
      <c r="J12" s="3">
        <v>29</v>
      </c>
      <c r="K12" s="3">
        <f t="shared" si="0"/>
        <v>10793</v>
      </c>
      <c r="L12" s="3">
        <f t="shared" si="1"/>
        <v>211</v>
      </c>
      <c r="M12" s="12">
        <f t="shared" si="2"/>
        <v>1.9549708144167517E-2</v>
      </c>
    </row>
    <row r="13" spans="1:13" x14ac:dyDescent="0.25">
      <c r="A13" s="3" t="s">
        <v>71</v>
      </c>
      <c r="B13" s="3">
        <v>12</v>
      </c>
      <c r="C13" s="3">
        <v>46246</v>
      </c>
      <c r="D13" s="3">
        <v>103</v>
      </c>
      <c r="E13" s="3">
        <v>6</v>
      </c>
      <c r="F13" s="3">
        <v>0</v>
      </c>
      <c r="G13" s="3">
        <v>0</v>
      </c>
      <c r="H13" s="3">
        <v>0</v>
      </c>
      <c r="I13" s="3">
        <v>819</v>
      </c>
      <c r="J13" s="3">
        <v>59</v>
      </c>
      <c r="K13" s="3">
        <f t="shared" si="0"/>
        <v>47233</v>
      </c>
      <c r="L13" s="3">
        <f t="shared" si="1"/>
        <v>987</v>
      </c>
      <c r="M13" s="12">
        <f t="shared" si="2"/>
        <v>2.0896407172951114E-2</v>
      </c>
    </row>
    <row r="14" spans="1:13" x14ac:dyDescent="0.25">
      <c r="A14" s="3" t="s">
        <v>71</v>
      </c>
      <c r="B14" s="3">
        <v>13</v>
      </c>
      <c r="C14" s="3">
        <v>9391</v>
      </c>
      <c r="D14" s="3">
        <v>70</v>
      </c>
      <c r="E14" s="3">
        <v>8</v>
      </c>
      <c r="F14" s="3">
        <v>0</v>
      </c>
      <c r="G14" s="3">
        <v>0</v>
      </c>
      <c r="H14" s="3">
        <v>0</v>
      </c>
      <c r="I14" s="3">
        <v>244</v>
      </c>
      <c r="J14" s="3">
        <v>37</v>
      </c>
      <c r="K14" s="3">
        <f t="shared" si="0"/>
        <v>9750</v>
      </c>
      <c r="L14" s="3">
        <f t="shared" si="1"/>
        <v>359</v>
      </c>
      <c r="M14" s="12">
        <f t="shared" si="2"/>
        <v>3.6820512820512817E-2</v>
      </c>
    </row>
    <row r="15" spans="1:13" x14ac:dyDescent="0.25">
      <c r="A15" s="3" t="s">
        <v>71</v>
      </c>
      <c r="B15" s="3">
        <v>14</v>
      </c>
      <c r="C15" s="3">
        <v>21282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153</v>
      </c>
      <c r="J15" s="3">
        <v>121</v>
      </c>
      <c r="K15" s="3">
        <f t="shared" si="0"/>
        <v>21566</v>
      </c>
      <c r="L15" s="3">
        <f t="shared" si="1"/>
        <v>284</v>
      </c>
      <c r="M15" s="12">
        <f t="shared" si="2"/>
        <v>1.3168876935917648E-2</v>
      </c>
    </row>
    <row r="16" spans="1:13" x14ac:dyDescent="0.25">
      <c r="A16" s="3" t="s">
        <v>71</v>
      </c>
      <c r="B16" s="3">
        <v>15</v>
      </c>
      <c r="C16" s="3">
        <v>26415</v>
      </c>
      <c r="D16" s="3">
        <v>11</v>
      </c>
      <c r="E16" s="3">
        <v>1</v>
      </c>
      <c r="F16" s="3">
        <v>0</v>
      </c>
      <c r="G16" s="3">
        <v>0</v>
      </c>
      <c r="H16" s="3">
        <v>0</v>
      </c>
      <c r="I16" s="3">
        <v>305</v>
      </c>
      <c r="J16" s="3">
        <v>12</v>
      </c>
      <c r="K16" s="3">
        <f t="shared" si="0"/>
        <v>26744</v>
      </c>
      <c r="L16" s="3">
        <f t="shared" si="1"/>
        <v>329</v>
      </c>
      <c r="M16" s="12">
        <f t="shared" si="2"/>
        <v>1.2301824708345796E-2</v>
      </c>
    </row>
    <row r="17" spans="1:14" x14ac:dyDescent="0.25">
      <c r="A17" s="3" t="s">
        <v>71</v>
      </c>
      <c r="B17" s="3">
        <v>16</v>
      </c>
      <c r="C17" s="3">
        <v>9202</v>
      </c>
      <c r="D17" s="3">
        <v>36</v>
      </c>
      <c r="E17" s="3">
        <v>2</v>
      </c>
      <c r="F17" s="3">
        <v>0</v>
      </c>
      <c r="G17" s="3">
        <v>0</v>
      </c>
      <c r="H17" s="3">
        <v>0</v>
      </c>
      <c r="I17" s="3">
        <v>119</v>
      </c>
      <c r="J17" s="3">
        <v>15</v>
      </c>
      <c r="K17" s="3">
        <f t="shared" si="0"/>
        <v>9374</v>
      </c>
      <c r="L17" s="3">
        <f t="shared" si="1"/>
        <v>172</v>
      </c>
      <c r="M17" s="12">
        <f t="shared" si="2"/>
        <v>1.834862385321101E-2</v>
      </c>
    </row>
    <row r="18" spans="1:14" x14ac:dyDescent="0.25">
      <c r="A18" s="3" t="s">
        <v>71</v>
      </c>
      <c r="B18" s="3">
        <v>17</v>
      </c>
      <c r="C18" s="3">
        <v>7829</v>
      </c>
      <c r="D18" s="3">
        <v>31</v>
      </c>
      <c r="E18" s="3">
        <v>5</v>
      </c>
      <c r="F18" s="3">
        <v>0</v>
      </c>
      <c r="G18" s="3">
        <v>0</v>
      </c>
      <c r="H18" s="3">
        <v>0</v>
      </c>
      <c r="I18" s="3">
        <v>147</v>
      </c>
      <c r="J18" s="3">
        <v>14</v>
      </c>
      <c r="K18" s="3">
        <f t="shared" si="0"/>
        <v>8026</v>
      </c>
      <c r="L18" s="3">
        <f t="shared" si="1"/>
        <v>197</v>
      </c>
      <c r="M18" s="12">
        <f t="shared" si="2"/>
        <v>2.4545228008970844E-2</v>
      </c>
    </row>
    <row r="19" spans="1:14" x14ac:dyDescent="0.25">
      <c r="A19" s="3" t="s">
        <v>71</v>
      </c>
      <c r="B19" s="3">
        <v>18</v>
      </c>
      <c r="C19" s="3">
        <v>17538</v>
      </c>
      <c r="D19" s="3">
        <v>33</v>
      </c>
      <c r="E19" s="3">
        <v>2</v>
      </c>
      <c r="F19" s="3">
        <v>0</v>
      </c>
      <c r="G19" s="3">
        <v>0</v>
      </c>
      <c r="H19" s="3">
        <v>0</v>
      </c>
      <c r="I19" s="3">
        <v>285</v>
      </c>
      <c r="J19" s="3">
        <v>19</v>
      </c>
      <c r="K19" s="3">
        <f t="shared" si="0"/>
        <v>17877</v>
      </c>
      <c r="L19" s="3">
        <f t="shared" si="1"/>
        <v>339</v>
      </c>
      <c r="M19" s="12">
        <f t="shared" si="2"/>
        <v>1.8962913240476591E-2</v>
      </c>
    </row>
    <row r="20" spans="1:14" x14ac:dyDescent="0.25">
      <c r="A20" s="3" t="s">
        <v>71</v>
      </c>
      <c r="B20" s="3">
        <v>19</v>
      </c>
      <c r="C20" s="3">
        <v>2243</v>
      </c>
      <c r="D20" s="3">
        <v>100</v>
      </c>
      <c r="E20" s="3">
        <v>8</v>
      </c>
      <c r="F20" s="3">
        <v>0</v>
      </c>
      <c r="G20" s="3">
        <v>0</v>
      </c>
      <c r="H20" s="3">
        <v>0</v>
      </c>
      <c r="I20" s="3">
        <v>124</v>
      </c>
      <c r="J20" s="3">
        <v>28</v>
      </c>
      <c r="K20" s="3">
        <f t="shared" si="0"/>
        <v>2503</v>
      </c>
      <c r="L20" s="3">
        <f t="shared" si="1"/>
        <v>260</v>
      </c>
      <c r="M20" s="12">
        <f t="shared" si="2"/>
        <v>0.1038753495805034</v>
      </c>
    </row>
    <row r="21" spans="1:14" x14ac:dyDescent="0.25">
      <c r="A21" s="3" t="s">
        <v>71</v>
      </c>
      <c r="B21" s="3">
        <v>20</v>
      </c>
      <c r="C21" s="3">
        <v>11501</v>
      </c>
      <c r="D21" s="3">
        <v>23</v>
      </c>
      <c r="E21" s="3">
        <v>6</v>
      </c>
      <c r="F21" s="3">
        <v>0</v>
      </c>
      <c r="G21" s="3">
        <v>0</v>
      </c>
      <c r="H21" s="3">
        <v>0</v>
      </c>
      <c r="I21" s="3">
        <v>56</v>
      </c>
      <c r="J21" s="3">
        <v>11</v>
      </c>
      <c r="K21" s="3">
        <f t="shared" si="0"/>
        <v>11597</v>
      </c>
      <c r="L21" s="3">
        <f t="shared" si="1"/>
        <v>96</v>
      </c>
      <c r="M21" s="12">
        <f t="shared" si="2"/>
        <v>8.2780029317927051E-3</v>
      </c>
    </row>
    <row r="22" spans="1:14" x14ac:dyDescent="0.25">
      <c r="A22" s="3" t="s">
        <v>71</v>
      </c>
      <c r="B22" s="3">
        <v>21</v>
      </c>
      <c r="C22" s="3">
        <v>38647</v>
      </c>
      <c r="D22" s="3">
        <v>22</v>
      </c>
      <c r="E22" s="3">
        <v>2</v>
      </c>
      <c r="F22" s="3">
        <v>0</v>
      </c>
      <c r="G22" s="3">
        <v>0</v>
      </c>
      <c r="H22" s="3">
        <v>0</v>
      </c>
      <c r="I22" s="3">
        <v>443</v>
      </c>
      <c r="J22" s="3">
        <v>27</v>
      </c>
      <c r="K22" s="3">
        <f t="shared" si="0"/>
        <v>39141</v>
      </c>
      <c r="L22" s="3">
        <f t="shared" si="1"/>
        <v>494</v>
      </c>
      <c r="M22" s="12">
        <f t="shared" si="2"/>
        <v>1.2621036764518024E-2</v>
      </c>
    </row>
    <row r="23" spans="1:14" x14ac:dyDescent="0.25">
      <c r="A23" s="3" t="s">
        <v>71</v>
      </c>
      <c r="B23" s="3">
        <v>22</v>
      </c>
      <c r="C23" s="3">
        <v>46710</v>
      </c>
      <c r="D23" s="3">
        <v>155</v>
      </c>
      <c r="E23" s="3">
        <v>4</v>
      </c>
      <c r="F23" s="3">
        <v>0</v>
      </c>
      <c r="G23" s="3">
        <v>0</v>
      </c>
      <c r="H23" s="3">
        <v>0</v>
      </c>
      <c r="I23" s="3">
        <v>1122</v>
      </c>
      <c r="J23" s="3">
        <v>101</v>
      </c>
      <c r="K23" s="3">
        <f t="shared" si="0"/>
        <v>48092</v>
      </c>
      <c r="L23" s="3">
        <f t="shared" si="1"/>
        <v>1382</v>
      </c>
      <c r="M23" s="12">
        <f t="shared" si="2"/>
        <v>2.8736588205938617E-2</v>
      </c>
    </row>
    <row r="24" spans="1:14" x14ac:dyDescent="0.25">
      <c r="A24" s="3" t="s">
        <v>71</v>
      </c>
      <c r="B24" s="3">
        <v>23</v>
      </c>
      <c r="C24" s="3">
        <v>68182</v>
      </c>
      <c r="D24" s="3">
        <v>346</v>
      </c>
      <c r="E24" s="3">
        <v>26</v>
      </c>
      <c r="F24" s="3">
        <v>0</v>
      </c>
      <c r="G24" s="3">
        <v>0</v>
      </c>
      <c r="H24" s="3">
        <v>0</v>
      </c>
      <c r="I24" s="3">
        <v>2763</v>
      </c>
      <c r="J24" s="3">
        <v>368</v>
      </c>
      <c r="K24" s="3">
        <f t="shared" si="0"/>
        <v>71685</v>
      </c>
      <c r="L24" s="3">
        <f t="shared" si="1"/>
        <v>3503</v>
      </c>
      <c r="M24" s="12">
        <f t="shared" si="2"/>
        <v>4.8866569017228148E-2</v>
      </c>
    </row>
    <row r="25" spans="1:14" x14ac:dyDescent="0.25">
      <c r="A25" s="3" t="s">
        <v>71</v>
      </c>
      <c r="B25" s="3">
        <v>24</v>
      </c>
      <c r="C25" s="3">
        <v>27419</v>
      </c>
      <c r="D25" s="3">
        <v>24</v>
      </c>
      <c r="E25" s="3">
        <v>1</v>
      </c>
      <c r="F25" s="3">
        <v>0</v>
      </c>
      <c r="G25" s="3">
        <v>0</v>
      </c>
      <c r="H25" s="3">
        <v>0</v>
      </c>
      <c r="I25" s="3">
        <v>106</v>
      </c>
      <c r="J25" s="3">
        <v>5</v>
      </c>
      <c r="K25" s="3">
        <f t="shared" si="0"/>
        <v>27555</v>
      </c>
      <c r="L25" s="3">
        <f t="shared" si="1"/>
        <v>136</v>
      </c>
      <c r="M25" s="12">
        <f t="shared" si="2"/>
        <v>4.9355833786971512E-3</v>
      </c>
    </row>
    <row r="26" spans="1:14" x14ac:dyDescent="0.25">
      <c r="A26" s="3" t="s">
        <v>72</v>
      </c>
      <c r="B26" s="3">
        <v>1</v>
      </c>
      <c r="C26" s="3">
        <v>2026</v>
      </c>
      <c r="D26" s="3">
        <v>27</v>
      </c>
      <c r="E26" s="3">
        <v>1</v>
      </c>
      <c r="F26" s="3">
        <v>0</v>
      </c>
      <c r="G26" s="3">
        <v>0</v>
      </c>
      <c r="H26" s="3">
        <v>0</v>
      </c>
      <c r="I26" s="3">
        <v>76</v>
      </c>
      <c r="J26" s="3">
        <v>22</v>
      </c>
      <c r="K26" s="3">
        <f t="shared" si="0"/>
        <v>2152</v>
      </c>
      <c r="L26" s="3">
        <f t="shared" si="1"/>
        <v>126</v>
      </c>
      <c r="M26" s="12">
        <f t="shared" si="2"/>
        <v>5.8550185873605949E-2</v>
      </c>
      <c r="N26" s="12">
        <f>M26-'5-9'!L37</f>
        <v>0</v>
      </c>
    </row>
    <row r="27" spans="1:14" x14ac:dyDescent="0.25">
      <c r="A27" s="3" t="s">
        <v>72</v>
      </c>
      <c r="B27" s="3">
        <v>2</v>
      </c>
      <c r="C27" s="3">
        <v>1597</v>
      </c>
      <c r="D27" s="3">
        <v>29</v>
      </c>
      <c r="E27" s="3">
        <v>1</v>
      </c>
      <c r="F27" s="3">
        <v>0</v>
      </c>
      <c r="G27" s="3">
        <v>0</v>
      </c>
      <c r="H27" s="3">
        <v>0</v>
      </c>
      <c r="I27" s="3">
        <v>60</v>
      </c>
      <c r="J27" s="3">
        <v>13</v>
      </c>
      <c r="K27" s="3">
        <f t="shared" si="0"/>
        <v>1700</v>
      </c>
      <c r="L27" s="3">
        <f t="shared" si="1"/>
        <v>103</v>
      </c>
      <c r="M27" s="12">
        <f t="shared" si="2"/>
        <v>6.0588235294117644E-2</v>
      </c>
      <c r="N27" s="12">
        <f>M27-'5-9'!L38</f>
        <v>0</v>
      </c>
    </row>
    <row r="28" spans="1:14" x14ac:dyDescent="0.25">
      <c r="A28" s="3" t="s">
        <v>72</v>
      </c>
      <c r="B28" s="3">
        <v>3</v>
      </c>
      <c r="C28" s="3">
        <v>392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21</v>
      </c>
      <c r="J28" s="3">
        <v>5</v>
      </c>
      <c r="K28" s="3">
        <f t="shared" si="0"/>
        <v>441</v>
      </c>
      <c r="L28" s="3">
        <f t="shared" si="1"/>
        <v>49</v>
      </c>
      <c r="M28" s="12">
        <f t="shared" si="2"/>
        <v>0.1111111111111111</v>
      </c>
      <c r="N28" s="12">
        <f>M28-'5-9'!L39</f>
        <v>0</v>
      </c>
    </row>
    <row r="29" spans="1:14" x14ac:dyDescent="0.25">
      <c r="A29" s="3" t="s">
        <v>72</v>
      </c>
      <c r="B29" s="3">
        <v>4</v>
      </c>
      <c r="C29" s="3">
        <v>1175</v>
      </c>
      <c r="D29" s="3">
        <v>30</v>
      </c>
      <c r="E29" s="3">
        <v>1</v>
      </c>
      <c r="F29" s="3">
        <v>0</v>
      </c>
      <c r="G29" s="3">
        <v>0</v>
      </c>
      <c r="H29" s="3">
        <v>0</v>
      </c>
      <c r="I29" s="3">
        <v>46</v>
      </c>
      <c r="J29" s="3">
        <v>13</v>
      </c>
      <c r="K29" s="3">
        <f t="shared" si="0"/>
        <v>1265</v>
      </c>
      <c r="L29" s="3">
        <f t="shared" si="1"/>
        <v>90</v>
      </c>
      <c r="M29" s="12">
        <f t="shared" si="2"/>
        <v>7.1146245059288543E-2</v>
      </c>
      <c r="N29" s="12">
        <f>M29-'5-9'!L40</f>
        <v>0</v>
      </c>
    </row>
    <row r="30" spans="1:14" x14ac:dyDescent="0.25">
      <c r="A30" s="3" t="s">
        <v>72</v>
      </c>
      <c r="B30" s="3">
        <v>5</v>
      </c>
      <c r="C30" s="3">
        <v>1620</v>
      </c>
      <c r="D30" s="3">
        <v>15</v>
      </c>
      <c r="E30" s="3">
        <v>2</v>
      </c>
      <c r="F30" s="3">
        <v>0</v>
      </c>
      <c r="G30" s="3">
        <v>0</v>
      </c>
      <c r="H30" s="3">
        <v>0</v>
      </c>
      <c r="I30" s="3">
        <v>44</v>
      </c>
      <c r="J30" s="3">
        <v>19</v>
      </c>
      <c r="K30" s="3">
        <f t="shared" si="0"/>
        <v>1700</v>
      </c>
      <c r="L30" s="3">
        <f t="shared" si="1"/>
        <v>80</v>
      </c>
      <c r="M30" s="12">
        <f t="shared" si="2"/>
        <v>4.7058823529411764E-2</v>
      </c>
      <c r="N30" s="12">
        <f>M30-'5-9'!L41</f>
        <v>0</v>
      </c>
    </row>
    <row r="31" spans="1:14" x14ac:dyDescent="0.25">
      <c r="A31" s="3" t="s">
        <v>72</v>
      </c>
      <c r="B31" s="3">
        <v>6</v>
      </c>
      <c r="C31" s="3">
        <v>400</v>
      </c>
      <c r="D31" s="3">
        <v>25</v>
      </c>
      <c r="E31" s="3">
        <v>0</v>
      </c>
      <c r="F31" s="3">
        <v>0</v>
      </c>
      <c r="G31" s="3">
        <v>0</v>
      </c>
      <c r="H31" s="3">
        <v>0</v>
      </c>
      <c r="I31" s="3">
        <v>16</v>
      </c>
      <c r="J31" s="3">
        <v>15</v>
      </c>
      <c r="K31" s="3">
        <f t="shared" si="0"/>
        <v>456</v>
      </c>
      <c r="L31" s="3">
        <f t="shared" si="1"/>
        <v>56</v>
      </c>
      <c r="M31" s="12">
        <f t="shared" si="2"/>
        <v>0.12280701754385964</v>
      </c>
      <c r="N31" s="12">
        <f>M31-'5-9'!L42</f>
        <v>0</v>
      </c>
    </row>
    <row r="32" spans="1:14" x14ac:dyDescent="0.25">
      <c r="A32" s="3" t="s">
        <v>72</v>
      </c>
      <c r="B32" s="3">
        <v>7</v>
      </c>
      <c r="C32" s="3">
        <v>464</v>
      </c>
      <c r="D32" s="3">
        <v>12</v>
      </c>
      <c r="E32" s="3">
        <v>2</v>
      </c>
      <c r="F32" s="3">
        <v>0</v>
      </c>
      <c r="G32" s="3">
        <v>0</v>
      </c>
      <c r="H32" s="3">
        <v>0</v>
      </c>
      <c r="I32" s="3">
        <v>23</v>
      </c>
      <c r="J32" s="3">
        <v>3</v>
      </c>
      <c r="K32" s="3">
        <f t="shared" si="0"/>
        <v>504</v>
      </c>
      <c r="L32" s="3">
        <f t="shared" si="1"/>
        <v>40</v>
      </c>
      <c r="M32" s="12">
        <f t="shared" si="2"/>
        <v>7.9365079365079361E-2</v>
      </c>
      <c r="N32" s="12">
        <f>M32-'5-9'!L43</f>
        <v>0</v>
      </c>
    </row>
    <row r="33" spans="1:14" x14ac:dyDescent="0.25">
      <c r="A33" s="3" t="s">
        <v>72</v>
      </c>
      <c r="B33" s="3">
        <v>8</v>
      </c>
      <c r="C33" s="3">
        <v>7123</v>
      </c>
      <c r="D33" s="3">
        <v>32</v>
      </c>
      <c r="E33" s="3">
        <v>4</v>
      </c>
      <c r="F33" s="3">
        <v>0</v>
      </c>
      <c r="G33" s="3">
        <v>0</v>
      </c>
      <c r="H33" s="3">
        <v>0</v>
      </c>
      <c r="I33" s="3">
        <v>110</v>
      </c>
      <c r="J33" s="3">
        <v>16</v>
      </c>
      <c r="K33" s="3">
        <f t="shared" si="0"/>
        <v>7285</v>
      </c>
      <c r="L33" s="3">
        <f t="shared" si="1"/>
        <v>162</v>
      </c>
      <c r="M33" s="12">
        <f t="shared" si="2"/>
        <v>2.2237474262182567E-2</v>
      </c>
      <c r="N33" s="12">
        <f>M33-'5-9'!L44</f>
        <v>0</v>
      </c>
    </row>
    <row r="34" spans="1:14" x14ac:dyDescent="0.25">
      <c r="A34" s="3" t="s">
        <v>72</v>
      </c>
      <c r="B34" s="3">
        <v>9</v>
      </c>
      <c r="C34" s="3">
        <v>1201</v>
      </c>
      <c r="D34" s="3">
        <v>47</v>
      </c>
      <c r="E34" s="3">
        <v>6</v>
      </c>
      <c r="F34" s="3">
        <v>0</v>
      </c>
      <c r="G34" s="3">
        <v>0</v>
      </c>
      <c r="H34" s="3">
        <v>0</v>
      </c>
      <c r="I34" s="3">
        <v>71</v>
      </c>
      <c r="J34" s="3">
        <v>19</v>
      </c>
      <c r="K34" s="3">
        <f t="shared" si="0"/>
        <v>1344</v>
      </c>
      <c r="L34" s="3">
        <f t="shared" si="1"/>
        <v>143</v>
      </c>
      <c r="M34" s="12">
        <f t="shared" si="2"/>
        <v>0.10639880952380952</v>
      </c>
      <c r="N34" s="12">
        <f>M34-'5-9'!L45</f>
        <v>0</v>
      </c>
    </row>
    <row r="35" spans="1:14" x14ac:dyDescent="0.25">
      <c r="A35" s="3" t="s">
        <v>72</v>
      </c>
      <c r="B35" s="3">
        <v>10</v>
      </c>
      <c r="C35" s="3">
        <v>2111</v>
      </c>
      <c r="D35" s="3">
        <v>47</v>
      </c>
      <c r="E35" s="3">
        <v>0</v>
      </c>
      <c r="F35" s="3">
        <v>0</v>
      </c>
      <c r="G35" s="3">
        <v>0</v>
      </c>
      <c r="H35" s="3">
        <v>0</v>
      </c>
      <c r="I35" s="3">
        <v>43</v>
      </c>
      <c r="J35" s="3">
        <v>46</v>
      </c>
      <c r="K35" s="3">
        <f t="shared" si="0"/>
        <v>2247</v>
      </c>
      <c r="L35" s="3">
        <f t="shared" si="1"/>
        <v>136</v>
      </c>
      <c r="M35" s="12">
        <f t="shared" si="2"/>
        <v>6.0525144637294172E-2</v>
      </c>
      <c r="N35" s="12">
        <f>M35-'5-9'!L46</f>
        <v>0</v>
      </c>
    </row>
    <row r="36" spans="1:14" x14ac:dyDescent="0.25">
      <c r="A36" s="3" t="s">
        <v>72</v>
      </c>
      <c r="B36" s="3">
        <v>11</v>
      </c>
      <c r="C36" s="3">
        <v>2822</v>
      </c>
      <c r="D36" s="3">
        <v>33</v>
      </c>
      <c r="E36" s="3">
        <v>0</v>
      </c>
      <c r="F36" s="3">
        <v>0</v>
      </c>
      <c r="G36" s="3">
        <v>0</v>
      </c>
      <c r="H36" s="3">
        <v>0</v>
      </c>
      <c r="I36" s="3">
        <v>58</v>
      </c>
      <c r="J36" s="3">
        <v>27</v>
      </c>
      <c r="K36" s="3">
        <f t="shared" si="0"/>
        <v>2940</v>
      </c>
      <c r="L36" s="3">
        <f t="shared" si="1"/>
        <v>118</v>
      </c>
      <c r="M36" s="12">
        <f t="shared" si="2"/>
        <v>4.0136054421768708E-2</v>
      </c>
      <c r="N36" s="12">
        <f>M36-'5-9'!L47</f>
        <v>0</v>
      </c>
    </row>
    <row r="37" spans="1:14" x14ac:dyDescent="0.25">
      <c r="A37" s="3" t="s">
        <v>72</v>
      </c>
      <c r="B37" s="3">
        <v>12</v>
      </c>
      <c r="C37" s="3">
        <v>11231</v>
      </c>
      <c r="D37" s="3">
        <v>90</v>
      </c>
      <c r="E37" s="3">
        <v>1</v>
      </c>
      <c r="F37" s="3">
        <v>0</v>
      </c>
      <c r="G37" s="3">
        <v>0</v>
      </c>
      <c r="H37" s="3">
        <v>0</v>
      </c>
      <c r="I37" s="3">
        <v>212</v>
      </c>
      <c r="J37" s="3">
        <v>19</v>
      </c>
      <c r="K37" s="3">
        <f t="shared" si="0"/>
        <v>11553</v>
      </c>
      <c r="L37" s="3">
        <f t="shared" si="1"/>
        <v>322</v>
      </c>
      <c r="M37" s="12">
        <f t="shared" si="2"/>
        <v>2.7871548515537092E-2</v>
      </c>
      <c r="N37" s="12">
        <f>M37-'5-9'!L48</f>
        <v>0</v>
      </c>
    </row>
    <row r="38" spans="1:14" x14ac:dyDescent="0.25">
      <c r="A38" s="3" t="s">
        <v>72</v>
      </c>
      <c r="B38" s="3">
        <v>13</v>
      </c>
      <c r="C38" s="3">
        <v>2528</v>
      </c>
      <c r="D38" s="3">
        <v>89</v>
      </c>
      <c r="E38" s="3">
        <v>6</v>
      </c>
      <c r="F38" s="3">
        <v>0</v>
      </c>
      <c r="G38" s="3">
        <v>0</v>
      </c>
      <c r="H38" s="3">
        <v>0</v>
      </c>
      <c r="I38" s="3">
        <v>88</v>
      </c>
      <c r="J38" s="3">
        <v>29</v>
      </c>
      <c r="K38" s="3">
        <f t="shared" si="0"/>
        <v>2740</v>
      </c>
      <c r="L38" s="3">
        <f t="shared" si="1"/>
        <v>212</v>
      </c>
      <c r="M38" s="12">
        <f t="shared" si="2"/>
        <v>7.7372262773722625E-2</v>
      </c>
      <c r="N38" s="12">
        <f>M38-'5-9'!L49</f>
        <v>0</v>
      </c>
    </row>
    <row r="39" spans="1:14" x14ac:dyDescent="0.25">
      <c r="A39" s="3" t="s">
        <v>72</v>
      </c>
      <c r="B39" s="3">
        <v>14</v>
      </c>
      <c r="C39" s="3">
        <v>5081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48</v>
      </c>
      <c r="J39" s="3">
        <v>16</v>
      </c>
      <c r="K39" s="3">
        <f t="shared" si="0"/>
        <v>5155</v>
      </c>
      <c r="L39" s="3">
        <f t="shared" si="1"/>
        <v>74</v>
      </c>
      <c r="M39" s="12">
        <f t="shared" si="2"/>
        <v>1.4354995150339476E-2</v>
      </c>
      <c r="N39" s="12">
        <f>M39-'5-9'!L50</f>
        <v>0</v>
      </c>
    </row>
    <row r="40" spans="1:14" x14ac:dyDescent="0.25">
      <c r="A40" s="3" t="s">
        <v>72</v>
      </c>
      <c r="B40" s="3">
        <v>15</v>
      </c>
      <c r="C40" s="3">
        <v>6647</v>
      </c>
      <c r="D40" s="3">
        <v>16</v>
      </c>
      <c r="E40" s="3">
        <v>2</v>
      </c>
      <c r="F40" s="3">
        <v>0</v>
      </c>
      <c r="G40" s="3">
        <v>0</v>
      </c>
      <c r="H40" s="3">
        <v>0</v>
      </c>
      <c r="I40" s="3">
        <v>89</v>
      </c>
      <c r="J40" s="3">
        <v>15</v>
      </c>
      <c r="K40" s="3">
        <f t="shared" si="0"/>
        <v>6769</v>
      </c>
      <c r="L40" s="3">
        <f t="shared" si="1"/>
        <v>122</v>
      </c>
      <c r="M40" s="12">
        <f t="shared" si="2"/>
        <v>1.8023341704830848E-2</v>
      </c>
      <c r="N40" s="12">
        <f>M40-'5-9'!L51</f>
        <v>0</v>
      </c>
    </row>
    <row r="41" spans="1:14" x14ac:dyDescent="0.25">
      <c r="A41" s="3" t="s">
        <v>72</v>
      </c>
      <c r="B41" s="3">
        <v>16</v>
      </c>
      <c r="C41" s="3">
        <v>2468</v>
      </c>
      <c r="D41" s="3">
        <v>29</v>
      </c>
      <c r="E41" s="3">
        <v>2</v>
      </c>
      <c r="F41" s="3">
        <v>0</v>
      </c>
      <c r="G41" s="3">
        <v>0</v>
      </c>
      <c r="H41" s="3">
        <v>0</v>
      </c>
      <c r="I41" s="3">
        <v>61</v>
      </c>
      <c r="J41" s="3">
        <v>8</v>
      </c>
      <c r="K41" s="3">
        <f t="shared" si="0"/>
        <v>2568</v>
      </c>
      <c r="L41" s="3">
        <f t="shared" si="1"/>
        <v>100</v>
      </c>
      <c r="M41" s="12">
        <f t="shared" si="2"/>
        <v>3.8940809968847349E-2</v>
      </c>
      <c r="N41" s="12">
        <f>M41-'5-9'!L52</f>
        <v>0</v>
      </c>
    </row>
    <row r="42" spans="1:14" x14ac:dyDescent="0.25">
      <c r="A42" s="3" t="s">
        <v>72</v>
      </c>
      <c r="B42" s="3">
        <v>17</v>
      </c>
      <c r="C42" s="3">
        <v>2266</v>
      </c>
      <c r="D42" s="3">
        <v>36</v>
      </c>
      <c r="E42" s="3">
        <v>1</v>
      </c>
      <c r="F42" s="3">
        <v>0</v>
      </c>
      <c r="G42" s="3">
        <v>0</v>
      </c>
      <c r="H42" s="3">
        <v>0</v>
      </c>
      <c r="I42" s="3">
        <v>67</v>
      </c>
      <c r="J42" s="3">
        <v>11</v>
      </c>
      <c r="K42" s="3">
        <f t="shared" si="0"/>
        <v>2381</v>
      </c>
      <c r="L42" s="3">
        <f t="shared" si="1"/>
        <v>115</v>
      </c>
      <c r="M42" s="12">
        <f t="shared" si="2"/>
        <v>4.8299034019319613E-2</v>
      </c>
      <c r="N42" s="12">
        <f>M42-'5-9'!L53</f>
        <v>0</v>
      </c>
    </row>
    <row r="43" spans="1:14" x14ac:dyDescent="0.25">
      <c r="A43" s="3" t="s">
        <v>72</v>
      </c>
      <c r="B43" s="3">
        <v>18</v>
      </c>
      <c r="C43" s="3">
        <v>4064</v>
      </c>
      <c r="D43" s="3">
        <v>36</v>
      </c>
      <c r="E43" s="3">
        <v>1</v>
      </c>
      <c r="F43" s="3">
        <v>0</v>
      </c>
      <c r="G43" s="3">
        <v>0</v>
      </c>
      <c r="H43" s="3">
        <v>0</v>
      </c>
      <c r="I43" s="3">
        <v>72</v>
      </c>
      <c r="J43" s="3">
        <v>11</v>
      </c>
      <c r="K43" s="3">
        <f t="shared" si="0"/>
        <v>4184</v>
      </c>
      <c r="L43" s="3">
        <f t="shared" si="1"/>
        <v>120</v>
      </c>
      <c r="M43" s="12">
        <f t="shared" si="2"/>
        <v>2.8680688336520075E-2</v>
      </c>
      <c r="N43" s="12">
        <f>M43-'5-9'!L54</f>
        <v>0</v>
      </c>
    </row>
    <row r="44" spans="1:14" x14ac:dyDescent="0.25">
      <c r="A44" s="3" t="s">
        <v>72</v>
      </c>
      <c r="B44" s="3">
        <v>19</v>
      </c>
      <c r="C44" s="3">
        <v>803</v>
      </c>
      <c r="D44" s="3">
        <v>74</v>
      </c>
      <c r="E44" s="3">
        <v>4</v>
      </c>
      <c r="F44" s="3">
        <v>0</v>
      </c>
      <c r="G44" s="3">
        <v>0</v>
      </c>
      <c r="H44" s="3">
        <v>0</v>
      </c>
      <c r="I44" s="3">
        <v>62</v>
      </c>
      <c r="J44" s="3">
        <v>23</v>
      </c>
      <c r="K44" s="3">
        <f t="shared" si="0"/>
        <v>966</v>
      </c>
      <c r="L44" s="3">
        <f t="shared" si="1"/>
        <v>163</v>
      </c>
      <c r="M44" s="12">
        <f t="shared" si="2"/>
        <v>0.16873706004140787</v>
      </c>
      <c r="N44" s="12">
        <f>M44-'5-9'!L55</f>
        <v>0</v>
      </c>
    </row>
    <row r="45" spans="1:14" x14ac:dyDescent="0.25">
      <c r="A45" s="3" t="s">
        <v>72</v>
      </c>
      <c r="B45" s="3">
        <v>20</v>
      </c>
      <c r="C45" s="3">
        <v>2937</v>
      </c>
      <c r="D45" s="3">
        <v>24</v>
      </c>
      <c r="E45" s="3">
        <v>1</v>
      </c>
      <c r="F45" s="3">
        <v>0</v>
      </c>
      <c r="G45" s="3">
        <v>0</v>
      </c>
      <c r="H45" s="3">
        <v>0</v>
      </c>
      <c r="I45" s="3">
        <v>30</v>
      </c>
      <c r="J45" s="3">
        <v>7</v>
      </c>
      <c r="K45" s="3">
        <f t="shared" si="0"/>
        <v>2999</v>
      </c>
      <c r="L45" s="3">
        <f t="shared" si="1"/>
        <v>62</v>
      </c>
      <c r="M45" s="12">
        <f t="shared" si="2"/>
        <v>2.0673557852617538E-2</v>
      </c>
      <c r="N45" s="12">
        <f>M45-'5-9'!L56</f>
        <v>0</v>
      </c>
    </row>
    <row r="46" spans="1:14" x14ac:dyDescent="0.25">
      <c r="A46" s="3" t="s">
        <v>72</v>
      </c>
      <c r="B46" s="3">
        <v>21</v>
      </c>
      <c r="C46" s="3">
        <v>7584</v>
      </c>
      <c r="D46" s="3">
        <v>29</v>
      </c>
      <c r="E46" s="3">
        <v>0</v>
      </c>
      <c r="F46" s="3">
        <v>0</v>
      </c>
      <c r="G46" s="3">
        <v>0</v>
      </c>
      <c r="H46" s="3">
        <v>0</v>
      </c>
      <c r="I46" s="3">
        <v>93</v>
      </c>
      <c r="J46" s="3">
        <v>9</v>
      </c>
      <c r="K46" s="3">
        <f t="shared" si="0"/>
        <v>7715</v>
      </c>
      <c r="L46" s="3">
        <f t="shared" si="1"/>
        <v>131</v>
      </c>
      <c r="M46" s="12">
        <f t="shared" si="2"/>
        <v>1.6979909267660402E-2</v>
      </c>
      <c r="N46" s="12">
        <f>M46-'5-9'!L57</f>
        <v>0</v>
      </c>
    </row>
    <row r="47" spans="1:14" x14ac:dyDescent="0.25">
      <c r="A47" s="3" t="s">
        <v>72</v>
      </c>
      <c r="B47" s="3">
        <v>22</v>
      </c>
      <c r="C47" s="3">
        <v>8730</v>
      </c>
      <c r="D47" s="3">
        <v>80</v>
      </c>
      <c r="E47" s="3">
        <v>6</v>
      </c>
      <c r="F47" s="3">
        <v>0</v>
      </c>
      <c r="G47" s="3">
        <v>0</v>
      </c>
      <c r="H47" s="3">
        <v>0</v>
      </c>
      <c r="I47" s="3">
        <v>311</v>
      </c>
      <c r="J47" s="3">
        <v>41</v>
      </c>
      <c r="K47" s="3">
        <f t="shared" si="0"/>
        <v>9168</v>
      </c>
      <c r="L47" s="3">
        <f t="shared" si="1"/>
        <v>438</v>
      </c>
      <c r="M47" s="12">
        <f t="shared" si="2"/>
        <v>4.7774869109947646E-2</v>
      </c>
      <c r="N47" s="12">
        <f>M47-'5-9'!L58</f>
        <v>0</v>
      </c>
    </row>
    <row r="48" spans="1:14" x14ac:dyDescent="0.25">
      <c r="A48" s="3" t="s">
        <v>72</v>
      </c>
      <c r="B48" s="3">
        <v>23</v>
      </c>
      <c r="C48" s="3">
        <v>13237</v>
      </c>
      <c r="D48" s="3">
        <v>258</v>
      </c>
      <c r="E48" s="3">
        <v>9</v>
      </c>
      <c r="F48" s="3">
        <v>0</v>
      </c>
      <c r="G48" s="3">
        <v>0</v>
      </c>
      <c r="H48" s="3">
        <v>0</v>
      </c>
      <c r="I48" s="3">
        <v>726</v>
      </c>
      <c r="J48" s="3">
        <v>138</v>
      </c>
      <c r="K48" s="3">
        <f t="shared" si="0"/>
        <v>14368</v>
      </c>
      <c r="L48" s="3">
        <f t="shared" si="1"/>
        <v>1131</v>
      </c>
      <c r="M48" s="12">
        <f t="shared" si="2"/>
        <v>7.871659242761693E-2</v>
      </c>
      <c r="N48" s="12">
        <f>M48-'5-9'!L59</f>
        <v>0</v>
      </c>
    </row>
    <row r="49" spans="1:14" x14ac:dyDescent="0.25">
      <c r="A49" s="3" t="s">
        <v>72</v>
      </c>
      <c r="B49" s="3">
        <v>24</v>
      </c>
      <c r="C49" s="3">
        <v>6942</v>
      </c>
      <c r="D49" s="3">
        <v>5</v>
      </c>
      <c r="E49" s="3">
        <v>0</v>
      </c>
      <c r="F49" s="3">
        <v>0</v>
      </c>
      <c r="G49" s="3">
        <v>0</v>
      </c>
      <c r="H49" s="3">
        <v>0</v>
      </c>
      <c r="I49" s="3">
        <v>38</v>
      </c>
      <c r="J49" s="3">
        <v>10</v>
      </c>
      <c r="K49" s="3">
        <f t="shared" si="0"/>
        <v>6995</v>
      </c>
      <c r="L49" s="3">
        <f t="shared" si="1"/>
        <v>53</v>
      </c>
      <c r="M49" s="12">
        <f t="shared" si="2"/>
        <v>7.5768406004288781E-3</v>
      </c>
      <c r="N49" s="12">
        <f>M49-'5-9'!L60</f>
        <v>0</v>
      </c>
    </row>
    <row r="50" spans="1:14" x14ac:dyDescent="0.25">
      <c r="A50" s="3" t="s">
        <v>73</v>
      </c>
      <c r="B50" s="3">
        <v>1</v>
      </c>
      <c r="C50" s="3">
        <v>1769</v>
      </c>
      <c r="D50" s="3">
        <v>36</v>
      </c>
      <c r="E50" s="3">
        <v>3</v>
      </c>
      <c r="F50" s="3">
        <v>0</v>
      </c>
      <c r="G50" s="3">
        <v>0</v>
      </c>
      <c r="H50" s="3">
        <v>0</v>
      </c>
      <c r="I50" s="3">
        <v>102</v>
      </c>
      <c r="J50" s="3">
        <v>29</v>
      </c>
      <c r="K50" s="3">
        <f t="shared" si="0"/>
        <v>1939</v>
      </c>
      <c r="L50" s="3">
        <f t="shared" si="1"/>
        <v>170</v>
      </c>
      <c r="M50" s="12">
        <f t="shared" si="2"/>
        <v>8.7674058793192372E-2</v>
      </c>
      <c r="N50" s="12">
        <f>M50-'10-25'!L37</f>
        <v>0</v>
      </c>
    </row>
    <row r="51" spans="1:14" x14ac:dyDescent="0.25">
      <c r="A51" s="3" t="s">
        <v>73</v>
      </c>
      <c r="B51" s="3">
        <v>2</v>
      </c>
      <c r="C51" s="3">
        <v>1382</v>
      </c>
      <c r="D51" s="3">
        <v>57</v>
      </c>
      <c r="E51" s="3">
        <v>2</v>
      </c>
      <c r="F51" s="3">
        <v>0</v>
      </c>
      <c r="G51" s="3">
        <v>0</v>
      </c>
      <c r="H51" s="3">
        <v>0</v>
      </c>
      <c r="I51" s="3">
        <v>65</v>
      </c>
      <c r="J51" s="3">
        <v>17</v>
      </c>
      <c r="K51" s="3">
        <f t="shared" si="0"/>
        <v>1523</v>
      </c>
      <c r="L51" s="3">
        <f t="shared" si="1"/>
        <v>141</v>
      </c>
      <c r="M51" s="12">
        <f t="shared" si="2"/>
        <v>9.2580433355219954E-2</v>
      </c>
      <c r="N51" s="12">
        <f>M51-'10-25'!L38</f>
        <v>0</v>
      </c>
    </row>
    <row r="52" spans="1:14" x14ac:dyDescent="0.25">
      <c r="A52" s="3" t="s">
        <v>73</v>
      </c>
      <c r="B52" s="3">
        <v>3</v>
      </c>
      <c r="C52" s="3">
        <v>289</v>
      </c>
      <c r="D52" s="3">
        <v>31</v>
      </c>
      <c r="E52" s="3">
        <v>1</v>
      </c>
      <c r="F52" s="3">
        <v>0</v>
      </c>
      <c r="G52" s="3">
        <v>0</v>
      </c>
      <c r="H52" s="3">
        <v>0</v>
      </c>
      <c r="I52" s="3">
        <v>20</v>
      </c>
      <c r="J52" s="3">
        <v>6</v>
      </c>
      <c r="K52" s="3">
        <f t="shared" si="0"/>
        <v>347</v>
      </c>
      <c r="L52" s="3">
        <f t="shared" si="1"/>
        <v>58</v>
      </c>
      <c r="M52" s="12">
        <f t="shared" si="2"/>
        <v>0.16714697406340057</v>
      </c>
      <c r="N52" s="12">
        <f>M52-'10-25'!L39</f>
        <v>0</v>
      </c>
    </row>
    <row r="53" spans="1:14" x14ac:dyDescent="0.25">
      <c r="A53" s="3" t="s">
        <v>73</v>
      </c>
      <c r="B53" s="3">
        <v>4</v>
      </c>
      <c r="C53" s="3">
        <v>973</v>
      </c>
      <c r="D53" s="3">
        <v>53</v>
      </c>
      <c r="E53" s="3">
        <v>5</v>
      </c>
      <c r="F53" s="3">
        <v>0</v>
      </c>
      <c r="G53" s="3">
        <v>0</v>
      </c>
      <c r="H53" s="3">
        <v>0</v>
      </c>
      <c r="I53" s="3">
        <v>54</v>
      </c>
      <c r="J53" s="3">
        <v>8</v>
      </c>
      <c r="K53" s="3">
        <f t="shared" si="0"/>
        <v>1093</v>
      </c>
      <c r="L53" s="3">
        <f t="shared" si="1"/>
        <v>120</v>
      </c>
      <c r="M53" s="12">
        <f t="shared" si="2"/>
        <v>0.10978956999085086</v>
      </c>
      <c r="N53" s="12">
        <f>M53-'10-25'!L40</f>
        <v>0</v>
      </c>
    </row>
    <row r="54" spans="1:14" x14ac:dyDescent="0.25">
      <c r="A54" s="3" t="s">
        <v>73</v>
      </c>
      <c r="B54" s="3">
        <v>5</v>
      </c>
      <c r="C54" s="3">
        <v>1642</v>
      </c>
      <c r="D54" s="3">
        <v>23</v>
      </c>
      <c r="E54" s="3">
        <v>4</v>
      </c>
      <c r="F54" s="3">
        <v>0</v>
      </c>
      <c r="G54" s="3">
        <v>0</v>
      </c>
      <c r="H54" s="3">
        <v>0</v>
      </c>
      <c r="I54" s="3">
        <v>54</v>
      </c>
      <c r="J54" s="3">
        <v>13</v>
      </c>
      <c r="K54" s="3">
        <f t="shared" si="0"/>
        <v>1736</v>
      </c>
      <c r="L54" s="3">
        <f t="shared" si="1"/>
        <v>94</v>
      </c>
      <c r="M54" s="12">
        <f t="shared" si="2"/>
        <v>5.414746543778802E-2</v>
      </c>
      <c r="N54" s="12">
        <f>M54-'10-25'!L41</f>
        <v>0</v>
      </c>
    </row>
    <row r="55" spans="1:14" x14ac:dyDescent="0.25">
      <c r="A55" s="3" t="s">
        <v>73</v>
      </c>
      <c r="B55" s="3">
        <v>6</v>
      </c>
      <c r="C55" s="3">
        <v>316</v>
      </c>
      <c r="D55" s="3">
        <v>26</v>
      </c>
      <c r="E55" s="3">
        <v>0</v>
      </c>
      <c r="F55" s="3">
        <v>0</v>
      </c>
      <c r="G55" s="3">
        <v>0</v>
      </c>
      <c r="H55" s="3">
        <v>0</v>
      </c>
      <c r="I55" s="3">
        <v>18</v>
      </c>
      <c r="J55" s="3">
        <v>17</v>
      </c>
      <c r="K55" s="3">
        <f t="shared" si="0"/>
        <v>377</v>
      </c>
      <c r="L55" s="3">
        <f t="shared" si="1"/>
        <v>61</v>
      </c>
      <c r="M55" s="12">
        <f t="shared" si="2"/>
        <v>0.16180371352785147</v>
      </c>
      <c r="N55" s="12">
        <f>M55-'10-25'!L42</f>
        <v>0</v>
      </c>
    </row>
    <row r="56" spans="1:14" x14ac:dyDescent="0.25">
      <c r="A56" s="3" t="s">
        <v>73</v>
      </c>
      <c r="B56" s="3">
        <v>7</v>
      </c>
      <c r="C56" s="3">
        <v>388</v>
      </c>
      <c r="D56" s="3">
        <v>18</v>
      </c>
      <c r="E56" s="3">
        <v>3</v>
      </c>
      <c r="F56" s="3">
        <v>0</v>
      </c>
      <c r="G56" s="3">
        <v>0</v>
      </c>
      <c r="H56" s="3">
        <v>0</v>
      </c>
      <c r="I56" s="3">
        <v>17</v>
      </c>
      <c r="J56" s="3">
        <v>5</v>
      </c>
      <c r="K56" s="3">
        <f t="shared" si="0"/>
        <v>431</v>
      </c>
      <c r="L56" s="3">
        <f t="shared" si="1"/>
        <v>43</v>
      </c>
      <c r="M56" s="12">
        <f t="shared" si="2"/>
        <v>9.9767981438515077E-2</v>
      </c>
      <c r="N56" s="12">
        <f>M56-'10-25'!L43</f>
        <v>0</v>
      </c>
    </row>
    <row r="57" spans="1:14" x14ac:dyDescent="0.25">
      <c r="A57" s="3" t="s">
        <v>73</v>
      </c>
      <c r="B57" s="3">
        <v>8</v>
      </c>
      <c r="C57" s="3">
        <v>6957</v>
      </c>
      <c r="D57" s="3">
        <v>72</v>
      </c>
      <c r="E57" s="3">
        <v>5</v>
      </c>
      <c r="F57" s="3">
        <v>0</v>
      </c>
      <c r="G57" s="3">
        <v>0</v>
      </c>
      <c r="H57" s="3">
        <v>0</v>
      </c>
      <c r="I57" s="3">
        <v>191</v>
      </c>
      <c r="J57" s="3">
        <v>33</v>
      </c>
      <c r="K57" s="3">
        <f t="shared" si="0"/>
        <v>7258</v>
      </c>
      <c r="L57" s="3">
        <f t="shared" si="1"/>
        <v>301</v>
      </c>
      <c r="M57" s="12">
        <f t="shared" si="2"/>
        <v>4.1471479746486635E-2</v>
      </c>
      <c r="N57" s="12">
        <f>M57-'10-25'!L44</f>
        <v>0</v>
      </c>
    </row>
    <row r="58" spans="1:14" x14ac:dyDescent="0.25">
      <c r="A58" s="3" t="s">
        <v>73</v>
      </c>
      <c r="B58" s="3">
        <v>9</v>
      </c>
      <c r="C58" s="3">
        <v>1166</v>
      </c>
      <c r="D58" s="3">
        <v>83</v>
      </c>
      <c r="E58" s="3">
        <v>4</v>
      </c>
      <c r="F58" s="3">
        <v>0</v>
      </c>
      <c r="G58" s="3">
        <v>0</v>
      </c>
      <c r="H58" s="3">
        <v>0</v>
      </c>
      <c r="I58" s="3">
        <v>78</v>
      </c>
      <c r="J58" s="3">
        <v>29</v>
      </c>
      <c r="K58" s="3">
        <f t="shared" si="0"/>
        <v>1360</v>
      </c>
      <c r="L58" s="3">
        <f t="shared" si="1"/>
        <v>194</v>
      </c>
      <c r="M58" s="12">
        <f t="shared" si="2"/>
        <v>0.1426470588235294</v>
      </c>
      <c r="N58" s="12">
        <f>M58-'10-25'!L45</f>
        <v>0</v>
      </c>
    </row>
    <row r="59" spans="1:14" x14ac:dyDescent="0.25">
      <c r="A59" s="3" t="s">
        <v>73</v>
      </c>
      <c r="B59" s="3">
        <v>10</v>
      </c>
      <c r="C59" s="3">
        <v>1826</v>
      </c>
      <c r="D59" s="3">
        <v>77</v>
      </c>
      <c r="E59" s="3">
        <v>3</v>
      </c>
      <c r="F59" s="3">
        <v>0</v>
      </c>
      <c r="G59" s="3">
        <v>0</v>
      </c>
      <c r="H59" s="3">
        <v>0</v>
      </c>
      <c r="I59" s="3">
        <v>64</v>
      </c>
      <c r="J59" s="3">
        <v>31</v>
      </c>
      <c r="K59" s="3">
        <f t="shared" si="0"/>
        <v>2001</v>
      </c>
      <c r="L59" s="3">
        <f t="shared" si="1"/>
        <v>175</v>
      </c>
      <c r="M59" s="12">
        <f t="shared" si="2"/>
        <v>8.7456271864067972E-2</v>
      </c>
      <c r="N59" s="12">
        <f>M59-'10-25'!L46</f>
        <v>0</v>
      </c>
    </row>
    <row r="60" spans="1:14" x14ac:dyDescent="0.25">
      <c r="A60" s="3" t="s">
        <v>73</v>
      </c>
      <c r="B60" s="3">
        <v>11</v>
      </c>
      <c r="C60" s="3">
        <v>2326</v>
      </c>
      <c r="D60" s="3">
        <v>63</v>
      </c>
      <c r="E60" s="3">
        <v>2</v>
      </c>
      <c r="F60" s="3">
        <v>0</v>
      </c>
      <c r="G60" s="3">
        <v>0</v>
      </c>
      <c r="H60" s="3">
        <v>0</v>
      </c>
      <c r="I60" s="3">
        <v>60</v>
      </c>
      <c r="J60" s="3">
        <v>20</v>
      </c>
      <c r="K60" s="3">
        <f t="shared" si="0"/>
        <v>2471</v>
      </c>
      <c r="L60" s="3">
        <f t="shared" si="1"/>
        <v>145</v>
      </c>
      <c r="M60" s="12">
        <f t="shared" si="2"/>
        <v>5.868069607446378E-2</v>
      </c>
      <c r="N60" s="12">
        <f>M60-'10-25'!L47</f>
        <v>0</v>
      </c>
    </row>
    <row r="61" spans="1:14" x14ac:dyDescent="0.25">
      <c r="A61" s="3" t="s">
        <v>73</v>
      </c>
      <c r="B61" s="3">
        <v>12</v>
      </c>
      <c r="C61" s="3">
        <v>10792</v>
      </c>
      <c r="D61" s="3">
        <v>125</v>
      </c>
      <c r="E61" s="3">
        <v>3</v>
      </c>
      <c r="F61" s="3">
        <v>0</v>
      </c>
      <c r="G61" s="3">
        <v>0</v>
      </c>
      <c r="H61" s="3">
        <v>0</v>
      </c>
      <c r="I61" s="3">
        <v>278</v>
      </c>
      <c r="J61" s="3">
        <v>31</v>
      </c>
      <c r="K61" s="3">
        <f t="shared" si="0"/>
        <v>11229</v>
      </c>
      <c r="L61" s="3">
        <f t="shared" si="1"/>
        <v>437</v>
      </c>
      <c r="M61" s="12">
        <f t="shared" si="2"/>
        <v>3.8917089678510999E-2</v>
      </c>
      <c r="N61" s="12">
        <f>M61-'10-25'!L48</f>
        <v>0</v>
      </c>
    </row>
    <row r="62" spans="1:14" x14ac:dyDescent="0.25">
      <c r="A62" s="3" t="s">
        <v>73</v>
      </c>
      <c r="B62" s="3">
        <v>13</v>
      </c>
      <c r="C62" s="3">
        <v>2152</v>
      </c>
      <c r="D62" s="3">
        <v>119</v>
      </c>
      <c r="E62" s="3">
        <v>8</v>
      </c>
      <c r="F62" s="3">
        <v>0</v>
      </c>
      <c r="G62" s="3">
        <v>0</v>
      </c>
      <c r="H62" s="3">
        <v>0</v>
      </c>
      <c r="I62" s="3">
        <v>111</v>
      </c>
      <c r="J62" s="3">
        <v>36</v>
      </c>
      <c r="K62" s="3">
        <f t="shared" si="0"/>
        <v>2426</v>
      </c>
      <c r="L62" s="3">
        <f t="shared" si="1"/>
        <v>274</v>
      </c>
      <c r="M62" s="12">
        <f t="shared" si="2"/>
        <v>0.11294311624072548</v>
      </c>
      <c r="N62" s="12">
        <f>M62-'10-25'!L49</f>
        <v>0</v>
      </c>
    </row>
    <row r="63" spans="1:14" x14ac:dyDescent="0.25">
      <c r="A63" s="3" t="s">
        <v>73</v>
      </c>
      <c r="B63" s="3">
        <v>14</v>
      </c>
      <c r="C63" s="3">
        <v>4482</v>
      </c>
      <c r="D63" s="3">
        <v>28</v>
      </c>
      <c r="E63" s="3">
        <v>0</v>
      </c>
      <c r="F63" s="3">
        <v>0</v>
      </c>
      <c r="G63" s="3">
        <v>0</v>
      </c>
      <c r="H63" s="3">
        <v>0</v>
      </c>
      <c r="I63" s="3">
        <v>48</v>
      </c>
      <c r="J63" s="3">
        <v>4</v>
      </c>
      <c r="K63" s="3">
        <f t="shared" si="0"/>
        <v>4562</v>
      </c>
      <c r="L63" s="3">
        <f t="shared" si="1"/>
        <v>80</v>
      </c>
      <c r="M63" s="12">
        <f t="shared" si="2"/>
        <v>1.7536168347216132E-2</v>
      </c>
      <c r="N63" s="12">
        <f>M63-'10-25'!L50</f>
        <v>0</v>
      </c>
    </row>
    <row r="64" spans="1:14" x14ac:dyDescent="0.25">
      <c r="A64" s="3" t="s">
        <v>73</v>
      </c>
      <c r="B64" s="3">
        <v>15</v>
      </c>
      <c r="C64" s="3">
        <v>6359</v>
      </c>
      <c r="D64" s="3">
        <v>41</v>
      </c>
      <c r="E64" s="3">
        <v>2</v>
      </c>
      <c r="F64" s="3">
        <v>0</v>
      </c>
      <c r="G64" s="3">
        <v>0</v>
      </c>
      <c r="H64" s="3">
        <v>0</v>
      </c>
      <c r="I64" s="3">
        <v>104</v>
      </c>
      <c r="J64" s="3">
        <v>8</v>
      </c>
      <c r="K64" s="3">
        <f t="shared" si="0"/>
        <v>6514</v>
      </c>
      <c r="L64" s="3">
        <f t="shared" si="1"/>
        <v>155</v>
      </c>
      <c r="M64" s="12">
        <f t="shared" si="2"/>
        <v>2.379490328523181E-2</v>
      </c>
      <c r="N64" s="12">
        <f>M64-'10-25'!L51</f>
        <v>0</v>
      </c>
    </row>
    <row r="65" spans="1:14" x14ac:dyDescent="0.25">
      <c r="A65" s="3" t="s">
        <v>73</v>
      </c>
      <c r="B65" s="3">
        <v>16</v>
      </c>
      <c r="C65" s="3">
        <v>2055</v>
      </c>
      <c r="D65" s="3">
        <v>57</v>
      </c>
      <c r="E65" s="3">
        <v>6</v>
      </c>
      <c r="F65" s="3">
        <v>0</v>
      </c>
      <c r="G65" s="3">
        <v>0</v>
      </c>
      <c r="H65" s="3">
        <v>0</v>
      </c>
      <c r="I65" s="3">
        <v>71</v>
      </c>
      <c r="J65" s="3">
        <v>13</v>
      </c>
      <c r="K65" s="3">
        <f t="shared" si="0"/>
        <v>2202</v>
      </c>
      <c r="L65" s="3">
        <f t="shared" si="1"/>
        <v>147</v>
      </c>
      <c r="M65" s="12">
        <f t="shared" si="2"/>
        <v>6.67574931880109E-2</v>
      </c>
      <c r="N65" s="12">
        <f>M65-'10-25'!L52</f>
        <v>0</v>
      </c>
    </row>
    <row r="66" spans="1:14" x14ac:dyDescent="0.25">
      <c r="A66" s="3" t="s">
        <v>73</v>
      </c>
      <c r="B66" s="3">
        <v>17</v>
      </c>
      <c r="C66" s="3">
        <v>2091</v>
      </c>
      <c r="D66" s="3">
        <v>47</v>
      </c>
      <c r="E66" s="3">
        <v>1</v>
      </c>
      <c r="F66" s="3">
        <v>0</v>
      </c>
      <c r="G66" s="3">
        <v>0</v>
      </c>
      <c r="H66" s="3">
        <v>0</v>
      </c>
      <c r="I66" s="3">
        <v>85</v>
      </c>
      <c r="J66" s="3">
        <v>10</v>
      </c>
      <c r="K66" s="3">
        <f t="shared" si="0"/>
        <v>2234</v>
      </c>
      <c r="L66" s="3">
        <f t="shared" si="1"/>
        <v>143</v>
      </c>
      <c r="M66" s="12">
        <f t="shared" si="2"/>
        <v>6.401074306177261E-2</v>
      </c>
      <c r="N66" s="12">
        <f>M66-'10-25'!L53</f>
        <v>0</v>
      </c>
    </row>
    <row r="67" spans="1:14" x14ac:dyDescent="0.25">
      <c r="A67" s="3" t="s">
        <v>73</v>
      </c>
      <c r="B67" s="3">
        <v>18</v>
      </c>
      <c r="C67" s="3">
        <v>3551</v>
      </c>
      <c r="D67" s="3">
        <v>33</v>
      </c>
      <c r="E67" s="3">
        <v>1</v>
      </c>
      <c r="F67" s="3">
        <v>0</v>
      </c>
      <c r="G67" s="3">
        <v>0</v>
      </c>
      <c r="H67" s="3">
        <v>0</v>
      </c>
      <c r="I67" s="3">
        <v>61</v>
      </c>
      <c r="J67" s="3">
        <v>13</v>
      </c>
      <c r="K67" s="3">
        <f t="shared" ref="K67:K121" si="3">SUM(C67:J67)</f>
        <v>3659</v>
      </c>
      <c r="L67" s="3">
        <f t="shared" ref="L67:L121" si="4">SUM(D67:J67)</f>
        <v>108</v>
      </c>
      <c r="M67" s="12">
        <f t="shared" ref="M67:M122" si="5">L67/K67</f>
        <v>2.9516261273572014E-2</v>
      </c>
      <c r="N67" s="12">
        <f>M67-'10-25'!L54</f>
        <v>0</v>
      </c>
    </row>
    <row r="68" spans="1:14" x14ac:dyDescent="0.25">
      <c r="A68" s="3" t="s">
        <v>73</v>
      </c>
      <c r="B68" s="3">
        <v>19</v>
      </c>
      <c r="C68" s="3">
        <v>601</v>
      </c>
      <c r="D68" s="3">
        <v>101</v>
      </c>
      <c r="E68" s="3">
        <v>8</v>
      </c>
      <c r="F68" s="3">
        <v>0</v>
      </c>
      <c r="G68" s="3">
        <v>0</v>
      </c>
      <c r="H68" s="3">
        <v>0</v>
      </c>
      <c r="I68" s="3">
        <v>58</v>
      </c>
      <c r="J68" s="3">
        <v>16</v>
      </c>
      <c r="K68" s="3">
        <f t="shared" si="3"/>
        <v>784</v>
      </c>
      <c r="L68" s="3">
        <f t="shared" si="4"/>
        <v>183</v>
      </c>
      <c r="M68" s="12">
        <f t="shared" si="5"/>
        <v>0.23341836734693877</v>
      </c>
      <c r="N68" s="12">
        <f>M68-'10-25'!L55</f>
        <v>0</v>
      </c>
    </row>
    <row r="69" spans="1:14" x14ac:dyDescent="0.25">
      <c r="A69" s="3" t="s">
        <v>73</v>
      </c>
      <c r="B69" s="3">
        <v>20</v>
      </c>
      <c r="C69" s="3">
        <v>2488</v>
      </c>
      <c r="D69" s="3">
        <v>19</v>
      </c>
      <c r="E69" s="3">
        <v>0</v>
      </c>
      <c r="F69" s="3">
        <v>0</v>
      </c>
      <c r="G69" s="3">
        <v>0</v>
      </c>
      <c r="H69" s="3">
        <v>0</v>
      </c>
      <c r="I69" s="3">
        <v>32</v>
      </c>
      <c r="J69" s="3">
        <v>10</v>
      </c>
      <c r="K69" s="3">
        <f t="shared" si="3"/>
        <v>2549</v>
      </c>
      <c r="L69" s="3">
        <f t="shared" si="4"/>
        <v>61</v>
      </c>
      <c r="M69" s="12">
        <f t="shared" si="5"/>
        <v>2.39309533150255E-2</v>
      </c>
      <c r="N69" s="12">
        <f>M69-'10-25'!L56</f>
        <v>0</v>
      </c>
    </row>
    <row r="70" spans="1:14" x14ac:dyDescent="0.25">
      <c r="A70" s="3" t="s">
        <v>73</v>
      </c>
      <c r="B70" s="3">
        <v>21</v>
      </c>
      <c r="C70" s="3">
        <v>6597</v>
      </c>
      <c r="D70" s="3">
        <v>47</v>
      </c>
      <c r="E70" s="3">
        <v>2</v>
      </c>
      <c r="F70" s="3">
        <v>0</v>
      </c>
      <c r="G70" s="3">
        <v>0</v>
      </c>
      <c r="H70" s="3">
        <v>0</v>
      </c>
      <c r="I70" s="3">
        <v>123</v>
      </c>
      <c r="J70" s="3">
        <v>16</v>
      </c>
      <c r="K70" s="3">
        <f t="shared" si="3"/>
        <v>6785</v>
      </c>
      <c r="L70" s="3">
        <f t="shared" si="4"/>
        <v>188</v>
      </c>
      <c r="M70" s="12">
        <f t="shared" si="5"/>
        <v>2.7708179808400884E-2</v>
      </c>
      <c r="N70" s="12">
        <f>M70-'10-25'!L57</f>
        <v>0</v>
      </c>
    </row>
    <row r="71" spans="1:14" x14ac:dyDescent="0.25">
      <c r="A71" s="3" t="s">
        <v>73</v>
      </c>
      <c r="B71" s="3">
        <v>22</v>
      </c>
      <c r="C71" s="3">
        <v>7822</v>
      </c>
      <c r="D71" s="3">
        <v>122</v>
      </c>
      <c r="E71" s="3">
        <v>8</v>
      </c>
      <c r="F71" s="3">
        <v>0</v>
      </c>
      <c r="G71" s="3">
        <v>0</v>
      </c>
      <c r="H71" s="3">
        <v>0</v>
      </c>
      <c r="I71" s="3">
        <v>331</v>
      </c>
      <c r="J71" s="3">
        <v>29</v>
      </c>
      <c r="K71" s="3">
        <f t="shared" si="3"/>
        <v>8312</v>
      </c>
      <c r="L71" s="3">
        <f t="shared" si="4"/>
        <v>490</v>
      </c>
      <c r="M71" s="12">
        <f t="shared" si="5"/>
        <v>5.8950914340712222E-2</v>
      </c>
      <c r="N71" s="12">
        <f>M71-'10-25'!L58</f>
        <v>0</v>
      </c>
    </row>
    <row r="72" spans="1:14" x14ac:dyDescent="0.25">
      <c r="A72" s="3" t="s">
        <v>73</v>
      </c>
      <c r="B72" s="3">
        <v>23</v>
      </c>
      <c r="C72" s="3">
        <v>10665</v>
      </c>
      <c r="D72" s="3">
        <v>306</v>
      </c>
      <c r="E72" s="3">
        <v>15</v>
      </c>
      <c r="F72" s="3">
        <v>0</v>
      </c>
      <c r="G72" s="3">
        <v>0</v>
      </c>
      <c r="H72" s="3">
        <v>0</v>
      </c>
      <c r="I72" s="3">
        <v>672</v>
      </c>
      <c r="J72" s="3">
        <v>129</v>
      </c>
      <c r="K72" s="3">
        <f t="shared" si="3"/>
        <v>11787</v>
      </c>
      <c r="L72" s="3">
        <f t="shared" si="4"/>
        <v>1122</v>
      </c>
      <c r="M72" s="12">
        <f t="shared" si="5"/>
        <v>9.5189615678289638E-2</v>
      </c>
      <c r="N72" s="12">
        <f>M72-'10-25'!L59</f>
        <v>0</v>
      </c>
    </row>
    <row r="73" spans="1:14" x14ac:dyDescent="0.25">
      <c r="A73" s="3" t="s">
        <v>73</v>
      </c>
      <c r="B73" s="3">
        <v>24</v>
      </c>
      <c r="C73" s="3">
        <v>5961</v>
      </c>
      <c r="D73" s="3">
        <v>21</v>
      </c>
      <c r="E73" s="3">
        <v>0</v>
      </c>
      <c r="F73" s="3">
        <v>0</v>
      </c>
      <c r="G73" s="3">
        <v>0</v>
      </c>
      <c r="H73" s="3">
        <v>0</v>
      </c>
      <c r="I73" s="3">
        <v>46</v>
      </c>
      <c r="J73" s="3">
        <v>11</v>
      </c>
      <c r="K73" s="3">
        <f t="shared" si="3"/>
        <v>6039</v>
      </c>
      <c r="L73" s="3">
        <f t="shared" si="4"/>
        <v>78</v>
      </c>
      <c r="M73" s="12">
        <f t="shared" si="5"/>
        <v>1.2916045702930949E-2</v>
      </c>
      <c r="N73" s="12">
        <f>M73-'10-25'!L60</f>
        <v>0</v>
      </c>
    </row>
    <row r="74" spans="1:14" x14ac:dyDescent="0.25">
      <c r="A74" s="3" t="s">
        <v>74</v>
      </c>
      <c r="B74" s="3">
        <v>1</v>
      </c>
      <c r="C74" s="3">
        <v>964</v>
      </c>
      <c r="D74" s="3">
        <v>51</v>
      </c>
      <c r="E74" s="3">
        <v>1</v>
      </c>
      <c r="F74" s="3">
        <v>0</v>
      </c>
      <c r="G74" s="3">
        <v>0</v>
      </c>
      <c r="H74" s="3">
        <v>0</v>
      </c>
      <c r="I74" s="3">
        <v>81</v>
      </c>
      <c r="J74" s="3">
        <v>27</v>
      </c>
      <c r="K74" s="3">
        <f t="shared" si="3"/>
        <v>1124</v>
      </c>
      <c r="L74" s="3">
        <f t="shared" si="4"/>
        <v>160</v>
      </c>
      <c r="M74" s="12">
        <f t="shared" si="5"/>
        <v>0.14234875444839859</v>
      </c>
    </row>
    <row r="75" spans="1:14" x14ac:dyDescent="0.25">
      <c r="A75" s="3" t="s">
        <v>74</v>
      </c>
      <c r="B75" s="3">
        <v>2</v>
      </c>
      <c r="C75" s="3">
        <v>671</v>
      </c>
      <c r="D75" s="3">
        <v>32</v>
      </c>
      <c r="E75" s="3">
        <v>3</v>
      </c>
      <c r="F75" s="3">
        <v>0</v>
      </c>
      <c r="G75" s="3">
        <v>0</v>
      </c>
      <c r="H75" s="3">
        <v>0</v>
      </c>
      <c r="I75" s="3">
        <v>49</v>
      </c>
      <c r="J75" s="3">
        <v>18</v>
      </c>
      <c r="K75" s="3">
        <f t="shared" si="3"/>
        <v>773</v>
      </c>
      <c r="L75" s="3">
        <f t="shared" si="4"/>
        <v>102</v>
      </c>
      <c r="M75" s="12">
        <f t="shared" si="5"/>
        <v>0.13195342820181113</v>
      </c>
    </row>
    <row r="76" spans="1:14" x14ac:dyDescent="0.25">
      <c r="A76" s="3" t="s">
        <v>74</v>
      </c>
      <c r="B76" s="3">
        <v>3</v>
      </c>
      <c r="C76" s="3">
        <v>110</v>
      </c>
      <c r="D76" s="3">
        <v>15</v>
      </c>
      <c r="E76" s="3">
        <v>0</v>
      </c>
      <c r="F76" s="3">
        <v>0</v>
      </c>
      <c r="G76" s="3">
        <v>0</v>
      </c>
      <c r="H76" s="3">
        <v>0</v>
      </c>
      <c r="I76" s="3">
        <v>14</v>
      </c>
      <c r="J76" s="3">
        <v>3</v>
      </c>
      <c r="K76" s="3">
        <f t="shared" si="3"/>
        <v>142</v>
      </c>
      <c r="L76" s="3">
        <f t="shared" si="4"/>
        <v>32</v>
      </c>
      <c r="M76" s="12">
        <f t="shared" si="5"/>
        <v>0.22535211267605634</v>
      </c>
    </row>
    <row r="77" spans="1:14" x14ac:dyDescent="0.25">
      <c r="A77" s="3" t="s">
        <v>74</v>
      </c>
      <c r="B77" s="3">
        <v>4</v>
      </c>
      <c r="C77" s="3">
        <v>462</v>
      </c>
      <c r="D77" s="3">
        <v>36</v>
      </c>
      <c r="E77" s="3">
        <v>2</v>
      </c>
      <c r="F77" s="3">
        <v>0</v>
      </c>
      <c r="G77" s="3">
        <v>0</v>
      </c>
      <c r="H77" s="3">
        <v>0</v>
      </c>
      <c r="I77" s="3">
        <v>50</v>
      </c>
      <c r="J77" s="3">
        <v>2</v>
      </c>
      <c r="K77" s="3">
        <f t="shared" si="3"/>
        <v>552</v>
      </c>
      <c r="L77" s="3">
        <f t="shared" si="4"/>
        <v>90</v>
      </c>
      <c r="M77" s="12">
        <f t="shared" si="5"/>
        <v>0.16304347826086957</v>
      </c>
    </row>
    <row r="78" spans="1:14" x14ac:dyDescent="0.25">
      <c r="A78" s="3" t="s">
        <v>74</v>
      </c>
      <c r="B78" s="3">
        <v>5</v>
      </c>
      <c r="C78" s="3">
        <v>901</v>
      </c>
      <c r="D78" s="3">
        <v>25</v>
      </c>
      <c r="E78" s="3">
        <v>0</v>
      </c>
      <c r="F78" s="3">
        <v>0</v>
      </c>
      <c r="G78" s="3">
        <v>0</v>
      </c>
      <c r="H78" s="3">
        <v>0</v>
      </c>
      <c r="I78" s="3">
        <v>67</v>
      </c>
      <c r="J78" s="3">
        <v>7</v>
      </c>
      <c r="K78" s="3">
        <f t="shared" si="3"/>
        <v>1000</v>
      </c>
      <c r="L78" s="3">
        <f t="shared" si="4"/>
        <v>99</v>
      </c>
      <c r="M78" s="12">
        <f t="shared" si="5"/>
        <v>9.9000000000000005E-2</v>
      </c>
    </row>
    <row r="79" spans="1:14" x14ac:dyDescent="0.25">
      <c r="A79" s="3" t="s">
        <v>74</v>
      </c>
      <c r="B79" s="3">
        <v>6</v>
      </c>
      <c r="C79" s="3">
        <v>108</v>
      </c>
      <c r="D79" s="3">
        <v>27</v>
      </c>
      <c r="E79" s="3">
        <v>1</v>
      </c>
      <c r="F79" s="3">
        <v>0</v>
      </c>
      <c r="G79" s="3">
        <v>0</v>
      </c>
      <c r="H79" s="3">
        <v>0</v>
      </c>
      <c r="I79" s="3">
        <v>17</v>
      </c>
      <c r="J79" s="3">
        <v>10</v>
      </c>
      <c r="K79" s="3">
        <f t="shared" si="3"/>
        <v>163</v>
      </c>
      <c r="L79" s="3">
        <f t="shared" si="4"/>
        <v>55</v>
      </c>
      <c r="M79" s="12">
        <f t="shared" si="5"/>
        <v>0.33742331288343558</v>
      </c>
    </row>
    <row r="80" spans="1:14" x14ac:dyDescent="0.25">
      <c r="A80" s="3" t="s">
        <v>74</v>
      </c>
      <c r="B80" s="3">
        <v>7</v>
      </c>
      <c r="C80" s="3">
        <v>158</v>
      </c>
      <c r="D80" s="3">
        <v>12</v>
      </c>
      <c r="E80" s="3">
        <v>0</v>
      </c>
      <c r="F80" s="3">
        <v>0</v>
      </c>
      <c r="G80" s="3">
        <v>0</v>
      </c>
      <c r="H80" s="3">
        <v>0</v>
      </c>
      <c r="I80" s="3">
        <v>15</v>
      </c>
      <c r="J80" s="3">
        <v>1</v>
      </c>
      <c r="K80" s="3">
        <f t="shared" si="3"/>
        <v>186</v>
      </c>
      <c r="L80" s="3">
        <f t="shared" si="4"/>
        <v>28</v>
      </c>
      <c r="M80" s="12">
        <f t="shared" si="5"/>
        <v>0.15053763440860216</v>
      </c>
    </row>
    <row r="81" spans="1:13" x14ac:dyDescent="0.25">
      <c r="A81" s="3" t="s">
        <v>74</v>
      </c>
      <c r="B81" s="3">
        <v>8</v>
      </c>
      <c r="C81" s="3">
        <v>3504</v>
      </c>
      <c r="D81" s="3">
        <v>70</v>
      </c>
      <c r="E81" s="3">
        <v>2</v>
      </c>
      <c r="F81" s="3">
        <v>0</v>
      </c>
      <c r="G81" s="3">
        <v>0</v>
      </c>
      <c r="H81" s="3">
        <v>0</v>
      </c>
      <c r="I81" s="3">
        <v>134</v>
      </c>
      <c r="J81" s="3">
        <v>20</v>
      </c>
      <c r="K81" s="3">
        <f t="shared" si="3"/>
        <v>3730</v>
      </c>
      <c r="L81" s="3">
        <f t="shared" si="4"/>
        <v>226</v>
      </c>
      <c r="M81" s="12">
        <f t="shared" si="5"/>
        <v>6.058981233243968E-2</v>
      </c>
    </row>
    <row r="82" spans="1:13" x14ac:dyDescent="0.25">
      <c r="A82" s="3" t="s">
        <v>74</v>
      </c>
      <c r="B82" s="3">
        <v>9</v>
      </c>
      <c r="C82" s="3">
        <v>513</v>
      </c>
      <c r="D82" s="3">
        <v>76</v>
      </c>
      <c r="E82" s="3">
        <v>7</v>
      </c>
      <c r="F82" s="3">
        <v>0</v>
      </c>
      <c r="G82" s="3">
        <v>0</v>
      </c>
      <c r="H82" s="3">
        <v>0</v>
      </c>
      <c r="I82" s="3">
        <v>57</v>
      </c>
      <c r="J82" s="3">
        <v>24</v>
      </c>
      <c r="K82" s="3">
        <f t="shared" si="3"/>
        <v>677</v>
      </c>
      <c r="L82" s="3">
        <f t="shared" si="4"/>
        <v>164</v>
      </c>
      <c r="M82" s="12">
        <f t="shared" si="5"/>
        <v>0.24224519940915806</v>
      </c>
    </row>
    <row r="83" spans="1:13" x14ac:dyDescent="0.25">
      <c r="A83" s="3" t="s">
        <v>74</v>
      </c>
      <c r="B83" s="3">
        <v>10</v>
      </c>
      <c r="C83" s="3">
        <v>763</v>
      </c>
      <c r="D83" s="3">
        <v>64</v>
      </c>
      <c r="E83" s="3">
        <v>3</v>
      </c>
      <c r="F83" s="3">
        <v>0</v>
      </c>
      <c r="G83" s="3">
        <v>0</v>
      </c>
      <c r="H83" s="3">
        <v>0</v>
      </c>
      <c r="I83" s="3">
        <v>27</v>
      </c>
      <c r="J83" s="3">
        <v>14</v>
      </c>
      <c r="K83" s="3">
        <f t="shared" si="3"/>
        <v>871</v>
      </c>
      <c r="L83" s="3">
        <f t="shared" si="4"/>
        <v>108</v>
      </c>
      <c r="M83" s="12">
        <f t="shared" si="5"/>
        <v>0.12399540757749714</v>
      </c>
    </row>
    <row r="84" spans="1:13" x14ac:dyDescent="0.25">
      <c r="A84" s="3" t="s">
        <v>74</v>
      </c>
      <c r="B84" s="3">
        <v>11</v>
      </c>
      <c r="C84" s="3">
        <v>1012</v>
      </c>
      <c r="D84" s="3">
        <v>47</v>
      </c>
      <c r="E84" s="3">
        <v>2</v>
      </c>
      <c r="F84" s="3">
        <v>0</v>
      </c>
      <c r="G84" s="3">
        <v>0</v>
      </c>
      <c r="H84" s="3">
        <v>0</v>
      </c>
      <c r="I84" s="3">
        <v>38</v>
      </c>
      <c r="J84" s="3">
        <v>12</v>
      </c>
      <c r="K84" s="3">
        <f t="shared" si="3"/>
        <v>1111</v>
      </c>
      <c r="L84" s="3">
        <f t="shared" si="4"/>
        <v>99</v>
      </c>
      <c r="M84" s="12">
        <f t="shared" si="5"/>
        <v>8.9108910891089105E-2</v>
      </c>
    </row>
    <row r="85" spans="1:13" x14ac:dyDescent="0.25">
      <c r="A85" s="3" t="s">
        <v>74</v>
      </c>
      <c r="B85" s="3">
        <v>12</v>
      </c>
      <c r="C85" s="3">
        <v>6165</v>
      </c>
      <c r="D85" s="3">
        <v>141</v>
      </c>
      <c r="E85" s="3">
        <v>4</v>
      </c>
      <c r="F85" s="3">
        <v>0</v>
      </c>
      <c r="G85" s="3">
        <v>0</v>
      </c>
      <c r="H85" s="3">
        <v>0</v>
      </c>
      <c r="I85" s="3">
        <v>209</v>
      </c>
      <c r="J85" s="3">
        <v>24</v>
      </c>
      <c r="K85" s="3">
        <f t="shared" si="3"/>
        <v>6543</v>
      </c>
      <c r="L85" s="3">
        <f t="shared" si="4"/>
        <v>378</v>
      </c>
      <c r="M85" s="12">
        <f t="shared" si="5"/>
        <v>5.7771664374140302E-2</v>
      </c>
    </row>
    <row r="86" spans="1:13" x14ac:dyDescent="0.25">
      <c r="A86" s="3" t="s">
        <v>74</v>
      </c>
      <c r="B86" s="3">
        <v>13</v>
      </c>
      <c r="C86" s="3">
        <v>944</v>
      </c>
      <c r="D86" s="3">
        <v>125</v>
      </c>
      <c r="E86" s="3">
        <v>5</v>
      </c>
      <c r="F86" s="3">
        <v>0</v>
      </c>
      <c r="G86" s="3">
        <v>0</v>
      </c>
      <c r="H86" s="3">
        <v>0</v>
      </c>
      <c r="I86" s="3">
        <v>81</v>
      </c>
      <c r="J86" s="3">
        <v>28</v>
      </c>
      <c r="K86" s="3">
        <f t="shared" si="3"/>
        <v>1183</v>
      </c>
      <c r="L86" s="3">
        <f t="shared" si="4"/>
        <v>239</v>
      </c>
      <c r="M86" s="12">
        <f t="shared" si="5"/>
        <v>0.20202874049027894</v>
      </c>
    </row>
    <row r="87" spans="1:13" x14ac:dyDescent="0.25">
      <c r="A87" s="3" t="s">
        <v>74</v>
      </c>
      <c r="B87" s="3">
        <v>14</v>
      </c>
      <c r="C87" s="3">
        <v>2300</v>
      </c>
      <c r="D87" s="3">
        <v>21</v>
      </c>
      <c r="E87" s="3">
        <v>1</v>
      </c>
      <c r="F87" s="3">
        <v>0</v>
      </c>
      <c r="G87" s="3">
        <v>0</v>
      </c>
      <c r="H87" s="3">
        <v>0</v>
      </c>
      <c r="I87" s="3">
        <v>31</v>
      </c>
      <c r="J87" s="3">
        <v>3</v>
      </c>
      <c r="K87" s="3">
        <f t="shared" si="3"/>
        <v>2356</v>
      </c>
      <c r="L87" s="3">
        <f t="shared" si="4"/>
        <v>56</v>
      </c>
      <c r="M87" s="12">
        <f t="shared" si="5"/>
        <v>2.3769100169779286E-2</v>
      </c>
    </row>
    <row r="88" spans="1:13" x14ac:dyDescent="0.25">
      <c r="A88" s="3" t="s">
        <v>74</v>
      </c>
      <c r="B88" s="3">
        <v>15</v>
      </c>
      <c r="C88" s="3">
        <v>3533</v>
      </c>
      <c r="D88" s="3">
        <v>45</v>
      </c>
      <c r="E88" s="3">
        <v>0</v>
      </c>
      <c r="F88" s="3">
        <v>0</v>
      </c>
      <c r="G88" s="3">
        <v>0</v>
      </c>
      <c r="H88" s="3">
        <v>0</v>
      </c>
      <c r="I88" s="3">
        <v>84</v>
      </c>
      <c r="J88" s="3">
        <v>5</v>
      </c>
      <c r="K88" s="3">
        <f t="shared" si="3"/>
        <v>3667</v>
      </c>
      <c r="L88" s="3">
        <f t="shared" si="4"/>
        <v>134</v>
      </c>
      <c r="M88" s="12">
        <f t="shared" si="5"/>
        <v>3.6542132533406053E-2</v>
      </c>
    </row>
    <row r="89" spans="1:13" x14ac:dyDescent="0.25">
      <c r="A89" s="3" t="s">
        <v>74</v>
      </c>
      <c r="B89" s="3">
        <v>16</v>
      </c>
      <c r="C89" s="3">
        <v>901</v>
      </c>
      <c r="D89" s="3">
        <v>37</v>
      </c>
      <c r="E89" s="3">
        <v>3</v>
      </c>
      <c r="F89" s="3">
        <v>0</v>
      </c>
      <c r="G89" s="3">
        <v>0</v>
      </c>
      <c r="H89" s="3">
        <v>0</v>
      </c>
      <c r="I89" s="3">
        <v>60</v>
      </c>
      <c r="J89" s="3">
        <v>7</v>
      </c>
      <c r="K89" s="3">
        <f t="shared" si="3"/>
        <v>1008</v>
      </c>
      <c r="L89" s="3">
        <f t="shared" si="4"/>
        <v>107</v>
      </c>
      <c r="M89" s="12">
        <f t="shared" si="5"/>
        <v>0.10615079365079365</v>
      </c>
    </row>
    <row r="90" spans="1:13" x14ac:dyDescent="0.25">
      <c r="A90" s="3" t="s">
        <v>74</v>
      </c>
      <c r="B90" s="3">
        <v>17</v>
      </c>
      <c r="C90" s="3">
        <v>1031</v>
      </c>
      <c r="D90" s="3">
        <v>52</v>
      </c>
      <c r="E90" s="3">
        <v>1</v>
      </c>
      <c r="F90" s="3">
        <v>0</v>
      </c>
      <c r="G90" s="3">
        <v>0</v>
      </c>
      <c r="H90" s="3">
        <v>0</v>
      </c>
      <c r="I90" s="3">
        <v>66</v>
      </c>
      <c r="J90" s="3">
        <v>8</v>
      </c>
      <c r="K90" s="3">
        <f t="shared" si="3"/>
        <v>1158</v>
      </c>
      <c r="L90" s="3">
        <f t="shared" si="4"/>
        <v>127</v>
      </c>
      <c r="M90" s="12">
        <f t="shared" si="5"/>
        <v>0.10967184801381692</v>
      </c>
    </row>
    <row r="91" spans="1:13" x14ac:dyDescent="0.25">
      <c r="A91" s="3" t="s">
        <v>74</v>
      </c>
      <c r="B91" s="3">
        <v>18</v>
      </c>
      <c r="C91" s="3">
        <v>1756</v>
      </c>
      <c r="D91" s="3">
        <v>33</v>
      </c>
      <c r="E91" s="3">
        <v>0</v>
      </c>
      <c r="F91" s="3">
        <v>0</v>
      </c>
      <c r="G91" s="3">
        <v>0</v>
      </c>
      <c r="H91" s="3">
        <v>0</v>
      </c>
      <c r="I91" s="3">
        <v>37</v>
      </c>
      <c r="J91" s="3">
        <v>10</v>
      </c>
      <c r="K91" s="3">
        <f t="shared" si="3"/>
        <v>1836</v>
      </c>
      <c r="L91" s="3">
        <f t="shared" si="4"/>
        <v>80</v>
      </c>
      <c r="M91" s="12">
        <f t="shared" si="5"/>
        <v>4.357298474945534E-2</v>
      </c>
    </row>
    <row r="92" spans="1:13" x14ac:dyDescent="0.25">
      <c r="A92" s="3" t="s">
        <v>74</v>
      </c>
      <c r="B92" s="3">
        <v>19</v>
      </c>
      <c r="C92" s="3">
        <v>245</v>
      </c>
      <c r="D92" s="3">
        <v>62</v>
      </c>
      <c r="E92" s="3">
        <v>1</v>
      </c>
      <c r="F92" s="3">
        <v>0</v>
      </c>
      <c r="G92" s="3">
        <v>0</v>
      </c>
      <c r="H92" s="3">
        <v>0</v>
      </c>
      <c r="I92" s="3">
        <v>35</v>
      </c>
      <c r="J92" s="3">
        <v>4</v>
      </c>
      <c r="K92" s="3">
        <f t="shared" si="3"/>
        <v>347</v>
      </c>
      <c r="L92" s="3">
        <f t="shared" si="4"/>
        <v>102</v>
      </c>
      <c r="M92" s="12">
        <f t="shared" si="5"/>
        <v>0.29394812680115273</v>
      </c>
    </row>
    <row r="93" spans="1:13" x14ac:dyDescent="0.25">
      <c r="A93" s="3" t="s">
        <v>74</v>
      </c>
      <c r="B93" s="3">
        <v>20</v>
      </c>
      <c r="C93" s="3">
        <v>1134</v>
      </c>
      <c r="D93" s="3">
        <v>40</v>
      </c>
      <c r="E93" s="3">
        <v>2</v>
      </c>
      <c r="F93" s="3">
        <v>0</v>
      </c>
      <c r="G93" s="3">
        <v>0</v>
      </c>
      <c r="H93" s="3">
        <v>0</v>
      </c>
      <c r="I93" s="3">
        <v>25</v>
      </c>
      <c r="J93" s="3">
        <v>11</v>
      </c>
      <c r="K93" s="3">
        <f t="shared" si="3"/>
        <v>1212</v>
      </c>
      <c r="L93" s="3">
        <f t="shared" si="4"/>
        <v>78</v>
      </c>
      <c r="M93" s="12">
        <f t="shared" si="5"/>
        <v>6.4356435643564358E-2</v>
      </c>
    </row>
    <row r="94" spans="1:13" x14ac:dyDescent="0.25">
      <c r="A94" s="3" t="s">
        <v>74</v>
      </c>
      <c r="B94" s="3">
        <v>21</v>
      </c>
      <c r="C94" s="3">
        <v>3347</v>
      </c>
      <c r="D94" s="3">
        <v>40</v>
      </c>
      <c r="E94" s="3">
        <v>2</v>
      </c>
      <c r="F94" s="3">
        <v>0</v>
      </c>
      <c r="G94" s="3">
        <v>0</v>
      </c>
      <c r="H94" s="3">
        <v>0</v>
      </c>
      <c r="I94" s="3">
        <v>112</v>
      </c>
      <c r="J94" s="3">
        <v>6</v>
      </c>
      <c r="K94" s="3">
        <f t="shared" si="3"/>
        <v>3507</v>
      </c>
      <c r="L94" s="3">
        <f t="shared" si="4"/>
        <v>160</v>
      </c>
      <c r="M94" s="12">
        <f t="shared" si="5"/>
        <v>4.5623039635015683E-2</v>
      </c>
    </row>
    <row r="95" spans="1:13" x14ac:dyDescent="0.25">
      <c r="A95" s="3" t="s">
        <v>74</v>
      </c>
      <c r="B95" s="3">
        <v>22</v>
      </c>
      <c r="C95" s="3">
        <v>3925</v>
      </c>
      <c r="D95" s="3">
        <v>115</v>
      </c>
      <c r="E95" s="3">
        <v>5</v>
      </c>
      <c r="F95" s="3">
        <v>0</v>
      </c>
      <c r="G95" s="3">
        <v>0</v>
      </c>
      <c r="H95" s="3">
        <v>0</v>
      </c>
      <c r="I95" s="3">
        <v>242</v>
      </c>
      <c r="J95" s="3">
        <v>25</v>
      </c>
      <c r="K95" s="3">
        <f t="shared" si="3"/>
        <v>4312</v>
      </c>
      <c r="L95" s="3">
        <f t="shared" si="4"/>
        <v>387</v>
      </c>
      <c r="M95" s="12">
        <f t="shared" si="5"/>
        <v>8.9749536178107603E-2</v>
      </c>
    </row>
    <row r="96" spans="1:13" x14ac:dyDescent="0.25">
      <c r="A96" s="3" t="s">
        <v>74</v>
      </c>
      <c r="B96" s="3">
        <v>23</v>
      </c>
      <c r="C96" s="3">
        <v>5223</v>
      </c>
      <c r="D96" s="3">
        <v>286</v>
      </c>
      <c r="E96" s="3">
        <v>18</v>
      </c>
      <c r="F96" s="3">
        <v>0</v>
      </c>
      <c r="G96" s="3">
        <v>0</v>
      </c>
      <c r="H96" s="3">
        <v>0</v>
      </c>
      <c r="I96" s="3">
        <v>478</v>
      </c>
      <c r="J96" s="3">
        <v>137</v>
      </c>
      <c r="K96" s="3">
        <f t="shared" si="3"/>
        <v>6142</v>
      </c>
      <c r="L96" s="3">
        <f t="shared" si="4"/>
        <v>919</v>
      </c>
      <c r="M96" s="12">
        <f t="shared" si="5"/>
        <v>0.14962552914360144</v>
      </c>
    </row>
    <row r="97" spans="1:13" x14ac:dyDescent="0.25">
      <c r="A97" s="3" t="s">
        <v>74</v>
      </c>
      <c r="B97" s="3">
        <v>24</v>
      </c>
      <c r="C97" s="3">
        <v>2949</v>
      </c>
      <c r="D97" s="3">
        <v>20</v>
      </c>
      <c r="E97" s="3">
        <v>2</v>
      </c>
      <c r="F97" s="3">
        <v>0</v>
      </c>
      <c r="G97" s="3">
        <v>0</v>
      </c>
      <c r="H97" s="3">
        <v>0</v>
      </c>
      <c r="I97" s="3">
        <v>33</v>
      </c>
      <c r="J97" s="3">
        <v>11</v>
      </c>
      <c r="K97" s="3">
        <f t="shared" si="3"/>
        <v>3015</v>
      </c>
      <c r="L97" s="3">
        <f t="shared" si="4"/>
        <v>66</v>
      </c>
      <c r="M97" s="12">
        <f t="shared" si="5"/>
        <v>2.1890547263681594E-2</v>
      </c>
    </row>
    <row r="98" spans="1:13" x14ac:dyDescent="0.25">
      <c r="A98" s="3" t="s">
        <v>75</v>
      </c>
      <c r="B98" s="3">
        <v>1</v>
      </c>
      <c r="C98" s="3">
        <v>172</v>
      </c>
      <c r="D98" s="3">
        <v>32</v>
      </c>
      <c r="E98" s="3">
        <v>4</v>
      </c>
      <c r="F98" s="3">
        <v>0</v>
      </c>
      <c r="G98" s="3">
        <v>0</v>
      </c>
      <c r="H98" s="3">
        <v>0</v>
      </c>
      <c r="I98" s="3">
        <v>50</v>
      </c>
      <c r="J98" s="3">
        <v>3</v>
      </c>
      <c r="K98" s="3">
        <f t="shared" si="3"/>
        <v>261</v>
      </c>
      <c r="L98" s="3">
        <f t="shared" si="4"/>
        <v>89</v>
      </c>
      <c r="M98" s="12">
        <f t="shared" si="5"/>
        <v>0.34099616858237547</v>
      </c>
    </row>
    <row r="99" spans="1:13" x14ac:dyDescent="0.25">
      <c r="A99" s="3" t="s">
        <v>75</v>
      </c>
      <c r="B99" s="3">
        <v>2</v>
      </c>
      <c r="C99" s="3">
        <v>101</v>
      </c>
      <c r="D99" s="3">
        <v>35</v>
      </c>
      <c r="E99" s="3">
        <v>2</v>
      </c>
      <c r="F99" s="3">
        <v>0</v>
      </c>
      <c r="G99" s="3">
        <v>0</v>
      </c>
      <c r="H99" s="3">
        <v>0</v>
      </c>
      <c r="I99" s="3">
        <v>17</v>
      </c>
      <c r="J99" s="3">
        <v>3</v>
      </c>
      <c r="K99" s="3">
        <f t="shared" si="3"/>
        <v>158</v>
      </c>
      <c r="L99" s="3">
        <f t="shared" si="4"/>
        <v>57</v>
      </c>
      <c r="M99" s="12">
        <f t="shared" si="5"/>
        <v>0.36075949367088606</v>
      </c>
    </row>
    <row r="100" spans="1:13" x14ac:dyDescent="0.25">
      <c r="A100" s="3" t="s">
        <v>75</v>
      </c>
      <c r="B100" s="3">
        <v>3</v>
      </c>
      <c r="C100" s="3">
        <v>26</v>
      </c>
      <c r="D100" s="3">
        <v>16</v>
      </c>
      <c r="E100" s="3">
        <v>0</v>
      </c>
      <c r="F100" s="3">
        <v>0</v>
      </c>
      <c r="G100" s="3">
        <v>0</v>
      </c>
      <c r="H100" s="3">
        <v>0</v>
      </c>
      <c r="I100" s="3">
        <v>9</v>
      </c>
      <c r="J100" s="3">
        <v>2</v>
      </c>
      <c r="K100" s="3">
        <f t="shared" si="3"/>
        <v>53</v>
      </c>
      <c r="L100" s="3">
        <f t="shared" si="4"/>
        <v>27</v>
      </c>
      <c r="M100" s="12">
        <f t="shared" si="5"/>
        <v>0.50943396226415094</v>
      </c>
    </row>
    <row r="101" spans="1:13" x14ac:dyDescent="0.25">
      <c r="A101" s="3" t="s">
        <v>75</v>
      </c>
      <c r="B101" s="3">
        <v>4</v>
      </c>
      <c r="C101" s="3">
        <v>72</v>
      </c>
      <c r="D101" s="3">
        <v>28</v>
      </c>
      <c r="E101" s="3">
        <v>2</v>
      </c>
      <c r="F101" s="3">
        <v>0</v>
      </c>
      <c r="G101" s="3">
        <v>0</v>
      </c>
      <c r="H101" s="3">
        <v>0</v>
      </c>
      <c r="I101" s="3">
        <v>18</v>
      </c>
      <c r="J101" s="3">
        <v>2</v>
      </c>
      <c r="K101" s="3">
        <f t="shared" si="3"/>
        <v>122</v>
      </c>
      <c r="L101" s="3">
        <f t="shared" si="4"/>
        <v>50</v>
      </c>
      <c r="M101" s="12">
        <f t="shared" si="5"/>
        <v>0.4098360655737705</v>
      </c>
    </row>
    <row r="102" spans="1:13" x14ac:dyDescent="0.25">
      <c r="A102" s="3" t="s">
        <v>75</v>
      </c>
      <c r="B102" s="3">
        <v>5</v>
      </c>
      <c r="C102" s="3">
        <v>211</v>
      </c>
      <c r="D102" s="3">
        <v>26</v>
      </c>
      <c r="E102" s="3">
        <v>1</v>
      </c>
      <c r="F102" s="3">
        <v>0</v>
      </c>
      <c r="G102" s="3">
        <v>0</v>
      </c>
      <c r="H102" s="3">
        <v>0</v>
      </c>
      <c r="I102" s="3">
        <v>38</v>
      </c>
      <c r="J102" s="3">
        <v>1</v>
      </c>
      <c r="K102" s="3">
        <f t="shared" si="3"/>
        <v>277</v>
      </c>
      <c r="L102" s="3">
        <f t="shared" si="4"/>
        <v>66</v>
      </c>
      <c r="M102" s="12">
        <f t="shared" si="5"/>
        <v>0.23826714801444043</v>
      </c>
    </row>
    <row r="103" spans="1:13" x14ac:dyDescent="0.25">
      <c r="A103" s="3" t="s">
        <v>75</v>
      </c>
      <c r="B103" s="3">
        <v>6</v>
      </c>
      <c r="C103" s="3">
        <v>23</v>
      </c>
      <c r="D103" s="3">
        <v>13</v>
      </c>
      <c r="E103" s="3">
        <v>1</v>
      </c>
      <c r="F103" s="3">
        <v>0</v>
      </c>
      <c r="G103" s="3">
        <v>0</v>
      </c>
      <c r="H103" s="3">
        <v>0</v>
      </c>
      <c r="I103" s="3">
        <v>6</v>
      </c>
      <c r="J103" s="3">
        <v>3</v>
      </c>
      <c r="K103" s="3">
        <f t="shared" si="3"/>
        <v>46</v>
      </c>
      <c r="L103" s="3">
        <f t="shared" si="4"/>
        <v>23</v>
      </c>
      <c r="M103" s="12">
        <f t="shared" si="5"/>
        <v>0.5</v>
      </c>
    </row>
    <row r="104" spans="1:13" x14ac:dyDescent="0.25">
      <c r="A104" s="3" t="s">
        <v>75</v>
      </c>
      <c r="B104" s="3">
        <v>7</v>
      </c>
      <c r="C104" s="3">
        <v>25</v>
      </c>
      <c r="D104" s="3">
        <v>18</v>
      </c>
      <c r="E104" s="3">
        <v>0</v>
      </c>
      <c r="F104" s="3">
        <v>0</v>
      </c>
      <c r="G104" s="3">
        <v>0</v>
      </c>
      <c r="H104" s="3">
        <v>0</v>
      </c>
      <c r="I104" s="3">
        <v>4</v>
      </c>
      <c r="J104" s="3">
        <v>1</v>
      </c>
      <c r="K104" s="3">
        <f t="shared" si="3"/>
        <v>48</v>
      </c>
      <c r="L104" s="3">
        <f t="shared" si="4"/>
        <v>23</v>
      </c>
      <c r="M104" s="12">
        <f t="shared" si="5"/>
        <v>0.47916666666666669</v>
      </c>
    </row>
    <row r="105" spans="1:13" x14ac:dyDescent="0.25">
      <c r="A105" s="3" t="s">
        <v>75</v>
      </c>
      <c r="B105" s="3">
        <v>8</v>
      </c>
      <c r="C105" s="3">
        <v>903</v>
      </c>
      <c r="D105" s="3">
        <v>81</v>
      </c>
      <c r="E105" s="3">
        <v>4</v>
      </c>
      <c r="F105" s="3">
        <v>0</v>
      </c>
      <c r="G105" s="3">
        <v>0</v>
      </c>
      <c r="H105" s="3">
        <v>0</v>
      </c>
      <c r="I105" s="3">
        <v>84</v>
      </c>
      <c r="J105" s="3">
        <v>3</v>
      </c>
      <c r="K105" s="3">
        <f t="shared" si="3"/>
        <v>1075</v>
      </c>
      <c r="L105" s="3">
        <f t="shared" si="4"/>
        <v>172</v>
      </c>
      <c r="M105" s="12">
        <f t="shared" si="5"/>
        <v>0.16</v>
      </c>
    </row>
    <row r="106" spans="1:13" x14ac:dyDescent="0.25">
      <c r="A106" s="3" t="s">
        <v>75</v>
      </c>
      <c r="B106" s="3">
        <v>9</v>
      </c>
      <c r="C106" s="3">
        <v>96</v>
      </c>
      <c r="D106" s="3">
        <v>38</v>
      </c>
      <c r="E106" s="3">
        <v>2</v>
      </c>
      <c r="F106" s="3">
        <v>0</v>
      </c>
      <c r="G106" s="3">
        <v>0</v>
      </c>
      <c r="H106" s="3">
        <v>0</v>
      </c>
      <c r="I106" s="3">
        <v>37</v>
      </c>
      <c r="J106" s="3">
        <v>1</v>
      </c>
      <c r="K106" s="3">
        <f t="shared" si="3"/>
        <v>174</v>
      </c>
      <c r="L106" s="3">
        <f t="shared" si="4"/>
        <v>78</v>
      </c>
      <c r="M106" s="12">
        <f t="shared" si="5"/>
        <v>0.44827586206896552</v>
      </c>
    </row>
    <row r="107" spans="1:13" x14ac:dyDescent="0.25">
      <c r="A107" s="3" t="s">
        <v>75</v>
      </c>
      <c r="B107" s="3">
        <v>10</v>
      </c>
      <c r="C107" s="3">
        <v>130</v>
      </c>
      <c r="D107" s="3">
        <v>41</v>
      </c>
      <c r="E107" s="3">
        <v>1</v>
      </c>
      <c r="F107" s="3">
        <v>0</v>
      </c>
      <c r="G107" s="3">
        <v>0</v>
      </c>
      <c r="H107" s="3">
        <v>0</v>
      </c>
      <c r="I107" s="3">
        <v>14</v>
      </c>
      <c r="J107" s="3">
        <v>4</v>
      </c>
      <c r="K107" s="3">
        <f t="shared" si="3"/>
        <v>190</v>
      </c>
      <c r="L107" s="3">
        <f t="shared" si="4"/>
        <v>60</v>
      </c>
      <c r="M107" s="12">
        <f t="shared" si="5"/>
        <v>0.31578947368421051</v>
      </c>
    </row>
    <row r="108" spans="1:13" x14ac:dyDescent="0.25">
      <c r="A108" s="3" t="s">
        <v>75</v>
      </c>
      <c r="B108" s="3">
        <v>11</v>
      </c>
      <c r="C108" s="3">
        <v>231</v>
      </c>
      <c r="D108" s="3">
        <v>32</v>
      </c>
      <c r="E108" s="3">
        <v>1</v>
      </c>
      <c r="F108" s="3">
        <v>0</v>
      </c>
      <c r="G108" s="3">
        <v>0</v>
      </c>
      <c r="H108" s="3">
        <v>0</v>
      </c>
      <c r="I108" s="3">
        <v>31</v>
      </c>
      <c r="J108" s="3">
        <v>2</v>
      </c>
      <c r="K108" s="3">
        <f t="shared" si="3"/>
        <v>297</v>
      </c>
      <c r="L108" s="3">
        <f t="shared" si="4"/>
        <v>66</v>
      </c>
      <c r="M108" s="12">
        <f t="shared" si="5"/>
        <v>0.22222222222222221</v>
      </c>
    </row>
    <row r="109" spans="1:13" x14ac:dyDescent="0.25">
      <c r="A109" s="3" t="s">
        <v>75</v>
      </c>
      <c r="B109" s="3">
        <v>12</v>
      </c>
      <c r="C109" s="3">
        <v>1675</v>
      </c>
      <c r="D109" s="3">
        <v>147</v>
      </c>
      <c r="E109" s="3">
        <v>2</v>
      </c>
      <c r="F109" s="3">
        <v>0</v>
      </c>
      <c r="G109" s="3">
        <v>0</v>
      </c>
      <c r="H109" s="3">
        <v>0</v>
      </c>
      <c r="I109" s="3">
        <v>144</v>
      </c>
      <c r="J109" s="3">
        <v>9</v>
      </c>
      <c r="K109" s="3">
        <f t="shared" si="3"/>
        <v>1977</v>
      </c>
      <c r="L109" s="3">
        <f t="shared" si="4"/>
        <v>302</v>
      </c>
      <c r="M109" s="12">
        <f t="shared" si="5"/>
        <v>0.15275670207384925</v>
      </c>
    </row>
    <row r="110" spans="1:13" x14ac:dyDescent="0.25">
      <c r="A110" s="3" t="s">
        <v>75</v>
      </c>
      <c r="B110" s="3">
        <v>13</v>
      </c>
      <c r="C110" s="3">
        <v>222</v>
      </c>
      <c r="D110" s="3">
        <v>62</v>
      </c>
      <c r="E110" s="3">
        <v>3</v>
      </c>
      <c r="F110" s="3">
        <v>0</v>
      </c>
      <c r="G110" s="3">
        <v>0</v>
      </c>
      <c r="H110" s="3">
        <v>0</v>
      </c>
      <c r="I110" s="3">
        <v>42</v>
      </c>
      <c r="J110" s="3">
        <v>4</v>
      </c>
      <c r="K110" s="3">
        <f t="shared" si="3"/>
        <v>333</v>
      </c>
      <c r="L110" s="3">
        <f t="shared" si="4"/>
        <v>111</v>
      </c>
      <c r="M110" s="12">
        <f t="shared" si="5"/>
        <v>0.33333333333333331</v>
      </c>
    </row>
    <row r="111" spans="1:13" x14ac:dyDescent="0.25">
      <c r="A111" s="3" t="s">
        <v>75</v>
      </c>
      <c r="B111" s="3">
        <v>14</v>
      </c>
      <c r="C111" s="3">
        <v>611</v>
      </c>
      <c r="D111" s="3">
        <v>36</v>
      </c>
      <c r="E111" s="3">
        <v>0</v>
      </c>
      <c r="F111" s="3">
        <v>0</v>
      </c>
      <c r="G111" s="3">
        <v>0</v>
      </c>
      <c r="H111" s="3">
        <v>0</v>
      </c>
      <c r="I111" s="3">
        <v>40</v>
      </c>
      <c r="J111" s="3">
        <v>2</v>
      </c>
      <c r="K111" s="3">
        <f t="shared" si="3"/>
        <v>689</v>
      </c>
      <c r="L111" s="3">
        <f t="shared" si="4"/>
        <v>78</v>
      </c>
      <c r="M111" s="12">
        <f t="shared" si="5"/>
        <v>0.11320754716981132</v>
      </c>
    </row>
    <row r="112" spans="1:13" x14ac:dyDescent="0.25">
      <c r="A112" s="3" t="s">
        <v>75</v>
      </c>
      <c r="B112" s="3">
        <v>15</v>
      </c>
      <c r="C112" s="3">
        <v>1022</v>
      </c>
      <c r="D112" s="3">
        <v>59</v>
      </c>
      <c r="E112" s="3">
        <v>2</v>
      </c>
      <c r="F112" s="3">
        <v>0</v>
      </c>
      <c r="G112" s="3">
        <v>0</v>
      </c>
      <c r="H112" s="3">
        <v>0</v>
      </c>
      <c r="I112" s="3">
        <v>63</v>
      </c>
      <c r="J112" s="3">
        <v>6</v>
      </c>
      <c r="K112" s="3">
        <f t="shared" si="3"/>
        <v>1152</v>
      </c>
      <c r="L112" s="3">
        <f t="shared" si="4"/>
        <v>130</v>
      </c>
      <c r="M112" s="12">
        <f t="shared" si="5"/>
        <v>0.11284722222222222</v>
      </c>
    </row>
    <row r="113" spans="1:13" x14ac:dyDescent="0.25">
      <c r="A113" s="3" t="s">
        <v>75</v>
      </c>
      <c r="B113" s="3">
        <v>16</v>
      </c>
      <c r="C113" s="3">
        <v>172</v>
      </c>
      <c r="D113" s="3">
        <v>27</v>
      </c>
      <c r="E113" s="3">
        <v>1</v>
      </c>
      <c r="F113" s="3">
        <v>0</v>
      </c>
      <c r="G113" s="3">
        <v>0</v>
      </c>
      <c r="H113" s="3">
        <v>0</v>
      </c>
      <c r="I113" s="3">
        <v>26</v>
      </c>
      <c r="J113" s="3">
        <v>0</v>
      </c>
      <c r="K113" s="3">
        <f t="shared" si="3"/>
        <v>226</v>
      </c>
      <c r="L113" s="3">
        <f t="shared" si="4"/>
        <v>54</v>
      </c>
      <c r="M113" s="12">
        <f t="shared" si="5"/>
        <v>0.23893805309734514</v>
      </c>
    </row>
    <row r="114" spans="1:13" x14ac:dyDescent="0.25">
      <c r="A114" s="3" t="s">
        <v>75</v>
      </c>
      <c r="B114" s="3">
        <v>17</v>
      </c>
      <c r="C114" s="3">
        <v>267</v>
      </c>
      <c r="D114" s="3">
        <v>41</v>
      </c>
      <c r="E114" s="3">
        <v>0</v>
      </c>
      <c r="F114" s="3">
        <v>0</v>
      </c>
      <c r="G114" s="3">
        <v>0</v>
      </c>
      <c r="H114" s="3">
        <v>0</v>
      </c>
      <c r="I114" s="3">
        <v>34</v>
      </c>
      <c r="J114" s="3">
        <v>2</v>
      </c>
      <c r="K114" s="3">
        <f t="shared" si="3"/>
        <v>344</v>
      </c>
      <c r="L114" s="3">
        <f t="shared" si="4"/>
        <v>77</v>
      </c>
      <c r="M114" s="12">
        <f t="shared" si="5"/>
        <v>0.22383720930232559</v>
      </c>
    </row>
    <row r="115" spans="1:13" x14ac:dyDescent="0.25">
      <c r="A115" s="3" t="s">
        <v>75</v>
      </c>
      <c r="B115" s="3">
        <v>18</v>
      </c>
      <c r="C115" s="3">
        <v>392</v>
      </c>
      <c r="D115" s="3">
        <v>34</v>
      </c>
      <c r="E115" s="3">
        <v>2</v>
      </c>
      <c r="F115" s="3">
        <v>0</v>
      </c>
      <c r="G115" s="3">
        <v>0</v>
      </c>
      <c r="H115" s="3">
        <v>0</v>
      </c>
      <c r="I115" s="3">
        <v>18</v>
      </c>
      <c r="J115" s="3">
        <v>2</v>
      </c>
      <c r="K115" s="3">
        <f t="shared" si="3"/>
        <v>448</v>
      </c>
      <c r="L115" s="3">
        <f t="shared" si="4"/>
        <v>56</v>
      </c>
      <c r="M115" s="12">
        <f t="shared" si="5"/>
        <v>0.125</v>
      </c>
    </row>
    <row r="116" spans="1:13" x14ac:dyDescent="0.25">
      <c r="A116" s="3" t="s">
        <v>75</v>
      </c>
      <c r="B116" s="3">
        <v>19</v>
      </c>
      <c r="C116" s="3">
        <v>44</v>
      </c>
      <c r="D116" s="3">
        <v>20</v>
      </c>
      <c r="E116" s="3">
        <v>0</v>
      </c>
      <c r="F116" s="3">
        <v>0</v>
      </c>
      <c r="G116" s="3">
        <v>0</v>
      </c>
      <c r="H116" s="3">
        <v>0</v>
      </c>
      <c r="I116" s="3">
        <v>13</v>
      </c>
      <c r="J116" s="3">
        <v>1</v>
      </c>
      <c r="K116" s="3">
        <f t="shared" si="3"/>
        <v>78</v>
      </c>
      <c r="L116" s="3">
        <f t="shared" si="4"/>
        <v>34</v>
      </c>
      <c r="M116" s="12">
        <f t="shared" si="5"/>
        <v>0.4358974358974359</v>
      </c>
    </row>
    <row r="117" spans="1:13" x14ac:dyDescent="0.25">
      <c r="A117" s="3" t="s">
        <v>75</v>
      </c>
      <c r="B117" s="3">
        <v>20</v>
      </c>
      <c r="C117" s="3">
        <v>241</v>
      </c>
      <c r="D117" s="3">
        <v>24</v>
      </c>
      <c r="E117" s="3">
        <v>2</v>
      </c>
      <c r="F117" s="3">
        <v>0</v>
      </c>
      <c r="G117" s="3">
        <v>0</v>
      </c>
      <c r="H117" s="3">
        <v>0</v>
      </c>
      <c r="I117" s="3">
        <v>14</v>
      </c>
      <c r="J117" s="3">
        <v>3</v>
      </c>
      <c r="K117" s="3">
        <f t="shared" si="3"/>
        <v>284</v>
      </c>
      <c r="L117" s="3">
        <f t="shared" si="4"/>
        <v>43</v>
      </c>
      <c r="M117" s="12">
        <f t="shared" si="5"/>
        <v>0.15140845070422534</v>
      </c>
    </row>
    <row r="118" spans="1:13" x14ac:dyDescent="0.25">
      <c r="A118" s="3" t="s">
        <v>75</v>
      </c>
      <c r="B118" s="3">
        <v>21</v>
      </c>
      <c r="C118" s="3">
        <v>831</v>
      </c>
      <c r="D118" s="3">
        <v>65</v>
      </c>
      <c r="E118" s="3">
        <v>2</v>
      </c>
      <c r="F118" s="3">
        <v>0</v>
      </c>
      <c r="G118" s="3">
        <v>0</v>
      </c>
      <c r="H118" s="3">
        <v>0</v>
      </c>
      <c r="I118" s="3">
        <v>53</v>
      </c>
      <c r="J118" s="3">
        <v>9</v>
      </c>
      <c r="K118" s="3">
        <f t="shared" si="3"/>
        <v>960</v>
      </c>
      <c r="L118" s="3">
        <f t="shared" si="4"/>
        <v>129</v>
      </c>
      <c r="M118" s="12">
        <f t="shared" si="5"/>
        <v>0.13437499999999999</v>
      </c>
    </row>
    <row r="119" spans="1:13" x14ac:dyDescent="0.25">
      <c r="A119" s="3" t="s">
        <v>75</v>
      </c>
      <c r="B119" s="3">
        <v>22</v>
      </c>
      <c r="C119" s="3">
        <v>1039</v>
      </c>
      <c r="D119" s="3">
        <v>124</v>
      </c>
      <c r="E119" s="3">
        <v>10</v>
      </c>
      <c r="F119" s="3">
        <v>0</v>
      </c>
      <c r="G119" s="3">
        <v>0</v>
      </c>
      <c r="H119" s="3">
        <v>0</v>
      </c>
      <c r="I119" s="3">
        <v>118</v>
      </c>
      <c r="J119" s="3">
        <v>10</v>
      </c>
      <c r="K119" s="3">
        <f t="shared" si="3"/>
        <v>1301</v>
      </c>
      <c r="L119" s="3">
        <f t="shared" si="4"/>
        <v>262</v>
      </c>
      <c r="M119" s="12">
        <f t="shared" si="5"/>
        <v>0.2013835511145273</v>
      </c>
    </row>
    <row r="120" spans="1:13" x14ac:dyDescent="0.25">
      <c r="A120" s="3" t="s">
        <v>75</v>
      </c>
      <c r="B120" s="3">
        <v>23</v>
      </c>
      <c r="C120" s="3">
        <v>1260</v>
      </c>
      <c r="D120" s="3">
        <v>200</v>
      </c>
      <c r="E120" s="3">
        <v>7</v>
      </c>
      <c r="F120" s="3">
        <v>0</v>
      </c>
      <c r="G120" s="3">
        <v>0</v>
      </c>
      <c r="H120" s="3">
        <v>0</v>
      </c>
      <c r="I120" s="3">
        <v>231</v>
      </c>
      <c r="J120" s="3">
        <v>38</v>
      </c>
      <c r="K120" s="3">
        <f t="shared" si="3"/>
        <v>1736</v>
      </c>
      <c r="L120" s="3">
        <f t="shared" si="4"/>
        <v>476</v>
      </c>
      <c r="M120" s="12">
        <f t="shared" si="5"/>
        <v>0.27419354838709675</v>
      </c>
    </row>
    <row r="121" spans="1:13" x14ac:dyDescent="0.25">
      <c r="A121" s="3" t="s">
        <v>75</v>
      </c>
      <c r="B121" s="3">
        <v>24</v>
      </c>
      <c r="C121" s="3">
        <v>643</v>
      </c>
      <c r="D121" s="3">
        <v>22</v>
      </c>
      <c r="E121" s="3">
        <v>2</v>
      </c>
      <c r="F121" s="3">
        <v>0</v>
      </c>
      <c r="G121" s="3">
        <v>0</v>
      </c>
      <c r="H121" s="3">
        <v>0</v>
      </c>
      <c r="I121" s="3">
        <v>19</v>
      </c>
      <c r="J121" s="3">
        <v>3</v>
      </c>
      <c r="K121" s="3">
        <f t="shared" si="3"/>
        <v>689</v>
      </c>
      <c r="L121" s="3">
        <f t="shared" si="4"/>
        <v>46</v>
      </c>
      <c r="M121" s="12">
        <f t="shared" si="5"/>
        <v>6.6763425253991288E-2</v>
      </c>
    </row>
    <row r="122" spans="1:13" x14ac:dyDescent="0.25">
      <c r="A122" s="3" t="s">
        <v>86</v>
      </c>
      <c r="C122" s="3">
        <f>SUM(C2:C121)</f>
        <v>638919</v>
      </c>
      <c r="D122" s="3">
        <f t="shared" ref="D122:L122" si="6">SUM(D2:D121)</f>
        <v>6753</v>
      </c>
      <c r="E122" s="3">
        <f t="shared" si="6"/>
        <v>386</v>
      </c>
      <c r="F122" s="3">
        <f t="shared" si="6"/>
        <v>0</v>
      </c>
      <c r="G122" s="3">
        <f t="shared" si="6"/>
        <v>0</v>
      </c>
      <c r="H122" s="3">
        <f t="shared" si="6"/>
        <v>0</v>
      </c>
      <c r="I122" s="3">
        <f t="shared" si="6"/>
        <v>16512</v>
      </c>
      <c r="J122" s="3">
        <f t="shared" si="6"/>
        <v>2714</v>
      </c>
      <c r="K122" s="69">
        <f t="shared" si="6"/>
        <v>665284</v>
      </c>
      <c r="L122" s="69">
        <f t="shared" si="6"/>
        <v>26365</v>
      </c>
      <c r="M122" s="12">
        <f t="shared" si="5"/>
        <v>3.9629691981168946E-2</v>
      </c>
    </row>
    <row r="126" spans="1:13" x14ac:dyDescent="0.25">
      <c r="A126" s="3" t="s">
        <v>97</v>
      </c>
      <c r="C126" s="3">
        <f>C2+C26+C50+C74+C98</f>
        <v>11271</v>
      </c>
      <c r="D126" s="3">
        <f t="shared" ref="D126:L127" si="7">D2+D26+D50+D74+D98</f>
        <v>179</v>
      </c>
      <c r="E126" s="3">
        <f t="shared" si="7"/>
        <v>9</v>
      </c>
      <c r="F126" s="3">
        <f t="shared" si="7"/>
        <v>0</v>
      </c>
      <c r="G126" s="3">
        <f t="shared" si="7"/>
        <v>0</v>
      </c>
      <c r="H126" s="3">
        <f t="shared" si="7"/>
        <v>0</v>
      </c>
      <c r="I126" s="3">
        <f t="shared" si="7"/>
        <v>477</v>
      </c>
      <c r="J126" s="3">
        <f t="shared" si="7"/>
        <v>120</v>
      </c>
      <c r="K126" s="3">
        <f t="shared" si="7"/>
        <v>12056</v>
      </c>
      <c r="L126" s="3">
        <f t="shared" si="7"/>
        <v>785</v>
      </c>
      <c r="M126" s="12">
        <f>L126/K126</f>
        <v>6.511280690112807E-2</v>
      </c>
    </row>
    <row r="127" spans="1:13" x14ac:dyDescent="0.25">
      <c r="A127" s="3" t="s">
        <v>98</v>
      </c>
      <c r="C127" s="3">
        <f>C3+C27+C51+C75+C99</f>
        <v>9048</v>
      </c>
      <c r="D127" s="3">
        <f t="shared" si="7"/>
        <v>177</v>
      </c>
      <c r="E127" s="3">
        <f t="shared" si="7"/>
        <v>9</v>
      </c>
      <c r="F127" s="3">
        <f t="shared" si="7"/>
        <v>0</v>
      </c>
      <c r="G127" s="3">
        <f t="shared" si="7"/>
        <v>0</v>
      </c>
      <c r="H127" s="3">
        <f t="shared" si="7"/>
        <v>0</v>
      </c>
      <c r="I127" s="3">
        <f t="shared" si="7"/>
        <v>321</v>
      </c>
      <c r="J127" s="3">
        <f t="shared" si="7"/>
        <v>62</v>
      </c>
      <c r="K127" s="3">
        <f t="shared" si="7"/>
        <v>9617</v>
      </c>
      <c r="L127" s="3">
        <f t="shared" si="7"/>
        <v>569</v>
      </c>
      <c r="M127" s="12">
        <f>L127/K127</f>
        <v>5.9166060101902881E-2</v>
      </c>
    </row>
    <row r="128" spans="1:13" x14ac:dyDescent="0.25">
      <c r="A128" s="3" t="s">
        <v>99</v>
      </c>
      <c r="C128" s="3">
        <f t="shared" ref="C128:L128" si="8">C4+C28+C52+C76+C100</f>
        <v>1958</v>
      </c>
      <c r="D128" s="3">
        <f t="shared" si="8"/>
        <v>102</v>
      </c>
      <c r="E128" s="3">
        <f t="shared" si="8"/>
        <v>2</v>
      </c>
      <c r="F128" s="3">
        <f t="shared" si="8"/>
        <v>0</v>
      </c>
      <c r="G128" s="3">
        <f t="shared" si="8"/>
        <v>0</v>
      </c>
      <c r="H128" s="3">
        <f t="shared" si="8"/>
        <v>0</v>
      </c>
      <c r="I128" s="3">
        <f t="shared" si="8"/>
        <v>91</v>
      </c>
      <c r="J128" s="3">
        <f t="shared" si="8"/>
        <v>26</v>
      </c>
      <c r="K128" s="3">
        <f t="shared" si="8"/>
        <v>2179</v>
      </c>
      <c r="L128" s="3">
        <f t="shared" si="8"/>
        <v>221</v>
      </c>
      <c r="M128" s="12">
        <f t="shared" ref="M128:M150" si="9">L128/K128</f>
        <v>0.10142267094997705</v>
      </c>
    </row>
    <row r="129" spans="1:13" x14ac:dyDescent="0.25">
      <c r="A129" s="3" t="s">
        <v>100</v>
      </c>
      <c r="C129" s="3">
        <f t="shared" ref="C129:L129" si="10">C5+C29+C53+C77+C101</f>
        <v>6036</v>
      </c>
      <c r="D129" s="3">
        <f t="shared" si="10"/>
        <v>179</v>
      </c>
      <c r="E129" s="3">
        <f t="shared" si="10"/>
        <v>10</v>
      </c>
      <c r="F129" s="3">
        <f t="shared" si="10"/>
        <v>0</v>
      </c>
      <c r="G129" s="3">
        <f t="shared" si="10"/>
        <v>0</v>
      </c>
      <c r="H129" s="3">
        <f t="shared" si="10"/>
        <v>0</v>
      </c>
      <c r="I129" s="3">
        <f t="shared" si="10"/>
        <v>257</v>
      </c>
      <c r="J129" s="3">
        <f t="shared" si="10"/>
        <v>40</v>
      </c>
      <c r="K129" s="3">
        <f t="shared" si="10"/>
        <v>6522</v>
      </c>
      <c r="L129" s="3">
        <f t="shared" si="10"/>
        <v>486</v>
      </c>
      <c r="M129" s="12">
        <f t="shared" si="9"/>
        <v>7.4517019319227232E-2</v>
      </c>
    </row>
    <row r="130" spans="1:13" x14ac:dyDescent="0.25">
      <c r="A130" s="3" t="s">
        <v>101</v>
      </c>
      <c r="C130" s="3">
        <f t="shared" ref="C130:L130" si="11">C6+C30+C54+C78+C102</f>
        <v>9820</v>
      </c>
      <c r="D130" s="3">
        <f t="shared" si="11"/>
        <v>108</v>
      </c>
      <c r="E130" s="3">
        <f t="shared" si="11"/>
        <v>8</v>
      </c>
      <c r="F130" s="3">
        <f t="shared" si="11"/>
        <v>0</v>
      </c>
      <c r="G130" s="3">
        <f t="shared" si="11"/>
        <v>0</v>
      </c>
      <c r="H130" s="3">
        <f t="shared" si="11"/>
        <v>0</v>
      </c>
      <c r="I130" s="3">
        <f t="shared" si="11"/>
        <v>308</v>
      </c>
      <c r="J130" s="3">
        <f t="shared" si="11"/>
        <v>53</v>
      </c>
      <c r="K130" s="3">
        <f t="shared" si="11"/>
        <v>10297</v>
      </c>
      <c r="L130" s="3">
        <f t="shared" si="11"/>
        <v>477</v>
      </c>
      <c r="M130" s="12">
        <f t="shared" si="9"/>
        <v>4.6324172088957949E-2</v>
      </c>
    </row>
    <row r="131" spans="1:13" x14ac:dyDescent="0.25">
      <c r="A131" s="3" t="s">
        <v>102</v>
      </c>
      <c r="C131" s="3">
        <f t="shared" ref="C131:L131" si="12">C7+C31+C55+C79+C103</f>
        <v>2027</v>
      </c>
      <c r="D131" s="3">
        <f t="shared" si="12"/>
        <v>119</v>
      </c>
      <c r="E131" s="3">
        <f t="shared" si="12"/>
        <v>3</v>
      </c>
      <c r="F131" s="3">
        <f t="shared" si="12"/>
        <v>0</v>
      </c>
      <c r="G131" s="3">
        <f t="shared" si="12"/>
        <v>0</v>
      </c>
      <c r="H131" s="3">
        <f t="shared" si="12"/>
        <v>0</v>
      </c>
      <c r="I131" s="3">
        <f t="shared" si="12"/>
        <v>93</v>
      </c>
      <c r="J131" s="3">
        <f t="shared" si="12"/>
        <v>63</v>
      </c>
      <c r="K131" s="3">
        <f t="shared" si="12"/>
        <v>2305</v>
      </c>
      <c r="L131" s="3">
        <f t="shared" si="12"/>
        <v>278</v>
      </c>
      <c r="M131" s="12">
        <f t="shared" si="9"/>
        <v>0.12060737527114967</v>
      </c>
    </row>
    <row r="132" spans="1:13" x14ac:dyDescent="0.25">
      <c r="A132" s="3" t="s">
        <v>103</v>
      </c>
      <c r="C132" s="3">
        <f t="shared" ref="C132:L132" si="13">C8+C32+C56+C80+C104</f>
        <v>2194</v>
      </c>
      <c r="D132" s="3">
        <f t="shared" si="13"/>
        <v>73</v>
      </c>
      <c r="E132" s="3">
        <f t="shared" si="13"/>
        <v>5</v>
      </c>
      <c r="F132" s="3">
        <f t="shared" si="13"/>
        <v>0</v>
      </c>
      <c r="G132" s="3">
        <f t="shared" si="13"/>
        <v>0</v>
      </c>
      <c r="H132" s="3">
        <f t="shared" si="13"/>
        <v>0</v>
      </c>
      <c r="I132" s="3">
        <f t="shared" si="13"/>
        <v>94</v>
      </c>
      <c r="J132" s="3">
        <f t="shared" si="13"/>
        <v>14</v>
      </c>
      <c r="K132" s="3">
        <f t="shared" si="13"/>
        <v>2380</v>
      </c>
      <c r="L132" s="3">
        <f t="shared" si="13"/>
        <v>186</v>
      </c>
      <c r="M132" s="12">
        <f t="shared" si="9"/>
        <v>7.8151260504201681E-2</v>
      </c>
    </row>
    <row r="133" spans="1:13" x14ac:dyDescent="0.25">
      <c r="A133" s="3" t="s">
        <v>104</v>
      </c>
      <c r="C133" s="3">
        <f t="shared" ref="C133:L133" si="14">C9+C33+C57+C81+C105</f>
        <v>45760</v>
      </c>
      <c r="D133" s="3">
        <f t="shared" si="14"/>
        <v>305</v>
      </c>
      <c r="E133" s="3">
        <f t="shared" si="14"/>
        <v>22</v>
      </c>
      <c r="F133" s="3">
        <f t="shared" si="14"/>
        <v>0</v>
      </c>
      <c r="G133" s="3">
        <f t="shared" si="14"/>
        <v>0</v>
      </c>
      <c r="H133" s="3">
        <f t="shared" si="14"/>
        <v>0</v>
      </c>
      <c r="I133" s="3">
        <f t="shared" si="14"/>
        <v>949</v>
      </c>
      <c r="J133" s="3">
        <f t="shared" si="14"/>
        <v>103</v>
      </c>
      <c r="K133" s="3">
        <f t="shared" si="14"/>
        <v>47139</v>
      </c>
      <c r="L133" s="3">
        <f t="shared" si="14"/>
        <v>1379</v>
      </c>
      <c r="M133" s="12">
        <f t="shared" si="9"/>
        <v>2.9253908653132227E-2</v>
      </c>
    </row>
    <row r="134" spans="1:13" x14ac:dyDescent="0.25">
      <c r="A134" s="3" t="s">
        <v>105</v>
      </c>
      <c r="C134" s="3">
        <f t="shared" ref="C134:L134" si="15">C10+C34+C58+C82+C106</f>
        <v>7066</v>
      </c>
      <c r="D134" s="3">
        <f t="shared" si="15"/>
        <v>319</v>
      </c>
      <c r="E134" s="3">
        <f t="shared" si="15"/>
        <v>60</v>
      </c>
      <c r="F134" s="3">
        <f t="shared" si="15"/>
        <v>0</v>
      </c>
      <c r="G134" s="3">
        <f t="shared" si="15"/>
        <v>0</v>
      </c>
      <c r="H134" s="3">
        <f t="shared" si="15"/>
        <v>0</v>
      </c>
      <c r="I134" s="3">
        <f t="shared" si="15"/>
        <v>436</v>
      </c>
      <c r="J134" s="3">
        <f t="shared" si="15"/>
        <v>104</v>
      </c>
      <c r="K134" s="3">
        <f t="shared" si="15"/>
        <v>7985</v>
      </c>
      <c r="L134" s="3">
        <f t="shared" si="15"/>
        <v>919</v>
      </c>
      <c r="M134" s="12">
        <f t="shared" si="9"/>
        <v>0.11509079524107702</v>
      </c>
    </row>
    <row r="135" spans="1:13" x14ac:dyDescent="0.25">
      <c r="A135" s="3" t="s">
        <v>106</v>
      </c>
      <c r="C135" s="3">
        <f t="shared" ref="C135:L135" si="16">C11+C35+C59+C83+C107</f>
        <v>12155</v>
      </c>
      <c r="D135" s="3">
        <f t="shared" si="16"/>
        <v>278</v>
      </c>
      <c r="E135" s="3">
        <f t="shared" si="16"/>
        <v>12</v>
      </c>
      <c r="F135" s="3">
        <f t="shared" si="16"/>
        <v>0</v>
      </c>
      <c r="G135" s="3">
        <f t="shared" si="16"/>
        <v>0</v>
      </c>
      <c r="H135" s="3">
        <f t="shared" si="16"/>
        <v>0</v>
      </c>
      <c r="I135" s="3">
        <f t="shared" si="16"/>
        <v>267</v>
      </c>
      <c r="J135" s="3">
        <f t="shared" si="16"/>
        <v>191</v>
      </c>
      <c r="K135" s="3">
        <f t="shared" si="16"/>
        <v>12903</v>
      </c>
      <c r="L135" s="3">
        <f t="shared" si="16"/>
        <v>748</v>
      </c>
      <c r="M135" s="12">
        <f t="shared" si="9"/>
        <v>5.7971014492753624E-2</v>
      </c>
    </row>
    <row r="136" spans="1:13" x14ac:dyDescent="0.25">
      <c r="A136" s="3" t="s">
        <v>107</v>
      </c>
      <c r="C136" s="3">
        <f t="shared" ref="C136:L136" si="17">C12+C36+C60+C84+C108</f>
        <v>16973</v>
      </c>
      <c r="D136" s="3">
        <f t="shared" si="17"/>
        <v>230</v>
      </c>
      <c r="E136" s="3">
        <f t="shared" si="17"/>
        <v>11</v>
      </c>
      <c r="F136" s="3">
        <f t="shared" si="17"/>
        <v>0</v>
      </c>
      <c r="G136" s="3">
        <f t="shared" si="17"/>
        <v>0</v>
      </c>
      <c r="H136" s="3">
        <f t="shared" si="17"/>
        <v>0</v>
      </c>
      <c r="I136" s="3">
        <f t="shared" si="17"/>
        <v>308</v>
      </c>
      <c r="J136" s="3">
        <f t="shared" si="17"/>
        <v>90</v>
      </c>
      <c r="K136" s="3">
        <f t="shared" si="17"/>
        <v>17612</v>
      </c>
      <c r="L136" s="3">
        <f t="shared" si="17"/>
        <v>639</v>
      </c>
      <c r="M136" s="12">
        <f t="shared" si="9"/>
        <v>3.6282080399727461E-2</v>
      </c>
    </row>
    <row r="137" spans="1:13" x14ac:dyDescent="0.25">
      <c r="A137" s="3" t="s">
        <v>108</v>
      </c>
      <c r="C137" s="3">
        <f t="shared" ref="C137:L137" si="18">C13+C37+C61+C85+C109</f>
        <v>76109</v>
      </c>
      <c r="D137" s="3">
        <f t="shared" si="18"/>
        <v>606</v>
      </c>
      <c r="E137" s="3">
        <f t="shared" si="18"/>
        <v>16</v>
      </c>
      <c r="F137" s="3">
        <f t="shared" si="18"/>
        <v>0</v>
      </c>
      <c r="G137" s="3">
        <f t="shared" si="18"/>
        <v>0</v>
      </c>
      <c r="H137" s="3">
        <f t="shared" si="18"/>
        <v>0</v>
      </c>
      <c r="I137" s="3">
        <f t="shared" si="18"/>
        <v>1662</v>
      </c>
      <c r="J137" s="3">
        <f t="shared" si="18"/>
        <v>142</v>
      </c>
      <c r="K137" s="3">
        <f t="shared" si="18"/>
        <v>78535</v>
      </c>
      <c r="L137" s="3">
        <f t="shared" si="18"/>
        <v>2426</v>
      </c>
      <c r="M137" s="12">
        <f t="shared" si="9"/>
        <v>3.089068568154326E-2</v>
      </c>
    </row>
    <row r="138" spans="1:13" x14ac:dyDescent="0.25">
      <c r="A138" s="3" t="s">
        <v>109</v>
      </c>
      <c r="C138" s="3">
        <f t="shared" ref="C138:L138" si="19">C14+C38+C62+C86+C110</f>
        <v>15237</v>
      </c>
      <c r="D138" s="3">
        <f t="shared" si="19"/>
        <v>465</v>
      </c>
      <c r="E138" s="3">
        <f t="shared" si="19"/>
        <v>30</v>
      </c>
      <c r="F138" s="3">
        <f t="shared" si="19"/>
        <v>0</v>
      </c>
      <c r="G138" s="3">
        <f t="shared" si="19"/>
        <v>0</v>
      </c>
      <c r="H138" s="3">
        <f t="shared" si="19"/>
        <v>0</v>
      </c>
      <c r="I138" s="3">
        <f t="shared" si="19"/>
        <v>566</v>
      </c>
      <c r="J138" s="3">
        <f t="shared" si="19"/>
        <v>134</v>
      </c>
      <c r="K138" s="3">
        <f t="shared" si="19"/>
        <v>16432</v>
      </c>
      <c r="L138" s="3">
        <f t="shared" si="19"/>
        <v>1195</v>
      </c>
      <c r="M138" s="12">
        <f t="shared" si="9"/>
        <v>7.2723953261927946E-2</v>
      </c>
    </row>
    <row r="139" spans="1:13" x14ac:dyDescent="0.25">
      <c r="A139" s="3" t="s">
        <v>110</v>
      </c>
      <c r="C139" s="3">
        <f t="shared" ref="C139:L139" si="20">C15+C39+C63+C87+C111</f>
        <v>33756</v>
      </c>
      <c r="D139" s="3">
        <f t="shared" si="20"/>
        <v>105</v>
      </c>
      <c r="E139" s="3">
        <f t="shared" si="20"/>
        <v>1</v>
      </c>
      <c r="F139" s="3">
        <f t="shared" si="20"/>
        <v>0</v>
      </c>
      <c r="G139" s="3">
        <f t="shared" si="20"/>
        <v>0</v>
      </c>
      <c r="H139" s="3">
        <f t="shared" si="20"/>
        <v>0</v>
      </c>
      <c r="I139" s="3">
        <f t="shared" si="20"/>
        <v>320</v>
      </c>
      <c r="J139" s="3">
        <f t="shared" si="20"/>
        <v>146</v>
      </c>
      <c r="K139" s="3">
        <f t="shared" si="20"/>
        <v>34328</v>
      </c>
      <c r="L139" s="3">
        <f t="shared" si="20"/>
        <v>572</v>
      </c>
      <c r="M139" s="12">
        <f t="shared" si="9"/>
        <v>1.6662782568165928E-2</v>
      </c>
    </row>
    <row r="140" spans="1:13" x14ac:dyDescent="0.25">
      <c r="A140" s="3" t="s">
        <v>111</v>
      </c>
      <c r="C140" s="3">
        <f t="shared" ref="C140:L140" si="21">C16+C40+C64+C88+C112</f>
        <v>43976</v>
      </c>
      <c r="D140" s="3">
        <f t="shared" si="21"/>
        <v>172</v>
      </c>
      <c r="E140" s="3">
        <f t="shared" si="21"/>
        <v>7</v>
      </c>
      <c r="F140" s="3">
        <f t="shared" si="21"/>
        <v>0</v>
      </c>
      <c r="G140" s="3">
        <f t="shared" si="21"/>
        <v>0</v>
      </c>
      <c r="H140" s="3">
        <f t="shared" si="21"/>
        <v>0</v>
      </c>
      <c r="I140" s="3">
        <f t="shared" si="21"/>
        <v>645</v>
      </c>
      <c r="J140" s="3">
        <f t="shared" si="21"/>
        <v>46</v>
      </c>
      <c r="K140" s="3">
        <f t="shared" si="21"/>
        <v>44846</v>
      </c>
      <c r="L140" s="3">
        <f t="shared" si="21"/>
        <v>870</v>
      </c>
      <c r="M140" s="12">
        <f t="shared" si="9"/>
        <v>1.939972349819382E-2</v>
      </c>
    </row>
    <row r="141" spans="1:13" x14ac:dyDescent="0.25">
      <c r="A141" s="3" t="s">
        <v>112</v>
      </c>
      <c r="C141" s="3">
        <f t="shared" ref="C141:L141" si="22">C17+C41+C65+C89+C113</f>
        <v>14798</v>
      </c>
      <c r="D141" s="3">
        <f t="shared" si="22"/>
        <v>186</v>
      </c>
      <c r="E141" s="3">
        <f t="shared" si="22"/>
        <v>14</v>
      </c>
      <c r="F141" s="3">
        <f t="shared" si="22"/>
        <v>0</v>
      </c>
      <c r="G141" s="3">
        <f t="shared" si="22"/>
        <v>0</v>
      </c>
      <c r="H141" s="3">
        <f t="shared" si="22"/>
        <v>0</v>
      </c>
      <c r="I141" s="3">
        <f t="shared" si="22"/>
        <v>337</v>
      </c>
      <c r="J141" s="3">
        <f t="shared" si="22"/>
        <v>43</v>
      </c>
      <c r="K141" s="3">
        <f t="shared" si="22"/>
        <v>15378</v>
      </c>
      <c r="L141" s="3">
        <f t="shared" si="22"/>
        <v>580</v>
      </c>
      <c r="M141" s="12">
        <f t="shared" si="9"/>
        <v>3.7716217973728705E-2</v>
      </c>
    </row>
    <row r="142" spans="1:13" x14ac:dyDescent="0.25">
      <c r="A142" s="3" t="s">
        <v>113</v>
      </c>
      <c r="C142" s="3">
        <f t="shared" ref="C142:L142" si="23">C18+C42+C66+C90+C114</f>
        <v>13484</v>
      </c>
      <c r="D142" s="3">
        <f t="shared" si="23"/>
        <v>207</v>
      </c>
      <c r="E142" s="3">
        <f t="shared" si="23"/>
        <v>8</v>
      </c>
      <c r="F142" s="3">
        <f t="shared" si="23"/>
        <v>0</v>
      </c>
      <c r="G142" s="3">
        <f t="shared" si="23"/>
        <v>0</v>
      </c>
      <c r="H142" s="3">
        <f t="shared" si="23"/>
        <v>0</v>
      </c>
      <c r="I142" s="3">
        <f t="shared" si="23"/>
        <v>399</v>
      </c>
      <c r="J142" s="3">
        <f t="shared" si="23"/>
        <v>45</v>
      </c>
      <c r="K142" s="3">
        <f t="shared" si="23"/>
        <v>14143</v>
      </c>
      <c r="L142" s="3">
        <f t="shared" si="23"/>
        <v>659</v>
      </c>
      <c r="M142" s="12">
        <f t="shared" si="9"/>
        <v>4.6595488934455205E-2</v>
      </c>
    </row>
    <row r="143" spans="1:13" x14ac:dyDescent="0.25">
      <c r="A143" s="3" t="s">
        <v>114</v>
      </c>
      <c r="C143" s="3">
        <f t="shared" ref="C143:L143" si="24">C19+C43+C67+C91+C115</f>
        <v>27301</v>
      </c>
      <c r="D143" s="3">
        <f t="shared" si="24"/>
        <v>169</v>
      </c>
      <c r="E143" s="3">
        <f t="shared" si="24"/>
        <v>6</v>
      </c>
      <c r="F143" s="3">
        <f t="shared" si="24"/>
        <v>0</v>
      </c>
      <c r="G143" s="3">
        <f t="shared" si="24"/>
        <v>0</v>
      </c>
      <c r="H143" s="3">
        <f t="shared" si="24"/>
        <v>0</v>
      </c>
      <c r="I143" s="3">
        <f t="shared" si="24"/>
        <v>473</v>
      </c>
      <c r="J143" s="3">
        <f t="shared" si="24"/>
        <v>55</v>
      </c>
      <c r="K143" s="3">
        <f t="shared" si="24"/>
        <v>28004</v>
      </c>
      <c r="L143" s="3">
        <f t="shared" si="24"/>
        <v>703</v>
      </c>
      <c r="M143" s="12">
        <f t="shared" si="9"/>
        <v>2.5103556634766461E-2</v>
      </c>
    </row>
    <row r="144" spans="1:13" x14ac:dyDescent="0.25">
      <c r="A144" s="3" t="s">
        <v>115</v>
      </c>
      <c r="C144" s="3">
        <f t="shared" ref="C144:L144" si="25">C20+C44+C68+C92+C116</f>
        <v>3936</v>
      </c>
      <c r="D144" s="3">
        <f t="shared" si="25"/>
        <v>357</v>
      </c>
      <c r="E144" s="3">
        <f t="shared" si="25"/>
        <v>21</v>
      </c>
      <c r="F144" s="3">
        <f t="shared" si="25"/>
        <v>0</v>
      </c>
      <c r="G144" s="3">
        <f t="shared" si="25"/>
        <v>0</v>
      </c>
      <c r="H144" s="3">
        <f t="shared" si="25"/>
        <v>0</v>
      </c>
      <c r="I144" s="3">
        <f t="shared" si="25"/>
        <v>292</v>
      </c>
      <c r="J144" s="3">
        <f t="shared" si="25"/>
        <v>72</v>
      </c>
      <c r="K144" s="3">
        <f t="shared" si="25"/>
        <v>4678</v>
      </c>
      <c r="L144" s="3">
        <f t="shared" si="25"/>
        <v>742</v>
      </c>
      <c r="M144" s="12">
        <f t="shared" si="9"/>
        <v>0.15861479264643011</v>
      </c>
    </row>
    <row r="145" spans="1:13" x14ac:dyDescent="0.25">
      <c r="A145" s="3" t="s">
        <v>116</v>
      </c>
      <c r="C145" s="3">
        <f t="shared" ref="C145:L145" si="26">C21+C45+C69+C93+C117</f>
        <v>18301</v>
      </c>
      <c r="D145" s="3">
        <f t="shared" si="26"/>
        <v>130</v>
      </c>
      <c r="E145" s="3">
        <f t="shared" si="26"/>
        <v>11</v>
      </c>
      <c r="F145" s="3">
        <f t="shared" si="26"/>
        <v>0</v>
      </c>
      <c r="G145" s="3">
        <f t="shared" si="26"/>
        <v>0</v>
      </c>
      <c r="H145" s="3">
        <f t="shared" si="26"/>
        <v>0</v>
      </c>
      <c r="I145" s="3">
        <f t="shared" si="26"/>
        <v>157</v>
      </c>
      <c r="J145" s="3">
        <f t="shared" si="26"/>
        <v>42</v>
      </c>
      <c r="K145" s="3">
        <f t="shared" si="26"/>
        <v>18641</v>
      </c>
      <c r="L145" s="3">
        <f t="shared" si="26"/>
        <v>340</v>
      </c>
      <c r="M145" s="12">
        <f t="shared" si="9"/>
        <v>1.8239364840942008E-2</v>
      </c>
    </row>
    <row r="146" spans="1:13" x14ac:dyDescent="0.25">
      <c r="A146" s="3" t="s">
        <v>117</v>
      </c>
      <c r="C146" s="3">
        <f t="shared" ref="C146:L146" si="27">C22+C46+C70+C94+C118</f>
        <v>57006</v>
      </c>
      <c r="D146" s="3">
        <f t="shared" si="27"/>
        <v>203</v>
      </c>
      <c r="E146" s="3">
        <f t="shared" si="27"/>
        <v>8</v>
      </c>
      <c r="F146" s="3">
        <f t="shared" si="27"/>
        <v>0</v>
      </c>
      <c r="G146" s="3">
        <f t="shared" si="27"/>
        <v>0</v>
      </c>
      <c r="H146" s="3">
        <f t="shared" si="27"/>
        <v>0</v>
      </c>
      <c r="I146" s="3">
        <f t="shared" si="27"/>
        <v>824</v>
      </c>
      <c r="J146" s="3">
        <f t="shared" si="27"/>
        <v>67</v>
      </c>
      <c r="K146" s="3">
        <f t="shared" si="27"/>
        <v>58108</v>
      </c>
      <c r="L146" s="3">
        <f t="shared" si="27"/>
        <v>1102</v>
      </c>
      <c r="M146" s="12">
        <f t="shared" si="9"/>
        <v>1.8964686445928271E-2</v>
      </c>
    </row>
    <row r="147" spans="1:13" x14ac:dyDescent="0.25">
      <c r="A147" s="3" t="s">
        <v>118</v>
      </c>
      <c r="C147" s="3">
        <f t="shared" ref="C147:L147" si="28">C23+C47+C71+C95+C119</f>
        <v>68226</v>
      </c>
      <c r="D147" s="3">
        <f t="shared" si="28"/>
        <v>596</v>
      </c>
      <c r="E147" s="3">
        <f t="shared" si="28"/>
        <v>33</v>
      </c>
      <c r="F147" s="3">
        <f t="shared" si="28"/>
        <v>0</v>
      </c>
      <c r="G147" s="3">
        <f t="shared" si="28"/>
        <v>0</v>
      </c>
      <c r="H147" s="3">
        <f t="shared" si="28"/>
        <v>0</v>
      </c>
      <c r="I147" s="3">
        <f t="shared" si="28"/>
        <v>2124</v>
      </c>
      <c r="J147" s="3">
        <f t="shared" si="28"/>
        <v>206</v>
      </c>
      <c r="K147" s="3">
        <f t="shared" si="28"/>
        <v>71185</v>
      </c>
      <c r="L147" s="3">
        <f t="shared" si="28"/>
        <v>2959</v>
      </c>
      <c r="M147" s="12">
        <f t="shared" si="9"/>
        <v>4.1567746013907426E-2</v>
      </c>
    </row>
    <row r="148" spans="1:13" x14ac:dyDescent="0.25">
      <c r="A148" s="3" t="s">
        <v>119</v>
      </c>
      <c r="C148" s="3">
        <f t="shared" ref="C148:L148" si="29">C24+C48+C72+C96+C120</f>
        <v>98567</v>
      </c>
      <c r="D148" s="3">
        <f t="shared" si="29"/>
        <v>1396</v>
      </c>
      <c r="E148" s="3">
        <f t="shared" si="29"/>
        <v>75</v>
      </c>
      <c r="F148" s="3">
        <f t="shared" si="29"/>
        <v>0</v>
      </c>
      <c r="G148" s="3">
        <f t="shared" si="29"/>
        <v>0</v>
      </c>
      <c r="H148" s="3">
        <f t="shared" si="29"/>
        <v>0</v>
      </c>
      <c r="I148" s="3">
        <f t="shared" si="29"/>
        <v>4870</v>
      </c>
      <c r="J148" s="3">
        <f t="shared" si="29"/>
        <v>810</v>
      </c>
      <c r="K148" s="3">
        <f t="shared" si="29"/>
        <v>105718</v>
      </c>
      <c r="L148" s="3">
        <f t="shared" si="29"/>
        <v>7151</v>
      </c>
      <c r="M148" s="12">
        <f t="shared" si="9"/>
        <v>6.7642217976125157E-2</v>
      </c>
    </row>
    <row r="149" spans="1:13" x14ac:dyDescent="0.25">
      <c r="A149" s="3" t="s">
        <v>120</v>
      </c>
      <c r="C149" s="3">
        <f t="shared" ref="C149:L149" si="30">C25+C49+C73+C97+C121</f>
        <v>43914</v>
      </c>
      <c r="D149" s="3">
        <f t="shared" si="30"/>
        <v>92</v>
      </c>
      <c r="E149" s="3">
        <f t="shared" si="30"/>
        <v>5</v>
      </c>
      <c r="F149" s="3">
        <f t="shared" si="30"/>
        <v>0</v>
      </c>
      <c r="G149" s="3">
        <f t="shared" si="30"/>
        <v>0</v>
      </c>
      <c r="H149" s="3">
        <f t="shared" si="30"/>
        <v>0</v>
      </c>
      <c r="I149" s="3">
        <f t="shared" si="30"/>
        <v>242</v>
      </c>
      <c r="J149" s="3">
        <f t="shared" si="30"/>
        <v>40</v>
      </c>
      <c r="K149" s="3">
        <f t="shared" si="30"/>
        <v>44293</v>
      </c>
      <c r="L149" s="3">
        <f t="shared" si="30"/>
        <v>379</v>
      </c>
      <c r="M149" s="12">
        <f t="shared" si="9"/>
        <v>8.5566568080735102E-3</v>
      </c>
    </row>
    <row r="150" spans="1:13" x14ac:dyDescent="0.25">
      <c r="C150" s="3">
        <f>SUM(C126:C149)</f>
        <v>638919</v>
      </c>
      <c r="D150" s="3">
        <f t="shared" ref="D150:L150" si="31">SUM(D126:D149)</f>
        <v>6753</v>
      </c>
      <c r="E150" s="3">
        <f t="shared" si="31"/>
        <v>386</v>
      </c>
      <c r="F150" s="3">
        <f t="shared" si="31"/>
        <v>0</v>
      </c>
      <c r="G150" s="3">
        <f t="shared" si="31"/>
        <v>0</v>
      </c>
      <c r="H150" s="3">
        <f t="shared" si="31"/>
        <v>0</v>
      </c>
      <c r="I150" s="3">
        <f t="shared" si="31"/>
        <v>16512</v>
      </c>
      <c r="J150" s="3">
        <f t="shared" si="31"/>
        <v>2714</v>
      </c>
      <c r="K150" s="3">
        <f t="shared" si="31"/>
        <v>665284</v>
      </c>
      <c r="L150" s="3">
        <f t="shared" si="31"/>
        <v>26365</v>
      </c>
      <c r="M150" s="12">
        <f t="shared" si="9"/>
        <v>3.9629691981168946E-2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2019-12-19T14:11:23Z</cp:lastPrinted>
  <dcterms:created xsi:type="dcterms:W3CDTF">2007-04-16T20:31:09Z</dcterms:created>
  <dcterms:modified xsi:type="dcterms:W3CDTF">2019-12-19T14:30:35Z</dcterms:modified>
</cp:coreProperties>
</file>