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9600" yWindow="2085" windowWidth="9825" windowHeight="6285" tabRatio="721" activeTab="9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H39" i="8" l="1"/>
  <c r="G39" i="8"/>
  <c r="F39" i="8"/>
  <c r="E39" i="8"/>
  <c r="G38" i="8" l="1"/>
  <c r="F38" i="8"/>
  <c r="E38" i="8"/>
  <c r="E37" i="8"/>
  <c r="G37" i="8" l="1"/>
  <c r="F37" i="8"/>
  <c r="G36" i="8" l="1"/>
  <c r="F36" i="8"/>
  <c r="E36" i="8"/>
  <c r="G35" i="8" l="1"/>
  <c r="F35" i="8"/>
  <c r="E35" i="8"/>
  <c r="G34" i="8" l="1"/>
  <c r="F34" i="8"/>
  <c r="E34" i="8"/>
  <c r="G33" i="8" l="1"/>
  <c r="F33" i="8"/>
  <c r="E33" i="8"/>
  <c r="G32" i="8" l="1"/>
  <c r="F32" i="8"/>
  <c r="E32" i="8"/>
  <c r="G31" i="8"/>
  <c r="F31" i="8"/>
  <c r="E31" i="8"/>
  <c r="E28" i="8" l="1"/>
  <c r="F28" i="8"/>
  <c r="G28" i="8"/>
  <c r="E29" i="8"/>
  <c r="F29" i="8"/>
  <c r="G29" i="8"/>
  <c r="E30" i="8"/>
  <c r="F30" i="8"/>
  <c r="G30" i="8"/>
  <c r="H36" i="8" l="1"/>
  <c r="H31" i="8"/>
  <c r="H30" i="8"/>
  <c r="H29" i="8"/>
  <c r="H28" i="8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7" i="8"/>
  <c r="H35" i="8"/>
  <c r="H34" i="8"/>
  <c r="H32" i="8"/>
  <c r="H33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<sst xmlns="http://schemas.openxmlformats.org/spreadsheetml/2006/main" count="1758" uniqueCount="199">
  <si>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</si>
  <si>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</si>
  <si>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</si>
  <si>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</si>
  <si>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</si>
  <si>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</si>
  <si>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</si>
  <si>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</si>
  <si>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</si>
  <si>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</si>
  <si>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</si>
  <si>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</si>
  <si>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</si>
  <si>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</si>
  <si>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</si>
  <si>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</si>
  <si>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</si>
  <si>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</si>
  <si>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</si>
  <si>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</si>
  <si>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</si>
  <si>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</si>
  <si>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</si>
  <si>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</si>
  <si>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</si>
  <si>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</si>
  <si>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</si>
  <si>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</si>
  <si>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</si>
  <si>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</si>
  <si>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</si>
  <si>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</si>
  <si>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</si>
  <si>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</si>
  <si>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</si>
  <si>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</si>
  <si>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</si>
  <si>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</si>
  <si>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</si>
  <si>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</si>
  <si>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</si>
  <si>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</si>
  <si>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</si>
  <si>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</si>
  <si>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</si>
  <si>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</si>
  <si>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</si>
  <si>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</si>
  <si>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</si>
  <si>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</si>
  <si>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</si>
  <si>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</si>
  <si>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</si>
  <si>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</si>
  <si>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</si>
  <si>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</si>
  <si>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</si>
  <si>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</si>
  <si>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</si>
  <si>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</si>
  <si>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</si>
  <si>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</si>
  <si>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</si>
  <si>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</si>
  <si>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</si>
  <si>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</si>
  <si>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</si>
  <si>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</si>
  <si>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</si>
  <si>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</si>
  <si>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</si>
  <si>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</si>
  <si>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</si>
  <si>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</si>
  <si>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</si>
  <si>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</si>
  <si>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</si>
  <si>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</si>
  <si>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</si>
  <si>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</si>
  <si>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</si>
  <si>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</si>
  <si>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</si>
  <si>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</si>
  <si>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</si>
  <si>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</si>
  <si>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</si>
  <si>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</si>
  <si>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</si>
  <si>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</si>
  <si>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</si>
  <si>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</si>
  <si>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</si>
  <si>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</si>
  <si>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</si>
  <si>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</si>
  <si>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</si>
  <si>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</si>
  <si>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</si>
  <si>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</si>
  <si>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</si>
  <si>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</si>
  <si>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</si>
  <si>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</si>
  <si>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</si>
  <si>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</si>
  <si>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</si>
  <si>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</si>
  <si>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</si>
  <si>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</si>
  <si>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</si>
  <si>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</si>
  <si>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</si>
  <si>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</si>
  <si>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</si>
  <si>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</si>
  <si>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</si>
  <si>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</si>
  <si>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</si>
  <si>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</si>
  <si>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</si>
  <si>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</si>
  <si>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</si>
  <si>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</si>
  <si>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</si>
  <si>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</si>
  <si>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</si>
  <si>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</si>
  <si>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</si>
  <si>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</si>
  <si>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</si>
  <si>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</si>
  <si>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</si>
  <si>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</si>
  <si>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</si>
  <si>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</si>
  <si>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</si>
  <si>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</si>
  <si>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</si>
  <si>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</si>
  <si>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</si>
  <si>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</si>
  <si>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</si>
  <si>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</si>
  <si>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</si>
  <si>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</si>
  <si>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</si>
  <si>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</si>
  <si>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</si>
  <si>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</si>
  <si>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</si>
  <si>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</si>
  <si>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</si>
  <si>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</si>
  <si>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</si>
  <si>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</si>
  <si>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</si>
  <si>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</si>
  <si>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</si>
  <si>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</si>
  <si>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</si>
  <si>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</si>
  <si>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</si>
  <si>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</si>
  <si>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</si>
  <si>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</si>
  <si>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</si>
  <si>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</si>
  <si>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</si>
  <si>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</si>
  <si>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</si>
  <si>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</si>
  <si>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</si>
  <si>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</si>
  <si>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</si>
  <si>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</si>
  <si>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</si>
  <si>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</si>
  <si>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</si>
  <si>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</si>
  <si>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</si>
  <si>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</si>
  <si>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</si>
  <si>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</si>
  <si>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</si>
  <si>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</si>
  <si>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</si>
  <si>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</si>
  <si>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</si>
  <si>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</si>
  <si>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</si>
  <si>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</si>
  <si>
    <t>Apr-Jun 2013</t>
  </si>
  <si>
    <t>Jul -Sep 2013</t>
  </si>
  <si>
    <t>Oct-Dec 2013</t>
  </si>
  <si>
    <t>Jan-Mar 2014</t>
  </si>
  <si>
    <t>Apr-Jun 2014</t>
  </si>
  <si>
    <t>Jul-Sep 2014</t>
  </si>
  <si>
    <t>Oct-Dec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</si>
</sst>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2" fillId="22" borderId="0" xfId="0" applyFont="1" applyFill="1"/>
    <xf numFmtId="0" fontId="2" fillId="21" borderId="0" xfId="0" applyFont="1" applyFill="1"/>
    <xf numFmtId="0" fontId="2" fillId="23" borderId="1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4" borderId="1" xfId="0" applyFont="1" applyFill="1" applyBorder="1" applyAlignment="1">
      <alignment horizontal="right"/>
    </xf>
    <xf numFmtId="0" fontId="2" fillId="25" borderId="1" xfId="0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6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27" borderId="1" xfId="0" applyFont="1" applyFill="1" applyBorder="1"/>
    <xf numFmtId="0" fontId="2" fillId="13" borderId="1" xfId="0" applyFont="1" applyFill="1" applyBorder="1"/>
    <xf numFmtId="0" fontId="2" fillId="28" borderId="1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9" borderId="1" xfId="0" applyFont="1" applyFill="1" applyBorder="1"/>
    <xf numFmtId="0" fontId="2" fillId="20" borderId="1" xfId="0" applyFont="1" applyFill="1" applyBorder="1"/>
    <xf numFmtId="10" fontId="17" fillId="0" borderId="1" xfId="0" applyNumberFormat="1" applyFont="1" applyFill="1" applyBorder="1"/>
    <xf numFmtId="165" fontId="27" fillId="0" borderId="1" xfId="0" applyNumberFormat="1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Oct-Dec</a:t>
            </a:r>
            <a:r>
              <a:rPr lang="en-US" baseline="0"/>
              <a:t> 2014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89129</c:v>
                </c:pt>
                <c:pt idx="1">
                  <c:v>75730</c:v>
                </c:pt>
                <c:pt idx="2">
                  <c:v>38623</c:v>
                </c:pt>
                <c:pt idx="3">
                  <c:v>11244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7054</c:v>
                </c:pt>
                <c:pt idx="1">
                  <c:v>7843</c:v>
                </c:pt>
                <c:pt idx="2">
                  <c:v>5390</c:v>
                </c:pt>
                <c:pt idx="3">
                  <c:v>2717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459008"/>
        <c:axId val="11953958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7.9143713045136829E-2</c:v>
                </c:pt>
                <c:pt idx="1">
                  <c:v>0.10356529776838769</c:v>
                </c:pt>
                <c:pt idx="2">
                  <c:v>0.13955415167128396</c:v>
                </c:pt>
                <c:pt idx="3">
                  <c:v>0.24163998577018855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549952"/>
        <c:axId val="119551488"/>
      </c:lineChart>
      <c:catAx>
        <c:axId val="1184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3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539584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59008"/>
        <c:crosses val="autoZero"/>
        <c:crossBetween val="between"/>
        <c:majorUnit val="20000"/>
      </c:valAx>
      <c:catAx>
        <c:axId val="11954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551488"/>
        <c:crosses val="autoZero"/>
        <c:auto val="0"/>
        <c:lblAlgn val="ctr"/>
        <c:lblOffset val="100"/>
        <c:noMultiLvlLbl val="0"/>
      </c:catAx>
      <c:valAx>
        <c:axId val="1195514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499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Jan-Mar 2012</c:v>
                </c:pt>
                <c:pt idx="1">
                  <c:v>Apr-Jun 2012</c:v>
                </c:pt>
                <c:pt idx="2">
                  <c:v>Jul-Sep 2012</c:v>
                </c:pt>
                <c:pt idx="3">
                  <c:v>Oct- Dec 2012</c:v>
                </c:pt>
                <c:pt idx="4">
                  <c:v>Jan-Mar 2013</c:v>
                </c:pt>
                <c:pt idx="5">
                  <c:v>Apr-Jun 2013</c:v>
                </c:pt>
                <c:pt idx="6">
                  <c:v>Jul -Sep 2013</c:v>
                </c:pt>
                <c:pt idx="7">
                  <c:v>Oct-Dec 2013</c:v>
                </c:pt>
                <c:pt idx="8">
                  <c:v>Jan-Mar 2014</c:v>
                </c:pt>
                <c:pt idx="9">
                  <c:v>Apr-Jun 2014</c:v>
                </c:pt>
                <c:pt idx="10">
                  <c:v>Jul-Sep 2014</c:v>
                </c:pt>
                <c:pt idx="11">
                  <c:v>Oct-Dec 2014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4.9881575051810914E-2</c:v>
                </c:pt>
                <c:pt idx="1">
                  <c:v>5.1288228931065001E-2</c:v>
                </c:pt>
                <c:pt idx="2">
                  <c:v>4.5372668815049866E-2</c:v>
                </c:pt>
                <c:pt idx="3">
                  <c:v>4.3216050979033603E-2</c:v>
                </c:pt>
                <c:pt idx="4">
                  <c:v>4.5896179742741995E-2</c:v>
                </c:pt>
                <c:pt idx="5">
                  <c:v>4.9344207931022885E-2</c:v>
                </c:pt>
                <c:pt idx="6">
                  <c:v>5.2979147169630217E-2</c:v>
                </c:pt>
                <c:pt idx="7">
                  <c:v>7.5965781436286683E-2</c:v>
                </c:pt>
                <c:pt idx="8">
                  <c:v>0.10980471336203861</c:v>
                </c:pt>
                <c:pt idx="9">
                  <c:v>0.10612688378393634</c:v>
                </c:pt>
                <c:pt idx="10">
                  <c:v>7.0752699291626905E-2</c:v>
                </c:pt>
                <c:pt idx="11">
                  <c:v>0.10713187969784749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9734656"/>
        <c:axId val="119737728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Jan-Mar 2012</c:v>
                </c:pt>
                <c:pt idx="1">
                  <c:v>Apr-Jun 2012</c:v>
                </c:pt>
                <c:pt idx="2">
                  <c:v>Jul-Sep 2012</c:v>
                </c:pt>
                <c:pt idx="3">
                  <c:v>Oct- Dec 2012</c:v>
                </c:pt>
                <c:pt idx="4">
                  <c:v>Jan-Mar 2013</c:v>
                </c:pt>
                <c:pt idx="5">
                  <c:v>Apr-Jun 2013</c:v>
                </c:pt>
                <c:pt idx="6">
                  <c:v>Jul -Sep 2013</c:v>
                </c:pt>
                <c:pt idx="7">
                  <c:v>Oct-Dec 2013</c:v>
                </c:pt>
                <c:pt idx="8">
                  <c:v>Jan-Mar 2014</c:v>
                </c:pt>
                <c:pt idx="9">
                  <c:v>Apr-Jun 2014</c:v>
                </c:pt>
                <c:pt idx="10">
                  <c:v>Jul-Sep 2014</c:v>
                </c:pt>
                <c:pt idx="11">
                  <c:v>Oct-Dec 2014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4.9881575051810914E-2</c:v>
                </c:pt>
                <c:pt idx="1">
                  <c:v>5.0586149147867208E-2</c:v>
                </c:pt>
                <c:pt idx="2">
                  <c:v>4.8850532223377742E-2</c:v>
                </c:pt>
                <c:pt idx="3">
                  <c:v>4.743123325385315E-2</c:v>
                </c:pt>
                <c:pt idx="4">
                  <c:v>4.7119675158330925E-2</c:v>
                </c:pt>
                <c:pt idx="5">
                  <c:v>4.7496325904852733E-2</c:v>
                </c:pt>
                <c:pt idx="6">
                  <c:v>4.8291202785340506E-2</c:v>
                </c:pt>
                <c:pt idx="7">
                  <c:v>5.182707759830267E-2</c:v>
                </c:pt>
                <c:pt idx="8">
                  <c:v>5.8462856384325135E-2</c:v>
                </c:pt>
                <c:pt idx="9">
                  <c:v>6.335040883289339E-2</c:v>
                </c:pt>
                <c:pt idx="10">
                  <c:v>6.4039260184017899E-2</c:v>
                </c:pt>
                <c:pt idx="11">
                  <c:v>6.7739306656088752E-2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734656"/>
        <c:axId val="119737728"/>
      </c:lineChart>
      <c:catAx>
        <c:axId val="11973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737728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34656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0818304"/>
        <c:axId val="1208339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520704"/>
        <c:axId val="120522240"/>
      </c:lineChart>
      <c:catAx>
        <c:axId val="12081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833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833920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818304"/>
        <c:crosses val="autoZero"/>
        <c:crossBetween val="between"/>
      </c:valAx>
      <c:catAx>
        <c:axId val="12052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0522240"/>
        <c:crosses val="autoZero"/>
        <c:auto val="0"/>
        <c:lblAlgn val="ctr"/>
        <c:lblOffset val="100"/>
        <c:noMultiLvlLbl val="0"/>
      </c:catAx>
      <c:valAx>
        <c:axId val="1205222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207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Oct-Dec 2014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21</c:v>
                  </c:pt>
                  <c:pt idx="1">
                    <c:v>02</c:v>
                  </c:pt>
                  <c:pt idx="2">
                    <c:v>14</c:v>
                  </c:pt>
                  <c:pt idx="3">
                    <c:v>06</c:v>
                  </c:pt>
                  <c:pt idx="4">
                    <c:v>16</c:v>
                  </c:pt>
                  <c:pt idx="5">
                    <c:v>15</c:v>
                  </c:pt>
                  <c:pt idx="6">
                    <c:v>05</c:v>
                  </c:pt>
                  <c:pt idx="7">
                    <c:v>19</c:v>
                  </c:pt>
                  <c:pt idx="8">
                    <c:v>04</c:v>
                  </c:pt>
                  <c:pt idx="9">
                    <c:v>13</c:v>
                  </c:pt>
                  <c:pt idx="10">
                    <c:v>22</c:v>
                  </c:pt>
                  <c:pt idx="11">
                    <c:v>18</c:v>
                  </c:pt>
                  <c:pt idx="12">
                    <c:v>10</c:v>
                  </c:pt>
                  <c:pt idx="13">
                    <c:v>08</c:v>
                  </c:pt>
                  <c:pt idx="14">
                    <c:v>20</c:v>
                  </c:pt>
                  <c:pt idx="15">
                    <c:v>17</c:v>
                  </c:pt>
                  <c:pt idx="16">
                    <c:v>07</c:v>
                  </c:pt>
                  <c:pt idx="17">
                    <c:v>24</c:v>
                  </c:pt>
                  <c:pt idx="18">
                    <c:v>23</c:v>
                  </c:pt>
                  <c:pt idx="19">
                    <c:v>03</c:v>
                  </c:pt>
                  <c:pt idx="20">
                    <c:v>09</c:v>
                  </c:pt>
                  <c:pt idx="21">
                    <c:v>01</c:v>
                  </c:pt>
                  <c:pt idx="22">
                    <c:v>12</c:v>
                  </c:pt>
                  <c:pt idx="23">
                    <c:v>11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0.13066741762883693</c:v>
                </c:pt>
                <c:pt idx="1">
                  <c:v>0.12040133779264214</c:v>
                </c:pt>
                <c:pt idx="2">
                  <c:v>0.11881615899762368</c:v>
                </c:pt>
                <c:pt idx="3">
                  <c:v>0.11825726141078838</c:v>
                </c:pt>
                <c:pt idx="4">
                  <c:v>0.11389012952210809</c:v>
                </c:pt>
                <c:pt idx="5">
                  <c:v>0.10745466756212223</c:v>
                </c:pt>
                <c:pt idx="6">
                  <c:v>0.10539367637941724</c:v>
                </c:pt>
                <c:pt idx="7">
                  <c:v>9.1715976331360943E-2</c:v>
                </c:pt>
                <c:pt idx="8">
                  <c:v>8.8888888888888892E-2</c:v>
                </c:pt>
                <c:pt idx="9">
                  <c:v>8.5507828181453235E-2</c:v>
                </c:pt>
                <c:pt idx="10">
                  <c:v>8.1206773193417597E-2</c:v>
                </c:pt>
                <c:pt idx="11">
                  <c:v>7.9762867151711131E-2</c:v>
                </c:pt>
                <c:pt idx="12">
                  <c:v>7.8808265257087937E-2</c:v>
                </c:pt>
                <c:pt idx="13">
                  <c:v>7.4754901960784312E-2</c:v>
                </c:pt>
                <c:pt idx="14">
                  <c:v>6.9792033838561862E-2</c:v>
                </c:pt>
                <c:pt idx="15">
                  <c:v>6.2854442344045372E-2</c:v>
                </c:pt>
                <c:pt idx="16">
                  <c:v>6.1403508771929821E-2</c:v>
                </c:pt>
                <c:pt idx="17">
                  <c:v>5.7361702127659578E-2</c:v>
                </c:pt>
                <c:pt idx="18">
                  <c:v>5.6628553770086527E-2</c:v>
                </c:pt>
                <c:pt idx="19">
                  <c:v>5.4502369668246446E-2</c:v>
                </c:pt>
                <c:pt idx="20">
                  <c:v>5.362776025236593E-2</c:v>
                </c:pt>
                <c:pt idx="21">
                  <c:v>5.2932018681888945E-2</c:v>
                </c:pt>
                <c:pt idx="22">
                  <c:v>5.2505966587112173E-2</c:v>
                </c:pt>
                <c:pt idx="23">
                  <c:v>4.2682926829268296E-2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91488"/>
        <c:axId val="120593408"/>
      </c:barChart>
      <c:catAx>
        <c:axId val="12059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93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59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91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Oct-Dec 2014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02</c:v>
                  </c:pt>
                  <c:pt idx="1">
                    <c:v>19</c:v>
                  </c:pt>
                  <c:pt idx="2">
                    <c:v>21</c:v>
                  </c:pt>
                  <c:pt idx="3">
                    <c:v>14</c:v>
                  </c:pt>
                  <c:pt idx="4">
                    <c:v>05</c:v>
                  </c:pt>
                  <c:pt idx="5">
                    <c:v>16</c:v>
                  </c:pt>
                  <c:pt idx="6">
                    <c:v>15</c:v>
                  </c:pt>
                  <c:pt idx="7">
                    <c:v>13</c:v>
                  </c:pt>
                  <c:pt idx="8">
                    <c:v>06</c:v>
                  </c:pt>
                  <c:pt idx="9">
                    <c:v>04</c:v>
                  </c:pt>
                  <c:pt idx="10">
                    <c:v>10</c:v>
                  </c:pt>
                  <c:pt idx="11">
                    <c:v>18</c:v>
                  </c:pt>
                  <c:pt idx="12">
                    <c:v>17</c:v>
                  </c:pt>
                  <c:pt idx="13">
                    <c:v>22</c:v>
                  </c:pt>
                  <c:pt idx="14">
                    <c:v>07</c:v>
                  </c:pt>
                  <c:pt idx="15">
                    <c:v>03</c:v>
                  </c:pt>
                  <c:pt idx="16">
                    <c:v>08</c:v>
                  </c:pt>
                  <c:pt idx="17">
                    <c:v>20</c:v>
                  </c:pt>
                  <c:pt idx="18">
                    <c:v>01</c:v>
                  </c:pt>
                  <c:pt idx="19">
                    <c:v>23</c:v>
                  </c:pt>
                  <c:pt idx="20">
                    <c:v>09</c:v>
                  </c:pt>
                  <c:pt idx="21">
                    <c:v>24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0.15513126491646778</c:v>
                </c:pt>
                <c:pt idx="1">
                  <c:v>0.14874551971326164</c:v>
                </c:pt>
                <c:pt idx="2">
                  <c:v>0.14845080013619338</c:v>
                </c:pt>
                <c:pt idx="3">
                  <c:v>0.1463922896587653</c:v>
                </c:pt>
                <c:pt idx="4">
                  <c:v>0.13612217795484727</c:v>
                </c:pt>
                <c:pt idx="5">
                  <c:v>0.13279445727482678</c:v>
                </c:pt>
                <c:pt idx="6">
                  <c:v>0.13179840464104423</c:v>
                </c:pt>
                <c:pt idx="7">
                  <c:v>0.12518054886856042</c:v>
                </c:pt>
                <c:pt idx="8">
                  <c:v>0.12225705329153605</c:v>
                </c:pt>
                <c:pt idx="9">
                  <c:v>0.11582213029989659</c:v>
                </c:pt>
                <c:pt idx="10">
                  <c:v>0.10895428929242329</c:v>
                </c:pt>
                <c:pt idx="11">
                  <c:v>0.1072463768115942</c:v>
                </c:pt>
                <c:pt idx="12">
                  <c:v>0.10681114551083591</c:v>
                </c:pt>
                <c:pt idx="13">
                  <c:v>0.10545403822011438</c:v>
                </c:pt>
                <c:pt idx="14">
                  <c:v>0.10385756676557864</c:v>
                </c:pt>
                <c:pt idx="15">
                  <c:v>0.10248447204968944</c:v>
                </c:pt>
                <c:pt idx="16">
                  <c:v>0.10204778156996587</c:v>
                </c:pt>
                <c:pt idx="17">
                  <c:v>9.6153846153846159E-2</c:v>
                </c:pt>
                <c:pt idx="18">
                  <c:v>8.4199015855658824E-2</c:v>
                </c:pt>
                <c:pt idx="19">
                  <c:v>8.110205665502522E-2</c:v>
                </c:pt>
                <c:pt idx="20">
                  <c:v>7.9310344827586213E-2</c:v>
                </c:pt>
                <c:pt idx="21">
                  <c:v>7.6310956947561723E-2</c:v>
                </c:pt>
                <c:pt idx="22">
                  <c:v>6.9565217391304349E-2</c:v>
                </c:pt>
                <c:pt idx="23">
                  <c:v>6.5649017933390258E-2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05696"/>
        <c:axId val="120648832"/>
      </c:barChart>
      <c:catAx>
        <c:axId val="12060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48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6488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05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2014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06</c:v>
                  </c:pt>
                  <c:pt idx="1">
                    <c:v>14</c:v>
                  </c:pt>
                  <c:pt idx="2">
                    <c:v>15</c:v>
                  </c:pt>
                  <c:pt idx="3">
                    <c:v>21</c:v>
                  </c:pt>
                  <c:pt idx="4">
                    <c:v>07</c:v>
                  </c:pt>
                  <c:pt idx="5">
                    <c:v>02</c:v>
                  </c:pt>
                  <c:pt idx="6">
                    <c:v>03</c:v>
                  </c:pt>
                  <c:pt idx="7">
                    <c:v>05</c:v>
                  </c:pt>
                  <c:pt idx="8">
                    <c:v>16</c:v>
                  </c:pt>
                  <c:pt idx="9">
                    <c:v>04</c:v>
                  </c:pt>
                  <c:pt idx="10">
                    <c:v>22</c:v>
                  </c:pt>
                  <c:pt idx="11">
                    <c:v>13</c:v>
                  </c:pt>
                  <c:pt idx="12">
                    <c:v>19</c:v>
                  </c:pt>
                  <c:pt idx="13">
                    <c:v>18</c:v>
                  </c:pt>
                  <c:pt idx="14">
                    <c:v>08</c:v>
                  </c:pt>
                  <c:pt idx="15">
                    <c:v>10</c:v>
                  </c:pt>
                  <c:pt idx="16">
                    <c:v>20</c:v>
                  </c:pt>
                  <c:pt idx="17">
                    <c:v>17</c:v>
                  </c:pt>
                  <c:pt idx="18">
                    <c:v>23</c:v>
                  </c:pt>
                  <c:pt idx="19">
                    <c:v>24</c:v>
                  </c:pt>
                  <c:pt idx="20">
                    <c:v>09</c:v>
                  </c:pt>
                  <c:pt idx="21">
                    <c:v>12</c:v>
                  </c:pt>
                  <c:pt idx="22">
                    <c:v>01</c:v>
                  </c:pt>
                  <c:pt idx="23">
                    <c:v>11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0.2013888888888889</c:v>
                </c:pt>
                <c:pt idx="1">
                  <c:v>0.19969512195121952</c:v>
                </c:pt>
                <c:pt idx="2">
                  <c:v>0.18779031187790313</c:v>
                </c:pt>
                <c:pt idx="3">
                  <c:v>0.18528428093645485</c:v>
                </c:pt>
                <c:pt idx="4">
                  <c:v>0.18439716312056736</c:v>
                </c:pt>
                <c:pt idx="5">
                  <c:v>0.17657657657657658</c:v>
                </c:pt>
                <c:pt idx="6">
                  <c:v>0.17355371900826447</c:v>
                </c:pt>
                <c:pt idx="7">
                  <c:v>0.16899766899766899</c:v>
                </c:pt>
                <c:pt idx="8">
                  <c:v>0.16384915474642392</c:v>
                </c:pt>
                <c:pt idx="9">
                  <c:v>0.15178571428571427</c:v>
                </c:pt>
                <c:pt idx="10">
                  <c:v>0.14769471216462621</c:v>
                </c:pt>
                <c:pt idx="11">
                  <c:v>0.14623655913978495</c:v>
                </c:pt>
                <c:pt idx="12">
                  <c:v>0.14107883817427386</c:v>
                </c:pt>
                <c:pt idx="13">
                  <c:v>0.14017437961099932</c:v>
                </c:pt>
                <c:pt idx="14">
                  <c:v>0.1382875605815832</c:v>
                </c:pt>
                <c:pt idx="15">
                  <c:v>0.13623978201634879</c:v>
                </c:pt>
                <c:pt idx="16">
                  <c:v>0.1308139534883721</c:v>
                </c:pt>
                <c:pt idx="17">
                  <c:v>0.13006396588486141</c:v>
                </c:pt>
                <c:pt idx="18">
                  <c:v>0.12745659225338676</c:v>
                </c:pt>
                <c:pt idx="19">
                  <c:v>0.11881977671451356</c:v>
                </c:pt>
                <c:pt idx="20">
                  <c:v>9.2198581560283682E-2</c:v>
                </c:pt>
                <c:pt idx="21">
                  <c:v>8.9736292923543917E-2</c:v>
                </c:pt>
                <c:pt idx="22">
                  <c:v>8.4982537834691507E-2</c:v>
                </c:pt>
                <c:pt idx="23">
                  <c:v>7.9128440366972475E-2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05056"/>
        <c:axId val="116206976"/>
      </c:barChart>
      <c:catAx>
        <c:axId val="1162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06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2069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05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2014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14</c:v>
                  </c:pt>
                  <c:pt idx="1">
                    <c:v>07</c:v>
                  </c:pt>
                  <c:pt idx="2">
                    <c:v>16</c:v>
                  </c:pt>
                  <c:pt idx="3">
                    <c:v>19</c:v>
                  </c:pt>
                  <c:pt idx="4">
                    <c:v>21</c:v>
                  </c:pt>
                  <c:pt idx="5">
                    <c:v>15</c:v>
                  </c:pt>
                  <c:pt idx="6">
                    <c:v>10</c:v>
                  </c:pt>
                  <c:pt idx="7">
                    <c:v>05</c:v>
                  </c:pt>
                  <c:pt idx="8">
                    <c:v>03</c:v>
                  </c:pt>
                  <c:pt idx="9">
                    <c:v>02</c:v>
                  </c:pt>
                  <c:pt idx="10">
                    <c:v>04</c:v>
                  </c:pt>
                  <c:pt idx="11">
                    <c:v>13</c:v>
                  </c:pt>
                  <c:pt idx="12">
                    <c:v>18</c:v>
                  </c:pt>
                  <c:pt idx="13">
                    <c:v>18</c:v>
                  </c:pt>
                  <c:pt idx="14">
                    <c:v>11</c:v>
                  </c:pt>
                  <c:pt idx="15">
                    <c:v>22</c:v>
                  </c:pt>
                  <c:pt idx="16">
                    <c:v>06</c:v>
                  </c:pt>
                  <c:pt idx="17">
                    <c:v>20</c:v>
                  </c:pt>
                  <c:pt idx="18">
                    <c:v>17</c:v>
                  </c:pt>
                  <c:pt idx="19">
                    <c:v>23</c:v>
                  </c:pt>
                  <c:pt idx="20">
                    <c:v>24</c:v>
                  </c:pt>
                  <c:pt idx="21">
                    <c:v>09</c:v>
                  </c:pt>
                  <c:pt idx="22">
                    <c:v>12</c:v>
                  </c:pt>
                  <c:pt idx="23">
                    <c:v>01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0.34646962233169132</c:v>
                </c:pt>
                <c:pt idx="1">
                  <c:v>0.32653061224489793</c:v>
                </c:pt>
                <c:pt idx="2">
                  <c:v>0.31491712707182318</c:v>
                </c:pt>
                <c:pt idx="3">
                  <c:v>0.30769230769230771</c:v>
                </c:pt>
                <c:pt idx="4">
                  <c:v>0.30266343825665859</c:v>
                </c:pt>
                <c:pt idx="5">
                  <c:v>0.29689067201604813</c:v>
                </c:pt>
                <c:pt idx="6">
                  <c:v>0.29120879120879123</c:v>
                </c:pt>
                <c:pt idx="7">
                  <c:v>0.27459016393442626</c:v>
                </c:pt>
                <c:pt idx="8">
                  <c:v>0.27272727272727271</c:v>
                </c:pt>
                <c:pt idx="9">
                  <c:v>0.2711864406779661</c:v>
                </c:pt>
                <c:pt idx="10">
                  <c:v>0.26923076923076922</c:v>
                </c:pt>
                <c:pt idx="11">
                  <c:v>0.2638888888888889</c:v>
                </c:pt>
                <c:pt idx="12">
                  <c:v>0.25062034739454092</c:v>
                </c:pt>
                <c:pt idx="13">
                  <c:v>0.25062034739454092</c:v>
                </c:pt>
                <c:pt idx="14">
                  <c:v>0.24031007751937986</c:v>
                </c:pt>
                <c:pt idx="15">
                  <c:v>0.23879310344827587</c:v>
                </c:pt>
                <c:pt idx="16">
                  <c:v>0.23809523809523808</c:v>
                </c:pt>
                <c:pt idx="17">
                  <c:v>0.23272727272727273</c:v>
                </c:pt>
                <c:pt idx="18">
                  <c:v>0.21474358974358973</c:v>
                </c:pt>
                <c:pt idx="19">
                  <c:v>0.20986093552465235</c:v>
                </c:pt>
                <c:pt idx="20">
                  <c:v>0.19524617996604415</c:v>
                </c:pt>
                <c:pt idx="21">
                  <c:v>0.19205298013245034</c:v>
                </c:pt>
                <c:pt idx="22">
                  <c:v>0.17300613496932515</c:v>
                </c:pt>
                <c:pt idx="23">
                  <c:v>0.15596330275229359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00704"/>
        <c:axId val="121002624"/>
      </c:barChart>
      <c:catAx>
        <c:axId val="12100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02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100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00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2014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21</c:v>
                  </c:pt>
                  <c:pt idx="1">
                    <c:v>15</c:v>
                  </c:pt>
                  <c:pt idx="2">
                    <c:v>06</c:v>
                  </c:pt>
                  <c:pt idx="3">
                    <c:v>02</c:v>
                  </c:pt>
                  <c:pt idx="4">
                    <c:v>14</c:v>
                  </c:pt>
                  <c:pt idx="5">
                    <c:v>19</c:v>
                  </c:pt>
                  <c:pt idx="6">
                    <c:v>16</c:v>
                  </c:pt>
                  <c:pt idx="7">
                    <c:v>05</c:v>
                  </c:pt>
                  <c:pt idx="8">
                    <c:v>22</c:v>
                  </c:pt>
                  <c:pt idx="9">
                    <c:v>13</c:v>
                  </c:pt>
                  <c:pt idx="10">
                    <c:v>04</c:v>
                  </c:pt>
                  <c:pt idx="11">
                    <c:v>18</c:v>
                  </c:pt>
                  <c:pt idx="12">
                    <c:v>17</c:v>
                  </c:pt>
                  <c:pt idx="13">
                    <c:v>23</c:v>
                  </c:pt>
                  <c:pt idx="14">
                    <c:v>24</c:v>
                  </c:pt>
                  <c:pt idx="15">
                    <c:v>07</c:v>
                  </c:pt>
                  <c:pt idx="16">
                    <c:v>10</c:v>
                  </c:pt>
                  <c:pt idx="17">
                    <c:v>20</c:v>
                  </c:pt>
                  <c:pt idx="18">
                    <c:v>01</c:v>
                  </c:pt>
                  <c:pt idx="19">
                    <c:v>08</c:v>
                  </c:pt>
                  <c:pt idx="20">
                    <c:v>12</c:v>
                  </c:pt>
                  <c:pt idx="21">
                    <c:v>09</c:v>
                  </c:pt>
                  <c:pt idx="22">
                    <c:v>03</c:v>
                  </c:pt>
                  <c:pt idx="23">
                    <c:v>11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7.6831759704047264E-2</c:v>
                </c:pt>
                <c:pt idx="1">
                  <c:v>7.0037314962890063E-2</c:v>
                </c:pt>
                <c:pt idx="2">
                  <c:v>7.0030120481927707E-2</c:v>
                </c:pt>
                <c:pt idx="3">
                  <c:v>6.7303940694498632E-2</c:v>
                </c:pt>
                <c:pt idx="4">
                  <c:v>6.1451433544456799E-2</c:v>
                </c:pt>
                <c:pt idx="5">
                  <c:v>5.9793814432989693E-2</c:v>
                </c:pt>
                <c:pt idx="6">
                  <c:v>5.6301768524736957E-2</c:v>
                </c:pt>
                <c:pt idx="7">
                  <c:v>5.5077767612076854E-2</c:v>
                </c:pt>
                <c:pt idx="8">
                  <c:v>4.8117334248220262E-2</c:v>
                </c:pt>
                <c:pt idx="9">
                  <c:v>4.5852708986698389E-2</c:v>
                </c:pt>
                <c:pt idx="10">
                  <c:v>4.2511808835787722E-2</c:v>
                </c:pt>
                <c:pt idx="11">
                  <c:v>4.1285507944150215E-2</c:v>
                </c:pt>
                <c:pt idx="12">
                  <c:v>3.9353099730458224E-2</c:v>
                </c:pt>
                <c:pt idx="13">
                  <c:v>3.8171577123050263E-2</c:v>
                </c:pt>
                <c:pt idx="14">
                  <c:v>3.6789570177225506E-2</c:v>
                </c:pt>
                <c:pt idx="15">
                  <c:v>3.6086607858861267E-2</c:v>
                </c:pt>
                <c:pt idx="16">
                  <c:v>3.5388881552885249E-2</c:v>
                </c:pt>
                <c:pt idx="17">
                  <c:v>3.538753668220266E-2</c:v>
                </c:pt>
                <c:pt idx="18">
                  <c:v>3.4960819770946353E-2</c:v>
                </c:pt>
                <c:pt idx="19">
                  <c:v>3.3967182947400705E-2</c:v>
                </c:pt>
                <c:pt idx="20">
                  <c:v>3.1962502355379688E-2</c:v>
                </c:pt>
                <c:pt idx="21">
                  <c:v>2.8159015617605299E-2</c:v>
                </c:pt>
                <c:pt idx="22">
                  <c:v>2.4722932651321399E-2</c:v>
                </c:pt>
                <c:pt idx="23">
                  <c:v>2.1970510692315204E-2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17376"/>
        <c:axId val="120739328"/>
      </c:barChart>
      <c:catAx>
        <c:axId val="1209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39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739328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91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2/Employer%20Sizes%20-%20SW%20and%20RWB%20-%20Apr_Jun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3/Employer%20Sizes%20-%20SW%20and%20RWB%20-%20Jul_Sep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2/Employer%20Sizes%20-%20SW%20and%20RWB%20-%20Apr_Jun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3/Employer%20Sizes%20-%20SW%20and%20RWB%20-%20Jul_Sep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4/Employer%20Sizes%20-%20SW%20and%20RWB%20-%20Oct_Dec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1/Employer%20Sizes%20-%20SW%20and%20RWB%20-%20Jan_Mar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2/Employer%20Sizes%20-%20SW%20and%20RWB%20-%20Apr_Jun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3/Employer%20Sizes%20-%20SW%20and%20RWB%20-%20Jul_Sep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41/Employer%20Sizes%20-%20SW%20and%20RWB%20-%20Jan_Mar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opLeftCell="A4" zoomScaleNormal="100" zoomScaleSheetLayoutView="130" workbookViewId="0">
      <selection activeCell="N7" sqref="N7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60" t="s">
        <v>73</v>
      </c>
      <c r="C7" s="261"/>
      <c r="D7" s="261"/>
      <c r="E7" s="261"/>
      <c r="F7" s="261"/>
      <c r="G7" s="261"/>
      <c r="H7" s="261"/>
      <c r="I7" s="261"/>
      <c r="J7" s="261"/>
      <c r="K7" s="261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3" t="s">
        <v>49</v>
      </c>
      <c r="C10" s="258"/>
      <c r="D10" s="258"/>
      <c r="E10" s="258"/>
      <c r="F10" s="258"/>
      <c r="G10" s="258"/>
      <c r="H10" s="258"/>
      <c r="I10" s="258"/>
      <c r="J10" s="258"/>
      <c r="K10" s="259"/>
      <c r="L10" s="51"/>
    </row>
    <row r="11" spans="1:12" ht="23.25">
      <c r="A11" s="51"/>
      <c r="B11" s="264" t="s">
        <v>50</v>
      </c>
      <c r="C11" s="258"/>
      <c r="D11" s="258"/>
      <c r="E11" s="258"/>
      <c r="F11" s="258"/>
      <c r="G11" s="258"/>
      <c r="H11" s="258"/>
      <c r="I11" s="258"/>
      <c r="J11" s="258"/>
      <c r="K11" s="259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62" t="s">
        <v>63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51"/>
    </row>
    <row r="16" spans="1:12" ht="20.25">
      <c r="A16" s="51"/>
      <c r="B16" s="265" t="s">
        <v>62</v>
      </c>
      <c r="C16" s="258"/>
      <c r="D16" s="258"/>
      <c r="E16" s="258"/>
      <c r="F16" s="258"/>
      <c r="G16" s="258"/>
      <c r="H16" s="258"/>
      <c r="I16" s="258"/>
      <c r="J16" s="258"/>
      <c r="K16" s="259"/>
      <c r="L16" s="51"/>
    </row>
    <row r="17" spans="1:12" ht="20.25">
      <c r="A17" s="51"/>
      <c r="B17" s="265" t="s">
        <v>51</v>
      </c>
      <c r="C17" s="258"/>
      <c r="D17" s="258"/>
      <c r="E17" s="258"/>
      <c r="F17" s="258"/>
      <c r="G17" s="258"/>
      <c r="H17" s="258"/>
      <c r="I17" s="258"/>
      <c r="J17" s="258"/>
      <c r="K17" s="259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7" t="s">
        <v>162</v>
      </c>
      <c r="C20" s="258"/>
      <c r="D20" s="258"/>
      <c r="E20" s="258"/>
      <c r="F20" s="258"/>
      <c r="G20" s="258"/>
      <c r="H20" s="258"/>
      <c r="I20" s="258"/>
      <c r="J20" s="258"/>
      <c r="K20" s="259"/>
      <c r="L20" s="51"/>
    </row>
    <row r="21" spans="1:12" ht="18">
      <c r="A21" s="51"/>
      <c r="B21" s="257" t="s">
        <v>198</v>
      </c>
      <c r="C21" s="258"/>
      <c r="D21" s="258"/>
      <c r="E21" s="258"/>
      <c r="F21" s="258"/>
      <c r="G21" s="258"/>
      <c r="H21" s="258"/>
      <c r="I21" s="258"/>
      <c r="J21" s="258"/>
      <c r="K21" s="259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tabSelected="1"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18036</v>
      </c>
      <c r="R2">
        <v>6404</v>
      </c>
      <c r="S2">
        <v>0</v>
      </c>
      <c r="T2" t="s">
        <v>7</v>
      </c>
    </row>
    <row r="3" spans="1:20">
      <c r="C3" s="2"/>
      <c r="G3" s="268" t="s">
        <v>68</v>
      </c>
      <c r="H3" s="268"/>
      <c r="I3" s="268"/>
      <c r="J3" s="52">
        <f>$K$60</f>
        <v>392610</v>
      </c>
      <c r="R3">
        <v>41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4.5938717811568733E-2</v>
      </c>
      <c r="L4" s="36"/>
      <c r="R4">
        <v>3</v>
      </c>
      <c r="S4">
        <v>2</v>
      </c>
      <c r="T4" t="s">
        <v>7</v>
      </c>
    </row>
    <row r="5" spans="1:20">
      <c r="L5" s="36"/>
      <c r="R5">
        <v>25</v>
      </c>
      <c r="S5">
        <v>3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118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21</v>
      </c>
      <c r="C8" s="37">
        <f>SUMIF($M$36:$M$59,$A8,$L$36:$L$59)</f>
        <v>7.6831759704047264E-2</v>
      </c>
      <c r="R8">
        <v>44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15</v>
      </c>
      <c r="C9" s="37">
        <f t="shared" ref="C9:C31" si="1">SUMIF($M$36:$M$59,$A9,$L$36:$L$59)</f>
        <v>7.0037314962890063E-2</v>
      </c>
      <c r="R9">
        <v>4781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06</v>
      </c>
      <c r="C10" s="37">
        <f t="shared" si="1"/>
        <v>7.0030120481927707E-2</v>
      </c>
      <c r="R10">
        <v>48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02</v>
      </c>
      <c r="C11" s="37">
        <f t="shared" si="1"/>
        <v>6.7303940694498632E-2</v>
      </c>
      <c r="R11">
        <v>3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14</v>
      </c>
      <c r="C12" s="37">
        <f t="shared" si="1"/>
        <v>6.1451433544456799E-2</v>
      </c>
      <c r="R12">
        <v>78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19</v>
      </c>
      <c r="C13" s="37">
        <f t="shared" si="1"/>
        <v>5.9793814432989693E-2</v>
      </c>
      <c r="R13">
        <v>3</v>
      </c>
      <c r="S13">
        <v>4</v>
      </c>
      <c r="T13" t="s">
        <v>8</v>
      </c>
    </row>
    <row r="14" spans="1:20">
      <c r="A14" s="42">
        <v>7</v>
      </c>
      <c r="B14" s="19" t="str">
        <f t="shared" si="0"/>
        <v>16</v>
      </c>
      <c r="C14" s="37">
        <f t="shared" si="1"/>
        <v>5.6301768524736957E-2</v>
      </c>
      <c r="R14">
        <v>2</v>
      </c>
      <c r="S14">
        <v>5</v>
      </c>
      <c r="T14" t="s">
        <v>8</v>
      </c>
    </row>
    <row r="15" spans="1:20">
      <c r="A15" s="42">
        <v>8</v>
      </c>
      <c r="B15" s="19" t="str">
        <f t="shared" si="0"/>
        <v>05</v>
      </c>
      <c r="C15" s="37">
        <f t="shared" si="1"/>
        <v>5.5077767612076854E-2</v>
      </c>
      <c r="R15">
        <v>132</v>
      </c>
      <c r="S15">
        <v>6</v>
      </c>
      <c r="T15" t="s">
        <v>8</v>
      </c>
    </row>
    <row r="16" spans="1:20">
      <c r="A16" s="42">
        <v>9</v>
      </c>
      <c r="B16" s="19" t="str">
        <f t="shared" si="0"/>
        <v>22</v>
      </c>
      <c r="C16" s="37">
        <f t="shared" si="1"/>
        <v>4.8117334248220262E-2</v>
      </c>
      <c r="R16">
        <v>79</v>
      </c>
      <c r="S16">
        <v>7</v>
      </c>
      <c r="T16" t="s">
        <v>8</v>
      </c>
    </row>
    <row r="17" spans="1:20">
      <c r="A17" s="42">
        <v>10</v>
      </c>
      <c r="B17" s="19" t="str">
        <f t="shared" si="0"/>
        <v>13</v>
      </c>
      <c r="C17" s="37">
        <f t="shared" si="1"/>
        <v>4.5852708986698389E-2</v>
      </c>
      <c r="R17">
        <v>1144</v>
      </c>
      <c r="S17">
        <v>0</v>
      </c>
      <c r="T17" t="s">
        <v>9</v>
      </c>
    </row>
    <row r="18" spans="1:20">
      <c r="A18" s="42">
        <v>11</v>
      </c>
      <c r="B18" s="19" t="str">
        <f t="shared" si="0"/>
        <v>04</v>
      </c>
      <c r="C18" s="37">
        <f t="shared" si="1"/>
        <v>4.2511808835787722E-2</v>
      </c>
      <c r="R18">
        <v>2</v>
      </c>
      <c r="S18">
        <v>1</v>
      </c>
      <c r="T18" t="s">
        <v>9</v>
      </c>
    </row>
    <row r="19" spans="1:20">
      <c r="A19" s="42">
        <v>12</v>
      </c>
      <c r="B19" s="19" t="str">
        <f t="shared" si="0"/>
        <v>18</v>
      </c>
      <c r="C19" s="37">
        <f t="shared" si="1"/>
        <v>4.1285507944150215E-2</v>
      </c>
      <c r="R19">
        <v>13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17</v>
      </c>
      <c r="C20" s="37">
        <f t="shared" si="1"/>
        <v>3.9353099730458224E-2</v>
      </c>
      <c r="R20">
        <v>9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23</v>
      </c>
      <c r="C21" s="37">
        <f t="shared" si="1"/>
        <v>3.8171577123050263E-2</v>
      </c>
      <c r="R21">
        <v>5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24</v>
      </c>
      <c r="C22" s="37">
        <f t="shared" si="1"/>
        <v>3.6789570177225506E-2</v>
      </c>
      <c r="R22">
        <v>3446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07</v>
      </c>
      <c r="C23" s="37">
        <f t="shared" si="1"/>
        <v>3.6086607858861267E-2</v>
      </c>
      <c r="R23">
        <v>28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10</v>
      </c>
      <c r="C24" s="37">
        <f t="shared" si="1"/>
        <v>3.5388881552885249E-2</v>
      </c>
      <c r="R24">
        <v>2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3.538753668220266E-2</v>
      </c>
      <c r="R25">
        <v>26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01</v>
      </c>
      <c r="C26" s="37">
        <f t="shared" si="1"/>
        <v>3.4960819770946353E-2</v>
      </c>
      <c r="R26">
        <v>1</v>
      </c>
      <c r="S26">
        <v>4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3.3967182947400705E-2</v>
      </c>
      <c r="R27">
        <v>70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12</v>
      </c>
      <c r="C28" s="37">
        <f t="shared" si="1"/>
        <v>3.1962502355379688E-2</v>
      </c>
      <c r="R28">
        <v>26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09</v>
      </c>
      <c r="C29" s="37">
        <f t="shared" si="1"/>
        <v>2.8159015617605299E-2</v>
      </c>
      <c r="R29">
        <v>5164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03</v>
      </c>
      <c r="C30" s="37">
        <f t="shared" si="1"/>
        <v>2.4722932651321399E-2</v>
      </c>
      <c r="R30">
        <v>32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11</v>
      </c>
      <c r="C31" s="37">
        <f t="shared" si="1"/>
        <v>2.1970510692315204E-2</v>
      </c>
      <c r="R31">
        <v>2</v>
      </c>
      <c r="S31">
        <v>2</v>
      </c>
      <c r="T31" t="s">
        <v>11</v>
      </c>
    </row>
    <row r="32" spans="1:20">
      <c r="A32" s="41"/>
      <c r="G32" s="56"/>
      <c r="H32" s="57"/>
      <c r="R32">
        <v>50</v>
      </c>
      <c r="S32">
        <v>3</v>
      </c>
      <c r="T32" t="s">
        <v>11</v>
      </c>
    </row>
    <row r="33" spans="1:20">
      <c r="D33" s="67" t="s">
        <v>67</v>
      </c>
      <c r="R33">
        <v>3</v>
      </c>
      <c r="S33">
        <v>4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190</v>
      </c>
      <c r="S34">
        <v>6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24</v>
      </c>
      <c r="S35">
        <v>7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6404</v>
      </c>
      <c r="C36" s="33">
        <f t="shared" si="2"/>
        <v>41</v>
      </c>
      <c r="D36" s="33">
        <f t="shared" si="2"/>
        <v>3</v>
      </c>
      <c r="E36" s="33">
        <f t="shared" si="2"/>
        <v>25</v>
      </c>
      <c r="F36" s="33">
        <f t="shared" si="2"/>
        <v>0</v>
      </c>
      <c r="G36" s="33">
        <f t="shared" si="2"/>
        <v>1</v>
      </c>
      <c r="H36" s="33">
        <f t="shared" si="2"/>
        <v>118</v>
      </c>
      <c r="I36" s="33">
        <f t="shared" si="2"/>
        <v>44</v>
      </c>
      <c r="J36" s="38">
        <f t="shared" ref="J36:J59" si="3">SUM(C36:I36)</f>
        <v>232</v>
      </c>
      <c r="K36" s="20">
        <f t="shared" ref="K36:K59" si="4">SUM(B36:I36)</f>
        <v>6636</v>
      </c>
      <c r="L36" s="37">
        <f t="shared" ref="L36:L60" si="5">J36/K36</f>
        <v>3.4960819770946353E-2</v>
      </c>
      <c r="M36" s="42">
        <f>RANK(L36,$L$36:$L$59)</f>
        <v>19</v>
      </c>
      <c r="N36" s="19" t="s">
        <v>7</v>
      </c>
      <c r="P36" s="43"/>
      <c r="R36">
        <v>1235</v>
      </c>
      <c r="S36">
        <v>0</v>
      </c>
      <c r="T36" t="s">
        <v>12</v>
      </c>
    </row>
    <row r="37" spans="1:20">
      <c r="A37" s="21" t="s">
        <v>8</v>
      </c>
      <c r="B37" s="33">
        <f t="shared" si="2"/>
        <v>4781</v>
      </c>
      <c r="C37" s="33">
        <f t="shared" si="2"/>
        <v>48</v>
      </c>
      <c r="D37" s="33">
        <f t="shared" si="2"/>
        <v>3</v>
      </c>
      <c r="E37" s="33">
        <f t="shared" si="2"/>
        <v>78</v>
      </c>
      <c r="F37" s="33">
        <f t="shared" si="2"/>
        <v>3</v>
      </c>
      <c r="G37" s="33">
        <f t="shared" si="2"/>
        <v>2</v>
      </c>
      <c r="H37" s="33">
        <f t="shared" si="2"/>
        <v>132</v>
      </c>
      <c r="I37" s="33">
        <f t="shared" si="2"/>
        <v>79</v>
      </c>
      <c r="J37" s="38">
        <f t="shared" si="3"/>
        <v>345</v>
      </c>
      <c r="K37" s="20">
        <f t="shared" si="4"/>
        <v>5126</v>
      </c>
      <c r="L37" s="37">
        <f t="shared" si="5"/>
        <v>6.7303940694498632E-2</v>
      </c>
      <c r="M37" s="42">
        <f t="shared" ref="M37:M59" si="6">RANK(L37,$L$36:$L$59)</f>
        <v>4</v>
      </c>
      <c r="N37" s="19" t="s">
        <v>8</v>
      </c>
      <c r="P37" s="43"/>
      <c r="R37">
        <v>24</v>
      </c>
      <c r="S37">
        <v>1</v>
      </c>
      <c r="T37" t="s">
        <v>12</v>
      </c>
    </row>
    <row r="38" spans="1:20">
      <c r="A38" s="21" t="s">
        <v>9</v>
      </c>
      <c r="B38" s="33">
        <f t="shared" si="2"/>
        <v>1144</v>
      </c>
      <c r="C38" s="33">
        <f t="shared" si="2"/>
        <v>2</v>
      </c>
      <c r="D38" s="33">
        <f t="shared" si="2"/>
        <v>0</v>
      </c>
      <c r="E38" s="33">
        <f t="shared" si="2"/>
        <v>13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5</v>
      </c>
      <c r="J38" s="38">
        <f t="shared" si="3"/>
        <v>29</v>
      </c>
      <c r="K38" s="20">
        <f t="shared" si="4"/>
        <v>1173</v>
      </c>
      <c r="L38" s="37">
        <f t="shared" si="5"/>
        <v>2.4722932651321399E-2</v>
      </c>
      <c r="M38" s="42">
        <f t="shared" si="6"/>
        <v>23</v>
      </c>
      <c r="N38" s="19" t="s">
        <v>9</v>
      </c>
      <c r="P38" s="43"/>
      <c r="R38">
        <v>1</v>
      </c>
      <c r="S38">
        <v>2</v>
      </c>
      <c r="T38" t="s">
        <v>12</v>
      </c>
    </row>
    <row r="39" spans="1:20">
      <c r="A39" s="21" t="s">
        <v>10</v>
      </c>
      <c r="B39" s="33">
        <f t="shared" si="2"/>
        <v>3446</v>
      </c>
      <c r="C39" s="33">
        <f t="shared" si="2"/>
        <v>28</v>
      </c>
      <c r="D39" s="33">
        <f t="shared" si="2"/>
        <v>2</v>
      </c>
      <c r="E39" s="33">
        <f t="shared" si="2"/>
        <v>26</v>
      </c>
      <c r="F39" s="33">
        <f t="shared" si="2"/>
        <v>1</v>
      </c>
      <c r="G39" s="33">
        <f t="shared" si="2"/>
        <v>0</v>
      </c>
      <c r="H39" s="33">
        <f t="shared" si="2"/>
        <v>70</v>
      </c>
      <c r="I39" s="33">
        <f t="shared" si="2"/>
        <v>26</v>
      </c>
      <c r="J39" s="38">
        <f t="shared" si="3"/>
        <v>153</v>
      </c>
      <c r="K39" s="20">
        <f t="shared" si="4"/>
        <v>3599</v>
      </c>
      <c r="L39" s="37">
        <f t="shared" si="5"/>
        <v>4.2511808835787722E-2</v>
      </c>
      <c r="M39" s="42">
        <f t="shared" si="6"/>
        <v>11</v>
      </c>
      <c r="N39" s="19" t="s">
        <v>10</v>
      </c>
      <c r="P39" s="43"/>
      <c r="R39">
        <v>19</v>
      </c>
      <c r="S39">
        <v>3</v>
      </c>
      <c r="T39" t="s">
        <v>12</v>
      </c>
    </row>
    <row r="40" spans="1:20">
      <c r="A40" s="21" t="s">
        <v>11</v>
      </c>
      <c r="B40" s="33">
        <f t="shared" si="2"/>
        <v>5164</v>
      </c>
      <c r="C40" s="33">
        <f t="shared" si="2"/>
        <v>32</v>
      </c>
      <c r="D40" s="33">
        <f t="shared" si="2"/>
        <v>2</v>
      </c>
      <c r="E40" s="33">
        <f t="shared" si="2"/>
        <v>50</v>
      </c>
      <c r="F40" s="33">
        <f t="shared" si="2"/>
        <v>3</v>
      </c>
      <c r="G40" s="33">
        <f t="shared" si="2"/>
        <v>0</v>
      </c>
      <c r="H40" s="33">
        <f t="shared" si="2"/>
        <v>190</v>
      </c>
      <c r="I40" s="33">
        <f t="shared" si="2"/>
        <v>24</v>
      </c>
      <c r="J40" s="38">
        <f t="shared" si="3"/>
        <v>301</v>
      </c>
      <c r="K40" s="20">
        <f t="shared" si="4"/>
        <v>5465</v>
      </c>
      <c r="L40" s="37">
        <f t="shared" si="5"/>
        <v>5.5077767612076854E-2</v>
      </c>
      <c r="M40" s="42">
        <f t="shared" si="6"/>
        <v>8</v>
      </c>
      <c r="N40" s="19" t="s">
        <v>11</v>
      </c>
      <c r="P40" s="43"/>
      <c r="R40">
        <v>27</v>
      </c>
      <c r="S40">
        <v>6</v>
      </c>
      <c r="T40" t="s">
        <v>12</v>
      </c>
    </row>
    <row r="41" spans="1:20">
      <c r="A41" s="21" t="s">
        <v>12</v>
      </c>
      <c r="B41" s="33">
        <f t="shared" si="2"/>
        <v>1235</v>
      </c>
      <c r="C41" s="33">
        <f t="shared" si="2"/>
        <v>24</v>
      </c>
      <c r="D41" s="33">
        <f t="shared" si="2"/>
        <v>1</v>
      </c>
      <c r="E41" s="33">
        <f t="shared" si="2"/>
        <v>19</v>
      </c>
      <c r="F41" s="33">
        <f t="shared" si="2"/>
        <v>0</v>
      </c>
      <c r="G41" s="33">
        <f t="shared" si="2"/>
        <v>0</v>
      </c>
      <c r="H41" s="33">
        <f t="shared" si="2"/>
        <v>27</v>
      </c>
      <c r="I41" s="33">
        <f t="shared" si="2"/>
        <v>22</v>
      </c>
      <c r="J41" s="38">
        <f t="shared" si="3"/>
        <v>93</v>
      </c>
      <c r="K41" s="20">
        <f t="shared" si="4"/>
        <v>1328</v>
      </c>
      <c r="L41" s="37">
        <f t="shared" si="5"/>
        <v>7.0030120481927707E-2</v>
      </c>
      <c r="M41" s="42">
        <f t="shared" si="6"/>
        <v>3</v>
      </c>
      <c r="N41" s="19" t="s">
        <v>12</v>
      </c>
      <c r="P41" s="43"/>
      <c r="R41">
        <v>22</v>
      </c>
      <c r="S41">
        <v>7</v>
      </c>
      <c r="T41" t="s">
        <v>12</v>
      </c>
    </row>
    <row r="42" spans="1:20">
      <c r="A42" s="21" t="s">
        <v>13</v>
      </c>
      <c r="B42" s="33">
        <f t="shared" si="2"/>
        <v>1202</v>
      </c>
      <c r="C42" s="33">
        <f t="shared" si="2"/>
        <v>5</v>
      </c>
      <c r="D42" s="33">
        <f t="shared" si="2"/>
        <v>0</v>
      </c>
      <c r="E42" s="33">
        <f t="shared" si="2"/>
        <v>9</v>
      </c>
      <c r="F42" s="33">
        <f t="shared" si="2"/>
        <v>0</v>
      </c>
      <c r="G42" s="33">
        <f t="shared" si="2"/>
        <v>0</v>
      </c>
      <c r="H42" s="33">
        <f t="shared" si="2"/>
        <v>21</v>
      </c>
      <c r="I42" s="33">
        <f t="shared" si="2"/>
        <v>10</v>
      </c>
      <c r="J42" s="38">
        <f t="shared" si="3"/>
        <v>45</v>
      </c>
      <c r="K42" s="20">
        <f t="shared" si="4"/>
        <v>1247</v>
      </c>
      <c r="L42" s="37">
        <f t="shared" si="5"/>
        <v>3.6086607858861267E-2</v>
      </c>
      <c r="M42" s="42">
        <f t="shared" si="6"/>
        <v>16</v>
      </c>
      <c r="N42" s="19" t="s">
        <v>13</v>
      </c>
      <c r="P42" s="43"/>
      <c r="R42">
        <v>1202</v>
      </c>
      <c r="S42">
        <v>0</v>
      </c>
      <c r="T42" t="s">
        <v>13</v>
      </c>
    </row>
    <row r="43" spans="1:20">
      <c r="A43" s="21" t="s">
        <v>14</v>
      </c>
      <c r="B43" s="33">
        <f t="shared" si="2"/>
        <v>25198</v>
      </c>
      <c r="C43" s="33">
        <f t="shared" si="2"/>
        <v>67</v>
      </c>
      <c r="D43" s="33">
        <f t="shared" si="2"/>
        <v>12</v>
      </c>
      <c r="E43" s="33">
        <f t="shared" si="2"/>
        <v>96</v>
      </c>
      <c r="F43" s="33">
        <f t="shared" si="2"/>
        <v>5</v>
      </c>
      <c r="G43" s="33">
        <f t="shared" si="2"/>
        <v>2</v>
      </c>
      <c r="H43" s="33">
        <f t="shared" si="2"/>
        <v>585</v>
      </c>
      <c r="I43" s="33">
        <f t="shared" si="2"/>
        <v>119</v>
      </c>
      <c r="J43" s="38">
        <f t="shared" si="3"/>
        <v>886</v>
      </c>
      <c r="K43" s="20">
        <f t="shared" si="4"/>
        <v>26084</v>
      </c>
      <c r="L43" s="37">
        <f t="shared" si="5"/>
        <v>3.3967182947400705E-2</v>
      </c>
      <c r="M43" s="42">
        <f t="shared" si="6"/>
        <v>20</v>
      </c>
      <c r="N43" s="19" t="s">
        <v>14</v>
      </c>
      <c r="P43" s="43"/>
      <c r="R43">
        <v>5</v>
      </c>
      <c r="S43">
        <v>1</v>
      </c>
      <c r="T43" t="s">
        <v>13</v>
      </c>
    </row>
    <row r="44" spans="1:20">
      <c r="A44" s="21" t="s">
        <v>15</v>
      </c>
      <c r="B44" s="33">
        <f t="shared" si="2"/>
        <v>4107</v>
      </c>
      <c r="C44" s="33">
        <f t="shared" si="2"/>
        <v>13</v>
      </c>
      <c r="D44" s="33">
        <f t="shared" si="2"/>
        <v>3</v>
      </c>
      <c r="E44" s="33">
        <f t="shared" si="2"/>
        <v>28</v>
      </c>
      <c r="F44" s="33">
        <f t="shared" si="2"/>
        <v>0</v>
      </c>
      <c r="G44" s="33">
        <f t="shared" si="2"/>
        <v>1</v>
      </c>
      <c r="H44" s="33">
        <f t="shared" si="2"/>
        <v>43</v>
      </c>
      <c r="I44" s="33">
        <f t="shared" si="2"/>
        <v>31</v>
      </c>
      <c r="J44" s="38">
        <f t="shared" si="3"/>
        <v>119</v>
      </c>
      <c r="K44" s="20">
        <f t="shared" si="4"/>
        <v>4226</v>
      </c>
      <c r="L44" s="37">
        <f t="shared" si="5"/>
        <v>2.8159015617605299E-2</v>
      </c>
      <c r="M44" s="42">
        <f t="shared" si="6"/>
        <v>22</v>
      </c>
      <c r="N44" s="19" t="s">
        <v>15</v>
      </c>
      <c r="P44" s="43"/>
      <c r="R44">
        <v>9</v>
      </c>
      <c r="S44">
        <v>3</v>
      </c>
      <c r="T44" t="s">
        <v>13</v>
      </c>
    </row>
    <row r="45" spans="1:20">
      <c r="A45" s="21" t="s">
        <v>16</v>
      </c>
      <c r="B45" s="33">
        <f t="shared" si="2"/>
        <v>7305</v>
      </c>
      <c r="C45" s="33">
        <f t="shared" si="2"/>
        <v>55</v>
      </c>
      <c r="D45" s="33">
        <f t="shared" si="2"/>
        <v>6</v>
      </c>
      <c r="E45" s="33">
        <f t="shared" si="2"/>
        <v>49</v>
      </c>
      <c r="F45" s="33">
        <f t="shared" si="2"/>
        <v>0</v>
      </c>
      <c r="G45" s="33">
        <f t="shared" si="2"/>
        <v>1</v>
      </c>
      <c r="H45" s="33">
        <f t="shared" si="2"/>
        <v>101</v>
      </c>
      <c r="I45" s="33">
        <f t="shared" si="2"/>
        <v>56</v>
      </c>
      <c r="J45" s="38">
        <f t="shared" si="3"/>
        <v>268</v>
      </c>
      <c r="K45" s="20">
        <f t="shared" si="4"/>
        <v>7573</v>
      </c>
      <c r="L45" s="37">
        <f t="shared" si="5"/>
        <v>3.5388881552885249E-2</v>
      </c>
      <c r="M45" s="42">
        <f t="shared" si="6"/>
        <v>17</v>
      </c>
      <c r="N45" s="19" t="s">
        <v>16</v>
      </c>
      <c r="P45" s="43"/>
      <c r="R45">
        <v>21</v>
      </c>
      <c r="S45">
        <v>6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10016</v>
      </c>
      <c r="C46" s="33">
        <f t="shared" si="7"/>
        <v>26</v>
      </c>
      <c r="D46" s="33">
        <f t="shared" si="7"/>
        <v>3</v>
      </c>
      <c r="E46" s="33">
        <f t="shared" si="7"/>
        <v>35</v>
      </c>
      <c r="F46" s="33">
        <f t="shared" si="7"/>
        <v>0</v>
      </c>
      <c r="G46" s="33">
        <f t="shared" si="7"/>
        <v>1</v>
      </c>
      <c r="H46" s="33">
        <f t="shared" si="7"/>
        <v>118</v>
      </c>
      <c r="I46" s="33">
        <f t="shared" si="7"/>
        <v>42</v>
      </c>
      <c r="J46" s="38">
        <f t="shared" si="3"/>
        <v>225</v>
      </c>
      <c r="K46" s="20">
        <f t="shared" si="4"/>
        <v>10241</v>
      </c>
      <c r="L46" s="37">
        <f t="shared" si="5"/>
        <v>2.1970510692315204E-2</v>
      </c>
      <c r="M46" s="42">
        <f t="shared" si="6"/>
        <v>24</v>
      </c>
      <c r="N46" s="19" t="s">
        <v>17</v>
      </c>
      <c r="P46" s="43"/>
      <c r="R46">
        <v>10</v>
      </c>
      <c r="S46">
        <v>7</v>
      </c>
      <c r="T46" t="s">
        <v>13</v>
      </c>
    </row>
    <row r="47" spans="1:20">
      <c r="A47" s="21" t="s">
        <v>18</v>
      </c>
      <c r="B47" s="33">
        <f t="shared" si="7"/>
        <v>41099</v>
      </c>
      <c r="C47" s="33">
        <f t="shared" si="7"/>
        <v>165</v>
      </c>
      <c r="D47" s="33">
        <f t="shared" si="7"/>
        <v>7</v>
      </c>
      <c r="E47" s="33">
        <f t="shared" si="7"/>
        <v>168</v>
      </c>
      <c r="F47" s="33">
        <f t="shared" si="7"/>
        <v>5</v>
      </c>
      <c r="G47" s="33">
        <f t="shared" si="7"/>
        <v>3</v>
      </c>
      <c r="H47" s="33">
        <f t="shared" si="7"/>
        <v>773</v>
      </c>
      <c r="I47" s="33">
        <f t="shared" si="7"/>
        <v>236</v>
      </c>
      <c r="J47" s="38">
        <f t="shared" si="3"/>
        <v>1357</v>
      </c>
      <c r="K47" s="20">
        <f t="shared" si="4"/>
        <v>42456</v>
      </c>
      <c r="L47" s="37">
        <f t="shared" si="5"/>
        <v>3.1962502355379688E-2</v>
      </c>
      <c r="M47" s="42">
        <f t="shared" si="6"/>
        <v>21</v>
      </c>
      <c r="N47" s="19" t="s">
        <v>18</v>
      </c>
      <c r="P47" s="43"/>
      <c r="R47">
        <v>25198</v>
      </c>
      <c r="S47">
        <v>0</v>
      </c>
      <c r="T47" t="s">
        <v>14</v>
      </c>
    </row>
    <row r="48" spans="1:20">
      <c r="A48" s="21" t="s">
        <v>19</v>
      </c>
      <c r="B48" s="33">
        <f t="shared" si="7"/>
        <v>8823</v>
      </c>
      <c r="C48" s="33">
        <f t="shared" si="7"/>
        <v>64</v>
      </c>
      <c r="D48" s="33">
        <f t="shared" si="7"/>
        <v>3</v>
      </c>
      <c r="E48" s="33">
        <f t="shared" si="7"/>
        <v>71</v>
      </c>
      <c r="F48" s="33">
        <f t="shared" si="7"/>
        <v>2</v>
      </c>
      <c r="G48" s="33">
        <f t="shared" si="7"/>
        <v>0</v>
      </c>
      <c r="H48" s="33">
        <f t="shared" si="7"/>
        <v>208</v>
      </c>
      <c r="I48" s="33">
        <f t="shared" si="7"/>
        <v>76</v>
      </c>
      <c r="J48" s="38">
        <f t="shared" si="3"/>
        <v>424</v>
      </c>
      <c r="K48" s="20">
        <f t="shared" si="4"/>
        <v>9247</v>
      </c>
      <c r="L48" s="37">
        <f t="shared" si="5"/>
        <v>4.5852708986698389E-2</v>
      </c>
      <c r="M48" s="42">
        <f t="shared" si="6"/>
        <v>10</v>
      </c>
      <c r="N48" s="19" t="s">
        <v>19</v>
      </c>
      <c r="P48" s="43"/>
      <c r="R48">
        <v>67</v>
      </c>
      <c r="S48">
        <v>1</v>
      </c>
      <c r="T48" t="s">
        <v>14</v>
      </c>
    </row>
    <row r="49" spans="1:20">
      <c r="A49" s="21" t="s">
        <v>20</v>
      </c>
      <c r="B49" s="33">
        <f t="shared" si="7"/>
        <v>19412</v>
      </c>
      <c r="C49" s="33">
        <f t="shared" si="7"/>
        <v>183</v>
      </c>
      <c r="D49" s="33">
        <f t="shared" si="7"/>
        <v>11</v>
      </c>
      <c r="E49" s="33">
        <f t="shared" si="7"/>
        <v>179</v>
      </c>
      <c r="F49" s="33">
        <f t="shared" si="7"/>
        <v>5</v>
      </c>
      <c r="G49" s="33">
        <f t="shared" si="7"/>
        <v>7</v>
      </c>
      <c r="H49" s="33">
        <f t="shared" si="7"/>
        <v>628</v>
      </c>
      <c r="I49" s="33">
        <f t="shared" si="7"/>
        <v>258</v>
      </c>
      <c r="J49" s="38">
        <f t="shared" si="3"/>
        <v>1271</v>
      </c>
      <c r="K49" s="20">
        <f t="shared" si="4"/>
        <v>20683</v>
      </c>
      <c r="L49" s="37">
        <f t="shared" si="5"/>
        <v>6.1451433544456799E-2</v>
      </c>
      <c r="M49" s="42">
        <f t="shared" si="6"/>
        <v>5</v>
      </c>
      <c r="N49" s="19" t="s">
        <v>20</v>
      </c>
      <c r="P49" s="43"/>
      <c r="R49">
        <v>12</v>
      </c>
      <c r="S49">
        <v>2</v>
      </c>
      <c r="T49" t="s">
        <v>14</v>
      </c>
    </row>
    <row r="50" spans="1:20">
      <c r="A50" s="21" t="s">
        <v>21</v>
      </c>
      <c r="B50" s="33">
        <f t="shared" si="7"/>
        <v>22679</v>
      </c>
      <c r="C50" s="33">
        <f t="shared" si="7"/>
        <v>247</v>
      </c>
      <c r="D50" s="33">
        <f t="shared" si="7"/>
        <v>9</v>
      </c>
      <c r="E50" s="33">
        <f t="shared" si="7"/>
        <v>191</v>
      </c>
      <c r="F50" s="33">
        <f t="shared" si="7"/>
        <v>4</v>
      </c>
      <c r="G50" s="33">
        <f t="shared" si="7"/>
        <v>7</v>
      </c>
      <c r="H50" s="33">
        <f t="shared" si="7"/>
        <v>998</v>
      </c>
      <c r="I50" s="33">
        <f t="shared" si="7"/>
        <v>252</v>
      </c>
      <c r="J50" s="38">
        <f t="shared" si="3"/>
        <v>1708</v>
      </c>
      <c r="K50" s="20">
        <f t="shared" si="4"/>
        <v>24387</v>
      </c>
      <c r="L50" s="37">
        <f t="shared" si="5"/>
        <v>7.0037314962890063E-2</v>
      </c>
      <c r="M50" s="42">
        <f t="shared" si="6"/>
        <v>2</v>
      </c>
      <c r="N50" s="19" t="s">
        <v>21</v>
      </c>
      <c r="P50" s="43"/>
      <c r="R50">
        <v>96</v>
      </c>
      <c r="S50">
        <v>3</v>
      </c>
      <c r="T50" t="s">
        <v>14</v>
      </c>
    </row>
    <row r="51" spans="1:20">
      <c r="A51" s="21" t="s">
        <v>22</v>
      </c>
      <c r="B51" s="33">
        <f t="shared" si="7"/>
        <v>8431</v>
      </c>
      <c r="C51" s="33">
        <f t="shared" si="7"/>
        <v>74</v>
      </c>
      <c r="D51" s="33">
        <f t="shared" si="7"/>
        <v>17</v>
      </c>
      <c r="E51" s="33">
        <f t="shared" si="7"/>
        <v>31</v>
      </c>
      <c r="F51" s="33">
        <f t="shared" si="7"/>
        <v>5</v>
      </c>
      <c r="G51" s="33">
        <f t="shared" si="7"/>
        <v>0</v>
      </c>
      <c r="H51" s="33">
        <f t="shared" si="7"/>
        <v>259</v>
      </c>
      <c r="I51" s="33">
        <f t="shared" si="7"/>
        <v>117</v>
      </c>
      <c r="J51" s="38">
        <f t="shared" si="3"/>
        <v>503</v>
      </c>
      <c r="K51" s="20">
        <f t="shared" si="4"/>
        <v>8934</v>
      </c>
      <c r="L51" s="37">
        <f t="shared" si="5"/>
        <v>5.6301768524736957E-2</v>
      </c>
      <c r="M51" s="42">
        <f t="shared" si="6"/>
        <v>7</v>
      </c>
      <c r="N51" s="19" t="s">
        <v>22</v>
      </c>
      <c r="P51" s="43"/>
      <c r="R51">
        <v>5</v>
      </c>
      <c r="S51">
        <v>4</v>
      </c>
      <c r="T51" t="s">
        <v>14</v>
      </c>
    </row>
    <row r="52" spans="1:20">
      <c r="A52" s="21" t="s">
        <v>23</v>
      </c>
      <c r="B52" s="33">
        <f t="shared" si="7"/>
        <v>7128</v>
      </c>
      <c r="C52" s="33">
        <f t="shared" si="7"/>
        <v>40</v>
      </c>
      <c r="D52" s="33">
        <f t="shared" si="7"/>
        <v>3</v>
      </c>
      <c r="E52" s="33">
        <f t="shared" si="7"/>
        <v>47</v>
      </c>
      <c r="F52" s="33">
        <f t="shared" si="7"/>
        <v>1</v>
      </c>
      <c r="G52" s="33">
        <f t="shared" si="7"/>
        <v>1</v>
      </c>
      <c r="H52" s="33">
        <f t="shared" si="7"/>
        <v>123</v>
      </c>
      <c r="I52" s="33">
        <f t="shared" si="7"/>
        <v>77</v>
      </c>
      <c r="J52" s="38">
        <f t="shared" si="3"/>
        <v>292</v>
      </c>
      <c r="K52" s="20">
        <f t="shared" si="4"/>
        <v>7420</v>
      </c>
      <c r="L52" s="37">
        <f t="shared" si="5"/>
        <v>3.9353099730458224E-2</v>
      </c>
      <c r="M52" s="42">
        <f t="shared" si="6"/>
        <v>13</v>
      </c>
      <c r="N52" s="19" t="s">
        <v>23</v>
      </c>
      <c r="P52" s="43"/>
      <c r="R52">
        <v>2</v>
      </c>
      <c r="S52">
        <v>5</v>
      </c>
      <c r="T52" t="s">
        <v>14</v>
      </c>
    </row>
    <row r="53" spans="1:20">
      <c r="A53" s="21" t="s">
        <v>24</v>
      </c>
      <c r="B53" s="33">
        <f t="shared" si="7"/>
        <v>15930</v>
      </c>
      <c r="C53" s="33">
        <f t="shared" si="7"/>
        <v>74</v>
      </c>
      <c r="D53" s="33">
        <f t="shared" si="7"/>
        <v>3</v>
      </c>
      <c r="E53" s="33">
        <f t="shared" si="7"/>
        <v>100</v>
      </c>
      <c r="F53" s="33">
        <f t="shared" si="7"/>
        <v>3</v>
      </c>
      <c r="G53" s="33">
        <f t="shared" si="7"/>
        <v>2</v>
      </c>
      <c r="H53" s="33">
        <f t="shared" si="7"/>
        <v>378</v>
      </c>
      <c r="I53" s="33">
        <f t="shared" si="7"/>
        <v>126</v>
      </c>
      <c r="J53" s="38">
        <f t="shared" si="3"/>
        <v>686</v>
      </c>
      <c r="K53" s="20">
        <f t="shared" si="4"/>
        <v>16616</v>
      </c>
      <c r="L53" s="37">
        <f t="shared" si="5"/>
        <v>4.1285507944150215E-2</v>
      </c>
      <c r="M53" s="42">
        <f t="shared" si="6"/>
        <v>12</v>
      </c>
      <c r="N53" s="19" t="s">
        <v>24</v>
      </c>
      <c r="P53" s="43"/>
      <c r="R53">
        <v>585</v>
      </c>
      <c r="S53">
        <v>6</v>
      </c>
      <c r="T53" t="s">
        <v>14</v>
      </c>
    </row>
    <row r="54" spans="1:20">
      <c r="A54" s="21" t="s">
        <v>25</v>
      </c>
      <c r="B54" s="33">
        <f t="shared" si="7"/>
        <v>1824</v>
      </c>
      <c r="C54" s="33">
        <f t="shared" si="7"/>
        <v>23</v>
      </c>
      <c r="D54" s="33">
        <f t="shared" si="7"/>
        <v>3</v>
      </c>
      <c r="E54" s="33">
        <f t="shared" si="7"/>
        <v>19</v>
      </c>
      <c r="F54" s="33">
        <f t="shared" si="7"/>
        <v>0</v>
      </c>
      <c r="G54" s="33">
        <f t="shared" si="7"/>
        <v>0</v>
      </c>
      <c r="H54" s="33">
        <f t="shared" si="7"/>
        <v>40</v>
      </c>
      <c r="I54" s="33">
        <f t="shared" si="7"/>
        <v>31</v>
      </c>
      <c r="J54" s="38">
        <f t="shared" si="3"/>
        <v>116</v>
      </c>
      <c r="K54" s="20">
        <f t="shared" si="4"/>
        <v>1940</v>
      </c>
      <c r="L54" s="37">
        <f t="shared" si="5"/>
        <v>5.9793814432989693E-2</v>
      </c>
      <c r="M54" s="42">
        <f t="shared" si="6"/>
        <v>6</v>
      </c>
      <c r="N54" s="19" t="s">
        <v>25</v>
      </c>
      <c r="P54" s="43"/>
      <c r="R54">
        <v>119</v>
      </c>
      <c r="S54">
        <v>7</v>
      </c>
      <c r="T54" t="s">
        <v>14</v>
      </c>
    </row>
    <row r="55" spans="1:20">
      <c r="A55" s="21" t="s">
        <v>26</v>
      </c>
      <c r="B55" s="33">
        <f t="shared" si="7"/>
        <v>11176</v>
      </c>
      <c r="C55" s="33">
        <f t="shared" si="7"/>
        <v>86</v>
      </c>
      <c r="D55" s="33">
        <f t="shared" si="7"/>
        <v>3</v>
      </c>
      <c r="E55" s="33">
        <f t="shared" si="7"/>
        <v>61</v>
      </c>
      <c r="F55" s="33">
        <f t="shared" si="7"/>
        <v>5</v>
      </c>
      <c r="G55" s="33">
        <f t="shared" si="7"/>
        <v>2</v>
      </c>
      <c r="H55" s="33">
        <f t="shared" si="7"/>
        <v>175</v>
      </c>
      <c r="I55" s="33">
        <f t="shared" si="7"/>
        <v>78</v>
      </c>
      <c r="J55" s="38">
        <f t="shared" si="3"/>
        <v>410</v>
      </c>
      <c r="K55" s="20">
        <f t="shared" si="4"/>
        <v>11586</v>
      </c>
      <c r="L55" s="37">
        <f t="shared" si="5"/>
        <v>3.538753668220266E-2</v>
      </c>
      <c r="M55" s="42">
        <f t="shared" si="6"/>
        <v>18</v>
      </c>
      <c r="N55" s="19" t="s">
        <v>26</v>
      </c>
      <c r="P55" s="43"/>
      <c r="R55">
        <v>4107</v>
      </c>
      <c r="S55">
        <v>0</v>
      </c>
      <c r="T55" t="s">
        <v>15</v>
      </c>
    </row>
    <row r="56" spans="1:20">
      <c r="A56" s="21" t="s">
        <v>27</v>
      </c>
      <c r="B56" s="33">
        <f t="shared" si="7"/>
        <v>33439</v>
      </c>
      <c r="C56" s="33">
        <f t="shared" si="7"/>
        <v>214</v>
      </c>
      <c r="D56" s="33">
        <f t="shared" si="7"/>
        <v>9</v>
      </c>
      <c r="E56" s="33">
        <f t="shared" si="7"/>
        <v>319</v>
      </c>
      <c r="F56" s="33">
        <f t="shared" si="7"/>
        <v>6</v>
      </c>
      <c r="G56" s="33">
        <f t="shared" si="7"/>
        <v>7</v>
      </c>
      <c r="H56" s="33">
        <f t="shared" si="7"/>
        <v>1729</v>
      </c>
      <c r="I56" s="33">
        <f t="shared" si="7"/>
        <v>499</v>
      </c>
      <c r="J56" s="38">
        <f t="shared" si="3"/>
        <v>2783</v>
      </c>
      <c r="K56" s="20">
        <f t="shared" si="4"/>
        <v>36222</v>
      </c>
      <c r="L56" s="37">
        <f t="shared" si="5"/>
        <v>7.6831759704047264E-2</v>
      </c>
      <c r="M56" s="42">
        <f t="shared" si="6"/>
        <v>1</v>
      </c>
      <c r="N56" s="19" t="s">
        <v>27</v>
      </c>
      <c r="P56" s="43"/>
      <c r="R56">
        <v>13</v>
      </c>
      <c r="S56">
        <v>1</v>
      </c>
      <c r="T56" t="s">
        <v>15</v>
      </c>
    </row>
    <row r="57" spans="1:20">
      <c r="A57" s="21" t="s">
        <v>28</v>
      </c>
      <c r="B57" s="33">
        <f t="shared" si="7"/>
        <v>44392</v>
      </c>
      <c r="C57" s="33">
        <f t="shared" si="7"/>
        <v>161</v>
      </c>
      <c r="D57" s="33">
        <f t="shared" si="7"/>
        <v>10</v>
      </c>
      <c r="E57" s="33">
        <f t="shared" si="7"/>
        <v>200</v>
      </c>
      <c r="F57" s="33">
        <f t="shared" si="7"/>
        <v>7</v>
      </c>
      <c r="G57" s="33">
        <f t="shared" si="7"/>
        <v>6</v>
      </c>
      <c r="H57" s="33">
        <f t="shared" si="7"/>
        <v>1517</v>
      </c>
      <c r="I57" s="33">
        <f t="shared" si="7"/>
        <v>343</v>
      </c>
      <c r="J57" s="38">
        <f t="shared" si="3"/>
        <v>2244</v>
      </c>
      <c r="K57" s="20">
        <f t="shared" si="4"/>
        <v>46636</v>
      </c>
      <c r="L57" s="37">
        <f t="shared" si="5"/>
        <v>4.8117334248220262E-2</v>
      </c>
      <c r="M57" s="42">
        <f t="shared" si="6"/>
        <v>9</v>
      </c>
      <c r="N57" s="19" t="s">
        <v>28</v>
      </c>
      <c r="P57" s="43"/>
      <c r="R57">
        <v>3</v>
      </c>
      <c r="S57">
        <v>2</v>
      </c>
      <c r="T57" t="s">
        <v>15</v>
      </c>
    </row>
    <row r="58" spans="1:20">
      <c r="A58" s="21" t="s">
        <v>29</v>
      </c>
      <c r="B58" s="33">
        <f t="shared" si="7"/>
        <v>66597</v>
      </c>
      <c r="C58" s="33">
        <f t="shared" si="7"/>
        <v>115</v>
      </c>
      <c r="D58" s="33">
        <f t="shared" si="7"/>
        <v>13</v>
      </c>
      <c r="E58" s="33">
        <f t="shared" si="7"/>
        <v>180</v>
      </c>
      <c r="F58" s="33">
        <f t="shared" si="7"/>
        <v>9</v>
      </c>
      <c r="G58" s="33">
        <f t="shared" si="7"/>
        <v>5</v>
      </c>
      <c r="H58" s="33">
        <f t="shared" si="7"/>
        <v>1851</v>
      </c>
      <c r="I58" s="33">
        <f t="shared" si="7"/>
        <v>470</v>
      </c>
      <c r="J58" s="38">
        <f t="shared" si="3"/>
        <v>2643</v>
      </c>
      <c r="K58" s="20">
        <f t="shared" si="4"/>
        <v>69240</v>
      </c>
      <c r="L58" s="37">
        <f t="shared" si="5"/>
        <v>3.8171577123050263E-2</v>
      </c>
      <c r="M58" s="42">
        <f t="shared" si="6"/>
        <v>14</v>
      </c>
      <c r="N58" s="19" t="s">
        <v>29</v>
      </c>
      <c r="P58" s="43"/>
      <c r="R58">
        <v>28</v>
      </c>
      <c r="S58">
        <v>3</v>
      </c>
      <c r="T58" t="s">
        <v>15</v>
      </c>
    </row>
    <row r="59" spans="1:20">
      <c r="A59" s="21" t="s">
        <v>30</v>
      </c>
      <c r="B59" s="33">
        <f t="shared" si="7"/>
        <v>23642</v>
      </c>
      <c r="C59" s="33">
        <f t="shared" si="7"/>
        <v>58</v>
      </c>
      <c r="D59" s="33">
        <f t="shared" si="7"/>
        <v>6</v>
      </c>
      <c r="E59" s="33">
        <f t="shared" si="7"/>
        <v>113</v>
      </c>
      <c r="F59" s="33">
        <f t="shared" si="7"/>
        <v>6</v>
      </c>
      <c r="G59" s="33">
        <f t="shared" si="7"/>
        <v>2</v>
      </c>
      <c r="H59" s="33">
        <f t="shared" si="7"/>
        <v>446</v>
      </c>
      <c r="I59" s="33">
        <f t="shared" si="7"/>
        <v>272</v>
      </c>
      <c r="J59" s="35">
        <f t="shared" si="3"/>
        <v>903</v>
      </c>
      <c r="K59" s="20">
        <f t="shared" si="4"/>
        <v>24545</v>
      </c>
      <c r="L59" s="37">
        <f t="shared" si="5"/>
        <v>3.6789570177225506E-2</v>
      </c>
      <c r="M59" s="42">
        <f t="shared" si="6"/>
        <v>15</v>
      </c>
      <c r="N59" s="19" t="s">
        <v>30</v>
      </c>
      <c r="P59" s="43"/>
      <c r="R59">
        <v>1</v>
      </c>
      <c r="S59">
        <v>5</v>
      </c>
      <c r="T59" t="s">
        <v>15</v>
      </c>
    </row>
    <row r="60" spans="1:20">
      <c r="A60" s="17" t="s">
        <v>39</v>
      </c>
      <c r="B60" s="61">
        <f>SUM(B36:B59)</f>
        <v>374574</v>
      </c>
      <c r="C60" s="62">
        <f t="shared" ref="C60:K60" si="8">SUM(C36:C59)</f>
        <v>1845</v>
      </c>
      <c r="D60" s="62">
        <f t="shared" si="8"/>
        <v>132</v>
      </c>
      <c r="E60" s="62">
        <f t="shared" si="8"/>
        <v>2107</v>
      </c>
      <c r="F60" s="62">
        <f t="shared" si="8"/>
        <v>70</v>
      </c>
      <c r="G60" s="62">
        <f t="shared" si="8"/>
        <v>50</v>
      </c>
      <c r="H60" s="62">
        <f t="shared" si="8"/>
        <v>10539</v>
      </c>
      <c r="I60" s="62">
        <f t="shared" si="8"/>
        <v>3293</v>
      </c>
      <c r="J60" s="62">
        <f t="shared" si="8"/>
        <v>18036</v>
      </c>
      <c r="K60" s="18">
        <f t="shared" si="8"/>
        <v>392610</v>
      </c>
      <c r="L60" s="37">
        <f t="shared" si="5"/>
        <v>4.5938717811568733E-2</v>
      </c>
      <c r="M60" s="39"/>
      <c r="N60" s="21" t="s">
        <v>39</v>
      </c>
      <c r="P60" s="103"/>
      <c r="R60">
        <v>43</v>
      </c>
      <c r="S60">
        <v>6</v>
      </c>
      <c r="T60" t="s">
        <v>15</v>
      </c>
    </row>
    <row r="61" spans="1:20">
      <c r="P61" s="103"/>
      <c r="R61">
        <v>31</v>
      </c>
      <c r="S61">
        <v>7</v>
      </c>
      <c r="T61" t="s">
        <v>15</v>
      </c>
    </row>
    <row r="62" spans="1:20">
      <c r="J62" s="27" t="s">
        <v>61</v>
      </c>
      <c r="K62" s="54">
        <f>SUM(J36:J59)</f>
        <v>18036</v>
      </c>
      <c r="L62" s="27"/>
      <c r="P62" s="103"/>
      <c r="R62">
        <v>7305</v>
      </c>
      <c r="S62">
        <v>0</v>
      </c>
      <c r="T62" t="s">
        <v>16</v>
      </c>
    </row>
    <row r="63" spans="1:20">
      <c r="I63" s="4"/>
      <c r="J63" s="27" t="s">
        <v>59</v>
      </c>
      <c r="K63" s="40">
        <f>J60/K60</f>
        <v>4.5938717811568733E-2</v>
      </c>
      <c r="R63">
        <v>55</v>
      </c>
      <c r="S63">
        <v>1</v>
      </c>
      <c r="T63" t="s">
        <v>16</v>
      </c>
    </row>
    <row r="64" spans="1:20">
      <c r="B64" s="4"/>
      <c r="R64">
        <v>6</v>
      </c>
      <c r="S64">
        <v>2</v>
      </c>
      <c r="T64" t="s">
        <v>16</v>
      </c>
    </row>
    <row r="65" spans="1:188" s="118" customFormat="1">
      <c r="A65" s="228"/>
      <c r="B65" s="228"/>
      <c r="C65" s="228"/>
      <c r="D65"/>
      <c r="E65" s="228"/>
      <c r="F65"/>
      <c r="G65"/>
      <c r="H65" s="228"/>
      <c r="I65" s="228"/>
      <c r="J65" s="228"/>
      <c r="K65" s="228"/>
      <c r="L65" s="228"/>
      <c r="M65" s="228"/>
      <c r="N65"/>
      <c r="O65"/>
      <c r="P65" s="228"/>
      <c r="Q65"/>
      <c r="R65">
        <v>49</v>
      </c>
      <c r="S65">
        <v>3</v>
      </c>
      <c r="T65" t="s">
        <v>16</v>
      </c>
      <c r="U65" s="228"/>
      <c r="V65" s="228"/>
      <c r="W65" s="228"/>
      <c r="X65" s="228"/>
      <c r="Y65"/>
      <c r="Z65" s="228"/>
      <c r="AA65" s="228"/>
      <c r="AB65" s="228"/>
      <c r="AC65" s="228"/>
      <c r="AD65" s="228"/>
      <c r="AE65" s="228"/>
      <c r="AF65" s="228"/>
      <c r="AG65"/>
      <c r="AH65"/>
      <c r="AI65" s="228"/>
      <c r="AJ65" s="228"/>
      <c r="AK65" s="228"/>
      <c r="AL65" s="228"/>
      <c r="AM65" s="228"/>
      <c r="AN65" s="228"/>
      <c r="AO65"/>
      <c r="AP65" s="228"/>
      <c r="AQ65" s="228"/>
      <c r="AR65" s="228"/>
      <c r="AS65" s="228"/>
      <c r="AT65" s="228"/>
      <c r="AU65" s="228"/>
      <c r="AV65" s="228"/>
      <c r="AW65"/>
      <c r="AX65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/>
      <c r="BL65" s="228"/>
      <c r="BM65"/>
      <c r="BN65" s="228"/>
      <c r="BO65" s="228"/>
      <c r="BP65" s="228"/>
      <c r="BQ65" s="228"/>
      <c r="BR65" s="228"/>
      <c r="BS65" s="228"/>
      <c r="BT65" s="228"/>
      <c r="BU65"/>
      <c r="BV65" s="228"/>
      <c r="BW65" s="228"/>
      <c r="BX65" s="228"/>
      <c r="BY65" s="228"/>
      <c r="BZ65" s="228"/>
      <c r="CA65"/>
      <c r="CB65" s="228"/>
      <c r="CC65" s="228"/>
      <c r="CD65" s="228"/>
      <c r="CE65" s="228"/>
      <c r="CF65" s="228"/>
      <c r="CG65" s="228"/>
      <c r="CH65" s="228"/>
      <c r="CI65" s="228"/>
      <c r="CJ65" s="228"/>
      <c r="CK65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/>
      <c r="DB65" s="228"/>
      <c r="DC65" s="228"/>
      <c r="DD65" s="228"/>
      <c r="DE65" s="228"/>
      <c r="DF65" s="228"/>
      <c r="DG65"/>
      <c r="DH65" s="228"/>
      <c r="DI65" s="228"/>
      <c r="DJ65" s="228"/>
      <c r="DK65" s="228"/>
      <c r="DL65" s="228"/>
      <c r="DM65" s="228"/>
      <c r="DN65" s="228"/>
      <c r="DO65" s="228"/>
      <c r="DP65" s="228"/>
      <c r="DQ65"/>
      <c r="DR65" s="228"/>
      <c r="DS65" s="228"/>
      <c r="DT65" s="228"/>
      <c r="DU65" s="228"/>
      <c r="DV65" s="228"/>
      <c r="DW65" s="228"/>
      <c r="DX65" s="228"/>
      <c r="DY65"/>
      <c r="DZ65"/>
      <c r="EA65" s="228"/>
      <c r="EB65" s="228"/>
      <c r="EC65" s="228"/>
      <c r="ED65" s="228"/>
      <c r="EE65" s="228"/>
      <c r="EF65" s="228"/>
      <c r="EG65"/>
      <c r="EH65" s="228"/>
      <c r="EI65" s="228"/>
      <c r="EJ65" s="228"/>
      <c r="EK65" s="228"/>
      <c r="EL65" s="228"/>
      <c r="EM65"/>
      <c r="EN65" s="228"/>
      <c r="EO65"/>
      <c r="EP65" s="228"/>
      <c r="EQ65" s="228"/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/>
      <c r="FF65" s="228"/>
      <c r="FG65" s="228"/>
      <c r="FH65" s="228"/>
      <c r="FI65" s="228"/>
      <c r="FJ65" s="228"/>
      <c r="FK65" s="228"/>
      <c r="FL65" s="228"/>
      <c r="FM65" s="228"/>
      <c r="FN65" s="228"/>
      <c r="FO65" s="228"/>
      <c r="FP65" s="228"/>
      <c r="FQ65" s="228"/>
      <c r="FR65" s="228"/>
      <c r="FS65" s="228"/>
      <c r="FT65" s="228"/>
      <c r="FU65" s="228"/>
      <c r="FV65" s="228"/>
      <c r="FW65" s="228"/>
      <c r="FX65" s="228"/>
      <c r="FY65" s="228"/>
      <c r="FZ65" s="228"/>
      <c r="GA65" s="228"/>
      <c r="GB65" s="228"/>
      <c r="GC65"/>
      <c r="GD65" s="228"/>
      <c r="GE65" s="228"/>
      <c r="GF65" s="228"/>
    </row>
    <row r="66" spans="1:188" s="118" customFormat="1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>
        <v>1</v>
      </c>
      <c r="S66">
        <v>5</v>
      </c>
      <c r="T66" t="s">
        <v>16</v>
      </c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228"/>
      <c r="GA66" s="228"/>
      <c r="GB66" s="228"/>
      <c r="GC66" s="228"/>
      <c r="GD66" s="228"/>
      <c r="GE66" s="228"/>
      <c r="GF66" s="228"/>
    </row>
    <row r="67" spans="1:188" s="118" customFormat="1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>
        <v>101</v>
      </c>
      <c r="S67">
        <v>6</v>
      </c>
      <c r="T67" t="s">
        <v>16</v>
      </c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28"/>
      <c r="EF67" s="228"/>
      <c r="EG67" s="228"/>
      <c r="EH67" s="228"/>
      <c r="EI67" s="228"/>
      <c r="EJ67" s="228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  <c r="FI67" s="228"/>
      <c r="FJ67" s="228"/>
      <c r="FK67" s="228"/>
      <c r="FL67" s="228"/>
      <c r="FM67" s="228"/>
      <c r="FN67" s="228"/>
      <c r="FO67" s="228"/>
      <c r="FP67" s="228"/>
      <c r="FQ67" s="228"/>
      <c r="FR67" s="228"/>
      <c r="FS67" s="228"/>
      <c r="FT67" s="228"/>
      <c r="FU67" s="228"/>
      <c r="FV67" s="228"/>
      <c r="FW67" s="228"/>
      <c r="FX67" s="228"/>
      <c r="FY67" s="228"/>
      <c r="FZ67" s="228"/>
      <c r="GA67" s="228"/>
      <c r="GB67" s="228"/>
      <c r="GC67" s="228"/>
      <c r="GD67" s="228"/>
      <c r="GE67" s="228"/>
      <c r="GF67" s="228"/>
    </row>
    <row r="68" spans="1:188">
      <c r="R68">
        <v>56</v>
      </c>
      <c r="S68">
        <v>7</v>
      </c>
      <c r="T68" t="s">
        <v>16</v>
      </c>
    </row>
    <row r="69" spans="1:188">
      <c r="A69" s="218"/>
      <c r="B69" s="218"/>
      <c r="C69" s="218"/>
      <c r="R69">
        <v>10016</v>
      </c>
      <c r="S69">
        <v>0</v>
      </c>
      <c r="T69" t="s">
        <v>17</v>
      </c>
    </row>
    <row r="70" spans="1:188">
      <c r="A70" s="228"/>
      <c r="B70" s="228"/>
      <c r="C70" s="228"/>
      <c r="R70">
        <v>26</v>
      </c>
      <c r="S70">
        <v>1</v>
      </c>
      <c r="T70" t="s">
        <v>17</v>
      </c>
    </row>
    <row r="71" spans="1:188">
      <c r="A71" s="228"/>
      <c r="B71" s="228"/>
      <c r="C71" s="228"/>
      <c r="R71">
        <v>3</v>
      </c>
      <c r="S71">
        <v>2</v>
      </c>
      <c r="T71" t="s">
        <v>17</v>
      </c>
    </row>
    <row r="72" spans="1:188">
      <c r="A72" s="228"/>
      <c r="B72" s="228"/>
      <c r="C72" s="228"/>
      <c r="R72">
        <v>35</v>
      </c>
      <c r="S72">
        <v>3</v>
      </c>
      <c r="T72" t="s">
        <v>17</v>
      </c>
    </row>
    <row r="73" spans="1:188">
      <c r="B73" s="228"/>
      <c r="C73" s="228"/>
      <c r="R73">
        <v>1</v>
      </c>
      <c r="S73">
        <v>5</v>
      </c>
      <c r="T73" t="s">
        <v>17</v>
      </c>
    </row>
    <row r="74" spans="1:188">
      <c r="A74" s="228"/>
      <c r="B74" s="228"/>
      <c r="C74" s="228"/>
      <c r="R74">
        <v>118</v>
      </c>
      <c r="S74">
        <v>6</v>
      </c>
      <c r="T74" t="s">
        <v>17</v>
      </c>
    </row>
    <row r="75" spans="1:188">
      <c r="B75" s="228"/>
      <c r="C75" s="228"/>
      <c r="R75">
        <v>42</v>
      </c>
      <c r="S75">
        <v>7</v>
      </c>
      <c r="T75" t="s">
        <v>17</v>
      </c>
    </row>
    <row r="76" spans="1:188">
      <c r="B76" s="228"/>
      <c r="C76" s="228"/>
      <c r="R76">
        <v>41099</v>
      </c>
      <c r="S76">
        <v>0</v>
      </c>
      <c r="T76" t="s">
        <v>18</v>
      </c>
    </row>
    <row r="77" spans="1:188">
      <c r="A77" s="228"/>
      <c r="B77" s="228"/>
      <c r="C77" s="228"/>
      <c r="R77">
        <v>165</v>
      </c>
      <c r="S77">
        <v>1</v>
      </c>
      <c r="T77" t="s">
        <v>18</v>
      </c>
    </row>
    <row r="78" spans="1:188">
      <c r="A78" s="228"/>
      <c r="B78" s="228"/>
      <c r="C78" s="228"/>
      <c r="R78">
        <v>7</v>
      </c>
      <c r="S78">
        <v>2</v>
      </c>
      <c r="T78" t="s">
        <v>18</v>
      </c>
    </row>
    <row r="79" spans="1:188">
      <c r="A79" s="228"/>
      <c r="B79" s="228"/>
      <c r="C79" s="228"/>
      <c r="R79">
        <v>168</v>
      </c>
      <c r="S79">
        <v>3</v>
      </c>
      <c r="T79" t="s">
        <v>18</v>
      </c>
    </row>
    <row r="80" spans="1:188">
      <c r="A80" s="228"/>
      <c r="B80" s="228"/>
      <c r="C80" s="228"/>
      <c r="R80">
        <v>5</v>
      </c>
      <c r="S80">
        <v>4</v>
      </c>
      <c r="T80" t="s">
        <v>18</v>
      </c>
    </row>
    <row r="81" spans="1:20">
      <c r="A81" s="228"/>
      <c r="B81" s="228"/>
      <c r="C81" s="228"/>
      <c r="R81">
        <v>3</v>
      </c>
      <c r="S81">
        <v>5</v>
      </c>
      <c r="T81" t="s">
        <v>18</v>
      </c>
    </row>
    <row r="82" spans="1:20">
      <c r="A82" s="228"/>
      <c r="B82" s="228"/>
      <c r="C82" s="228"/>
      <c r="R82">
        <v>773</v>
      </c>
      <c r="S82">
        <v>6</v>
      </c>
      <c r="T82" t="s">
        <v>18</v>
      </c>
    </row>
    <row r="83" spans="1:20">
      <c r="B83" s="228"/>
      <c r="C83" s="228"/>
      <c r="R83">
        <v>236</v>
      </c>
      <c r="S83">
        <v>7</v>
      </c>
      <c r="T83" t="s">
        <v>18</v>
      </c>
    </row>
    <row r="84" spans="1:20">
      <c r="B84" s="228"/>
      <c r="C84" s="228"/>
      <c r="R84">
        <v>8823</v>
      </c>
      <c r="S84">
        <v>0</v>
      </c>
      <c r="T84" t="s">
        <v>19</v>
      </c>
    </row>
    <row r="85" spans="1:20">
      <c r="A85" s="228"/>
      <c r="B85" s="228"/>
      <c r="C85" s="228"/>
      <c r="R85">
        <v>64</v>
      </c>
      <c r="S85">
        <v>1</v>
      </c>
      <c r="T85" t="s">
        <v>19</v>
      </c>
    </row>
    <row r="86" spans="1:20">
      <c r="A86" s="228"/>
      <c r="B86" s="228"/>
      <c r="C86" s="228"/>
      <c r="R86">
        <v>3</v>
      </c>
      <c r="S86">
        <v>2</v>
      </c>
      <c r="T86" t="s">
        <v>19</v>
      </c>
    </row>
    <row r="87" spans="1:20">
      <c r="A87" s="228"/>
      <c r="B87" s="228"/>
      <c r="C87" s="228"/>
      <c r="R87">
        <v>71</v>
      </c>
      <c r="S87">
        <v>3</v>
      </c>
      <c r="T87" t="s">
        <v>19</v>
      </c>
    </row>
    <row r="88" spans="1:20">
      <c r="A88" s="228"/>
      <c r="B88" s="228"/>
      <c r="C88" s="228"/>
      <c r="R88">
        <v>2</v>
      </c>
      <c r="S88">
        <v>4</v>
      </c>
      <c r="T88" t="s">
        <v>19</v>
      </c>
    </row>
    <row r="89" spans="1:20">
      <c r="B89" s="228"/>
      <c r="C89" s="228"/>
      <c r="R89">
        <v>208</v>
      </c>
      <c r="S89">
        <v>6</v>
      </c>
      <c r="T89" t="s">
        <v>19</v>
      </c>
    </row>
    <row r="90" spans="1:20">
      <c r="A90" s="228"/>
      <c r="B90" s="228"/>
      <c r="C90" s="228"/>
      <c r="R90">
        <v>76</v>
      </c>
      <c r="S90">
        <v>7</v>
      </c>
      <c r="T90" t="s">
        <v>19</v>
      </c>
    </row>
    <row r="91" spans="1:20">
      <c r="B91" s="228"/>
      <c r="C91" s="228"/>
      <c r="R91">
        <v>19412</v>
      </c>
      <c r="S91">
        <v>0</v>
      </c>
      <c r="T91" t="s">
        <v>20</v>
      </c>
    </row>
    <row r="92" spans="1:20">
      <c r="B92" s="228"/>
      <c r="C92" s="228"/>
      <c r="R92">
        <v>183</v>
      </c>
      <c r="S92">
        <v>1</v>
      </c>
      <c r="T92" t="s">
        <v>20</v>
      </c>
    </row>
    <row r="93" spans="1:20">
      <c r="A93" s="228"/>
      <c r="B93" s="228"/>
      <c r="C93" s="228"/>
      <c r="R93">
        <v>11</v>
      </c>
      <c r="S93">
        <v>2</v>
      </c>
      <c r="T93" t="s">
        <v>20</v>
      </c>
    </row>
    <row r="94" spans="1:20">
      <c r="A94" s="228"/>
      <c r="B94" s="228"/>
      <c r="C94" s="228"/>
      <c r="R94">
        <v>179</v>
      </c>
      <c r="S94">
        <v>3</v>
      </c>
      <c r="T94" t="s">
        <v>20</v>
      </c>
    </row>
    <row r="95" spans="1:20">
      <c r="A95" s="228"/>
      <c r="B95" s="228"/>
      <c r="C95" s="228"/>
      <c r="R95">
        <v>5</v>
      </c>
      <c r="S95">
        <v>4</v>
      </c>
      <c r="T95" t="s">
        <v>20</v>
      </c>
    </row>
    <row r="96" spans="1:20">
      <c r="A96" s="228"/>
      <c r="B96" s="228"/>
      <c r="C96" s="228"/>
      <c r="R96">
        <v>7</v>
      </c>
      <c r="S96">
        <v>5</v>
      </c>
      <c r="T96" t="s">
        <v>20</v>
      </c>
    </row>
    <row r="97" spans="1:20">
      <c r="A97" s="228"/>
      <c r="B97" s="228"/>
      <c r="C97" s="228"/>
      <c r="R97">
        <v>628</v>
      </c>
      <c r="S97">
        <v>6</v>
      </c>
      <c r="T97" t="s">
        <v>20</v>
      </c>
    </row>
    <row r="98" spans="1:20">
      <c r="A98" s="228"/>
      <c r="B98" s="228"/>
      <c r="C98" s="228"/>
      <c r="R98">
        <v>258</v>
      </c>
      <c r="S98">
        <v>7</v>
      </c>
      <c r="T98" t="s">
        <v>20</v>
      </c>
    </row>
    <row r="99" spans="1:20">
      <c r="B99" s="228"/>
      <c r="C99" s="228"/>
      <c r="R99">
        <v>22679</v>
      </c>
      <c r="S99">
        <v>0</v>
      </c>
      <c r="T99" t="s">
        <v>21</v>
      </c>
    </row>
    <row r="100" spans="1:20">
      <c r="A100" s="228"/>
      <c r="B100" s="228"/>
      <c r="C100" s="228"/>
      <c r="R100">
        <v>247</v>
      </c>
      <c r="S100">
        <v>1</v>
      </c>
      <c r="T100" t="s">
        <v>21</v>
      </c>
    </row>
    <row r="101" spans="1:20">
      <c r="A101" s="228"/>
      <c r="B101" s="228"/>
      <c r="C101" s="228"/>
      <c r="R101">
        <v>9</v>
      </c>
      <c r="S101">
        <v>2</v>
      </c>
      <c r="T101" t="s">
        <v>21</v>
      </c>
    </row>
    <row r="102" spans="1:20">
      <c r="A102" s="228"/>
      <c r="B102" s="228"/>
      <c r="C102" s="228"/>
      <c r="R102">
        <v>191</v>
      </c>
      <c r="S102">
        <v>3</v>
      </c>
      <c r="T102" t="s">
        <v>21</v>
      </c>
    </row>
    <row r="103" spans="1:20">
      <c r="A103" s="228"/>
      <c r="B103" s="228"/>
      <c r="C103" s="228"/>
      <c r="R103">
        <v>4</v>
      </c>
      <c r="S103">
        <v>4</v>
      </c>
      <c r="T103" t="s">
        <v>21</v>
      </c>
    </row>
    <row r="104" spans="1:20">
      <c r="A104" s="228"/>
      <c r="B104" s="228"/>
      <c r="C104" s="228"/>
      <c r="R104">
        <v>7</v>
      </c>
      <c r="S104">
        <v>5</v>
      </c>
      <c r="T104" t="s">
        <v>21</v>
      </c>
    </row>
    <row r="105" spans="1:20">
      <c r="A105" s="228"/>
      <c r="B105" s="228"/>
      <c r="C105" s="228"/>
      <c r="R105">
        <v>998</v>
      </c>
      <c r="S105">
        <v>6</v>
      </c>
      <c r="T105" t="s">
        <v>21</v>
      </c>
    </row>
    <row r="106" spans="1:20">
      <c r="A106" s="228"/>
      <c r="B106" s="228"/>
      <c r="C106" s="228"/>
      <c r="R106">
        <v>252</v>
      </c>
      <c r="S106">
        <v>7</v>
      </c>
      <c r="T106" t="s">
        <v>21</v>
      </c>
    </row>
    <row r="107" spans="1:20">
      <c r="B107" s="228"/>
      <c r="C107" s="228"/>
      <c r="R107">
        <v>8431</v>
      </c>
      <c r="S107">
        <v>0</v>
      </c>
      <c r="T107" t="s">
        <v>22</v>
      </c>
    </row>
    <row r="108" spans="1:20">
      <c r="B108" s="228"/>
      <c r="C108" s="228"/>
      <c r="R108">
        <v>74</v>
      </c>
      <c r="S108">
        <v>1</v>
      </c>
      <c r="T108" t="s">
        <v>22</v>
      </c>
    </row>
    <row r="109" spans="1:20">
      <c r="A109" s="228"/>
      <c r="B109" s="228"/>
      <c r="C109" s="228"/>
      <c r="R109">
        <v>17</v>
      </c>
      <c r="S109">
        <v>2</v>
      </c>
      <c r="T109" t="s">
        <v>22</v>
      </c>
    </row>
    <row r="110" spans="1:20">
      <c r="A110" s="228"/>
      <c r="B110" s="228"/>
      <c r="C110" s="228"/>
      <c r="R110">
        <v>31</v>
      </c>
      <c r="S110">
        <v>3</v>
      </c>
      <c r="T110" t="s">
        <v>22</v>
      </c>
    </row>
    <row r="111" spans="1:20">
      <c r="A111" s="228"/>
      <c r="B111" s="228"/>
      <c r="C111" s="228"/>
      <c r="R111">
        <v>5</v>
      </c>
      <c r="S111">
        <v>4</v>
      </c>
      <c r="T111" t="s">
        <v>22</v>
      </c>
    </row>
    <row r="112" spans="1:20">
      <c r="A112" s="228"/>
      <c r="B112" s="228"/>
      <c r="C112" s="228"/>
      <c r="R112">
        <v>259</v>
      </c>
      <c r="S112">
        <v>6</v>
      </c>
      <c r="T112" t="s">
        <v>22</v>
      </c>
    </row>
    <row r="113" spans="1:20">
      <c r="A113" s="228"/>
      <c r="B113" s="228"/>
      <c r="C113" s="228"/>
      <c r="R113">
        <v>117</v>
      </c>
      <c r="S113">
        <v>7</v>
      </c>
      <c r="T113" t="s">
        <v>22</v>
      </c>
    </row>
    <row r="114" spans="1:20">
      <c r="A114" s="228"/>
      <c r="B114" s="228"/>
      <c r="C114" s="228"/>
      <c r="R114">
        <v>7128</v>
      </c>
      <c r="S114">
        <v>0</v>
      </c>
      <c r="T114" t="s">
        <v>23</v>
      </c>
    </row>
    <row r="115" spans="1:20">
      <c r="B115" s="228"/>
      <c r="C115" s="228"/>
      <c r="R115">
        <v>40</v>
      </c>
      <c r="S115">
        <v>1</v>
      </c>
      <c r="T115" t="s">
        <v>23</v>
      </c>
    </row>
    <row r="116" spans="1:20">
      <c r="A116" s="228"/>
      <c r="B116" s="228"/>
      <c r="C116" s="228"/>
      <c r="R116">
        <v>3</v>
      </c>
      <c r="S116">
        <v>2</v>
      </c>
      <c r="T116" t="s">
        <v>23</v>
      </c>
    </row>
    <row r="117" spans="1:20">
      <c r="A117" s="228"/>
      <c r="B117" s="228"/>
      <c r="C117" s="228"/>
      <c r="R117">
        <v>47</v>
      </c>
      <c r="S117">
        <v>3</v>
      </c>
      <c r="T117" t="s">
        <v>23</v>
      </c>
    </row>
    <row r="118" spans="1:20">
      <c r="A118" s="228"/>
      <c r="B118" s="228"/>
      <c r="C118" s="228"/>
      <c r="R118">
        <v>1</v>
      </c>
      <c r="S118">
        <v>4</v>
      </c>
      <c r="T118" t="s">
        <v>23</v>
      </c>
    </row>
    <row r="119" spans="1:20">
      <c r="A119" s="228"/>
      <c r="B119" s="228"/>
      <c r="C119" s="228"/>
      <c r="R119">
        <v>1</v>
      </c>
      <c r="S119">
        <v>5</v>
      </c>
      <c r="T119" t="s">
        <v>23</v>
      </c>
    </row>
    <row r="120" spans="1:20">
      <c r="A120" s="228"/>
      <c r="B120" s="228"/>
      <c r="C120" s="228"/>
      <c r="R120">
        <v>123</v>
      </c>
      <c r="S120">
        <v>6</v>
      </c>
      <c r="T120" t="s">
        <v>23</v>
      </c>
    </row>
    <row r="121" spans="1:20">
      <c r="A121" s="228"/>
      <c r="B121" s="228"/>
      <c r="C121" s="228"/>
      <c r="R121">
        <v>77</v>
      </c>
      <c r="S121">
        <v>7</v>
      </c>
      <c r="T121" t="s">
        <v>23</v>
      </c>
    </row>
    <row r="122" spans="1:20">
      <c r="A122" s="228"/>
      <c r="B122" s="228"/>
      <c r="C122" s="228"/>
      <c r="R122">
        <v>15930</v>
      </c>
      <c r="S122">
        <v>0</v>
      </c>
      <c r="T122" t="s">
        <v>24</v>
      </c>
    </row>
    <row r="123" spans="1:20">
      <c r="B123" s="228"/>
      <c r="C123" s="228"/>
      <c r="R123">
        <v>74</v>
      </c>
      <c r="S123">
        <v>1</v>
      </c>
      <c r="T123" t="s">
        <v>24</v>
      </c>
    </row>
    <row r="124" spans="1:20">
      <c r="B124" s="228"/>
      <c r="C124" s="228"/>
      <c r="R124">
        <v>3</v>
      </c>
      <c r="S124">
        <v>2</v>
      </c>
      <c r="T124" t="s">
        <v>24</v>
      </c>
    </row>
    <row r="125" spans="1:20">
      <c r="A125" s="228"/>
      <c r="B125" s="228"/>
      <c r="C125" s="228"/>
      <c r="R125">
        <v>100</v>
      </c>
      <c r="S125">
        <v>3</v>
      </c>
      <c r="T125" t="s">
        <v>24</v>
      </c>
    </row>
    <row r="126" spans="1:20">
      <c r="A126" s="228"/>
      <c r="B126" s="228"/>
      <c r="C126" s="228"/>
      <c r="R126">
        <v>3</v>
      </c>
      <c r="S126">
        <v>4</v>
      </c>
      <c r="T126" t="s">
        <v>24</v>
      </c>
    </row>
    <row r="127" spans="1:20">
      <c r="A127" s="228"/>
      <c r="B127" s="228"/>
      <c r="C127" s="228"/>
      <c r="R127">
        <v>2</v>
      </c>
      <c r="S127">
        <v>5</v>
      </c>
      <c r="T127" t="s">
        <v>24</v>
      </c>
    </row>
    <row r="128" spans="1:20">
      <c r="A128" s="228"/>
      <c r="B128" s="228"/>
      <c r="C128" s="228"/>
      <c r="R128">
        <v>378</v>
      </c>
      <c r="S128">
        <v>6</v>
      </c>
      <c r="T128" t="s">
        <v>24</v>
      </c>
    </row>
    <row r="129" spans="1:20">
      <c r="A129" s="228"/>
      <c r="B129" s="228"/>
      <c r="C129" s="228"/>
      <c r="R129">
        <v>126</v>
      </c>
      <c r="S129">
        <v>7</v>
      </c>
      <c r="T129" t="s">
        <v>24</v>
      </c>
    </row>
    <row r="130" spans="1:20">
      <c r="A130" s="228"/>
      <c r="B130" s="228"/>
      <c r="C130" s="228"/>
      <c r="R130">
        <v>1824</v>
      </c>
      <c r="S130">
        <v>0</v>
      </c>
      <c r="T130" t="s">
        <v>25</v>
      </c>
    </row>
    <row r="131" spans="1:20">
      <c r="A131" s="228"/>
      <c r="B131" s="228"/>
      <c r="C131" s="228"/>
      <c r="R131">
        <v>23</v>
      </c>
      <c r="S131">
        <v>1</v>
      </c>
      <c r="T131" t="s">
        <v>25</v>
      </c>
    </row>
    <row r="132" spans="1:20">
      <c r="A132" s="228"/>
      <c r="B132" s="228"/>
      <c r="C132" s="228"/>
      <c r="R132">
        <v>3</v>
      </c>
      <c r="S132">
        <v>2</v>
      </c>
      <c r="T132" t="s">
        <v>25</v>
      </c>
    </row>
    <row r="133" spans="1:20">
      <c r="A133" s="228"/>
      <c r="B133" s="228"/>
      <c r="C133" s="228"/>
      <c r="R133">
        <v>19</v>
      </c>
      <c r="S133">
        <v>3</v>
      </c>
      <c r="T133" t="s">
        <v>25</v>
      </c>
    </row>
    <row r="134" spans="1:20">
      <c r="A134" s="228"/>
      <c r="B134" s="228"/>
      <c r="C134" s="228"/>
      <c r="R134">
        <v>40</v>
      </c>
      <c r="S134">
        <v>6</v>
      </c>
      <c r="T134" t="s">
        <v>25</v>
      </c>
    </row>
    <row r="135" spans="1:20">
      <c r="A135" s="228"/>
      <c r="B135" s="228"/>
      <c r="C135" s="228"/>
      <c r="R135">
        <v>31</v>
      </c>
      <c r="S135">
        <v>7</v>
      </c>
      <c r="T135" t="s">
        <v>25</v>
      </c>
    </row>
    <row r="136" spans="1:20">
      <c r="A136" s="228"/>
      <c r="B136" s="228"/>
      <c r="C136" s="228"/>
      <c r="R136">
        <v>11176</v>
      </c>
      <c r="S136">
        <v>0</v>
      </c>
      <c r="T136" t="s">
        <v>26</v>
      </c>
    </row>
    <row r="137" spans="1:20">
      <c r="B137" s="228"/>
      <c r="C137" s="228"/>
      <c r="R137">
        <v>86</v>
      </c>
      <c r="S137">
        <v>1</v>
      </c>
      <c r="T137" t="s">
        <v>26</v>
      </c>
    </row>
    <row r="138" spans="1:20">
      <c r="A138" s="228"/>
      <c r="B138" s="228"/>
      <c r="C138" s="228"/>
      <c r="R138">
        <v>3</v>
      </c>
      <c r="S138">
        <v>2</v>
      </c>
      <c r="T138" t="s">
        <v>26</v>
      </c>
    </row>
    <row r="139" spans="1:20">
      <c r="B139" s="228"/>
      <c r="C139" s="228"/>
      <c r="R139">
        <v>61</v>
      </c>
      <c r="S139">
        <v>3</v>
      </c>
      <c r="T139" t="s">
        <v>26</v>
      </c>
    </row>
    <row r="140" spans="1:20">
      <c r="A140" s="228"/>
      <c r="B140" s="228"/>
      <c r="C140" s="228"/>
      <c r="R140">
        <v>5</v>
      </c>
      <c r="S140">
        <v>4</v>
      </c>
      <c r="T140" t="s">
        <v>26</v>
      </c>
    </row>
    <row r="141" spans="1:20">
      <c r="A141" s="228"/>
      <c r="B141" s="228"/>
      <c r="C141" s="228"/>
      <c r="R141">
        <v>2</v>
      </c>
      <c r="S141">
        <v>5</v>
      </c>
      <c r="T141" t="s">
        <v>26</v>
      </c>
    </row>
    <row r="142" spans="1:20">
      <c r="A142" s="228"/>
      <c r="B142" s="228"/>
      <c r="C142" s="228"/>
      <c r="R142">
        <v>175</v>
      </c>
      <c r="S142">
        <v>6</v>
      </c>
      <c r="T142" t="s">
        <v>26</v>
      </c>
    </row>
    <row r="143" spans="1:20">
      <c r="A143" s="228"/>
      <c r="B143" s="228"/>
      <c r="C143" s="228"/>
      <c r="R143">
        <v>78</v>
      </c>
      <c r="S143">
        <v>7</v>
      </c>
      <c r="T143" t="s">
        <v>26</v>
      </c>
    </row>
    <row r="144" spans="1:20">
      <c r="A144" s="228"/>
      <c r="B144" s="228"/>
      <c r="C144" s="228"/>
      <c r="R144">
        <v>33439</v>
      </c>
      <c r="S144">
        <v>0</v>
      </c>
      <c r="T144" t="s">
        <v>27</v>
      </c>
    </row>
    <row r="145" spans="1:20">
      <c r="A145" s="228"/>
      <c r="B145" s="228"/>
      <c r="C145" s="228"/>
      <c r="R145">
        <v>214</v>
      </c>
      <c r="S145">
        <v>1</v>
      </c>
      <c r="T145" t="s">
        <v>27</v>
      </c>
    </row>
    <row r="146" spans="1:20">
      <c r="A146" s="228"/>
      <c r="B146" s="228"/>
      <c r="C146" s="228"/>
      <c r="R146">
        <v>9</v>
      </c>
      <c r="S146">
        <v>2</v>
      </c>
      <c r="T146" t="s">
        <v>27</v>
      </c>
    </row>
    <row r="147" spans="1:20">
      <c r="B147" s="228"/>
      <c r="C147" s="228"/>
      <c r="R147">
        <v>319</v>
      </c>
      <c r="S147">
        <v>3</v>
      </c>
      <c r="T147" t="s">
        <v>27</v>
      </c>
    </row>
    <row r="148" spans="1:20">
      <c r="A148" s="228"/>
      <c r="B148" s="228"/>
      <c r="C148" s="228"/>
      <c r="R148">
        <v>6</v>
      </c>
      <c r="S148">
        <v>4</v>
      </c>
      <c r="T148" t="s">
        <v>27</v>
      </c>
    </row>
    <row r="149" spans="1:20">
      <c r="A149" s="228"/>
      <c r="B149" s="228"/>
      <c r="C149" s="228"/>
      <c r="R149">
        <v>7</v>
      </c>
      <c r="S149">
        <v>5</v>
      </c>
      <c r="T149" t="s">
        <v>27</v>
      </c>
    </row>
    <row r="150" spans="1:20">
      <c r="A150" s="228"/>
      <c r="B150" s="228"/>
      <c r="C150" s="228"/>
      <c r="R150">
        <v>1729</v>
      </c>
      <c r="S150">
        <v>6</v>
      </c>
      <c r="T150" t="s">
        <v>27</v>
      </c>
    </row>
    <row r="151" spans="1:20">
      <c r="A151" s="228"/>
      <c r="B151" s="228"/>
      <c r="C151" s="228"/>
      <c r="R151">
        <v>499</v>
      </c>
      <c r="S151">
        <v>7</v>
      </c>
      <c r="T151" t="s">
        <v>27</v>
      </c>
    </row>
    <row r="152" spans="1:20">
      <c r="A152" s="228"/>
      <c r="B152" s="228"/>
      <c r="C152" s="228"/>
      <c r="R152">
        <v>44392</v>
      </c>
      <c r="S152">
        <v>0</v>
      </c>
      <c r="T152" t="s">
        <v>28</v>
      </c>
    </row>
    <row r="153" spans="1:20">
      <c r="B153" s="228"/>
      <c r="C153" s="228"/>
      <c r="R153">
        <v>161</v>
      </c>
      <c r="S153">
        <v>1</v>
      </c>
      <c r="T153" t="s">
        <v>28</v>
      </c>
    </row>
    <row r="154" spans="1:20">
      <c r="A154" s="228"/>
      <c r="B154" s="228"/>
      <c r="C154" s="228"/>
      <c r="R154">
        <v>10</v>
      </c>
      <c r="S154">
        <v>2</v>
      </c>
      <c r="T154" t="s">
        <v>28</v>
      </c>
    </row>
    <row r="155" spans="1:20">
      <c r="A155" s="228"/>
      <c r="B155" s="228"/>
      <c r="C155" s="228"/>
      <c r="R155">
        <v>200</v>
      </c>
      <c r="S155">
        <v>3</v>
      </c>
      <c r="T155" t="s">
        <v>28</v>
      </c>
    </row>
    <row r="156" spans="1:20">
      <c r="A156" s="228"/>
      <c r="B156" s="228"/>
      <c r="C156" s="228"/>
      <c r="R156">
        <v>7</v>
      </c>
      <c r="S156">
        <v>4</v>
      </c>
      <c r="T156" t="s">
        <v>28</v>
      </c>
    </row>
    <row r="157" spans="1:20">
      <c r="A157" s="228"/>
      <c r="B157" s="228"/>
      <c r="C157" s="228"/>
      <c r="R157">
        <v>6</v>
      </c>
      <c r="S157">
        <v>5</v>
      </c>
      <c r="T157" t="s">
        <v>28</v>
      </c>
    </row>
    <row r="158" spans="1:20">
      <c r="A158" s="228"/>
      <c r="B158" s="228"/>
      <c r="C158" s="228"/>
      <c r="R158">
        <v>1517</v>
      </c>
      <c r="S158">
        <v>6</v>
      </c>
      <c r="T158" t="s">
        <v>28</v>
      </c>
    </row>
    <row r="159" spans="1:20">
      <c r="A159" s="228"/>
      <c r="B159" s="228"/>
      <c r="C159" s="228"/>
      <c r="R159">
        <v>343</v>
      </c>
      <c r="S159">
        <v>7</v>
      </c>
      <c r="T159" t="s">
        <v>28</v>
      </c>
    </row>
    <row r="160" spans="1:20">
      <c r="A160" s="228"/>
      <c r="B160" s="228"/>
      <c r="C160" s="228"/>
      <c r="R160">
        <v>66597</v>
      </c>
      <c r="S160">
        <v>0</v>
      </c>
      <c r="T160" t="s">
        <v>29</v>
      </c>
    </row>
    <row r="161" spans="1:20">
      <c r="A161" s="228"/>
      <c r="B161" s="228"/>
      <c r="C161" s="228"/>
      <c r="R161">
        <v>115</v>
      </c>
      <c r="S161">
        <v>1</v>
      </c>
      <c r="T161" t="s">
        <v>29</v>
      </c>
    </row>
    <row r="162" spans="1:20">
      <c r="A162" s="228"/>
      <c r="B162" s="228"/>
      <c r="C162" s="228"/>
      <c r="R162">
        <v>13</v>
      </c>
      <c r="S162">
        <v>2</v>
      </c>
      <c r="T162" t="s">
        <v>29</v>
      </c>
    </row>
    <row r="163" spans="1:20">
      <c r="B163" s="228"/>
      <c r="C163" s="228"/>
      <c r="R163">
        <v>180</v>
      </c>
      <c r="S163">
        <v>3</v>
      </c>
      <c r="T163" t="s">
        <v>29</v>
      </c>
    </row>
    <row r="164" spans="1:20">
      <c r="A164" s="228"/>
      <c r="B164" s="228"/>
      <c r="C164" s="228"/>
      <c r="R164">
        <v>9</v>
      </c>
      <c r="S164">
        <v>4</v>
      </c>
      <c r="T164" t="s">
        <v>29</v>
      </c>
    </row>
    <row r="165" spans="1:20">
      <c r="A165" s="228"/>
      <c r="B165" s="228"/>
      <c r="C165" s="228"/>
      <c r="R165">
        <v>5</v>
      </c>
      <c r="S165">
        <v>5</v>
      </c>
      <c r="T165" t="s">
        <v>29</v>
      </c>
    </row>
    <row r="166" spans="1:20">
      <c r="A166" s="228"/>
      <c r="B166" s="228"/>
      <c r="C166" s="228"/>
      <c r="R166">
        <v>1851</v>
      </c>
      <c r="S166">
        <v>6</v>
      </c>
      <c r="T166" t="s">
        <v>29</v>
      </c>
    </row>
    <row r="167" spans="1:20">
      <c r="A167" s="228"/>
      <c r="B167" s="228"/>
      <c r="C167" s="228"/>
      <c r="R167">
        <v>470</v>
      </c>
      <c r="S167">
        <v>7</v>
      </c>
      <c r="T167" t="s">
        <v>29</v>
      </c>
    </row>
    <row r="168" spans="1:20">
      <c r="A168" s="228"/>
      <c r="B168" s="228"/>
      <c r="C168" s="228"/>
      <c r="R168">
        <v>23642</v>
      </c>
      <c r="S168">
        <v>0</v>
      </c>
      <c r="T168" t="s">
        <v>30</v>
      </c>
    </row>
    <row r="169" spans="1:20">
      <c r="A169" s="228"/>
      <c r="B169" s="228"/>
      <c r="C169" s="228"/>
      <c r="R169">
        <v>58</v>
      </c>
      <c r="S169">
        <v>1</v>
      </c>
      <c r="T169" t="s">
        <v>30</v>
      </c>
    </row>
    <row r="170" spans="1:20">
      <c r="A170" s="228"/>
      <c r="B170" s="228"/>
      <c r="C170" s="228"/>
      <c r="R170">
        <v>6</v>
      </c>
      <c r="S170">
        <v>2</v>
      </c>
      <c r="T170" t="s">
        <v>30</v>
      </c>
    </row>
    <row r="171" spans="1:20">
      <c r="A171" s="228"/>
      <c r="B171" s="228"/>
      <c r="C171" s="228"/>
      <c r="R171">
        <v>113</v>
      </c>
      <c r="S171">
        <v>3</v>
      </c>
      <c r="T171" t="s">
        <v>30</v>
      </c>
    </row>
    <row r="172" spans="1:20">
      <c r="A172" s="228"/>
      <c r="B172" s="228"/>
      <c r="C172" s="228"/>
      <c r="R172">
        <v>6</v>
      </c>
      <c r="S172">
        <v>4</v>
      </c>
      <c r="T172" t="s">
        <v>30</v>
      </c>
    </row>
    <row r="173" spans="1:20">
      <c r="A173" s="228"/>
      <c r="B173" s="228"/>
      <c r="C173" s="228"/>
      <c r="R173">
        <v>2</v>
      </c>
      <c r="S173">
        <v>5</v>
      </c>
      <c r="T173" t="s">
        <v>30</v>
      </c>
    </row>
    <row r="174" spans="1:20">
      <c r="A174" s="228"/>
      <c r="B174" s="228"/>
      <c r="C174" s="228"/>
      <c r="R174">
        <v>446</v>
      </c>
      <c r="S174">
        <v>6</v>
      </c>
      <c r="T174" t="s">
        <v>30</v>
      </c>
    </row>
    <row r="175" spans="1:20">
      <c r="A175" s="228"/>
      <c r="B175" s="228"/>
      <c r="C175" s="228"/>
      <c r="R175">
        <v>272</v>
      </c>
      <c r="S175">
        <v>7</v>
      </c>
      <c r="T175" t="s">
        <v>30</v>
      </c>
    </row>
    <row r="176" spans="1:20">
      <c r="A176" s="228"/>
      <c r="B176" s="228"/>
      <c r="C176" s="228"/>
    </row>
    <row r="177" spans="1:3">
      <c r="A177" s="228"/>
      <c r="B177" s="228"/>
      <c r="C177" s="228"/>
    </row>
    <row r="178" spans="1:3">
      <c r="A178" s="228"/>
      <c r="B178" s="228"/>
      <c r="C178" s="228"/>
    </row>
    <row r="179" spans="1:3">
      <c r="B179" s="228"/>
      <c r="C179" s="228"/>
    </row>
    <row r="180" spans="1:3">
      <c r="A180" s="228"/>
      <c r="B180" s="228"/>
      <c r="C180" s="228"/>
    </row>
    <row r="181" spans="1:3">
      <c r="A181" s="228"/>
      <c r="B181" s="228"/>
      <c r="C181" s="228"/>
    </row>
    <row r="182" spans="1:3">
      <c r="A182" s="228"/>
      <c r="B182" s="228"/>
      <c r="C182" s="228"/>
    </row>
    <row r="183" spans="1:3">
      <c r="A183" s="228"/>
      <c r="B183" s="228"/>
      <c r="C183" s="228"/>
    </row>
    <row r="184" spans="1:3">
      <c r="A184" s="228"/>
      <c r="B184" s="228"/>
      <c r="C184" s="228"/>
    </row>
    <row r="185" spans="1:3">
      <c r="B185" s="228"/>
      <c r="C185" s="228"/>
    </row>
    <row r="186" spans="1:3">
      <c r="A186" s="228"/>
      <c r="B186" s="228"/>
      <c r="C186" s="228"/>
    </row>
    <row r="187" spans="1:3">
      <c r="A187" s="228"/>
      <c r="B187" s="228"/>
      <c r="C187" s="228"/>
    </row>
    <row r="188" spans="1:3">
      <c r="A188" s="228"/>
      <c r="B188" s="228"/>
      <c r="C188" s="228"/>
    </row>
    <row r="189" spans="1:3">
      <c r="A189" s="228"/>
      <c r="B189" s="228"/>
      <c r="C189" s="228"/>
    </row>
    <row r="190" spans="1:3">
      <c r="A190" s="228"/>
      <c r="B190" s="228"/>
      <c r="C190" s="228"/>
    </row>
    <row r="191" spans="1:3">
      <c r="A191" s="228"/>
      <c r="B191" s="228"/>
      <c r="C191" s="228"/>
    </row>
    <row r="192" spans="1:3">
      <c r="A192" s="228"/>
      <c r="B192" s="228"/>
      <c r="C192" s="228"/>
    </row>
    <row r="193" spans="1:3">
      <c r="A193" s="228"/>
      <c r="B193" s="228"/>
      <c r="C193" s="228"/>
    </row>
    <row r="194" spans="1:3">
      <c r="A194" s="228"/>
      <c r="B194" s="228"/>
      <c r="C194" s="228"/>
    </row>
    <row r="195" spans="1:3">
      <c r="B195" s="228"/>
      <c r="C195" s="228"/>
    </row>
    <row r="196" spans="1:3">
      <c r="A196" s="228"/>
      <c r="B196" s="228"/>
      <c r="C196" s="228"/>
    </row>
    <row r="197" spans="1:3">
      <c r="A197" s="228"/>
      <c r="B197" s="228"/>
      <c r="C197" s="228"/>
    </row>
    <row r="198" spans="1:3">
      <c r="A198" s="228"/>
      <c r="B198" s="228"/>
      <c r="C198" s="228"/>
    </row>
    <row r="199" spans="1:3">
      <c r="A199" s="228"/>
      <c r="B199" s="228"/>
      <c r="C199" s="228"/>
    </row>
    <row r="200" spans="1:3">
      <c r="A200" s="228"/>
      <c r="B200" s="228"/>
      <c r="C200" s="228"/>
    </row>
    <row r="201" spans="1:3">
      <c r="A201" s="228"/>
      <c r="B201" s="228"/>
      <c r="C201" s="228"/>
    </row>
    <row r="202" spans="1:3">
      <c r="A202" s="228"/>
      <c r="B202" s="228"/>
      <c r="C202" s="228"/>
    </row>
    <row r="203" spans="1:3">
      <c r="B203" s="228"/>
      <c r="C203" s="228"/>
    </row>
    <row r="204" spans="1:3">
      <c r="B204" s="228"/>
      <c r="C204" s="228"/>
    </row>
    <row r="205" spans="1:3">
      <c r="A205" s="228"/>
      <c r="B205" s="228"/>
      <c r="C205" s="228"/>
    </row>
    <row r="206" spans="1:3">
      <c r="A206" s="228"/>
      <c r="B206" s="228"/>
      <c r="C206" s="228"/>
    </row>
    <row r="207" spans="1:3">
      <c r="A207" s="228"/>
      <c r="B207" s="228"/>
      <c r="C207" s="228"/>
    </row>
    <row r="208" spans="1:3">
      <c r="A208" s="228"/>
      <c r="B208" s="228"/>
      <c r="C208" s="228"/>
    </row>
    <row r="209" spans="1:3">
      <c r="A209" s="228"/>
      <c r="B209" s="228"/>
      <c r="C209" s="228"/>
    </row>
    <row r="210" spans="1:3">
      <c r="A210" s="228"/>
      <c r="B210" s="228"/>
      <c r="C210" s="228"/>
    </row>
    <row r="211" spans="1:3">
      <c r="B211" s="228"/>
      <c r="C211" s="228"/>
    </row>
    <row r="212" spans="1:3">
      <c r="A212" s="228"/>
      <c r="B212" s="228"/>
      <c r="C212" s="228"/>
    </row>
    <row r="213" spans="1:3">
      <c r="A213" s="228"/>
      <c r="B213" s="228"/>
      <c r="C213" s="228"/>
    </row>
    <row r="214" spans="1:3">
      <c r="A214" s="228"/>
      <c r="B214" s="228"/>
      <c r="C214" s="228"/>
    </row>
    <row r="215" spans="1:3">
      <c r="A215" s="228"/>
      <c r="B215" s="228"/>
      <c r="C215" s="228"/>
    </row>
    <row r="216" spans="1:3">
      <c r="A216" s="228"/>
      <c r="B216" s="228"/>
      <c r="C216" s="228"/>
    </row>
    <row r="217" spans="1:3">
      <c r="B217" s="228"/>
      <c r="C217" s="228"/>
    </row>
    <row r="218" spans="1:3">
      <c r="A218" s="228"/>
      <c r="B218" s="228"/>
      <c r="C218" s="228"/>
    </row>
    <row r="219" spans="1:3">
      <c r="B219" s="228"/>
      <c r="C219" s="228"/>
    </row>
    <row r="220" spans="1:3">
      <c r="A220" s="228"/>
      <c r="B220" s="228"/>
      <c r="C220" s="228"/>
    </row>
    <row r="221" spans="1:3">
      <c r="A221" s="228"/>
      <c r="B221" s="228"/>
      <c r="C221" s="228"/>
    </row>
    <row r="222" spans="1:3">
      <c r="A222" s="228"/>
      <c r="B222" s="228"/>
      <c r="C222" s="228"/>
    </row>
    <row r="223" spans="1:3">
      <c r="A223" s="228"/>
      <c r="B223" s="228"/>
      <c r="C223" s="228"/>
    </row>
    <row r="224" spans="1:3">
      <c r="A224" s="228"/>
      <c r="B224" s="228"/>
      <c r="C224" s="228"/>
    </row>
    <row r="225" spans="1:3">
      <c r="A225" s="228"/>
      <c r="B225" s="228"/>
      <c r="C225" s="228"/>
    </row>
    <row r="226" spans="1:3">
      <c r="A226" s="228"/>
      <c r="B226" s="228"/>
      <c r="C226" s="228"/>
    </row>
    <row r="227" spans="1:3">
      <c r="A227" s="228"/>
      <c r="B227" s="228"/>
      <c r="C227" s="228"/>
    </row>
    <row r="228" spans="1:3">
      <c r="A228" s="228"/>
      <c r="B228" s="228"/>
      <c r="C228" s="228"/>
    </row>
    <row r="229" spans="1:3">
      <c r="A229" s="228"/>
      <c r="B229" s="228"/>
      <c r="C229" s="228"/>
    </row>
    <row r="230" spans="1:3">
      <c r="A230" s="228"/>
      <c r="B230" s="228"/>
      <c r="C230" s="228"/>
    </row>
    <row r="231" spans="1:3">
      <c r="A231" s="228"/>
      <c r="B231" s="228"/>
      <c r="C231" s="228"/>
    </row>
    <row r="232" spans="1:3">
      <c r="A232" s="228"/>
      <c r="B232" s="228"/>
      <c r="C232" s="228"/>
    </row>
    <row r="233" spans="1:3">
      <c r="A233" s="228"/>
      <c r="B233" s="228"/>
      <c r="C233" s="228"/>
    </row>
    <row r="234" spans="1:3">
      <c r="A234" s="228"/>
      <c r="B234" s="228"/>
      <c r="C234" s="228"/>
    </row>
    <row r="235" spans="1:3">
      <c r="B235" s="228"/>
      <c r="C235" s="228"/>
    </row>
    <row r="236" spans="1:3">
      <c r="A236" s="228"/>
      <c r="B236" s="228"/>
      <c r="C236" s="228"/>
    </row>
    <row r="237" spans="1:3">
      <c r="A237" s="228"/>
      <c r="B237" s="228"/>
      <c r="C237" s="228"/>
    </row>
    <row r="238" spans="1:3">
      <c r="A238" s="228"/>
      <c r="B238" s="228"/>
      <c r="C238" s="228"/>
    </row>
    <row r="239" spans="1:3">
      <c r="A239" s="228"/>
      <c r="B239" s="228"/>
      <c r="C239" s="228"/>
    </row>
    <row r="240" spans="1:3">
      <c r="A240" s="228"/>
      <c r="B240" s="228"/>
      <c r="C240" s="228"/>
    </row>
    <row r="241" spans="1:3">
      <c r="A241" s="228"/>
      <c r="B241" s="228"/>
      <c r="C241" s="228"/>
    </row>
    <row r="242" spans="1:3">
      <c r="A242" s="228"/>
      <c r="B242" s="228"/>
      <c r="C242" s="228"/>
    </row>
    <row r="243" spans="1:3">
      <c r="A243" s="228"/>
      <c r="B243" s="228"/>
      <c r="C243" s="228"/>
    </row>
    <row r="244" spans="1:3">
      <c r="A244" s="228"/>
      <c r="B244" s="228"/>
      <c r="C244" s="228"/>
    </row>
    <row r="245" spans="1:3">
      <c r="A245" s="228"/>
      <c r="B245" s="228"/>
      <c r="C245" s="228"/>
    </row>
    <row r="246" spans="1:3">
      <c r="A246" s="228"/>
      <c r="B246" s="228"/>
      <c r="C246" s="228"/>
    </row>
    <row r="247" spans="1:3">
      <c r="A247" s="228"/>
      <c r="B247" s="228"/>
      <c r="C247" s="228"/>
    </row>
    <row r="248" spans="1:3">
      <c r="A248" s="228"/>
      <c r="B248" s="228"/>
      <c r="C248" s="228"/>
    </row>
    <row r="249" spans="1:3">
      <c r="A249" s="228"/>
      <c r="B249" s="228"/>
      <c r="C249" s="228"/>
    </row>
    <row r="250" spans="1:3">
      <c r="A250" s="228"/>
      <c r="B250" s="228"/>
      <c r="C250" s="228"/>
    </row>
    <row r="251" spans="1:3">
      <c r="A251" s="228"/>
      <c r="B251" s="228"/>
      <c r="C251" s="228"/>
    </row>
    <row r="252" spans="1:3">
      <c r="A252" s="228"/>
      <c r="B252" s="228"/>
      <c r="C252" s="228"/>
    </row>
    <row r="253" spans="1:3">
      <c r="A253" s="228"/>
      <c r="B253" s="228"/>
      <c r="C253" s="228"/>
    </row>
    <row r="254" spans="1:3">
      <c r="A254" s="228"/>
      <c r="B254" s="228"/>
      <c r="C254" s="228"/>
    </row>
    <row r="255" spans="1:3">
      <c r="A255" s="228"/>
      <c r="B255" s="228"/>
      <c r="C255" s="228"/>
    </row>
    <row r="256" spans="1:3">
      <c r="A256" s="228"/>
      <c r="B256" s="228"/>
      <c r="C256" s="228"/>
    </row>
    <row r="257" spans="1:3">
      <c r="A257" s="228"/>
      <c r="B257" s="228"/>
      <c r="C257" s="228"/>
    </row>
    <row r="258" spans="1:3">
      <c r="A258" s="228"/>
      <c r="B258" s="228"/>
      <c r="C258" s="228"/>
    </row>
    <row r="259" spans="1:3">
      <c r="B259" s="228"/>
      <c r="C259" s="228"/>
    </row>
    <row r="260" spans="1:3">
      <c r="A260" s="228"/>
      <c r="B260" s="228"/>
      <c r="C260" s="228"/>
    </row>
    <row r="261" spans="1:3">
      <c r="A261" s="228"/>
      <c r="B261" s="228"/>
      <c r="C261" s="228"/>
    </row>
    <row r="262" spans="1:3">
      <c r="A262" s="228"/>
      <c r="B262" s="228"/>
      <c r="C262" s="228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4" t="s">
        <v>88</v>
      </c>
      <c r="B2" s="234"/>
      <c r="C2" s="234"/>
      <c r="F2" s="235" t="s">
        <v>88</v>
      </c>
      <c r="G2" s="235"/>
      <c r="H2" s="235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4">
        <v>1.7690457530470504E-2</v>
      </c>
      <c r="H7" t="s">
        <v>66</v>
      </c>
      <c r="I7" s="235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4">
        <v>3.4900260585577894E-2</v>
      </c>
      <c r="H11" t="s">
        <v>66</v>
      </c>
      <c r="I11" s="235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4">
        <v>4.7674795830571111E-2</v>
      </c>
      <c r="H15" t="s">
        <v>66</v>
      </c>
      <c r="I15" s="235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4">
        <v>7.1463803858987374E-2</v>
      </c>
      <c r="H19" t="s">
        <v>66</v>
      </c>
      <c r="I19" s="235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4">
        <v>0.150014794358418</v>
      </c>
      <c r="H23" t="s">
        <v>66</v>
      </c>
      <c r="I23" s="235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3">
        <v>1.5614791584999347E-2</v>
      </c>
      <c r="H29" t="s">
        <v>66</v>
      </c>
      <c r="I29" s="213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3">
        <v>2.9833774881016576E-2</v>
      </c>
      <c r="H33" t="s">
        <v>66</v>
      </c>
      <c r="I33" s="213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3">
        <v>4.0598197253651359E-2</v>
      </c>
      <c r="H37" t="s">
        <v>66</v>
      </c>
      <c r="I37" s="213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3">
        <v>6.3711911357340723E-2</v>
      </c>
      <c r="H41" t="s">
        <v>66</v>
      </c>
      <c r="I41" s="213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3">
        <v>0.14126469396027563</v>
      </c>
      <c r="H45" t="s">
        <v>66</v>
      </c>
      <c r="I45" s="213">
        <v>0.15323916220165612</v>
      </c>
    </row>
    <row r="58" spans="1:14" ht="20.25">
      <c r="A58" s="271" t="s">
        <v>135</v>
      </c>
      <c r="B58" s="271"/>
      <c r="C58" s="271"/>
      <c r="D58" s="271"/>
      <c r="E58" s="271"/>
      <c r="F58" s="271"/>
      <c r="G58" s="271"/>
      <c r="H58" s="271"/>
      <c r="I58" s="271"/>
    </row>
    <row r="59" spans="1:14">
      <c r="A59" s="177" t="s">
        <v>88</v>
      </c>
      <c r="B59" s="171"/>
      <c r="C59" s="171"/>
      <c r="D59" s="179"/>
      <c r="E59" s="213"/>
      <c r="F59" s="213" t="s">
        <v>88</v>
      </c>
      <c r="G59" s="213"/>
      <c r="H59" s="213"/>
      <c r="I59" s="213"/>
    </row>
    <row r="60" spans="1:14">
      <c r="A60" s="224" t="s">
        <v>175</v>
      </c>
      <c r="B60" s="224"/>
      <c r="C60" s="224"/>
      <c r="D60" s="214" t="s">
        <v>176</v>
      </c>
      <c r="E60" s="213"/>
      <c r="F60" s="229" t="s">
        <v>177</v>
      </c>
      <c r="G60" s="230"/>
      <c r="H60" s="231"/>
      <c r="I60" s="213" t="s">
        <v>178</v>
      </c>
    </row>
    <row r="61" spans="1:14" ht="13.5">
      <c r="A61" s="206" t="s">
        <v>96</v>
      </c>
      <c r="B61" s="207"/>
      <c r="C61" s="208"/>
      <c r="D61" s="179"/>
      <c r="E61" s="202"/>
      <c r="F61" s="213" t="s">
        <v>96</v>
      </c>
      <c r="G61" s="213"/>
      <c r="H61" s="213"/>
      <c r="I61" s="213"/>
    </row>
    <row r="62" spans="1:14">
      <c r="A62" s="171"/>
      <c r="B62" s="171"/>
      <c r="C62" s="183" t="s">
        <v>65</v>
      </c>
      <c r="D62" s="226">
        <v>6566</v>
      </c>
      <c r="E62" s="213"/>
      <c r="F62" s="213"/>
      <c r="G62" s="213"/>
      <c r="H62" s="213" t="s">
        <v>65</v>
      </c>
      <c r="I62" s="213">
        <v>5736</v>
      </c>
    </row>
    <row r="63" spans="1:14" s="4" customFormat="1">
      <c r="A63" s="171"/>
      <c r="B63" s="171"/>
      <c r="C63" s="183" t="s">
        <v>68</v>
      </c>
      <c r="D63" s="226">
        <v>364089</v>
      </c>
      <c r="E63" s="213"/>
      <c r="F63" s="213"/>
      <c r="G63" s="213"/>
      <c r="H63" s="213" t="s">
        <v>68</v>
      </c>
      <c r="I63" s="213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5">
        <v>1.8034052113631557E-2</v>
      </c>
      <c r="E64" s="213"/>
      <c r="F64" s="213"/>
      <c r="G64" s="213"/>
      <c r="H64" s="213" t="s">
        <v>66</v>
      </c>
      <c r="I64" s="227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4"/>
      <c r="E65" s="213"/>
      <c r="F65" s="213" t="s">
        <v>97</v>
      </c>
      <c r="G65" s="213"/>
      <c r="H65" s="213"/>
      <c r="I65" s="213"/>
      <c r="M65" s="87"/>
      <c r="N65" s="92"/>
    </row>
    <row r="66" spans="1:14" s="4" customFormat="1">
      <c r="A66" s="177"/>
      <c r="B66" s="171"/>
      <c r="C66" s="183" t="s">
        <v>65</v>
      </c>
      <c r="D66" s="226">
        <v>2637</v>
      </c>
      <c r="E66" s="213"/>
      <c r="F66" s="213"/>
      <c r="G66" s="213"/>
      <c r="H66" s="213" t="s">
        <v>65</v>
      </c>
      <c r="I66" s="213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6">
        <v>84776</v>
      </c>
      <c r="E67" s="213"/>
      <c r="F67" s="213"/>
      <c r="G67" s="213"/>
      <c r="H67" s="213" t="s">
        <v>68</v>
      </c>
      <c r="I67" s="213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5">
        <v>3.1105501557044446E-2</v>
      </c>
      <c r="E68" s="213"/>
      <c r="F68" s="213"/>
      <c r="G68" s="213"/>
      <c r="H68" s="213" t="s">
        <v>66</v>
      </c>
      <c r="I68" s="227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4"/>
      <c r="E69" s="213"/>
      <c r="F69" s="213" t="s">
        <v>121</v>
      </c>
      <c r="G69" s="213"/>
      <c r="H69" s="213"/>
      <c r="I69" s="213"/>
      <c r="M69" s="87"/>
      <c r="N69" s="92"/>
    </row>
    <row r="70" spans="1:14" s="4" customFormat="1">
      <c r="A70" s="177"/>
      <c r="B70" s="171"/>
      <c r="C70" s="183" t="s">
        <v>65</v>
      </c>
      <c r="D70" s="226">
        <v>2847</v>
      </c>
      <c r="E70" s="213"/>
      <c r="F70" s="213"/>
      <c r="G70" s="213"/>
      <c r="H70" s="213" t="s">
        <v>65</v>
      </c>
      <c r="I70" s="213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6">
        <v>68350</v>
      </c>
      <c r="E71" s="213"/>
      <c r="F71" s="213"/>
      <c r="G71" s="213"/>
      <c r="H71" s="213" t="s">
        <v>68</v>
      </c>
      <c r="I71" s="213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5">
        <v>4.1653255303584491E-2</v>
      </c>
      <c r="E72" s="213"/>
      <c r="F72" s="213"/>
      <c r="G72" s="213"/>
      <c r="H72" s="213" t="s">
        <v>66</v>
      </c>
      <c r="I72" s="227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4"/>
      <c r="E73" s="213"/>
      <c r="F73" s="213" t="s">
        <v>122</v>
      </c>
      <c r="G73" s="213"/>
      <c r="H73" s="213"/>
      <c r="I73" s="213"/>
      <c r="M73" s="87"/>
      <c r="N73" s="92"/>
    </row>
    <row r="74" spans="1:14" s="4" customFormat="1">
      <c r="A74" s="177"/>
      <c r="B74" s="171"/>
      <c r="C74" s="183" t="s">
        <v>65</v>
      </c>
      <c r="D74" s="226">
        <v>2218</v>
      </c>
      <c r="E74" s="213"/>
      <c r="F74" s="213"/>
      <c r="G74" s="213"/>
      <c r="H74" s="213" t="s">
        <v>65</v>
      </c>
      <c r="I74" s="213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6">
        <v>33472</v>
      </c>
      <c r="E75" s="213"/>
      <c r="F75" s="213"/>
      <c r="G75" s="213"/>
      <c r="H75" s="213" t="s">
        <v>68</v>
      </c>
      <c r="I75" s="213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5">
        <v>6.6264340344168254E-2</v>
      </c>
      <c r="E76" s="213"/>
      <c r="F76" s="213"/>
      <c r="G76" s="213"/>
      <c r="H76" s="213" t="s">
        <v>66</v>
      </c>
      <c r="I76" s="227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4"/>
      <c r="E77" s="213"/>
      <c r="F77" s="213" t="s">
        <v>99</v>
      </c>
      <c r="G77" s="213"/>
      <c r="H77" s="213"/>
      <c r="I77" s="213"/>
      <c r="M77" s="87"/>
      <c r="N77" s="92"/>
    </row>
    <row r="78" spans="1:14" s="4" customFormat="1">
      <c r="A78" s="171"/>
      <c r="B78" s="171"/>
      <c r="C78" s="183" t="s">
        <v>65</v>
      </c>
      <c r="D78" s="226">
        <v>1436</v>
      </c>
      <c r="E78" s="213"/>
      <c r="F78" s="213"/>
      <c r="G78" s="213"/>
      <c r="H78" s="213" t="s">
        <v>65</v>
      </c>
      <c r="I78" s="213">
        <f>Summary!$E$16</f>
        <v>2717</v>
      </c>
      <c r="M78" s="87"/>
      <c r="N78" s="92"/>
    </row>
    <row r="79" spans="1:14" s="4" customFormat="1">
      <c r="A79" s="171"/>
      <c r="B79" s="171"/>
      <c r="C79" s="183" t="s">
        <v>68</v>
      </c>
      <c r="D79" s="226">
        <v>10065</v>
      </c>
      <c r="E79" s="213"/>
      <c r="F79" s="213"/>
      <c r="G79" s="213"/>
      <c r="H79" s="213" t="s">
        <v>68</v>
      </c>
      <c r="I79" s="213">
        <f>Summary!$C$16</f>
        <v>11244</v>
      </c>
      <c r="M79" s="87"/>
      <c r="N79" s="92"/>
    </row>
    <row r="80" spans="1:14" s="4" customFormat="1">
      <c r="A80" s="171"/>
      <c r="B80" s="171"/>
      <c r="C80" s="183" t="s">
        <v>66</v>
      </c>
      <c r="D80" s="225">
        <v>0.14267262791852955</v>
      </c>
      <c r="E80" s="213"/>
      <c r="F80" s="213"/>
      <c r="G80" s="213"/>
      <c r="H80" s="87" t="s">
        <v>66</v>
      </c>
      <c r="I80" s="227">
        <f>I78/I79</f>
        <v>0.24163998577018855</v>
      </c>
      <c r="M80" s="87"/>
      <c r="N80" s="92"/>
    </row>
    <row r="81" spans="1:14" s="4" customFormat="1">
      <c r="A81" s="213" t="s">
        <v>88</v>
      </c>
      <c r="B81" s="213"/>
      <c r="C81" s="213"/>
      <c r="D81" s="213"/>
      <c r="E81" s="213"/>
      <c r="F81" s="213" t="s">
        <v>88</v>
      </c>
      <c r="G81" s="213"/>
      <c r="H81" s="213"/>
      <c r="I81" s="213"/>
      <c r="M81" s="87"/>
      <c r="N81" s="92"/>
    </row>
    <row r="82" spans="1:14" s="4" customFormat="1">
      <c r="A82" s="216" t="s">
        <v>169</v>
      </c>
      <c r="B82" s="216"/>
      <c r="C82" s="216"/>
      <c r="D82" s="213" t="s">
        <v>168</v>
      </c>
      <c r="E82" s="213"/>
      <c r="F82" s="221" t="s">
        <v>173</v>
      </c>
      <c r="G82" s="222"/>
      <c r="H82" s="223"/>
      <c r="I82" s="213" t="s">
        <v>174</v>
      </c>
      <c r="M82" s="87"/>
      <c r="N82" s="92"/>
    </row>
    <row r="83" spans="1:14" s="4" customFormat="1">
      <c r="A83" s="213" t="s">
        <v>96</v>
      </c>
      <c r="B83" s="213"/>
      <c r="C83" s="213"/>
      <c r="D83" s="213"/>
      <c r="E83" s="213"/>
      <c r="F83" s="213" t="s">
        <v>96</v>
      </c>
      <c r="G83" s="213"/>
      <c r="H83" s="213"/>
      <c r="I83" s="213"/>
      <c r="M83" s="87"/>
      <c r="N83" s="92"/>
    </row>
    <row r="84" spans="1:14" s="4" customFormat="1">
      <c r="A84" s="213"/>
      <c r="B84" s="213"/>
      <c r="C84" s="213" t="s">
        <v>65</v>
      </c>
      <c r="D84" s="213">
        <v>6593</v>
      </c>
      <c r="E84" s="213"/>
      <c r="F84" s="213"/>
      <c r="G84" s="213"/>
      <c r="H84" s="213" t="s">
        <v>65</v>
      </c>
      <c r="I84" s="213">
        <v>5997</v>
      </c>
      <c r="M84" s="87"/>
      <c r="N84" s="92"/>
    </row>
    <row r="85" spans="1:14" s="4" customFormat="1">
      <c r="A85" s="213"/>
      <c r="B85" s="213"/>
      <c r="C85" s="213" t="s">
        <v>68</v>
      </c>
      <c r="D85" s="213">
        <v>347175</v>
      </c>
      <c r="E85" s="213"/>
      <c r="F85" s="213"/>
      <c r="G85" s="213"/>
      <c r="H85" s="213" t="s">
        <v>68</v>
      </c>
      <c r="I85" s="213">
        <v>369907</v>
      </c>
      <c r="M85" s="87"/>
      <c r="N85" s="92"/>
    </row>
    <row r="86" spans="1:14" s="4" customFormat="1">
      <c r="A86" s="213"/>
      <c r="B86" s="213"/>
      <c r="C86" s="213" t="s">
        <v>66</v>
      </c>
      <c r="D86" s="217">
        <v>1.899042269748686E-2</v>
      </c>
      <c r="E86" s="213"/>
      <c r="F86" s="213"/>
      <c r="G86" s="213"/>
      <c r="H86" s="213" t="s">
        <v>66</v>
      </c>
      <c r="I86" s="220">
        <v>1.6212183062229154E-2</v>
      </c>
      <c r="M86" s="87"/>
      <c r="N86" s="92"/>
    </row>
    <row r="87" spans="1:14" s="4" customFormat="1">
      <c r="A87" s="213" t="s">
        <v>97</v>
      </c>
      <c r="B87" s="213"/>
      <c r="C87" s="213"/>
      <c r="D87" s="213"/>
      <c r="E87" s="213"/>
      <c r="F87" s="213" t="s">
        <v>97</v>
      </c>
      <c r="G87" s="213"/>
      <c r="H87" s="213"/>
      <c r="I87" s="213"/>
      <c r="M87" s="87"/>
      <c r="N87" s="92"/>
    </row>
    <row r="88" spans="1:14" s="4" customFormat="1">
      <c r="A88" s="213"/>
      <c r="B88" s="213"/>
      <c r="C88" s="213" t="s">
        <v>65</v>
      </c>
      <c r="D88" s="213">
        <v>2744</v>
      </c>
      <c r="E88" s="213"/>
      <c r="F88" s="213"/>
      <c r="G88" s="213"/>
      <c r="H88" s="213" t="s">
        <v>65</v>
      </c>
      <c r="I88" s="213">
        <v>2637</v>
      </c>
      <c r="M88" s="87"/>
      <c r="N88" s="92"/>
    </row>
    <row r="89" spans="1:14" s="4" customFormat="1">
      <c r="A89" s="213"/>
      <c r="B89" s="213"/>
      <c r="C89" s="213" t="s">
        <v>68</v>
      </c>
      <c r="D89" s="213">
        <v>74204</v>
      </c>
      <c r="E89" s="213"/>
      <c r="F89" s="213"/>
      <c r="G89" s="213"/>
      <c r="H89" s="213" t="s">
        <v>68</v>
      </c>
      <c r="I89" s="213">
        <v>84776</v>
      </c>
      <c r="M89" s="87"/>
      <c r="N89" s="92"/>
    </row>
    <row r="90" spans="1:14" s="4" customFormat="1">
      <c r="A90" s="213"/>
      <c r="B90" s="213"/>
      <c r="C90" s="213" t="s">
        <v>66</v>
      </c>
      <c r="D90" s="217">
        <v>3.6979138590911544E-2</v>
      </c>
      <c r="E90" s="213"/>
      <c r="F90" s="213"/>
      <c r="G90" s="213"/>
      <c r="H90" s="213" t="s">
        <v>66</v>
      </c>
      <c r="I90" s="220">
        <v>3.1105501557044446E-2</v>
      </c>
      <c r="M90" s="87"/>
      <c r="N90" s="92"/>
    </row>
    <row r="91" spans="1:14" s="4" customFormat="1">
      <c r="A91" s="213" t="s">
        <v>121</v>
      </c>
      <c r="B91" s="213"/>
      <c r="C91" s="213"/>
      <c r="D91" s="213"/>
      <c r="E91" s="213"/>
      <c r="F91" s="213" t="s">
        <v>121</v>
      </c>
      <c r="G91" s="213"/>
      <c r="H91" s="213"/>
      <c r="I91" s="213"/>
      <c r="M91" s="87"/>
      <c r="N91" s="92"/>
    </row>
    <row r="92" spans="1:14" s="4" customFormat="1">
      <c r="A92" s="213"/>
      <c r="B92" s="213"/>
      <c r="C92" s="213" t="s">
        <v>65</v>
      </c>
      <c r="D92" s="213">
        <v>2632</v>
      </c>
      <c r="E92" s="213"/>
      <c r="F92" s="213"/>
      <c r="G92" s="213"/>
      <c r="H92" s="213" t="s">
        <v>65</v>
      </c>
      <c r="I92" s="213">
        <v>2847</v>
      </c>
      <c r="M92" s="87"/>
      <c r="N92" s="92"/>
    </row>
    <row r="93" spans="1:14" s="4" customFormat="1">
      <c r="A93" s="213"/>
      <c r="B93" s="213"/>
      <c r="C93" s="213" t="s">
        <v>68</v>
      </c>
      <c r="D93" s="213">
        <v>58084</v>
      </c>
      <c r="E93" s="213"/>
      <c r="F93" s="213"/>
      <c r="G93" s="213"/>
      <c r="H93" s="213" t="s">
        <v>68</v>
      </c>
      <c r="I93" s="213">
        <v>68350</v>
      </c>
      <c r="M93" s="87"/>
      <c r="N93" s="92"/>
    </row>
    <row r="94" spans="1:14" s="4" customFormat="1">
      <c r="A94" s="213"/>
      <c r="B94" s="213"/>
      <c r="C94" s="213" t="s">
        <v>66</v>
      </c>
      <c r="D94" s="217">
        <v>4.5313683630603951E-2</v>
      </c>
      <c r="E94" s="213"/>
      <c r="F94" s="213"/>
      <c r="G94" s="213"/>
      <c r="H94" s="213" t="s">
        <v>66</v>
      </c>
      <c r="I94" s="220">
        <v>4.1653255303584491E-2</v>
      </c>
      <c r="M94" s="87"/>
      <c r="N94" s="92"/>
    </row>
    <row r="95" spans="1:14" s="4" customFormat="1">
      <c r="A95" s="213" t="s">
        <v>122</v>
      </c>
      <c r="B95" s="213"/>
      <c r="C95" s="213"/>
      <c r="D95" s="213"/>
      <c r="E95" s="213"/>
      <c r="F95" s="213" t="s">
        <v>122</v>
      </c>
      <c r="G95" s="213"/>
      <c r="H95" s="213"/>
      <c r="I95" s="213"/>
      <c r="M95" s="87"/>
      <c r="N95" s="92"/>
    </row>
    <row r="96" spans="1:14" s="4" customFormat="1">
      <c r="A96" s="213"/>
      <c r="B96" s="213"/>
      <c r="C96" s="213" t="s">
        <v>65</v>
      </c>
      <c r="D96" s="213">
        <v>2028</v>
      </c>
      <c r="E96" s="213"/>
      <c r="F96" s="213"/>
      <c r="G96" s="213"/>
      <c r="H96" s="213" t="s">
        <v>65</v>
      </c>
      <c r="I96" s="213">
        <v>2218</v>
      </c>
      <c r="M96" s="87"/>
      <c r="N96" s="92"/>
    </row>
    <row r="97" spans="1:14" s="4" customFormat="1">
      <c r="A97" s="213"/>
      <c r="B97" s="213"/>
      <c r="C97" s="213" t="s">
        <v>68</v>
      </c>
      <c r="D97" s="213">
        <v>28894</v>
      </c>
      <c r="E97" s="213"/>
      <c r="F97" s="213"/>
      <c r="G97" s="213"/>
      <c r="H97" s="213" t="s">
        <v>68</v>
      </c>
      <c r="I97" s="213">
        <v>33472</v>
      </c>
      <c r="M97" s="87"/>
      <c r="N97" s="92"/>
    </row>
    <row r="98" spans="1:14" s="4" customFormat="1">
      <c r="A98" s="213"/>
      <c r="B98" s="213"/>
      <c r="C98" s="213" t="s">
        <v>66</v>
      </c>
      <c r="D98" s="217">
        <v>7.0187582196995918E-2</v>
      </c>
      <c r="E98" s="213"/>
      <c r="F98" s="213"/>
      <c r="G98" s="213"/>
      <c r="H98" s="213" t="s">
        <v>66</v>
      </c>
      <c r="I98" s="220">
        <v>6.6264340344168254E-2</v>
      </c>
      <c r="M98" s="87"/>
      <c r="N98" s="92"/>
    </row>
    <row r="99" spans="1:14" s="4" customFormat="1">
      <c r="A99" s="213" t="s">
        <v>99</v>
      </c>
      <c r="B99" s="213"/>
      <c r="C99" s="213"/>
      <c r="D99" s="213"/>
      <c r="E99" s="213"/>
      <c r="F99" s="213" t="s">
        <v>99</v>
      </c>
      <c r="G99" s="213"/>
      <c r="H99" s="213"/>
      <c r="I99" s="213"/>
      <c r="M99" s="87"/>
      <c r="N99" s="92"/>
    </row>
    <row r="100" spans="1:14" s="4" customFormat="1">
      <c r="A100" s="213"/>
      <c r="B100" s="213"/>
      <c r="C100" s="213" t="s">
        <v>65</v>
      </c>
      <c r="D100" s="213">
        <v>1287</v>
      </c>
      <c r="E100" s="213"/>
      <c r="F100" s="213"/>
      <c r="G100" s="213"/>
      <c r="H100" s="213" t="s">
        <v>65</v>
      </c>
      <c r="I100" s="213">
        <v>2828</v>
      </c>
      <c r="M100" s="87"/>
      <c r="N100" s="92"/>
    </row>
    <row r="101" spans="1:14" s="4" customFormat="1">
      <c r="A101" s="213"/>
      <c r="B101" s="213"/>
      <c r="C101" s="213" t="s">
        <v>68</v>
      </c>
      <c r="D101" s="213">
        <v>9334</v>
      </c>
      <c r="E101" s="213"/>
      <c r="F101" s="213"/>
      <c r="G101" s="213"/>
      <c r="H101" s="213" t="s">
        <v>68</v>
      </c>
      <c r="I101" s="213">
        <v>10065</v>
      </c>
      <c r="M101" s="87"/>
      <c r="N101" s="92"/>
    </row>
    <row r="102" spans="1:14" s="4" customFormat="1">
      <c r="A102" s="213"/>
      <c r="B102" s="213"/>
      <c r="C102" s="213" t="s">
        <v>66</v>
      </c>
      <c r="D102" s="217">
        <v>0.13788300835654596</v>
      </c>
      <c r="E102" s="213"/>
      <c r="F102" s="213"/>
      <c r="G102" s="213"/>
      <c r="H102" s="213" t="s">
        <v>66</v>
      </c>
      <c r="I102" s="220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3"/>
      <c r="F103" s="171" t="s">
        <v>88</v>
      </c>
      <c r="G103" s="171"/>
      <c r="H103" s="171"/>
      <c r="I103" s="215"/>
      <c r="M103" s="87"/>
      <c r="N103" s="92"/>
    </row>
    <row r="104" spans="1:14" s="4" customFormat="1">
      <c r="A104" s="203" t="s">
        <v>159</v>
      </c>
      <c r="B104" s="209"/>
      <c r="C104" s="210"/>
      <c r="D104" s="214" t="s">
        <v>157</v>
      </c>
      <c r="E104" s="213"/>
      <c r="F104" s="272" t="s">
        <v>160</v>
      </c>
      <c r="G104" s="273"/>
      <c r="H104" s="274"/>
      <c r="I104" s="214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3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3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3"/>
      <c r="F108" s="171"/>
      <c r="G108" s="171"/>
      <c r="H108" s="183" t="s">
        <v>66</v>
      </c>
      <c r="I108" s="211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3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3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3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3"/>
      <c r="F112" s="171"/>
      <c r="G112" s="171"/>
      <c r="H112" s="183" t="s">
        <v>66</v>
      </c>
      <c r="I112" s="211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3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3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3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3"/>
      <c r="F116" s="171"/>
      <c r="G116" s="171"/>
      <c r="H116" s="183" t="s">
        <v>66</v>
      </c>
      <c r="I116" s="211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3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3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3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3"/>
      <c r="F120" s="171"/>
      <c r="G120" s="171"/>
      <c r="H120" s="183" t="s">
        <v>66</v>
      </c>
      <c r="I120" s="211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3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3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3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1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8" t="s">
        <v>68</v>
      </c>
      <c r="B237" s="268"/>
      <c r="C237" s="268"/>
      <c r="D237" s="52">
        <v>380274</v>
      </c>
      <c r="F237" s="268" t="s">
        <v>68</v>
      </c>
      <c r="G237" s="268"/>
      <c r="H237" s="268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8" t="s">
        <v>65</v>
      </c>
      <c r="B241" s="268"/>
      <c r="C241" s="268"/>
      <c r="D241" s="52">
        <v>5127</v>
      </c>
      <c r="F241" s="268" t="s">
        <v>65</v>
      </c>
      <c r="G241" s="268"/>
      <c r="H241" s="268"/>
      <c r="I241" s="52">
        <v>5853</v>
      </c>
    </row>
    <row r="242" spans="1:9">
      <c r="A242" s="268" t="s">
        <v>68</v>
      </c>
      <c r="B242" s="268"/>
      <c r="C242" s="268"/>
      <c r="D242" s="52">
        <v>86273</v>
      </c>
      <c r="F242" s="268" t="s">
        <v>68</v>
      </c>
      <c r="G242" s="268"/>
      <c r="H242" s="268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9" t="s">
        <v>66</v>
      </c>
      <c r="G243" s="270"/>
      <c r="H243" s="270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8" t="s">
        <v>65</v>
      </c>
      <c r="G246" s="268"/>
      <c r="H246" s="268"/>
      <c r="I246" s="52">
        <v>10096</v>
      </c>
    </row>
    <row r="247" spans="1:9">
      <c r="B247" s="27"/>
      <c r="C247" s="27" t="s">
        <v>68</v>
      </c>
      <c r="D247" s="52">
        <v>103963</v>
      </c>
      <c r="F247" s="268" t="s">
        <v>68</v>
      </c>
      <c r="G247" s="268"/>
      <c r="H247" s="268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9" t="s">
        <v>66</v>
      </c>
      <c r="G248" s="270"/>
      <c r="H248" s="270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8" t="s">
        <v>68</v>
      </c>
      <c r="B252" s="268"/>
      <c r="C252" s="268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8" t="s">
        <v>68</v>
      </c>
      <c r="B260" s="268"/>
      <c r="C260" s="268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8" t="s">
        <v>65</v>
      </c>
      <c r="B264" s="268"/>
      <c r="C264" s="268"/>
      <c r="D264" s="115">
        <v>6128</v>
      </c>
      <c r="F264" s="58"/>
      <c r="G264" s="126"/>
      <c r="H264" s="126"/>
      <c r="I264" s="139"/>
    </row>
    <row r="265" spans="1:9">
      <c r="A265" s="268" t="s">
        <v>68</v>
      </c>
      <c r="B265" s="268"/>
      <c r="C265" s="268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8" t="s">
        <v>68</v>
      </c>
      <c r="B275" s="268"/>
      <c r="C275" s="268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7.9143713045136829E-2</v>
      </c>
      <c r="D320" s="90">
        <f>Summary!$C$13</f>
        <v>89129</v>
      </c>
      <c r="E320" s="9">
        <f>Summary!$E$13</f>
        <v>7054</v>
      </c>
    </row>
    <row r="321" spans="3:6">
      <c r="C321" s="86">
        <f>E321/D321</f>
        <v>0.13955415167128396</v>
      </c>
      <c r="D321" s="90">
        <f>Summary!$C$15</f>
        <v>38623</v>
      </c>
      <c r="E321" s="9">
        <f>Summary!$E$15</f>
        <v>5390</v>
      </c>
    </row>
    <row r="322" spans="3:6">
      <c r="C322" s="86">
        <f>E322/D322</f>
        <v>0.24163998577018855</v>
      </c>
      <c r="D322" s="91">
        <f>Summary!$C$16</f>
        <v>11244</v>
      </c>
      <c r="E322" s="10">
        <f>Summary!$E$16</f>
        <v>2717</v>
      </c>
    </row>
    <row r="323" spans="3:6">
      <c r="C323" s="94">
        <f>E323/D323</f>
        <v>0.10907508129730352</v>
      </c>
      <c r="D323" s="11">
        <f>SUM(D320:D322)</f>
        <v>138996</v>
      </c>
      <c r="E323" s="11">
        <f>SUM(E320:E322)</f>
        <v>15161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189</v>
      </c>
    </row>
    <row r="7" spans="1:1">
      <c r="A7" s="166" t="s">
        <v>128</v>
      </c>
    </row>
    <row r="8" spans="1:1">
      <c r="A8" s="190" t="s">
        <v>171</v>
      </c>
    </row>
    <row r="9" spans="1:1">
      <c r="A9" s="190" t="s">
        <v>172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6" t="s">
        <v>0</v>
      </c>
      <c r="E19" s="266"/>
      <c r="F19" s="266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topLeftCell="A10" zoomScaleNormal="100" zoomScaleSheetLayoutView="100" workbookViewId="0">
      <selection activeCell="G17" sqref="G17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Oct-Dec 2014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Oct-Dec 2014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Oct-Dec 2014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89129</v>
      </c>
      <c r="D13" s="72"/>
      <c r="E13" s="73">
        <f>'5-9'!$J$2</f>
        <v>7054</v>
      </c>
      <c r="F13" s="72"/>
      <c r="G13" s="74">
        <f>E13/C13</f>
        <v>7.9143713045136829E-2</v>
      </c>
    </row>
    <row r="14" spans="1:9" ht="13.5">
      <c r="A14" s="81" t="s">
        <v>114</v>
      </c>
      <c r="B14" s="5"/>
      <c r="C14" s="71">
        <f>'10-25'!$J$3</f>
        <v>75730</v>
      </c>
      <c r="D14" s="72"/>
      <c r="E14" s="73">
        <f>'10-25'!$J$2</f>
        <v>7843</v>
      </c>
      <c r="F14" s="72"/>
      <c r="G14" s="74">
        <f>E14/C14</f>
        <v>0.10356529776838769</v>
      </c>
    </row>
    <row r="15" spans="1:9" ht="13.5">
      <c r="A15" s="81" t="s">
        <v>115</v>
      </c>
      <c r="B15" s="5"/>
      <c r="C15" s="71">
        <f>'26-99'!$J$3</f>
        <v>38623</v>
      </c>
      <c r="D15" s="72"/>
      <c r="E15" s="73">
        <f>'26-99'!$J$2</f>
        <v>5390</v>
      </c>
      <c r="F15" s="72"/>
      <c r="G15" s="74">
        <f>E15/C15</f>
        <v>0.13955415167128396</v>
      </c>
    </row>
    <row r="16" spans="1:9" ht="13.5">
      <c r="A16" s="82" t="s">
        <v>38</v>
      </c>
      <c r="B16" s="5"/>
      <c r="C16" s="75">
        <f>'100+'!$J$3</f>
        <v>11244</v>
      </c>
      <c r="D16" s="72"/>
      <c r="E16" s="76">
        <f>'100+'!$J$2</f>
        <v>2717</v>
      </c>
      <c r="F16" s="72"/>
      <c r="G16" s="77">
        <f>E16/C16</f>
        <v>0.24163998577018855</v>
      </c>
    </row>
    <row r="17" spans="1:7" ht="13.5">
      <c r="A17" s="4" t="s">
        <v>84</v>
      </c>
      <c r="B17" s="4"/>
      <c r="C17" s="78">
        <f>SUM(C13:C16)</f>
        <v>214726</v>
      </c>
      <c r="D17" s="79"/>
      <c r="E17" s="78">
        <f>SUM(E13:E16)</f>
        <v>23004</v>
      </c>
      <c r="F17" s="79"/>
      <c r="G17" s="80">
        <f>E17/C17</f>
        <v>0.10713187969784749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392610</v>
      </c>
      <c r="D46" s="97"/>
      <c r="E46" s="98">
        <f>'0-4'!$J$2</f>
        <v>18036</v>
      </c>
      <c r="F46" s="97"/>
      <c r="G46" s="99">
        <f>E46/C46</f>
        <v>4.5938717811568733E-2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topLeftCell="A10" zoomScaleNormal="100" zoomScaleSheetLayoutView="100" workbookViewId="0">
      <selection activeCell="D27" sqref="D27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7"/>
      <c r="C1" s="267"/>
      <c r="D1" s="267"/>
      <c r="E1" s="267"/>
      <c r="F1" s="267"/>
      <c r="G1" s="267"/>
      <c r="H1" s="267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32" t="s">
        <v>184</v>
      </c>
      <c r="E28" s="197">
        <f>[1]Summary!$G$17</f>
        <v>4.9881575051810914E-2</v>
      </c>
      <c r="F28" s="173">
        <f>[1]Summary!$C$17</f>
        <v>202660</v>
      </c>
      <c r="G28" s="173">
        <f>[1]Summary!$E$17</f>
        <v>10109</v>
      </c>
      <c r="H28" s="219">
        <f>SUM($G$28:G28)/SUM($F$28:F28)</f>
        <v>4.9881575051810914E-2</v>
      </c>
    </row>
    <row r="29" spans="1:14" ht="10.5" customHeight="1">
      <c r="A29" s="171"/>
      <c r="B29" s="172" t="s">
        <v>110</v>
      </c>
      <c r="C29" s="171"/>
      <c r="D29" s="233" t="s">
        <v>185</v>
      </c>
      <c r="E29" s="197">
        <f>[2]Summary!$G$17</f>
        <v>5.1288228931065001E-2</v>
      </c>
      <c r="F29" s="173">
        <f>[2]Summary!$C$17</f>
        <v>203380</v>
      </c>
      <c r="G29" s="173">
        <f>[2]Summary!$E$17</f>
        <v>10431</v>
      </c>
      <c r="H29" s="219">
        <f>SUM($G$28:G29)/SUM($F$28:F29)</f>
        <v>5.0586149147867208E-2</v>
      </c>
      <c r="J29" s="103"/>
    </row>
    <row r="30" spans="1:14" ht="11.25" customHeight="1">
      <c r="A30" s="171"/>
      <c r="B30" s="174" t="s">
        <v>111</v>
      </c>
      <c r="C30" s="171"/>
      <c r="D30" s="236" t="s">
        <v>188</v>
      </c>
      <c r="E30" s="197">
        <f>[3]Summary!$G$17</f>
        <v>4.5372668815049866E-2</v>
      </c>
      <c r="F30" s="173">
        <f>[3]Summary!$C$17</f>
        <v>202633</v>
      </c>
      <c r="G30" s="173">
        <f>[3]Summary!$E$17</f>
        <v>9194</v>
      </c>
      <c r="H30" s="219">
        <f>SUM($G$28:G30)/SUM($F$28:F30)</f>
        <v>4.8850532223377742E-2</v>
      </c>
      <c r="J30" s="103"/>
    </row>
    <row r="31" spans="1:14" ht="11.25" customHeight="1">
      <c r="A31" s="171"/>
      <c r="B31" s="172" t="s">
        <v>109</v>
      </c>
      <c r="C31" s="171"/>
      <c r="D31" s="241" t="s">
        <v>190</v>
      </c>
      <c r="E31" s="197">
        <f>[4]Summary!$G$17</f>
        <v>4.3216050979033603E-2</v>
      </c>
      <c r="F31" s="173">
        <f>[4]Summary!$C$17</f>
        <v>204947</v>
      </c>
      <c r="G31" s="173">
        <f>[4]Summary!$E$17</f>
        <v>8857</v>
      </c>
      <c r="H31" s="219">
        <f>SUM($G$28:G31)/SUM($F$28:F31)</f>
        <v>4.743123325385315E-2</v>
      </c>
      <c r="J31" s="103"/>
    </row>
    <row r="32" spans="1:14" ht="10.5" customHeight="1">
      <c r="A32" s="171"/>
      <c r="B32" s="171" t="s">
        <v>170</v>
      </c>
      <c r="C32" s="171"/>
      <c r="D32" s="242" t="s">
        <v>191</v>
      </c>
      <c r="E32" s="197">
        <f>[5]Summary!$G$17</f>
        <v>4.5896179742741995E-2</v>
      </c>
      <c r="F32" s="244">
        <f>[5]Summary!$C$17</f>
        <v>207185</v>
      </c>
      <c r="G32" s="244">
        <f>[5]Summary!$E$17</f>
        <v>9509</v>
      </c>
      <c r="H32" s="243">
        <f>SUM($G$28:G32)/SUM($F$28:F32)</f>
        <v>4.7119675158330925E-2</v>
      </c>
      <c r="L32" s="41"/>
      <c r="M32" s="88"/>
      <c r="N32"/>
    </row>
    <row r="33" spans="1:14" ht="11.25" customHeight="1">
      <c r="C33" s="171"/>
      <c r="D33" s="245" t="s">
        <v>192</v>
      </c>
      <c r="E33" s="197">
        <f>[6]Summary!$G$17</f>
        <v>4.9344207931022885E-2</v>
      </c>
      <c r="F33" s="247">
        <f>[6]Summary!$C$17</f>
        <v>208069</v>
      </c>
      <c r="G33" s="244">
        <f>[6]Summary!$E$17</f>
        <v>10267</v>
      </c>
      <c r="H33" s="243">
        <f>SUM($G$28:G33)/SUM($F$28:F33)</f>
        <v>4.7496325904852733E-2</v>
      </c>
      <c r="L33" s="41"/>
      <c r="M33" s="88"/>
      <c r="N33"/>
    </row>
    <row r="34" spans="1:14" ht="10.5" customHeight="1">
      <c r="C34" s="171"/>
      <c r="D34" s="248" t="s">
        <v>193</v>
      </c>
      <c r="E34" s="197">
        <f>[7]Summary!$G$17</f>
        <v>5.2979147169630217E-2</v>
      </c>
      <c r="F34" s="247">
        <f>[7]Summary!$C$17</f>
        <v>208365</v>
      </c>
      <c r="G34" s="244">
        <f>[7]Summary!$E$17</f>
        <v>11039</v>
      </c>
      <c r="H34" s="243">
        <f>SUM($G$28:G34)/SUM($F$28:F34)</f>
        <v>4.8291202785340506E-2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49" t="s">
        <v>194</v>
      </c>
      <c r="E35" s="197">
        <f>[8]Summary!$G$17</f>
        <v>7.5965781436286683E-2</v>
      </c>
      <c r="F35" s="247">
        <f>[8]Summary!$C$17</f>
        <v>210529</v>
      </c>
      <c r="G35" s="244">
        <f>[8]Summary!$E$17</f>
        <v>15993</v>
      </c>
      <c r="H35" s="243">
        <f>SUM($G$28:G35)/SUM($F$28:F35)</f>
        <v>5.182707759830267E-2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50" t="s">
        <v>195</v>
      </c>
      <c r="E36" s="246">
        <f>[9]Summary!$G$17</f>
        <v>0.10980471336203861</v>
      </c>
      <c r="F36" s="252">
        <f>[9]Summary!$C$17</f>
        <v>212969</v>
      </c>
      <c r="G36" s="252">
        <f>[9]Summary!$E$17</f>
        <v>23385</v>
      </c>
      <c r="H36" s="243">
        <f>SUM($G$28:G36)/SUM($F$28:F36)</f>
        <v>5.8462856384325135E-2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51" t="s">
        <v>196</v>
      </c>
      <c r="E37" s="246">
        <f>[10]Summary!$G$17</f>
        <v>0.10612688378393634</v>
      </c>
      <c r="F37" s="252">
        <f>[10]Summary!$C$17</f>
        <v>212604</v>
      </c>
      <c r="G37" s="252">
        <f>[10]Summary!$E$17</f>
        <v>22563</v>
      </c>
      <c r="H37" s="243">
        <f>SUM($G$28:G37)/SUM($F$28:F37)</f>
        <v>6.335040883289339E-2</v>
      </c>
      <c r="L37" s="41"/>
      <c r="M37" s="88"/>
      <c r="N37"/>
    </row>
    <row r="38" spans="1:14" ht="12.75" customHeight="1">
      <c r="A38" s="171"/>
      <c r="B38" s="171"/>
      <c r="C38" s="171"/>
      <c r="D38" s="253" t="s">
        <v>197</v>
      </c>
      <c r="E38" s="246">
        <f>[11]Summary!$G$17</f>
        <v>7.0752699291626905E-2</v>
      </c>
      <c r="F38" s="252">
        <f>[11]Summary!$C$17</f>
        <v>212741</v>
      </c>
      <c r="G38" s="252">
        <f>[11]Summary!$E$17</f>
        <v>15052</v>
      </c>
      <c r="H38" s="243">
        <f>SUM($G$28:G38)/SUM($F$28:F38)</f>
        <v>6.4039260184017899E-2</v>
      </c>
      <c r="L38" s="41"/>
      <c r="M38" s="88"/>
      <c r="N38"/>
    </row>
    <row r="39" spans="1:14" ht="12.75" customHeight="1">
      <c r="A39" s="171"/>
      <c r="B39" s="171"/>
      <c r="C39" s="171"/>
      <c r="D39" s="254" t="s">
        <v>198</v>
      </c>
      <c r="E39" s="255">
        <f>Summary!$G$17</f>
        <v>0.10713187969784749</v>
      </c>
      <c r="F39" s="252">
        <f>Summary!$C$17</f>
        <v>214726</v>
      </c>
      <c r="G39" s="256">
        <f>Summary!$E$17</f>
        <v>23004</v>
      </c>
      <c r="H39" s="243">
        <f>SUM($G$28:G39)/SUM($F$28:F39)</f>
        <v>6.7739306656088752E-2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238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37"/>
      <c r="B43" s="237"/>
      <c r="C43" s="237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238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39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238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39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238"/>
      <c r="E53" s="56"/>
      <c r="F53" s="56"/>
      <c r="G53" s="56"/>
      <c r="H53" s="43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36"/>
      <c r="E55" s="56"/>
      <c r="F55" s="237"/>
      <c r="G55" s="237"/>
      <c r="H55" s="237"/>
      <c r="I55" s="239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240"/>
      <c r="E59" s="56"/>
      <c r="F59" s="56"/>
      <c r="G59" s="56"/>
      <c r="H59" s="56"/>
      <c r="I59" s="239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240"/>
      <c r="E63" s="56"/>
      <c r="F63" s="56"/>
      <c r="G63" s="56"/>
      <c r="H63" s="56"/>
      <c r="I63" s="239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240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38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240"/>
      <c r="E71" s="56"/>
      <c r="F71" s="56"/>
      <c r="G71" s="56"/>
      <c r="H71" s="56"/>
      <c r="I71" s="56"/>
    </row>
    <row r="72" spans="1:14">
      <c r="A72" s="56"/>
      <c r="B72" s="56"/>
      <c r="C72" s="56"/>
      <c r="D72" s="56"/>
      <c r="E72" s="56"/>
      <c r="F72" s="56"/>
      <c r="G72" s="56"/>
      <c r="H72" s="56"/>
      <c r="I72" s="56"/>
    </row>
    <row r="73" spans="1:14">
      <c r="A73" s="56"/>
      <c r="B73" s="56"/>
      <c r="C73" s="56"/>
      <c r="D73" s="56"/>
      <c r="E73" s="56"/>
      <c r="F73" s="56"/>
      <c r="G73" s="56"/>
      <c r="H73" s="56"/>
      <c r="I73" s="238"/>
    </row>
    <row r="74" spans="1:14">
      <c r="A74" s="56"/>
      <c r="B74" s="56"/>
      <c r="C74" s="56"/>
      <c r="D74" s="56"/>
      <c r="E74" s="56"/>
      <c r="F74" s="56"/>
      <c r="G74" s="56"/>
      <c r="H74" s="56"/>
      <c r="I74" s="56"/>
    </row>
    <row r="75" spans="1:14">
      <c r="A75" s="56"/>
      <c r="B75" s="56"/>
      <c r="C75" s="56"/>
      <c r="D75" s="240"/>
      <c r="E75" s="56"/>
      <c r="F75" s="56"/>
      <c r="G75" s="56"/>
      <c r="H75" s="43"/>
      <c r="I75" s="56"/>
    </row>
    <row r="76" spans="1:14">
      <c r="A76" s="56"/>
      <c r="B76" s="56"/>
      <c r="C76" s="56"/>
      <c r="D76" s="58"/>
      <c r="E76" s="58"/>
      <c r="F76" s="58"/>
      <c r="G76" s="58"/>
      <c r="H76" s="58"/>
      <c r="I76" s="56"/>
    </row>
    <row r="77" spans="1:14">
      <c r="A77" s="56"/>
      <c r="B77" s="56"/>
      <c r="C77" s="56"/>
      <c r="I77" s="238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8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8"/>
    </row>
    <row r="153" spans="6:8">
      <c r="F153" s="58"/>
      <c r="G153" s="58"/>
      <c r="H153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V21" sqref="V21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7054</v>
      </c>
      <c r="R2">
        <v>1825</v>
      </c>
      <c r="S2">
        <v>0</v>
      </c>
      <c r="T2" t="s">
        <v>7</v>
      </c>
    </row>
    <row r="3" spans="1:20">
      <c r="G3" s="268" t="s">
        <v>68</v>
      </c>
      <c r="H3" s="268"/>
      <c r="I3" s="268"/>
      <c r="J3" s="52">
        <f>$K$60</f>
        <v>89129</v>
      </c>
      <c r="R3">
        <v>10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7.9143713045136829E-2</v>
      </c>
      <c r="R4">
        <v>2</v>
      </c>
      <c r="S4">
        <v>2</v>
      </c>
      <c r="T4" t="s">
        <v>7</v>
      </c>
    </row>
    <row r="5" spans="1:20" ht="12.75" customHeight="1">
      <c r="A5" s="22"/>
      <c r="R5">
        <v>20</v>
      </c>
      <c r="S5">
        <v>3</v>
      </c>
      <c r="T5" t="s">
        <v>7</v>
      </c>
    </row>
    <row r="6" spans="1:20">
      <c r="A6" t="s">
        <v>64</v>
      </c>
      <c r="B6" s="2"/>
      <c r="C6"/>
      <c r="R6">
        <v>45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25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21</v>
      </c>
      <c r="C8" s="37">
        <f>SUMIF($M$36:$M$59,$A8,$L$36:$L$59)</f>
        <v>0.13066741762883693</v>
      </c>
      <c r="R8">
        <v>1315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02</v>
      </c>
      <c r="C9" s="37">
        <f t="shared" ref="C9:C31" si="1">SUMIF($M$36:$M$59,$A9,$L$36:$L$59)</f>
        <v>0.12040133779264214</v>
      </c>
      <c r="R9">
        <v>37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14</v>
      </c>
      <c r="C10" s="37">
        <f t="shared" si="1"/>
        <v>0.11881615899762368</v>
      </c>
      <c r="R10">
        <v>6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0.11825726141078838</v>
      </c>
      <c r="R11">
        <v>39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0.11389012952210809</v>
      </c>
      <c r="R12">
        <v>1</v>
      </c>
      <c r="S12">
        <v>5</v>
      </c>
      <c r="T12" t="s">
        <v>8</v>
      </c>
    </row>
    <row r="13" spans="1:20">
      <c r="A13" s="42">
        <v>6</v>
      </c>
      <c r="B13" s="19" t="str">
        <f t="shared" si="0"/>
        <v>15</v>
      </c>
      <c r="C13" s="37">
        <f t="shared" si="1"/>
        <v>0.10745466756212223</v>
      </c>
      <c r="R13">
        <v>57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05</v>
      </c>
      <c r="C14" s="37">
        <f t="shared" si="1"/>
        <v>0.10539367637941724</v>
      </c>
      <c r="R14">
        <v>40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19</v>
      </c>
      <c r="C15" s="37">
        <f t="shared" si="1"/>
        <v>9.1715976331360943E-2</v>
      </c>
      <c r="R15">
        <v>399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04</v>
      </c>
      <c r="C16" s="37">
        <f t="shared" si="1"/>
        <v>8.8888888888888892E-2</v>
      </c>
      <c r="R16">
        <v>8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13</v>
      </c>
      <c r="C17" s="37">
        <f t="shared" si="1"/>
        <v>8.5507828181453235E-2</v>
      </c>
      <c r="R17">
        <v>2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8.1206773193417597E-2</v>
      </c>
      <c r="R18">
        <v>6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18</v>
      </c>
      <c r="C19" s="37">
        <f t="shared" si="1"/>
        <v>7.9762867151711131E-2</v>
      </c>
      <c r="R19">
        <v>7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10</v>
      </c>
      <c r="C20" s="37">
        <f t="shared" si="1"/>
        <v>7.8808265257087937E-2</v>
      </c>
      <c r="R20">
        <v>1107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08</v>
      </c>
      <c r="C21" s="37">
        <f t="shared" si="1"/>
        <v>7.4754901960784312E-2</v>
      </c>
      <c r="R21">
        <v>27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20</v>
      </c>
      <c r="C22" s="37">
        <f t="shared" si="1"/>
        <v>6.9792033838561862E-2</v>
      </c>
      <c r="R22">
        <v>3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17</v>
      </c>
      <c r="C23" s="37">
        <f t="shared" si="1"/>
        <v>6.2854442344045372E-2</v>
      </c>
      <c r="R23">
        <v>20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07</v>
      </c>
      <c r="C24" s="37">
        <f t="shared" si="1"/>
        <v>6.1403508771929821E-2</v>
      </c>
      <c r="R24">
        <v>3</v>
      </c>
      <c r="S24">
        <v>4</v>
      </c>
      <c r="T24" t="s">
        <v>10</v>
      </c>
    </row>
    <row r="25" spans="1:20">
      <c r="A25" s="42">
        <v>18</v>
      </c>
      <c r="B25" s="19" t="str">
        <f t="shared" si="0"/>
        <v>24</v>
      </c>
      <c r="C25" s="37">
        <f t="shared" si="1"/>
        <v>5.7361702127659578E-2</v>
      </c>
      <c r="R25">
        <v>42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23</v>
      </c>
      <c r="C26" s="37">
        <f t="shared" si="1"/>
        <v>5.6628553770086527E-2</v>
      </c>
      <c r="R26">
        <v>13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03</v>
      </c>
      <c r="C27" s="37">
        <f t="shared" si="1"/>
        <v>5.4502369668246446E-2</v>
      </c>
      <c r="R27">
        <v>1443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09</v>
      </c>
      <c r="C28" s="37">
        <f t="shared" si="1"/>
        <v>5.362776025236593E-2</v>
      </c>
      <c r="I28" s="2"/>
      <c r="R28">
        <v>35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01</v>
      </c>
      <c r="C29" s="37">
        <f t="shared" si="1"/>
        <v>5.2932018681888945E-2</v>
      </c>
      <c r="R29">
        <v>1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5.2505966587112173E-2</v>
      </c>
      <c r="R30">
        <v>52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11</v>
      </c>
      <c r="C31" s="37">
        <f t="shared" si="1"/>
        <v>4.2682926829268296E-2</v>
      </c>
      <c r="R31">
        <v>67</v>
      </c>
      <c r="S31">
        <v>6</v>
      </c>
      <c r="T31" t="s">
        <v>11</v>
      </c>
    </row>
    <row r="32" spans="1:20">
      <c r="A32" s="44"/>
      <c r="B32" s="44"/>
      <c r="C32" s="43"/>
      <c r="R32">
        <v>15</v>
      </c>
      <c r="S32">
        <v>7</v>
      </c>
      <c r="T32" t="s">
        <v>11</v>
      </c>
    </row>
    <row r="33" spans="1:20">
      <c r="A33" s="2"/>
      <c r="J33" s="47"/>
      <c r="R33">
        <v>425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15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2</v>
      </c>
      <c r="S35">
        <v>2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1825</v>
      </c>
      <c r="C36" s="33">
        <f t="shared" si="2"/>
        <v>10</v>
      </c>
      <c r="D36" s="33">
        <f t="shared" si="2"/>
        <v>2</v>
      </c>
      <c r="E36" s="33">
        <f t="shared" si="2"/>
        <v>20</v>
      </c>
      <c r="F36" s="33">
        <f t="shared" si="2"/>
        <v>0</v>
      </c>
      <c r="G36" s="33">
        <f t="shared" si="2"/>
        <v>0</v>
      </c>
      <c r="H36" s="33">
        <f t="shared" si="2"/>
        <v>45</v>
      </c>
      <c r="I36" s="33">
        <f t="shared" si="2"/>
        <v>25</v>
      </c>
      <c r="J36" s="63">
        <f t="shared" ref="J36:J60" si="3">SUM(C36:I36)</f>
        <v>102</v>
      </c>
      <c r="K36" s="64">
        <f t="shared" ref="K36:K60" si="4">SUM(B36:I36)</f>
        <v>1927</v>
      </c>
      <c r="L36" s="37">
        <f>J36/K36</f>
        <v>5.2932018681888945E-2</v>
      </c>
      <c r="M36" s="42">
        <f>RANK(L36,$L$36:$L$59)</f>
        <v>22</v>
      </c>
      <c r="N36" s="155" t="s">
        <v>7</v>
      </c>
      <c r="R36">
        <v>23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1315</v>
      </c>
      <c r="C37" s="33">
        <f t="shared" si="2"/>
        <v>37</v>
      </c>
      <c r="D37" s="33">
        <f t="shared" si="2"/>
        <v>6</v>
      </c>
      <c r="E37" s="33">
        <f t="shared" si="2"/>
        <v>39</v>
      </c>
      <c r="F37" s="33">
        <f t="shared" si="2"/>
        <v>0</v>
      </c>
      <c r="G37" s="33">
        <f t="shared" si="2"/>
        <v>1</v>
      </c>
      <c r="H37" s="33">
        <f t="shared" si="2"/>
        <v>57</v>
      </c>
      <c r="I37" s="33">
        <f t="shared" si="2"/>
        <v>40</v>
      </c>
      <c r="J37" s="63">
        <f t="shared" si="3"/>
        <v>180</v>
      </c>
      <c r="K37" s="64">
        <f t="shared" si="4"/>
        <v>1495</v>
      </c>
      <c r="L37" s="37">
        <f t="shared" ref="L37:L60" si="5">J37/K37</f>
        <v>0.12040133779264214</v>
      </c>
      <c r="M37" s="42">
        <f t="shared" ref="M37:M59" si="6">RANK(L37,$L$36:$L$59)</f>
        <v>2</v>
      </c>
      <c r="N37" s="155" t="s">
        <v>8</v>
      </c>
      <c r="R37">
        <v>8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399</v>
      </c>
      <c r="C38" s="33">
        <f t="shared" si="2"/>
        <v>8</v>
      </c>
      <c r="D38" s="33">
        <f t="shared" si="2"/>
        <v>0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7</v>
      </c>
      <c r="J38" s="63">
        <f t="shared" si="3"/>
        <v>23</v>
      </c>
      <c r="K38" s="64">
        <f t="shared" si="4"/>
        <v>422</v>
      </c>
      <c r="L38" s="37">
        <f t="shared" si="5"/>
        <v>5.4502369668246446E-2</v>
      </c>
      <c r="M38" s="42">
        <f t="shared" si="6"/>
        <v>20</v>
      </c>
      <c r="N38" s="155" t="s">
        <v>9</v>
      </c>
      <c r="R38">
        <v>9</v>
      </c>
      <c r="S38">
        <v>7</v>
      </c>
      <c r="T38" t="s">
        <v>12</v>
      </c>
    </row>
    <row r="39" spans="1:20">
      <c r="A39" s="21" t="s">
        <v>10</v>
      </c>
      <c r="B39" s="33">
        <f t="shared" si="2"/>
        <v>1107</v>
      </c>
      <c r="C39" s="33">
        <f t="shared" si="2"/>
        <v>27</v>
      </c>
      <c r="D39" s="33">
        <f t="shared" si="2"/>
        <v>3</v>
      </c>
      <c r="E39" s="33">
        <f t="shared" si="2"/>
        <v>20</v>
      </c>
      <c r="F39" s="33">
        <f t="shared" si="2"/>
        <v>3</v>
      </c>
      <c r="G39" s="33">
        <f t="shared" si="2"/>
        <v>0</v>
      </c>
      <c r="H39" s="33">
        <f t="shared" si="2"/>
        <v>42</v>
      </c>
      <c r="I39" s="33">
        <f t="shared" si="2"/>
        <v>13</v>
      </c>
      <c r="J39" s="63">
        <f t="shared" si="3"/>
        <v>108</v>
      </c>
      <c r="K39" s="64">
        <f t="shared" si="4"/>
        <v>1215</v>
      </c>
      <c r="L39" s="37">
        <f t="shared" si="5"/>
        <v>8.8888888888888892E-2</v>
      </c>
      <c r="M39" s="42">
        <f t="shared" si="6"/>
        <v>9</v>
      </c>
      <c r="N39" s="155" t="s">
        <v>10</v>
      </c>
      <c r="R39">
        <v>428</v>
      </c>
      <c r="S39">
        <v>0</v>
      </c>
      <c r="T39" t="s">
        <v>13</v>
      </c>
    </row>
    <row r="40" spans="1:20">
      <c r="A40" s="21" t="s">
        <v>11</v>
      </c>
      <c r="B40" s="33">
        <f t="shared" si="2"/>
        <v>1443</v>
      </c>
      <c r="C40" s="33">
        <f t="shared" si="2"/>
        <v>35</v>
      </c>
      <c r="D40" s="33">
        <f t="shared" si="2"/>
        <v>1</v>
      </c>
      <c r="E40" s="33">
        <f t="shared" si="2"/>
        <v>52</v>
      </c>
      <c r="F40" s="33">
        <f t="shared" si="2"/>
        <v>0</v>
      </c>
      <c r="G40" s="33">
        <f t="shared" si="2"/>
        <v>0</v>
      </c>
      <c r="H40" s="33">
        <f t="shared" si="2"/>
        <v>67</v>
      </c>
      <c r="I40" s="33">
        <f t="shared" si="2"/>
        <v>15</v>
      </c>
      <c r="J40" s="63">
        <f t="shared" si="3"/>
        <v>170</v>
      </c>
      <c r="K40" s="64">
        <f t="shared" si="4"/>
        <v>1613</v>
      </c>
      <c r="L40" s="37">
        <f t="shared" si="5"/>
        <v>0.10539367637941724</v>
      </c>
      <c r="M40" s="42">
        <f t="shared" si="6"/>
        <v>7</v>
      </c>
      <c r="N40" s="155" t="s">
        <v>11</v>
      </c>
      <c r="R40">
        <v>9</v>
      </c>
      <c r="S40">
        <v>1</v>
      </c>
      <c r="T40" t="s">
        <v>13</v>
      </c>
    </row>
    <row r="41" spans="1:20">
      <c r="A41" s="21" t="s">
        <v>12</v>
      </c>
      <c r="B41" s="33">
        <f t="shared" si="2"/>
        <v>425</v>
      </c>
      <c r="C41" s="33">
        <f t="shared" si="2"/>
        <v>15</v>
      </c>
      <c r="D41" s="33">
        <f t="shared" si="2"/>
        <v>2</v>
      </c>
      <c r="E41" s="33">
        <f t="shared" si="2"/>
        <v>23</v>
      </c>
      <c r="F41" s="33">
        <f t="shared" si="2"/>
        <v>0</v>
      </c>
      <c r="G41" s="33">
        <f t="shared" si="2"/>
        <v>0</v>
      </c>
      <c r="H41" s="33">
        <f t="shared" si="2"/>
        <v>8</v>
      </c>
      <c r="I41" s="33">
        <f t="shared" si="2"/>
        <v>9</v>
      </c>
      <c r="J41" s="63">
        <f t="shared" si="3"/>
        <v>57</v>
      </c>
      <c r="K41" s="64">
        <f t="shared" si="4"/>
        <v>482</v>
      </c>
      <c r="L41" s="37">
        <f t="shared" si="5"/>
        <v>0.11825726141078838</v>
      </c>
      <c r="M41" s="42">
        <f t="shared" si="6"/>
        <v>4</v>
      </c>
      <c r="N41" s="155" t="s">
        <v>12</v>
      </c>
      <c r="R41">
        <v>1</v>
      </c>
      <c r="S41">
        <v>2</v>
      </c>
      <c r="T41" t="s">
        <v>13</v>
      </c>
    </row>
    <row r="42" spans="1:20">
      <c r="A42" s="21" t="s">
        <v>13</v>
      </c>
      <c r="B42" s="33">
        <f t="shared" si="2"/>
        <v>428</v>
      </c>
      <c r="C42" s="33">
        <f t="shared" si="2"/>
        <v>9</v>
      </c>
      <c r="D42" s="33">
        <f t="shared" si="2"/>
        <v>1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3</v>
      </c>
      <c r="J42" s="63">
        <f t="shared" si="3"/>
        <v>28</v>
      </c>
      <c r="K42" s="64">
        <f t="shared" si="4"/>
        <v>456</v>
      </c>
      <c r="L42" s="37">
        <f t="shared" si="5"/>
        <v>6.1403508771929821E-2</v>
      </c>
      <c r="M42" s="42">
        <f t="shared" si="6"/>
        <v>17</v>
      </c>
      <c r="N42" s="155" t="s">
        <v>13</v>
      </c>
      <c r="R42">
        <v>7</v>
      </c>
      <c r="S42">
        <v>3</v>
      </c>
      <c r="T42" t="s">
        <v>13</v>
      </c>
    </row>
    <row r="43" spans="1:20">
      <c r="A43" s="21" t="s">
        <v>14</v>
      </c>
      <c r="B43" s="33">
        <f t="shared" si="2"/>
        <v>6040</v>
      </c>
      <c r="C43" s="33">
        <f t="shared" si="2"/>
        <v>81</v>
      </c>
      <c r="D43" s="33">
        <f t="shared" si="2"/>
        <v>6</v>
      </c>
      <c r="E43" s="33">
        <f t="shared" si="2"/>
        <v>108</v>
      </c>
      <c r="F43" s="33">
        <f t="shared" si="2"/>
        <v>0</v>
      </c>
      <c r="G43" s="33">
        <f t="shared" si="2"/>
        <v>2</v>
      </c>
      <c r="H43" s="33">
        <f t="shared" si="2"/>
        <v>237</v>
      </c>
      <c r="I43" s="33">
        <f t="shared" si="2"/>
        <v>54</v>
      </c>
      <c r="J43" s="63">
        <f t="shared" si="3"/>
        <v>488</v>
      </c>
      <c r="K43" s="64">
        <f t="shared" si="4"/>
        <v>6528</v>
      </c>
      <c r="L43" s="37">
        <f t="shared" si="5"/>
        <v>7.4754901960784312E-2</v>
      </c>
      <c r="M43" s="42">
        <f t="shared" si="6"/>
        <v>14</v>
      </c>
      <c r="N43" s="155" t="s">
        <v>14</v>
      </c>
      <c r="R43">
        <v>8</v>
      </c>
      <c r="S43">
        <v>6</v>
      </c>
      <c r="T43" t="s">
        <v>13</v>
      </c>
    </row>
    <row r="44" spans="1:20">
      <c r="A44" s="21" t="s">
        <v>15</v>
      </c>
      <c r="B44" s="33">
        <f t="shared" si="2"/>
        <v>1200</v>
      </c>
      <c r="C44" s="33">
        <f t="shared" si="2"/>
        <v>6</v>
      </c>
      <c r="D44" s="33">
        <f t="shared" si="2"/>
        <v>1</v>
      </c>
      <c r="E44" s="33">
        <f t="shared" si="2"/>
        <v>26</v>
      </c>
      <c r="F44" s="33">
        <f t="shared" si="2"/>
        <v>1</v>
      </c>
      <c r="G44" s="33">
        <f t="shared" si="2"/>
        <v>0</v>
      </c>
      <c r="H44" s="33">
        <f t="shared" si="2"/>
        <v>22</v>
      </c>
      <c r="I44" s="33">
        <f t="shared" si="2"/>
        <v>12</v>
      </c>
      <c r="J44" s="63">
        <f t="shared" si="3"/>
        <v>68</v>
      </c>
      <c r="K44" s="64">
        <f t="shared" si="4"/>
        <v>1268</v>
      </c>
      <c r="L44" s="37">
        <f t="shared" si="5"/>
        <v>5.362776025236593E-2</v>
      </c>
      <c r="M44" s="42">
        <f t="shared" si="6"/>
        <v>21</v>
      </c>
      <c r="N44" s="155" t="s">
        <v>15</v>
      </c>
      <c r="R44">
        <v>3</v>
      </c>
      <c r="S44">
        <v>7</v>
      </c>
      <c r="T44" t="s">
        <v>13</v>
      </c>
    </row>
    <row r="45" spans="1:20">
      <c r="A45" s="21" t="s">
        <v>16</v>
      </c>
      <c r="B45" s="33">
        <f t="shared" si="2"/>
        <v>1917</v>
      </c>
      <c r="C45" s="33">
        <f t="shared" si="2"/>
        <v>39</v>
      </c>
      <c r="D45" s="33">
        <f t="shared" si="2"/>
        <v>2</v>
      </c>
      <c r="E45" s="33">
        <f t="shared" si="2"/>
        <v>50</v>
      </c>
      <c r="F45" s="33">
        <f t="shared" si="2"/>
        <v>1</v>
      </c>
      <c r="G45" s="33">
        <f t="shared" si="2"/>
        <v>1</v>
      </c>
      <c r="H45" s="33">
        <f t="shared" si="2"/>
        <v>52</v>
      </c>
      <c r="I45" s="33">
        <f t="shared" si="2"/>
        <v>19</v>
      </c>
      <c r="J45" s="63">
        <f t="shared" si="3"/>
        <v>164</v>
      </c>
      <c r="K45" s="64">
        <f t="shared" si="4"/>
        <v>2081</v>
      </c>
      <c r="L45" s="37">
        <f t="shared" si="5"/>
        <v>7.8808265257087937E-2</v>
      </c>
      <c r="M45" s="42">
        <f t="shared" si="6"/>
        <v>13</v>
      </c>
      <c r="N45" s="155" t="s">
        <v>16</v>
      </c>
      <c r="R45">
        <v>6040</v>
      </c>
      <c r="S45">
        <v>0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2512</v>
      </c>
      <c r="C46" s="33">
        <f t="shared" si="7"/>
        <v>18</v>
      </c>
      <c r="D46" s="33">
        <f t="shared" si="7"/>
        <v>0</v>
      </c>
      <c r="E46" s="33">
        <f t="shared" si="7"/>
        <v>44</v>
      </c>
      <c r="F46" s="33">
        <f t="shared" si="7"/>
        <v>2</v>
      </c>
      <c r="G46" s="33">
        <f t="shared" si="7"/>
        <v>0</v>
      </c>
      <c r="H46" s="33">
        <f t="shared" si="7"/>
        <v>35</v>
      </c>
      <c r="I46" s="33">
        <f t="shared" si="7"/>
        <v>13</v>
      </c>
      <c r="J46" s="63">
        <f t="shared" si="3"/>
        <v>112</v>
      </c>
      <c r="K46" s="64">
        <f t="shared" si="4"/>
        <v>2624</v>
      </c>
      <c r="L46" s="37">
        <f t="shared" si="5"/>
        <v>4.2682926829268296E-2</v>
      </c>
      <c r="M46" s="42">
        <f t="shared" si="6"/>
        <v>24</v>
      </c>
      <c r="N46" s="155" t="s">
        <v>17</v>
      </c>
      <c r="R46">
        <v>81</v>
      </c>
      <c r="S46">
        <v>1</v>
      </c>
      <c r="T46" t="s">
        <v>14</v>
      </c>
    </row>
    <row r="47" spans="1:20">
      <c r="A47" s="21" t="s">
        <v>18</v>
      </c>
      <c r="B47" s="33">
        <f t="shared" si="7"/>
        <v>9528</v>
      </c>
      <c r="C47" s="33">
        <f t="shared" si="7"/>
        <v>86</v>
      </c>
      <c r="D47" s="33">
        <f t="shared" si="7"/>
        <v>2</v>
      </c>
      <c r="E47" s="33">
        <f t="shared" si="7"/>
        <v>150</v>
      </c>
      <c r="F47" s="33">
        <f t="shared" si="7"/>
        <v>4</v>
      </c>
      <c r="G47" s="33">
        <f t="shared" si="7"/>
        <v>1</v>
      </c>
      <c r="H47" s="33">
        <f t="shared" si="7"/>
        <v>224</v>
      </c>
      <c r="I47" s="33">
        <f t="shared" si="7"/>
        <v>61</v>
      </c>
      <c r="J47" s="63">
        <f t="shared" si="3"/>
        <v>528</v>
      </c>
      <c r="K47" s="64">
        <f t="shared" si="4"/>
        <v>10056</v>
      </c>
      <c r="L47" s="37">
        <f t="shared" si="5"/>
        <v>5.2505966587112173E-2</v>
      </c>
      <c r="M47" s="42">
        <f t="shared" si="6"/>
        <v>23</v>
      </c>
      <c r="N47" s="155" t="s">
        <v>18</v>
      </c>
      <c r="R47">
        <v>6</v>
      </c>
      <c r="S47">
        <v>2</v>
      </c>
      <c r="T47" t="s">
        <v>14</v>
      </c>
    </row>
    <row r="48" spans="1:20">
      <c r="A48" s="21" t="s">
        <v>19</v>
      </c>
      <c r="B48" s="33">
        <f t="shared" si="7"/>
        <v>2278</v>
      </c>
      <c r="C48" s="33">
        <f t="shared" si="7"/>
        <v>56</v>
      </c>
      <c r="D48" s="33">
        <f t="shared" si="7"/>
        <v>3</v>
      </c>
      <c r="E48" s="33">
        <f t="shared" si="7"/>
        <v>63</v>
      </c>
      <c r="F48" s="33">
        <f t="shared" si="7"/>
        <v>1</v>
      </c>
      <c r="G48" s="33">
        <f t="shared" si="7"/>
        <v>0</v>
      </c>
      <c r="H48" s="33">
        <f t="shared" si="7"/>
        <v>64</v>
      </c>
      <c r="I48" s="33">
        <f t="shared" si="7"/>
        <v>26</v>
      </c>
      <c r="J48" s="63">
        <f t="shared" si="3"/>
        <v>213</v>
      </c>
      <c r="K48" s="64">
        <f t="shared" si="4"/>
        <v>2491</v>
      </c>
      <c r="L48" s="37">
        <f t="shared" si="5"/>
        <v>8.5507828181453235E-2</v>
      </c>
      <c r="M48" s="42">
        <f t="shared" si="6"/>
        <v>10</v>
      </c>
      <c r="N48" s="155" t="s">
        <v>19</v>
      </c>
      <c r="R48">
        <v>108</v>
      </c>
      <c r="S48">
        <v>3</v>
      </c>
      <c r="T48" t="s">
        <v>14</v>
      </c>
    </row>
    <row r="49" spans="1:20">
      <c r="A49" s="21" t="s">
        <v>20</v>
      </c>
      <c r="B49" s="33">
        <f t="shared" si="7"/>
        <v>4079</v>
      </c>
      <c r="C49" s="33">
        <f t="shared" si="7"/>
        <v>126</v>
      </c>
      <c r="D49" s="33">
        <f t="shared" si="7"/>
        <v>5</v>
      </c>
      <c r="E49" s="33">
        <f t="shared" si="7"/>
        <v>127</v>
      </c>
      <c r="F49" s="33">
        <f t="shared" si="7"/>
        <v>2</v>
      </c>
      <c r="G49" s="33">
        <f t="shared" si="7"/>
        <v>0</v>
      </c>
      <c r="H49" s="33">
        <f t="shared" si="7"/>
        <v>207</v>
      </c>
      <c r="I49" s="33">
        <f t="shared" si="7"/>
        <v>83</v>
      </c>
      <c r="J49" s="63">
        <f t="shared" si="3"/>
        <v>550</v>
      </c>
      <c r="K49" s="64">
        <f t="shared" si="4"/>
        <v>4629</v>
      </c>
      <c r="L49" s="37">
        <f t="shared" si="5"/>
        <v>0.11881615899762368</v>
      </c>
      <c r="M49" s="42">
        <f t="shared" si="6"/>
        <v>3</v>
      </c>
      <c r="N49" s="155" t="s">
        <v>20</v>
      </c>
      <c r="R49">
        <v>2</v>
      </c>
      <c r="S49">
        <v>5</v>
      </c>
      <c r="T49" t="s">
        <v>14</v>
      </c>
    </row>
    <row r="50" spans="1:20">
      <c r="A50" s="21" t="s">
        <v>21</v>
      </c>
      <c r="B50" s="33">
        <f t="shared" si="7"/>
        <v>5316</v>
      </c>
      <c r="C50" s="33">
        <f t="shared" si="7"/>
        <v>143</v>
      </c>
      <c r="D50" s="33">
        <f t="shared" si="7"/>
        <v>6</v>
      </c>
      <c r="E50" s="33">
        <f t="shared" si="7"/>
        <v>145</v>
      </c>
      <c r="F50" s="33">
        <f t="shared" si="7"/>
        <v>2</v>
      </c>
      <c r="G50" s="33">
        <f t="shared" si="7"/>
        <v>1</v>
      </c>
      <c r="H50" s="33">
        <f t="shared" si="7"/>
        <v>273</v>
      </c>
      <c r="I50" s="33">
        <f t="shared" si="7"/>
        <v>70</v>
      </c>
      <c r="J50" s="63">
        <f t="shared" si="3"/>
        <v>640</v>
      </c>
      <c r="K50" s="64">
        <f t="shared" si="4"/>
        <v>5956</v>
      </c>
      <c r="L50" s="37">
        <f t="shared" si="5"/>
        <v>0.10745466756212223</v>
      </c>
      <c r="M50" s="42">
        <f t="shared" si="6"/>
        <v>6</v>
      </c>
      <c r="N50" s="155" t="s">
        <v>21</v>
      </c>
      <c r="R50">
        <v>237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1984</v>
      </c>
      <c r="C51" s="33">
        <f t="shared" si="7"/>
        <v>32</v>
      </c>
      <c r="D51" s="33">
        <f t="shared" si="7"/>
        <v>11</v>
      </c>
      <c r="E51" s="33">
        <f t="shared" si="7"/>
        <v>47</v>
      </c>
      <c r="F51" s="33">
        <f t="shared" si="7"/>
        <v>3</v>
      </c>
      <c r="G51" s="33">
        <f t="shared" si="7"/>
        <v>2</v>
      </c>
      <c r="H51" s="33">
        <f t="shared" si="7"/>
        <v>119</v>
      </c>
      <c r="I51" s="33">
        <f t="shared" si="7"/>
        <v>41</v>
      </c>
      <c r="J51" s="63">
        <f t="shared" si="3"/>
        <v>255</v>
      </c>
      <c r="K51" s="64">
        <f t="shared" si="4"/>
        <v>2239</v>
      </c>
      <c r="L51" s="37">
        <f t="shared" si="5"/>
        <v>0.11389012952210809</v>
      </c>
      <c r="M51" s="42">
        <f t="shared" si="6"/>
        <v>5</v>
      </c>
      <c r="N51" s="155" t="s">
        <v>22</v>
      </c>
      <c r="R51">
        <v>54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1983</v>
      </c>
      <c r="C52" s="33">
        <f t="shared" si="7"/>
        <v>28</v>
      </c>
      <c r="D52" s="33">
        <f t="shared" si="7"/>
        <v>0</v>
      </c>
      <c r="E52" s="33">
        <f t="shared" si="7"/>
        <v>41</v>
      </c>
      <c r="F52" s="33">
        <f t="shared" si="7"/>
        <v>0</v>
      </c>
      <c r="G52" s="33">
        <f t="shared" si="7"/>
        <v>0</v>
      </c>
      <c r="H52" s="33">
        <f t="shared" si="7"/>
        <v>45</v>
      </c>
      <c r="I52" s="33">
        <f t="shared" si="7"/>
        <v>19</v>
      </c>
      <c r="J52" s="63">
        <f t="shared" si="3"/>
        <v>133</v>
      </c>
      <c r="K52" s="64">
        <f t="shared" si="4"/>
        <v>2116</v>
      </c>
      <c r="L52" s="37">
        <f t="shared" si="5"/>
        <v>6.2854442344045372E-2</v>
      </c>
      <c r="M52" s="42">
        <f t="shared" si="6"/>
        <v>16</v>
      </c>
      <c r="N52" s="155" t="s">
        <v>23</v>
      </c>
      <c r="R52">
        <v>1200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3415</v>
      </c>
      <c r="C53" s="33">
        <f t="shared" si="7"/>
        <v>68</v>
      </c>
      <c r="D53" s="33">
        <f t="shared" si="7"/>
        <v>1</v>
      </c>
      <c r="E53" s="33">
        <f t="shared" si="7"/>
        <v>73</v>
      </c>
      <c r="F53" s="33">
        <f t="shared" si="7"/>
        <v>2</v>
      </c>
      <c r="G53" s="33">
        <f t="shared" si="7"/>
        <v>1</v>
      </c>
      <c r="H53" s="33">
        <f t="shared" si="7"/>
        <v>113</v>
      </c>
      <c r="I53" s="33">
        <f t="shared" si="7"/>
        <v>38</v>
      </c>
      <c r="J53" s="63">
        <f t="shared" si="3"/>
        <v>296</v>
      </c>
      <c r="K53" s="64">
        <f t="shared" si="4"/>
        <v>3711</v>
      </c>
      <c r="L53" s="37">
        <f t="shared" si="5"/>
        <v>7.9762867151711131E-2</v>
      </c>
      <c r="M53" s="42">
        <f t="shared" si="6"/>
        <v>12</v>
      </c>
      <c r="N53" s="155" t="s">
        <v>24</v>
      </c>
      <c r="R53">
        <v>6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614</v>
      </c>
      <c r="C54" s="33">
        <f t="shared" si="7"/>
        <v>19</v>
      </c>
      <c r="D54" s="33">
        <f t="shared" si="7"/>
        <v>1</v>
      </c>
      <c r="E54" s="33">
        <f t="shared" si="7"/>
        <v>17</v>
      </c>
      <c r="F54" s="33">
        <f t="shared" si="7"/>
        <v>1</v>
      </c>
      <c r="G54" s="33">
        <f t="shared" si="7"/>
        <v>0</v>
      </c>
      <c r="H54" s="33">
        <f t="shared" si="7"/>
        <v>19</v>
      </c>
      <c r="I54" s="33">
        <f t="shared" si="7"/>
        <v>5</v>
      </c>
      <c r="J54" s="63">
        <f t="shared" si="3"/>
        <v>62</v>
      </c>
      <c r="K54" s="64">
        <f t="shared" si="4"/>
        <v>676</v>
      </c>
      <c r="L54" s="37">
        <f t="shared" si="5"/>
        <v>9.1715976331360943E-2</v>
      </c>
      <c r="M54" s="42">
        <f t="shared" si="6"/>
        <v>8</v>
      </c>
      <c r="N54" s="155" t="s">
        <v>25</v>
      </c>
      <c r="R54">
        <v>1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2639</v>
      </c>
      <c r="C55" s="33">
        <f t="shared" si="7"/>
        <v>49</v>
      </c>
      <c r="D55" s="33">
        <f t="shared" si="7"/>
        <v>3</v>
      </c>
      <c r="E55" s="33">
        <f t="shared" si="7"/>
        <v>58</v>
      </c>
      <c r="F55" s="33">
        <f t="shared" si="7"/>
        <v>3</v>
      </c>
      <c r="G55" s="33">
        <f t="shared" si="7"/>
        <v>0</v>
      </c>
      <c r="H55" s="33">
        <f t="shared" si="7"/>
        <v>70</v>
      </c>
      <c r="I55" s="33">
        <f t="shared" si="7"/>
        <v>15</v>
      </c>
      <c r="J55" s="63">
        <f t="shared" si="3"/>
        <v>198</v>
      </c>
      <c r="K55" s="64">
        <f t="shared" si="4"/>
        <v>2837</v>
      </c>
      <c r="L55" s="37">
        <f t="shared" si="5"/>
        <v>6.9792033838561862E-2</v>
      </c>
      <c r="M55" s="42">
        <f t="shared" si="6"/>
        <v>15</v>
      </c>
      <c r="N55" s="155" t="s">
        <v>26</v>
      </c>
      <c r="R55">
        <v>26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6174</v>
      </c>
      <c r="C56" s="33">
        <f t="shared" si="7"/>
        <v>123</v>
      </c>
      <c r="D56" s="33">
        <f t="shared" si="7"/>
        <v>1</v>
      </c>
      <c r="E56" s="33">
        <f t="shared" si="7"/>
        <v>217</v>
      </c>
      <c r="F56" s="33">
        <f t="shared" si="7"/>
        <v>4</v>
      </c>
      <c r="G56" s="33">
        <f t="shared" si="7"/>
        <v>3</v>
      </c>
      <c r="H56" s="33">
        <f t="shared" si="7"/>
        <v>456</v>
      </c>
      <c r="I56" s="33">
        <f t="shared" si="7"/>
        <v>124</v>
      </c>
      <c r="J56" s="63">
        <f t="shared" si="3"/>
        <v>928</v>
      </c>
      <c r="K56" s="64">
        <f t="shared" si="4"/>
        <v>7102</v>
      </c>
      <c r="L56" s="37">
        <f t="shared" si="5"/>
        <v>0.13066741762883693</v>
      </c>
      <c r="M56" s="42">
        <f t="shared" si="6"/>
        <v>1</v>
      </c>
      <c r="N56" s="155" t="s">
        <v>27</v>
      </c>
      <c r="R56">
        <v>1</v>
      </c>
      <c r="S56">
        <v>4</v>
      </c>
      <c r="T56" t="s">
        <v>15</v>
      </c>
    </row>
    <row r="57" spans="1:20">
      <c r="A57" s="21" t="s">
        <v>28</v>
      </c>
      <c r="B57" s="33">
        <f t="shared" si="7"/>
        <v>7705</v>
      </c>
      <c r="C57" s="33">
        <f t="shared" si="7"/>
        <v>86</v>
      </c>
      <c r="D57" s="33">
        <f t="shared" si="7"/>
        <v>4</v>
      </c>
      <c r="E57" s="33">
        <f t="shared" si="7"/>
        <v>119</v>
      </c>
      <c r="F57" s="33">
        <f t="shared" si="7"/>
        <v>4</v>
      </c>
      <c r="G57" s="33">
        <f t="shared" si="7"/>
        <v>3</v>
      </c>
      <c r="H57" s="33">
        <f t="shared" si="7"/>
        <v>390</v>
      </c>
      <c r="I57" s="33">
        <f t="shared" si="7"/>
        <v>75</v>
      </c>
      <c r="J57" s="63">
        <f t="shared" si="3"/>
        <v>681</v>
      </c>
      <c r="K57" s="64">
        <f t="shared" si="4"/>
        <v>8386</v>
      </c>
      <c r="L57" s="37">
        <f t="shared" si="5"/>
        <v>8.1206773193417597E-2</v>
      </c>
      <c r="M57" s="42">
        <f t="shared" si="6"/>
        <v>11</v>
      </c>
      <c r="N57" s="155" t="s">
        <v>28</v>
      </c>
      <c r="R57">
        <v>22</v>
      </c>
      <c r="S57">
        <v>6</v>
      </c>
      <c r="T57" t="s">
        <v>15</v>
      </c>
    </row>
    <row r="58" spans="1:20">
      <c r="A58" s="21" t="s">
        <v>29</v>
      </c>
      <c r="B58" s="33">
        <f t="shared" si="7"/>
        <v>12211</v>
      </c>
      <c r="C58" s="33">
        <f t="shared" si="7"/>
        <v>61</v>
      </c>
      <c r="D58" s="33">
        <f t="shared" si="7"/>
        <v>3</v>
      </c>
      <c r="E58" s="33">
        <f t="shared" si="7"/>
        <v>155</v>
      </c>
      <c r="F58" s="33">
        <f t="shared" si="7"/>
        <v>2</v>
      </c>
      <c r="G58" s="33">
        <f t="shared" si="7"/>
        <v>0</v>
      </c>
      <c r="H58" s="33">
        <f t="shared" si="7"/>
        <v>407</v>
      </c>
      <c r="I58" s="33">
        <f t="shared" si="7"/>
        <v>105</v>
      </c>
      <c r="J58" s="63">
        <f t="shared" si="3"/>
        <v>733</v>
      </c>
      <c r="K58" s="64">
        <f t="shared" si="4"/>
        <v>12944</v>
      </c>
      <c r="L58" s="37">
        <f t="shared" si="5"/>
        <v>5.6628553770086527E-2</v>
      </c>
      <c r="M58" s="42">
        <f t="shared" si="6"/>
        <v>19</v>
      </c>
      <c r="N58" s="155" t="s">
        <v>29</v>
      </c>
      <c r="R58">
        <v>12</v>
      </c>
      <c r="S58">
        <v>7</v>
      </c>
      <c r="T58" t="s">
        <v>15</v>
      </c>
    </row>
    <row r="59" spans="1:20">
      <c r="A59" s="21" t="s">
        <v>30</v>
      </c>
      <c r="B59" s="33">
        <f t="shared" si="7"/>
        <v>5538</v>
      </c>
      <c r="C59" s="33">
        <f t="shared" si="7"/>
        <v>43</v>
      </c>
      <c r="D59" s="33">
        <f t="shared" si="7"/>
        <v>6</v>
      </c>
      <c r="E59" s="33">
        <f t="shared" si="7"/>
        <v>89</v>
      </c>
      <c r="F59" s="33">
        <f t="shared" si="7"/>
        <v>5</v>
      </c>
      <c r="G59" s="33">
        <f t="shared" si="7"/>
        <v>2</v>
      </c>
      <c r="H59" s="33">
        <f t="shared" si="7"/>
        <v>125</v>
      </c>
      <c r="I59" s="33">
        <f t="shared" si="7"/>
        <v>67</v>
      </c>
      <c r="J59" s="63">
        <f t="shared" si="3"/>
        <v>337</v>
      </c>
      <c r="K59" s="64">
        <f t="shared" si="4"/>
        <v>5875</v>
      </c>
      <c r="L59" s="37">
        <f t="shared" si="5"/>
        <v>5.7361702127659578E-2</v>
      </c>
      <c r="M59" s="42">
        <f t="shared" si="6"/>
        <v>18</v>
      </c>
      <c r="N59" s="156" t="s">
        <v>30</v>
      </c>
      <c r="R59">
        <v>1917</v>
      </c>
      <c r="S59">
        <v>0</v>
      </c>
      <c r="T59" t="s">
        <v>16</v>
      </c>
    </row>
    <row r="60" spans="1:20" ht="12" customHeight="1">
      <c r="A60" s="17" t="s">
        <v>39</v>
      </c>
      <c r="B60" s="59">
        <f>SUM(B36:B59)</f>
        <v>82075</v>
      </c>
      <c r="C60" s="59">
        <f>SUM(C36:C59)</f>
        <v>1205</v>
      </c>
      <c r="D60" s="59">
        <f t="shared" ref="D60:I60" si="8">SUM(D36:D59)</f>
        <v>70</v>
      </c>
      <c r="E60" s="59">
        <f t="shared" si="8"/>
        <v>1692</v>
      </c>
      <c r="F60" s="59">
        <f t="shared" si="8"/>
        <v>40</v>
      </c>
      <c r="G60" s="59">
        <f t="shared" si="8"/>
        <v>17</v>
      </c>
      <c r="H60" s="59">
        <f t="shared" si="8"/>
        <v>3091</v>
      </c>
      <c r="I60" s="59">
        <f t="shared" si="8"/>
        <v>939</v>
      </c>
      <c r="J60" s="65">
        <f t="shared" si="3"/>
        <v>7054</v>
      </c>
      <c r="K60" s="66">
        <f t="shared" si="4"/>
        <v>89129</v>
      </c>
      <c r="L60" s="37">
        <f t="shared" si="5"/>
        <v>7.9143713045136829E-2</v>
      </c>
      <c r="M60" s="2"/>
      <c r="N60" s="21" t="s">
        <v>39</v>
      </c>
      <c r="O60" s="58"/>
      <c r="R60">
        <v>39</v>
      </c>
      <c r="S60">
        <v>1</v>
      </c>
      <c r="T60" t="s">
        <v>16</v>
      </c>
    </row>
    <row r="61" spans="1:20">
      <c r="R61">
        <v>2</v>
      </c>
      <c r="S61">
        <v>2</v>
      </c>
      <c r="T61" t="s">
        <v>16</v>
      </c>
    </row>
    <row r="62" spans="1:20">
      <c r="J62" s="27" t="s">
        <v>61</v>
      </c>
      <c r="K62" s="52">
        <f>SUM(C60:I60)</f>
        <v>7054</v>
      </c>
      <c r="R62">
        <v>50</v>
      </c>
      <c r="S62">
        <v>3</v>
      </c>
      <c r="T62" t="s">
        <v>16</v>
      </c>
    </row>
    <row r="63" spans="1:20">
      <c r="I63" s="4"/>
      <c r="J63" s="27" t="s">
        <v>59</v>
      </c>
      <c r="K63" s="32">
        <f>K62/K60</f>
        <v>7.9143713045136829E-2</v>
      </c>
      <c r="R63">
        <v>1</v>
      </c>
      <c r="S63">
        <v>4</v>
      </c>
      <c r="T63" t="s">
        <v>16</v>
      </c>
    </row>
    <row r="64" spans="1:20">
      <c r="C64"/>
      <c r="K64" s="2"/>
      <c r="N64"/>
      <c r="R64">
        <v>1</v>
      </c>
      <c r="S64">
        <v>5</v>
      </c>
      <c r="T64" t="s">
        <v>16</v>
      </c>
    </row>
    <row r="65" spans="3:20">
      <c r="C65"/>
      <c r="K65" s="2"/>
      <c r="N65"/>
      <c r="R65">
        <v>52</v>
      </c>
      <c r="S65">
        <v>6</v>
      </c>
      <c r="T65" t="s">
        <v>16</v>
      </c>
    </row>
    <row r="66" spans="3:20">
      <c r="C66"/>
      <c r="K66" s="2"/>
      <c r="N66"/>
      <c r="R66">
        <v>19</v>
      </c>
      <c r="S66">
        <v>7</v>
      </c>
      <c r="T66" t="s">
        <v>16</v>
      </c>
    </row>
    <row r="67" spans="3:20">
      <c r="C67"/>
      <c r="K67" s="2"/>
      <c r="N67"/>
      <c r="R67">
        <v>2512</v>
      </c>
      <c r="S67">
        <v>0</v>
      </c>
      <c r="T67" t="s">
        <v>17</v>
      </c>
    </row>
    <row r="68" spans="3:20">
      <c r="C68"/>
      <c r="K68" s="2"/>
      <c r="N68"/>
      <c r="R68">
        <v>18</v>
      </c>
      <c r="S68">
        <v>1</v>
      </c>
      <c r="T68" t="s">
        <v>17</v>
      </c>
    </row>
    <row r="69" spans="3:20">
      <c r="C69"/>
      <c r="K69" s="2"/>
      <c r="N69"/>
      <c r="R69">
        <v>44</v>
      </c>
      <c r="S69">
        <v>3</v>
      </c>
      <c r="T69" t="s">
        <v>17</v>
      </c>
    </row>
    <row r="70" spans="3:20">
      <c r="C70"/>
      <c r="K70" s="2"/>
      <c r="N70"/>
      <c r="R70">
        <v>2</v>
      </c>
      <c r="S70">
        <v>4</v>
      </c>
      <c r="T70" t="s">
        <v>17</v>
      </c>
    </row>
    <row r="71" spans="3:20">
      <c r="C71"/>
      <c r="K71" s="2"/>
      <c r="N71"/>
      <c r="R71">
        <v>35</v>
      </c>
      <c r="S71">
        <v>6</v>
      </c>
      <c r="T71" t="s">
        <v>17</v>
      </c>
    </row>
    <row r="72" spans="3:20">
      <c r="C72"/>
      <c r="K72" s="2"/>
      <c r="N72"/>
      <c r="R72">
        <v>13</v>
      </c>
      <c r="S72">
        <v>7</v>
      </c>
      <c r="T72" t="s">
        <v>17</v>
      </c>
    </row>
    <row r="73" spans="3:20">
      <c r="C73"/>
      <c r="K73" s="2"/>
      <c r="N73"/>
      <c r="R73">
        <v>9528</v>
      </c>
      <c r="S73">
        <v>0</v>
      </c>
      <c r="T73" t="s">
        <v>18</v>
      </c>
    </row>
    <row r="74" spans="3:20">
      <c r="C74"/>
      <c r="K74" s="2"/>
      <c r="N74"/>
      <c r="R74">
        <v>86</v>
      </c>
      <c r="S74">
        <v>1</v>
      </c>
      <c r="T74" t="s">
        <v>18</v>
      </c>
    </row>
    <row r="75" spans="3:20">
      <c r="C75"/>
      <c r="K75" s="2"/>
      <c r="N75"/>
      <c r="R75">
        <v>2</v>
      </c>
      <c r="S75">
        <v>2</v>
      </c>
      <c r="T75" t="s">
        <v>18</v>
      </c>
    </row>
    <row r="76" spans="3:20">
      <c r="C76"/>
      <c r="K76" s="2"/>
      <c r="N76"/>
      <c r="R76">
        <v>150</v>
      </c>
      <c r="S76">
        <v>3</v>
      </c>
      <c r="T76" t="s">
        <v>18</v>
      </c>
    </row>
    <row r="77" spans="3:20">
      <c r="C77"/>
      <c r="K77" s="2"/>
      <c r="N77"/>
      <c r="R77">
        <v>4</v>
      </c>
      <c r="S77">
        <v>4</v>
      </c>
      <c r="T77" t="s">
        <v>18</v>
      </c>
    </row>
    <row r="78" spans="3:20">
      <c r="C78"/>
      <c r="K78" s="2"/>
      <c r="N78"/>
      <c r="R78">
        <v>1</v>
      </c>
      <c r="S78">
        <v>5</v>
      </c>
      <c r="T78" t="s">
        <v>18</v>
      </c>
    </row>
    <row r="79" spans="3:20">
      <c r="C79"/>
      <c r="K79" s="2"/>
      <c r="N79"/>
      <c r="R79">
        <v>224</v>
      </c>
      <c r="S79">
        <v>6</v>
      </c>
      <c r="T79" t="s">
        <v>18</v>
      </c>
    </row>
    <row r="80" spans="3:20">
      <c r="C80"/>
      <c r="K80" s="2"/>
      <c r="N80"/>
      <c r="R80">
        <v>61</v>
      </c>
      <c r="S80">
        <v>7</v>
      </c>
      <c r="T80" t="s">
        <v>18</v>
      </c>
    </row>
    <row r="81" spans="3:20">
      <c r="C81"/>
      <c r="K81" s="2"/>
      <c r="N81"/>
      <c r="R81">
        <v>2278</v>
      </c>
      <c r="S81">
        <v>0</v>
      </c>
      <c r="T81" t="s">
        <v>19</v>
      </c>
    </row>
    <row r="82" spans="3:20">
      <c r="C82"/>
      <c r="K82" s="2"/>
      <c r="N82"/>
      <c r="R82">
        <v>56</v>
      </c>
      <c r="S82">
        <v>1</v>
      </c>
      <c r="T82" t="s">
        <v>19</v>
      </c>
    </row>
    <row r="83" spans="3:20">
      <c r="C83"/>
      <c r="K83" s="2"/>
      <c r="N83"/>
      <c r="R83">
        <v>3</v>
      </c>
      <c r="S83">
        <v>2</v>
      </c>
      <c r="T83" t="s">
        <v>19</v>
      </c>
    </row>
    <row r="84" spans="3:20">
      <c r="C84"/>
      <c r="K84" s="2"/>
      <c r="N84"/>
      <c r="R84">
        <v>63</v>
      </c>
      <c r="S84">
        <v>3</v>
      </c>
      <c r="T84" t="s">
        <v>19</v>
      </c>
    </row>
    <row r="85" spans="3:20">
      <c r="C85"/>
      <c r="K85" s="2"/>
      <c r="N85"/>
      <c r="R85">
        <v>1</v>
      </c>
      <c r="S85">
        <v>4</v>
      </c>
      <c r="T85" t="s">
        <v>19</v>
      </c>
    </row>
    <row r="86" spans="3:20">
      <c r="C86"/>
      <c r="K86" s="2"/>
      <c r="N86"/>
      <c r="R86">
        <v>64</v>
      </c>
      <c r="S86">
        <v>6</v>
      </c>
      <c r="T86" t="s">
        <v>19</v>
      </c>
    </row>
    <row r="87" spans="3:20">
      <c r="C87"/>
      <c r="K87" s="2"/>
      <c r="N87"/>
      <c r="R87">
        <v>26</v>
      </c>
      <c r="S87">
        <v>7</v>
      </c>
      <c r="T87" t="s">
        <v>19</v>
      </c>
    </row>
    <row r="88" spans="3:20">
      <c r="C88"/>
      <c r="K88" s="2"/>
      <c r="N88"/>
      <c r="R88">
        <v>4079</v>
      </c>
      <c r="S88">
        <v>0</v>
      </c>
      <c r="T88" t="s">
        <v>20</v>
      </c>
    </row>
    <row r="89" spans="3:20">
      <c r="C89"/>
      <c r="K89" s="2"/>
      <c r="N89"/>
      <c r="R89">
        <v>126</v>
      </c>
      <c r="S89">
        <v>1</v>
      </c>
      <c r="T89" t="s">
        <v>20</v>
      </c>
    </row>
    <row r="90" spans="3:20">
      <c r="C90"/>
      <c r="K90" s="2"/>
      <c r="N90"/>
      <c r="R90">
        <v>5</v>
      </c>
      <c r="S90">
        <v>2</v>
      </c>
      <c r="T90" t="s">
        <v>20</v>
      </c>
    </row>
    <row r="91" spans="3:20">
      <c r="C91"/>
      <c r="K91" s="2"/>
      <c r="N91"/>
      <c r="R91">
        <v>127</v>
      </c>
      <c r="S91">
        <v>3</v>
      </c>
      <c r="T91" t="s">
        <v>20</v>
      </c>
    </row>
    <row r="92" spans="3:20">
      <c r="C92"/>
      <c r="K92" s="2"/>
      <c r="N92"/>
      <c r="R92">
        <v>2</v>
      </c>
      <c r="S92">
        <v>4</v>
      </c>
      <c r="T92" t="s">
        <v>20</v>
      </c>
    </row>
    <row r="93" spans="3:20">
      <c r="C93"/>
      <c r="K93" s="2"/>
      <c r="N93"/>
      <c r="R93">
        <v>207</v>
      </c>
      <c r="S93">
        <v>6</v>
      </c>
      <c r="T93" t="s">
        <v>20</v>
      </c>
    </row>
    <row r="94" spans="3:20">
      <c r="C94"/>
      <c r="K94" s="2"/>
      <c r="N94"/>
      <c r="R94">
        <v>83</v>
      </c>
      <c r="S94">
        <v>7</v>
      </c>
      <c r="T94" t="s">
        <v>20</v>
      </c>
    </row>
    <row r="95" spans="3:20">
      <c r="C95"/>
      <c r="K95" s="2"/>
      <c r="N95"/>
      <c r="R95">
        <v>5316</v>
      </c>
      <c r="S95">
        <v>0</v>
      </c>
      <c r="T95" t="s">
        <v>21</v>
      </c>
    </row>
    <row r="96" spans="3:20">
      <c r="C96"/>
      <c r="K96" s="2"/>
      <c r="N96"/>
      <c r="R96">
        <v>143</v>
      </c>
      <c r="S96">
        <v>1</v>
      </c>
      <c r="T96" t="s">
        <v>21</v>
      </c>
    </row>
    <row r="97" spans="3:20">
      <c r="C97"/>
      <c r="K97" s="2"/>
      <c r="N97"/>
      <c r="R97">
        <v>6</v>
      </c>
      <c r="S97">
        <v>2</v>
      </c>
      <c r="T97" t="s">
        <v>21</v>
      </c>
    </row>
    <row r="98" spans="3:20">
      <c r="C98"/>
      <c r="K98" s="2"/>
      <c r="N98"/>
      <c r="R98">
        <v>145</v>
      </c>
      <c r="S98">
        <v>3</v>
      </c>
      <c r="T98" t="s">
        <v>21</v>
      </c>
    </row>
    <row r="99" spans="3:20">
      <c r="C99"/>
      <c r="K99" s="2"/>
      <c r="N99"/>
      <c r="R99">
        <v>2</v>
      </c>
      <c r="S99">
        <v>4</v>
      </c>
      <c r="T99" t="s">
        <v>21</v>
      </c>
    </row>
    <row r="100" spans="3:20">
      <c r="C100"/>
      <c r="K100" s="2"/>
      <c r="N100"/>
      <c r="R100">
        <v>1</v>
      </c>
      <c r="S100">
        <v>5</v>
      </c>
      <c r="T100" t="s">
        <v>21</v>
      </c>
    </row>
    <row r="101" spans="3:20">
      <c r="C101"/>
      <c r="K101" s="2"/>
      <c r="N101"/>
      <c r="R101">
        <v>273</v>
      </c>
      <c r="S101">
        <v>6</v>
      </c>
      <c r="T101" t="s">
        <v>21</v>
      </c>
    </row>
    <row r="102" spans="3:20">
      <c r="C102"/>
      <c r="K102" s="2"/>
      <c r="N102"/>
      <c r="R102">
        <v>70</v>
      </c>
      <c r="S102">
        <v>7</v>
      </c>
      <c r="T102" t="s">
        <v>21</v>
      </c>
    </row>
    <row r="103" spans="3:20">
      <c r="C103"/>
      <c r="K103" s="2"/>
      <c r="N103"/>
      <c r="R103">
        <v>1984</v>
      </c>
      <c r="S103">
        <v>0</v>
      </c>
      <c r="T103" t="s">
        <v>22</v>
      </c>
    </row>
    <row r="104" spans="3:20">
      <c r="C104"/>
      <c r="K104" s="2"/>
      <c r="N104"/>
      <c r="R104">
        <v>32</v>
      </c>
      <c r="S104">
        <v>1</v>
      </c>
      <c r="T104" t="s">
        <v>22</v>
      </c>
    </row>
    <row r="105" spans="3:20">
      <c r="C105"/>
      <c r="K105" s="2"/>
      <c r="N105"/>
      <c r="R105">
        <v>11</v>
      </c>
      <c r="S105">
        <v>2</v>
      </c>
      <c r="T105" t="s">
        <v>22</v>
      </c>
    </row>
    <row r="106" spans="3:20">
      <c r="C106"/>
      <c r="K106" s="2"/>
      <c r="N106"/>
      <c r="R106">
        <v>47</v>
      </c>
      <c r="S106">
        <v>3</v>
      </c>
      <c r="T106" t="s">
        <v>22</v>
      </c>
    </row>
    <row r="107" spans="3:20">
      <c r="C107"/>
      <c r="K107" s="2"/>
      <c r="N107"/>
      <c r="R107">
        <v>3</v>
      </c>
      <c r="S107">
        <v>4</v>
      </c>
      <c r="T107" t="s">
        <v>22</v>
      </c>
    </row>
    <row r="108" spans="3:20">
      <c r="C108"/>
      <c r="K108" s="2"/>
      <c r="N108"/>
      <c r="R108">
        <v>2</v>
      </c>
      <c r="S108">
        <v>5</v>
      </c>
      <c r="T108" t="s">
        <v>22</v>
      </c>
    </row>
    <row r="109" spans="3:20">
      <c r="C109"/>
      <c r="K109" s="2"/>
      <c r="N109"/>
      <c r="R109">
        <v>119</v>
      </c>
      <c r="S109">
        <v>6</v>
      </c>
      <c r="T109" t="s">
        <v>22</v>
      </c>
    </row>
    <row r="110" spans="3:20">
      <c r="C110"/>
      <c r="K110" s="2"/>
      <c r="N110"/>
      <c r="R110">
        <v>41</v>
      </c>
      <c r="S110">
        <v>7</v>
      </c>
      <c r="T110" t="s">
        <v>22</v>
      </c>
    </row>
    <row r="111" spans="3:20">
      <c r="C111"/>
      <c r="K111" s="2"/>
      <c r="N111"/>
      <c r="R111">
        <v>1983</v>
      </c>
      <c r="S111">
        <v>0</v>
      </c>
      <c r="T111" t="s">
        <v>23</v>
      </c>
    </row>
    <row r="112" spans="3:20">
      <c r="C112"/>
      <c r="K112" s="2"/>
      <c r="N112"/>
      <c r="R112">
        <v>28</v>
      </c>
      <c r="S112">
        <v>1</v>
      </c>
      <c r="T112" t="s">
        <v>23</v>
      </c>
    </row>
    <row r="113" spans="3:20">
      <c r="C113"/>
      <c r="K113" s="2"/>
      <c r="N113"/>
      <c r="R113">
        <v>41</v>
      </c>
      <c r="S113">
        <v>3</v>
      </c>
      <c r="T113" t="s">
        <v>23</v>
      </c>
    </row>
    <row r="114" spans="3:20">
      <c r="C114"/>
      <c r="K114" s="2"/>
      <c r="N114"/>
      <c r="R114">
        <v>45</v>
      </c>
      <c r="S114">
        <v>6</v>
      </c>
      <c r="T114" t="s">
        <v>23</v>
      </c>
    </row>
    <row r="115" spans="3:20">
      <c r="C115"/>
      <c r="K115" s="2"/>
      <c r="N115"/>
      <c r="R115">
        <v>19</v>
      </c>
      <c r="S115">
        <v>7</v>
      </c>
      <c r="T115" t="s">
        <v>23</v>
      </c>
    </row>
    <row r="116" spans="3:20">
      <c r="C116"/>
      <c r="K116" s="2"/>
      <c r="N116"/>
      <c r="R116">
        <v>3415</v>
      </c>
      <c r="S116">
        <v>0</v>
      </c>
      <c r="T116" t="s">
        <v>24</v>
      </c>
    </row>
    <row r="117" spans="3:20">
      <c r="C117"/>
      <c r="K117" s="2"/>
      <c r="N117"/>
      <c r="R117">
        <v>68</v>
      </c>
      <c r="S117">
        <v>1</v>
      </c>
      <c r="T117" t="s">
        <v>24</v>
      </c>
    </row>
    <row r="118" spans="3:20">
      <c r="C118"/>
      <c r="K118" s="2"/>
      <c r="N118"/>
      <c r="R118">
        <v>1</v>
      </c>
      <c r="S118">
        <v>2</v>
      </c>
      <c r="T118" t="s">
        <v>24</v>
      </c>
    </row>
    <row r="119" spans="3:20">
      <c r="C119"/>
      <c r="K119" s="2"/>
      <c r="N119"/>
      <c r="R119">
        <v>73</v>
      </c>
      <c r="S119">
        <v>3</v>
      </c>
      <c r="T119" t="s">
        <v>24</v>
      </c>
    </row>
    <row r="120" spans="3:20">
      <c r="C120"/>
      <c r="K120" s="2"/>
      <c r="N120"/>
      <c r="R120">
        <v>2</v>
      </c>
      <c r="S120">
        <v>4</v>
      </c>
      <c r="T120" t="s">
        <v>24</v>
      </c>
    </row>
    <row r="121" spans="3:20">
      <c r="C121"/>
      <c r="K121" s="2"/>
      <c r="N121"/>
      <c r="R121">
        <v>1</v>
      </c>
      <c r="S121">
        <v>5</v>
      </c>
      <c r="T121" t="s">
        <v>24</v>
      </c>
    </row>
    <row r="122" spans="3:20">
      <c r="C122"/>
      <c r="K122" s="2"/>
      <c r="N122"/>
      <c r="R122">
        <v>113</v>
      </c>
      <c r="S122">
        <v>6</v>
      </c>
      <c r="T122" t="s">
        <v>24</v>
      </c>
    </row>
    <row r="123" spans="3:20">
      <c r="C123"/>
      <c r="K123" s="2"/>
      <c r="N123"/>
      <c r="R123">
        <v>38</v>
      </c>
      <c r="S123">
        <v>7</v>
      </c>
      <c r="T123" t="s">
        <v>24</v>
      </c>
    </row>
    <row r="124" spans="3:20">
      <c r="C124"/>
      <c r="K124" s="2"/>
      <c r="N124"/>
      <c r="R124">
        <v>614</v>
      </c>
      <c r="S124">
        <v>0</v>
      </c>
      <c r="T124" t="s">
        <v>25</v>
      </c>
    </row>
    <row r="125" spans="3:20">
      <c r="C125"/>
      <c r="K125" s="2"/>
      <c r="N125"/>
      <c r="R125">
        <v>19</v>
      </c>
      <c r="S125">
        <v>1</v>
      </c>
      <c r="T125" t="s">
        <v>25</v>
      </c>
    </row>
    <row r="126" spans="3:20">
      <c r="C126"/>
      <c r="K126" s="2"/>
      <c r="N126"/>
      <c r="R126">
        <v>1</v>
      </c>
      <c r="S126">
        <v>2</v>
      </c>
      <c r="T126" t="s">
        <v>25</v>
      </c>
    </row>
    <row r="127" spans="3:20">
      <c r="C127"/>
      <c r="K127" s="2"/>
      <c r="N127"/>
      <c r="R127">
        <v>17</v>
      </c>
      <c r="S127">
        <v>3</v>
      </c>
      <c r="T127" t="s">
        <v>25</v>
      </c>
    </row>
    <row r="128" spans="3:20">
      <c r="C128"/>
      <c r="K128" s="2"/>
      <c r="N128"/>
      <c r="R128">
        <v>1</v>
      </c>
      <c r="S128">
        <v>4</v>
      </c>
      <c r="T128" t="s">
        <v>25</v>
      </c>
    </row>
    <row r="129" spans="3:20">
      <c r="C129"/>
      <c r="K129" s="2"/>
      <c r="N129"/>
      <c r="R129">
        <v>19</v>
      </c>
      <c r="S129">
        <v>6</v>
      </c>
      <c r="T129" t="s">
        <v>25</v>
      </c>
    </row>
    <row r="130" spans="3:20">
      <c r="C130"/>
      <c r="K130" s="2"/>
      <c r="N130"/>
      <c r="R130">
        <v>5</v>
      </c>
      <c r="S130">
        <v>7</v>
      </c>
      <c r="T130" t="s">
        <v>25</v>
      </c>
    </row>
    <row r="131" spans="3:20">
      <c r="C131"/>
      <c r="K131" s="2"/>
      <c r="N131"/>
      <c r="R131">
        <v>2639</v>
      </c>
      <c r="S131">
        <v>0</v>
      </c>
      <c r="T131" t="s">
        <v>26</v>
      </c>
    </row>
    <row r="132" spans="3:20">
      <c r="C132"/>
      <c r="K132" s="2"/>
      <c r="N132"/>
      <c r="R132">
        <v>49</v>
      </c>
      <c r="S132">
        <v>1</v>
      </c>
      <c r="T132" t="s">
        <v>26</v>
      </c>
    </row>
    <row r="133" spans="3:20">
      <c r="C133"/>
      <c r="K133" s="2"/>
      <c r="N133"/>
      <c r="R133">
        <v>3</v>
      </c>
      <c r="S133">
        <v>2</v>
      </c>
      <c r="T133" t="s">
        <v>26</v>
      </c>
    </row>
    <row r="134" spans="3:20">
      <c r="C134"/>
      <c r="K134" s="2"/>
      <c r="N134"/>
      <c r="R134">
        <v>58</v>
      </c>
      <c r="S134">
        <v>3</v>
      </c>
      <c r="T134" t="s">
        <v>26</v>
      </c>
    </row>
    <row r="135" spans="3:20">
      <c r="C135"/>
      <c r="K135" s="2"/>
      <c r="N135"/>
      <c r="R135">
        <v>3</v>
      </c>
      <c r="S135">
        <v>4</v>
      </c>
      <c r="T135" t="s">
        <v>26</v>
      </c>
    </row>
    <row r="136" spans="3:20">
      <c r="C136"/>
      <c r="K136" s="2"/>
      <c r="N136"/>
      <c r="R136">
        <v>70</v>
      </c>
      <c r="S136">
        <v>6</v>
      </c>
      <c r="T136" t="s">
        <v>26</v>
      </c>
    </row>
    <row r="137" spans="3:20">
      <c r="C137"/>
      <c r="K137" s="2"/>
      <c r="N137"/>
      <c r="R137">
        <v>15</v>
      </c>
      <c r="S137">
        <v>7</v>
      </c>
      <c r="T137" t="s">
        <v>26</v>
      </c>
    </row>
    <row r="138" spans="3:20">
      <c r="C138"/>
      <c r="K138" s="2"/>
      <c r="N138"/>
      <c r="R138">
        <v>6174</v>
      </c>
      <c r="S138">
        <v>0</v>
      </c>
      <c r="T138" t="s">
        <v>27</v>
      </c>
    </row>
    <row r="139" spans="3:20">
      <c r="C139"/>
      <c r="K139" s="2"/>
      <c r="N139"/>
      <c r="R139">
        <v>123</v>
      </c>
      <c r="S139">
        <v>1</v>
      </c>
      <c r="T139" t="s">
        <v>27</v>
      </c>
    </row>
    <row r="140" spans="3:20">
      <c r="C140"/>
      <c r="K140" s="2"/>
      <c r="N140"/>
      <c r="R140">
        <v>1</v>
      </c>
      <c r="S140">
        <v>2</v>
      </c>
      <c r="T140" t="s">
        <v>27</v>
      </c>
    </row>
    <row r="141" spans="3:20">
      <c r="C141"/>
      <c r="K141" s="2"/>
      <c r="N141"/>
      <c r="R141">
        <v>217</v>
      </c>
      <c r="S141">
        <v>3</v>
      </c>
      <c r="T141" t="s">
        <v>27</v>
      </c>
    </row>
    <row r="142" spans="3:20">
      <c r="C142"/>
      <c r="K142" s="2"/>
      <c r="N142"/>
      <c r="R142">
        <v>4</v>
      </c>
      <c r="S142">
        <v>4</v>
      </c>
      <c r="T142" t="s">
        <v>27</v>
      </c>
    </row>
    <row r="143" spans="3:20">
      <c r="C143"/>
      <c r="K143" s="2"/>
      <c r="N143"/>
      <c r="R143">
        <v>3</v>
      </c>
      <c r="S143">
        <v>5</v>
      </c>
      <c r="T143" t="s">
        <v>27</v>
      </c>
    </row>
    <row r="144" spans="3:20">
      <c r="C144"/>
      <c r="K144" s="2"/>
      <c r="N144"/>
      <c r="R144">
        <v>456</v>
      </c>
      <c r="S144">
        <v>6</v>
      </c>
      <c r="T144" t="s">
        <v>27</v>
      </c>
    </row>
    <row r="145" spans="3:20">
      <c r="C145"/>
      <c r="K145" s="2"/>
      <c r="N145"/>
      <c r="R145">
        <v>124</v>
      </c>
      <c r="S145">
        <v>7</v>
      </c>
      <c r="T145" t="s">
        <v>27</v>
      </c>
    </row>
    <row r="146" spans="3:20">
      <c r="C146"/>
      <c r="K146" s="2"/>
      <c r="N146"/>
      <c r="R146">
        <v>7705</v>
      </c>
      <c r="S146">
        <v>0</v>
      </c>
      <c r="T146" t="s">
        <v>28</v>
      </c>
    </row>
    <row r="147" spans="3:20">
      <c r="C147"/>
      <c r="K147" s="2"/>
      <c r="N147"/>
      <c r="R147">
        <v>86</v>
      </c>
      <c r="S147">
        <v>1</v>
      </c>
      <c r="T147" t="s">
        <v>28</v>
      </c>
    </row>
    <row r="148" spans="3:20">
      <c r="C148"/>
      <c r="K148" s="2"/>
      <c r="N148"/>
      <c r="R148">
        <v>4</v>
      </c>
      <c r="S148">
        <v>2</v>
      </c>
      <c r="T148" t="s">
        <v>28</v>
      </c>
    </row>
    <row r="149" spans="3:20">
      <c r="C149"/>
      <c r="K149" s="2"/>
      <c r="N149"/>
      <c r="R149">
        <v>119</v>
      </c>
      <c r="S149">
        <v>3</v>
      </c>
      <c r="T149" t="s">
        <v>28</v>
      </c>
    </row>
    <row r="150" spans="3:20">
      <c r="C150"/>
      <c r="K150" s="2"/>
      <c r="N150"/>
      <c r="R150">
        <v>4</v>
      </c>
      <c r="S150">
        <v>4</v>
      </c>
      <c r="T150" t="s">
        <v>28</v>
      </c>
    </row>
    <row r="151" spans="3:20">
      <c r="C151"/>
      <c r="K151" s="2"/>
      <c r="N151"/>
      <c r="R151">
        <v>3</v>
      </c>
      <c r="S151">
        <v>5</v>
      </c>
      <c r="T151" t="s">
        <v>28</v>
      </c>
    </row>
    <row r="152" spans="3:20">
      <c r="C152"/>
      <c r="K152" s="2"/>
      <c r="N152"/>
      <c r="R152">
        <v>390</v>
      </c>
      <c r="S152">
        <v>6</v>
      </c>
      <c r="T152" t="s">
        <v>28</v>
      </c>
    </row>
    <row r="153" spans="3:20">
      <c r="C153"/>
      <c r="K153" s="2"/>
      <c r="N153"/>
      <c r="R153">
        <v>75</v>
      </c>
      <c r="S153">
        <v>7</v>
      </c>
      <c r="T153" t="s">
        <v>28</v>
      </c>
    </row>
    <row r="154" spans="3:20">
      <c r="C154"/>
      <c r="K154" s="2"/>
      <c r="N154"/>
      <c r="R154">
        <v>12211</v>
      </c>
      <c r="S154">
        <v>0</v>
      </c>
      <c r="T154" t="s">
        <v>29</v>
      </c>
    </row>
    <row r="155" spans="3:20">
      <c r="C155"/>
      <c r="K155" s="2"/>
      <c r="N155"/>
      <c r="R155">
        <v>61</v>
      </c>
      <c r="S155">
        <v>1</v>
      </c>
      <c r="T155" t="s">
        <v>29</v>
      </c>
    </row>
    <row r="156" spans="3:20">
      <c r="C156"/>
      <c r="K156" s="2"/>
      <c r="N156"/>
      <c r="R156">
        <v>3</v>
      </c>
      <c r="S156">
        <v>2</v>
      </c>
      <c r="T156" t="s">
        <v>29</v>
      </c>
    </row>
    <row r="157" spans="3:20">
      <c r="C157"/>
      <c r="K157" s="2"/>
      <c r="N157"/>
      <c r="R157">
        <v>155</v>
      </c>
      <c r="S157">
        <v>3</v>
      </c>
      <c r="T157" t="s">
        <v>29</v>
      </c>
    </row>
    <row r="158" spans="3:20">
      <c r="C158"/>
      <c r="K158" s="2"/>
      <c r="N158"/>
      <c r="R158">
        <v>2</v>
      </c>
      <c r="S158">
        <v>4</v>
      </c>
      <c r="T158" t="s">
        <v>29</v>
      </c>
    </row>
    <row r="159" spans="3:20">
      <c r="C159"/>
      <c r="K159" s="2"/>
      <c r="N159"/>
      <c r="R159">
        <v>407</v>
      </c>
      <c r="S159">
        <v>6</v>
      </c>
      <c r="T159" t="s">
        <v>29</v>
      </c>
    </row>
    <row r="160" spans="3:20">
      <c r="C160"/>
      <c r="K160" s="2"/>
      <c r="N160"/>
      <c r="R160">
        <v>105</v>
      </c>
      <c r="S160">
        <v>7</v>
      </c>
      <c r="T160" t="s">
        <v>29</v>
      </c>
    </row>
    <row r="161" spans="3:20">
      <c r="C161"/>
      <c r="K161" s="2"/>
      <c r="N161"/>
      <c r="R161">
        <v>5538</v>
      </c>
      <c r="S161">
        <v>0</v>
      </c>
      <c r="T161" t="s">
        <v>30</v>
      </c>
    </row>
    <row r="162" spans="3:20">
      <c r="C162"/>
      <c r="K162" s="2"/>
      <c r="N162"/>
      <c r="R162">
        <v>43</v>
      </c>
      <c r="S162">
        <v>1</v>
      </c>
      <c r="T162" t="s">
        <v>30</v>
      </c>
    </row>
    <row r="163" spans="3:20">
      <c r="C163"/>
      <c r="K163" s="2"/>
      <c r="N163"/>
      <c r="R163">
        <v>6</v>
      </c>
      <c r="S163">
        <v>2</v>
      </c>
      <c r="T163" t="s">
        <v>30</v>
      </c>
    </row>
    <row r="164" spans="3:20">
      <c r="C164"/>
      <c r="K164" s="2"/>
      <c r="N164"/>
      <c r="R164">
        <v>89</v>
      </c>
      <c r="S164">
        <v>3</v>
      </c>
      <c r="T164" t="s">
        <v>30</v>
      </c>
    </row>
    <row r="165" spans="3:20">
      <c r="C165"/>
      <c r="K165" s="2"/>
      <c r="N165"/>
      <c r="R165">
        <v>5</v>
      </c>
      <c r="S165">
        <v>4</v>
      </c>
      <c r="T165" t="s">
        <v>30</v>
      </c>
    </row>
    <row r="166" spans="3:20">
      <c r="C166"/>
      <c r="K166" s="2"/>
      <c r="N166"/>
      <c r="R166">
        <v>2</v>
      </c>
      <c r="S166">
        <v>5</v>
      </c>
      <c r="T166" t="s">
        <v>30</v>
      </c>
    </row>
    <row r="167" spans="3:20">
      <c r="C167"/>
      <c r="K167" s="2"/>
      <c r="N167"/>
      <c r="R167">
        <v>125</v>
      </c>
      <c r="S167">
        <v>6</v>
      </c>
      <c r="T167" t="s">
        <v>30</v>
      </c>
    </row>
    <row r="168" spans="3:20">
      <c r="C168"/>
      <c r="K168" s="2"/>
      <c r="N168"/>
      <c r="R168">
        <v>67</v>
      </c>
      <c r="S168">
        <v>7</v>
      </c>
      <c r="T168" t="s">
        <v>30</v>
      </c>
    </row>
    <row r="169" spans="3:20">
      <c r="C169"/>
      <c r="K169" s="2"/>
      <c r="N169"/>
    </row>
    <row r="170" spans="3:20">
      <c r="C170"/>
      <c r="K170" s="2"/>
      <c r="N170"/>
    </row>
    <row r="171" spans="3:20">
      <c r="C171"/>
      <c r="K171" s="2"/>
      <c r="N171"/>
    </row>
    <row r="172" spans="3:20">
      <c r="C172"/>
      <c r="K172" s="2"/>
      <c r="N172"/>
    </row>
    <row r="173" spans="3:20">
      <c r="C173"/>
      <c r="K173" s="2"/>
      <c r="N173"/>
    </row>
    <row r="174" spans="3:20">
      <c r="C174"/>
      <c r="K174" s="2"/>
      <c r="N174"/>
    </row>
    <row r="175" spans="3:20">
      <c r="C175"/>
      <c r="K175" s="2"/>
      <c r="N175"/>
    </row>
    <row r="176" spans="3:20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7843</v>
      </c>
      <c r="N2" s="194"/>
      <c r="R2">
        <v>1675</v>
      </c>
      <c r="S2">
        <v>0</v>
      </c>
      <c r="T2" t="s">
        <v>7</v>
      </c>
    </row>
    <row r="3" spans="1:20">
      <c r="C3" s="194"/>
      <c r="G3" s="268" t="s">
        <v>68</v>
      </c>
      <c r="H3" s="268"/>
      <c r="I3" s="268"/>
      <c r="J3" s="52">
        <f>$K$60</f>
        <v>75730</v>
      </c>
      <c r="N3" s="194"/>
      <c r="R3">
        <v>25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0.10356529776838769</v>
      </c>
      <c r="R4">
        <v>2</v>
      </c>
      <c r="S4">
        <v>2</v>
      </c>
      <c r="T4" t="s">
        <v>7</v>
      </c>
    </row>
    <row r="5" spans="1:20">
      <c r="A5" s="2"/>
      <c r="R5">
        <v>16</v>
      </c>
      <c r="S5">
        <v>3</v>
      </c>
      <c r="T5" t="s">
        <v>7</v>
      </c>
    </row>
    <row r="6" spans="1:20">
      <c r="A6" t="s">
        <v>64</v>
      </c>
      <c r="R6">
        <v>61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50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02</v>
      </c>
      <c r="C8" s="37">
        <f>SUMIF($M$36:$M$59,$A8,$L$36:$L$59)</f>
        <v>0.15513126491646778</v>
      </c>
      <c r="N8" s="43"/>
      <c r="O8" s="44"/>
      <c r="R8">
        <v>1062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0.14874551971326164</v>
      </c>
      <c r="N9" s="43"/>
      <c r="O9" s="44"/>
      <c r="R9">
        <v>56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21</v>
      </c>
      <c r="C10" s="37">
        <f t="shared" si="1"/>
        <v>0.14845080013619338</v>
      </c>
      <c r="N10" s="43"/>
      <c r="O10" s="44"/>
      <c r="R10">
        <v>3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14</v>
      </c>
      <c r="C11" s="37">
        <f t="shared" si="1"/>
        <v>0.1463922896587653</v>
      </c>
      <c r="N11" s="43"/>
      <c r="O11" s="44"/>
      <c r="R11">
        <v>57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0.13612217795484727</v>
      </c>
      <c r="N12" s="43"/>
      <c r="O12" s="44"/>
      <c r="R12">
        <v>1</v>
      </c>
      <c r="S12">
        <v>4</v>
      </c>
      <c r="T12" t="s">
        <v>8</v>
      </c>
    </row>
    <row r="13" spans="1:20">
      <c r="A13" s="42">
        <v>6</v>
      </c>
      <c r="B13" s="19" t="str">
        <f t="shared" si="0"/>
        <v>16</v>
      </c>
      <c r="C13" s="37">
        <f t="shared" si="1"/>
        <v>0.13279445727482678</v>
      </c>
      <c r="N13" s="43"/>
      <c r="O13" s="44"/>
      <c r="R13">
        <v>47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15</v>
      </c>
      <c r="C14" s="37">
        <f t="shared" si="1"/>
        <v>0.13179840464104423</v>
      </c>
      <c r="N14" s="43"/>
      <c r="O14" s="44"/>
      <c r="R14">
        <v>31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13</v>
      </c>
      <c r="C15" s="37">
        <f t="shared" si="1"/>
        <v>0.12518054886856042</v>
      </c>
      <c r="N15" s="43"/>
      <c r="O15" s="44"/>
      <c r="R15">
        <v>289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06</v>
      </c>
      <c r="C16" s="37">
        <f t="shared" si="1"/>
        <v>0.12225705329153605</v>
      </c>
      <c r="N16" s="43"/>
      <c r="O16" s="44"/>
      <c r="R16">
        <v>8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04</v>
      </c>
      <c r="C17" s="37">
        <f t="shared" si="1"/>
        <v>0.11582213029989659</v>
      </c>
      <c r="N17" s="43"/>
      <c r="O17" s="44"/>
      <c r="R17">
        <v>1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0.10895428929242329</v>
      </c>
      <c r="N18" s="43"/>
      <c r="O18" s="44"/>
      <c r="R18">
        <v>12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18</v>
      </c>
      <c r="C19" s="37">
        <f t="shared" si="1"/>
        <v>0.1072463768115942</v>
      </c>
      <c r="N19" s="43"/>
      <c r="O19" s="44"/>
      <c r="R19">
        <v>5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17</v>
      </c>
      <c r="C20" s="37">
        <f t="shared" si="1"/>
        <v>0.10681114551083591</v>
      </c>
      <c r="N20" s="43"/>
      <c r="O20" s="44"/>
      <c r="R20">
        <v>7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22</v>
      </c>
      <c r="C21" s="37">
        <f t="shared" si="1"/>
        <v>0.10545403822011438</v>
      </c>
      <c r="N21" s="43"/>
      <c r="O21" s="44"/>
      <c r="R21">
        <v>855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07</v>
      </c>
      <c r="C22" s="37">
        <f t="shared" si="1"/>
        <v>0.10385756676557864</v>
      </c>
      <c r="N22" s="43"/>
      <c r="O22" s="44"/>
      <c r="R22">
        <v>35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03</v>
      </c>
      <c r="C23" s="37">
        <f t="shared" si="1"/>
        <v>0.10248447204968944</v>
      </c>
      <c r="N23" s="43"/>
      <c r="O23" s="44"/>
      <c r="R23">
        <v>2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0.10204778156996587</v>
      </c>
      <c r="N24" s="43"/>
      <c r="O24" s="44"/>
      <c r="R24">
        <v>33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9.6153846153846159E-2</v>
      </c>
      <c r="N25" s="43"/>
      <c r="O25" s="44"/>
      <c r="R25">
        <v>1</v>
      </c>
      <c r="S25">
        <v>4</v>
      </c>
      <c r="T25" t="s">
        <v>10</v>
      </c>
    </row>
    <row r="26" spans="1:20">
      <c r="A26" s="42">
        <v>19</v>
      </c>
      <c r="B26" s="19" t="str">
        <f t="shared" si="0"/>
        <v>01</v>
      </c>
      <c r="C26" s="37">
        <f t="shared" si="1"/>
        <v>8.4199015855658824E-2</v>
      </c>
      <c r="I26" s="53"/>
      <c r="N26" s="43"/>
      <c r="O26" s="44"/>
      <c r="R26">
        <v>2</v>
      </c>
      <c r="S26">
        <v>5</v>
      </c>
      <c r="T26" t="s">
        <v>10</v>
      </c>
    </row>
    <row r="27" spans="1:20">
      <c r="A27" s="42">
        <v>20</v>
      </c>
      <c r="B27" s="19" t="str">
        <f t="shared" si="0"/>
        <v>23</v>
      </c>
      <c r="C27" s="37">
        <f t="shared" si="1"/>
        <v>8.110205665502522E-2</v>
      </c>
      <c r="N27" s="43"/>
      <c r="O27" s="44"/>
      <c r="R27">
        <v>29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09</v>
      </c>
      <c r="C28" s="37">
        <f t="shared" si="1"/>
        <v>7.9310344827586213E-2</v>
      </c>
      <c r="N28" s="43"/>
      <c r="O28" s="44"/>
      <c r="R28">
        <v>10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24</v>
      </c>
      <c r="C29" s="37">
        <f t="shared" si="1"/>
        <v>7.6310956947561723E-2</v>
      </c>
      <c r="N29" s="43"/>
      <c r="O29" s="44"/>
      <c r="R29">
        <v>1301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11</v>
      </c>
      <c r="C30" s="37">
        <f t="shared" si="1"/>
        <v>6.9565217391304349E-2</v>
      </c>
      <c r="N30" s="43"/>
      <c r="O30" s="44"/>
      <c r="R30">
        <v>36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12</v>
      </c>
      <c r="C31" s="37">
        <f t="shared" si="1"/>
        <v>6.5649017933390258E-2</v>
      </c>
      <c r="N31" s="43"/>
      <c r="O31" s="44"/>
      <c r="R31">
        <v>3</v>
      </c>
      <c r="S31">
        <v>2</v>
      </c>
      <c r="T31" t="s">
        <v>11</v>
      </c>
    </row>
    <row r="32" spans="1:20">
      <c r="R32">
        <v>60</v>
      </c>
      <c r="S32">
        <v>3</v>
      </c>
      <c r="T32" t="s">
        <v>11</v>
      </c>
    </row>
    <row r="33" spans="1:20">
      <c r="R33">
        <v>2</v>
      </c>
      <c r="S33">
        <v>4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90</v>
      </c>
      <c r="S34">
        <v>6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14</v>
      </c>
      <c r="S35">
        <v>7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1675</v>
      </c>
      <c r="C36" s="33">
        <f t="shared" si="2"/>
        <v>25</v>
      </c>
      <c r="D36" s="33">
        <f t="shared" si="2"/>
        <v>2</v>
      </c>
      <c r="E36" s="33">
        <f t="shared" si="2"/>
        <v>16</v>
      </c>
      <c r="F36" s="33">
        <f t="shared" si="2"/>
        <v>0</v>
      </c>
      <c r="G36" s="33">
        <f t="shared" si="2"/>
        <v>0</v>
      </c>
      <c r="H36" s="33">
        <f t="shared" si="2"/>
        <v>61</v>
      </c>
      <c r="I36" s="33">
        <f t="shared" si="2"/>
        <v>50</v>
      </c>
      <c r="J36" s="38">
        <f t="shared" ref="J36:J60" si="3">SUM(C36:I36)</f>
        <v>154</v>
      </c>
      <c r="K36" s="20">
        <f t="shared" ref="K36:K60" si="4">SUM(B36:I36)</f>
        <v>1829</v>
      </c>
      <c r="L36" s="37">
        <f>J36/K36</f>
        <v>8.4199015855658824E-2</v>
      </c>
      <c r="M36" s="42">
        <f>RANK(L36,$L$36:$L$59)</f>
        <v>19</v>
      </c>
      <c r="N36" s="121" t="s">
        <v>7</v>
      </c>
      <c r="R36">
        <v>280</v>
      </c>
      <c r="S36">
        <v>0</v>
      </c>
      <c r="T36" t="s">
        <v>12</v>
      </c>
    </row>
    <row r="37" spans="1:20">
      <c r="A37" s="21" t="s">
        <v>8</v>
      </c>
      <c r="B37" s="33">
        <f t="shared" si="2"/>
        <v>1062</v>
      </c>
      <c r="C37" s="33">
        <f t="shared" si="2"/>
        <v>56</v>
      </c>
      <c r="D37" s="33">
        <f t="shared" si="2"/>
        <v>3</v>
      </c>
      <c r="E37" s="33">
        <f t="shared" si="2"/>
        <v>57</v>
      </c>
      <c r="F37" s="33">
        <f t="shared" si="2"/>
        <v>1</v>
      </c>
      <c r="G37" s="33">
        <f t="shared" si="2"/>
        <v>0</v>
      </c>
      <c r="H37" s="33">
        <f t="shared" si="2"/>
        <v>47</v>
      </c>
      <c r="I37" s="33">
        <f t="shared" si="2"/>
        <v>31</v>
      </c>
      <c r="J37" s="38">
        <f t="shared" si="3"/>
        <v>195</v>
      </c>
      <c r="K37" s="20">
        <f t="shared" si="4"/>
        <v>1257</v>
      </c>
      <c r="L37" s="37">
        <f t="shared" ref="L37:L59" si="5">J37/K37</f>
        <v>0.15513126491646778</v>
      </c>
      <c r="M37" s="42">
        <f t="shared" ref="M37:M59" si="6">RANK(L37,$L$36:$L$59)</f>
        <v>1</v>
      </c>
      <c r="N37" s="121" t="s">
        <v>8</v>
      </c>
      <c r="R37">
        <v>15</v>
      </c>
      <c r="S37">
        <v>1</v>
      </c>
      <c r="T37" t="s">
        <v>12</v>
      </c>
    </row>
    <row r="38" spans="1:20">
      <c r="A38" s="21" t="s">
        <v>9</v>
      </c>
      <c r="B38" s="33">
        <f t="shared" si="2"/>
        <v>289</v>
      </c>
      <c r="C38" s="33">
        <f t="shared" si="2"/>
        <v>8</v>
      </c>
      <c r="D38" s="33">
        <f t="shared" si="2"/>
        <v>1</v>
      </c>
      <c r="E38" s="33">
        <f t="shared" si="2"/>
        <v>12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7</v>
      </c>
      <c r="J38" s="38">
        <f t="shared" si="3"/>
        <v>33</v>
      </c>
      <c r="K38" s="20">
        <f t="shared" si="4"/>
        <v>322</v>
      </c>
      <c r="L38" s="37">
        <f t="shared" si="5"/>
        <v>0.10248447204968944</v>
      </c>
      <c r="M38" s="42">
        <f t="shared" si="6"/>
        <v>16</v>
      </c>
      <c r="N38" s="121" t="s">
        <v>9</v>
      </c>
      <c r="R38">
        <v>12</v>
      </c>
      <c r="S38">
        <v>3</v>
      </c>
      <c r="T38" t="s">
        <v>12</v>
      </c>
    </row>
    <row r="39" spans="1:20">
      <c r="A39" s="21" t="s">
        <v>10</v>
      </c>
      <c r="B39" s="33">
        <f t="shared" si="2"/>
        <v>855</v>
      </c>
      <c r="C39" s="33">
        <f t="shared" si="2"/>
        <v>35</v>
      </c>
      <c r="D39" s="33">
        <f t="shared" si="2"/>
        <v>2</v>
      </c>
      <c r="E39" s="33">
        <f t="shared" si="2"/>
        <v>33</v>
      </c>
      <c r="F39" s="33">
        <f t="shared" si="2"/>
        <v>1</v>
      </c>
      <c r="G39" s="33">
        <f t="shared" si="2"/>
        <v>2</v>
      </c>
      <c r="H39" s="33">
        <f t="shared" si="2"/>
        <v>29</v>
      </c>
      <c r="I39" s="33">
        <f t="shared" si="2"/>
        <v>10</v>
      </c>
      <c r="J39" s="38">
        <f t="shared" si="3"/>
        <v>112</v>
      </c>
      <c r="K39" s="20">
        <f t="shared" si="4"/>
        <v>967</v>
      </c>
      <c r="L39" s="37">
        <f t="shared" si="5"/>
        <v>0.11582213029989659</v>
      </c>
      <c r="M39" s="42">
        <f t="shared" si="6"/>
        <v>10</v>
      </c>
      <c r="N39" s="121" t="s">
        <v>10</v>
      </c>
      <c r="R39">
        <v>1</v>
      </c>
      <c r="S39">
        <v>4</v>
      </c>
      <c r="T39" t="s">
        <v>12</v>
      </c>
    </row>
    <row r="40" spans="1:20">
      <c r="A40" s="21" t="s">
        <v>11</v>
      </c>
      <c r="B40" s="33">
        <f t="shared" si="2"/>
        <v>1301</v>
      </c>
      <c r="C40" s="33">
        <f t="shared" si="2"/>
        <v>36</v>
      </c>
      <c r="D40" s="33">
        <f t="shared" si="2"/>
        <v>3</v>
      </c>
      <c r="E40" s="33">
        <f t="shared" si="2"/>
        <v>60</v>
      </c>
      <c r="F40" s="33">
        <f t="shared" si="2"/>
        <v>2</v>
      </c>
      <c r="G40" s="33">
        <f t="shared" si="2"/>
        <v>0</v>
      </c>
      <c r="H40" s="33">
        <f t="shared" si="2"/>
        <v>90</v>
      </c>
      <c r="I40" s="33">
        <f t="shared" si="2"/>
        <v>14</v>
      </c>
      <c r="J40" s="38">
        <f t="shared" si="3"/>
        <v>205</v>
      </c>
      <c r="K40" s="20">
        <f t="shared" si="4"/>
        <v>1506</v>
      </c>
      <c r="L40" s="37">
        <f t="shared" si="5"/>
        <v>0.13612217795484727</v>
      </c>
      <c r="M40" s="42">
        <f t="shared" si="6"/>
        <v>5</v>
      </c>
      <c r="N40" s="121" t="s">
        <v>11</v>
      </c>
      <c r="R40">
        <v>6</v>
      </c>
      <c r="S40">
        <v>6</v>
      </c>
      <c r="T40" t="s">
        <v>12</v>
      </c>
    </row>
    <row r="41" spans="1:20">
      <c r="A41" s="21" t="s">
        <v>12</v>
      </c>
      <c r="B41" s="33">
        <f t="shared" si="2"/>
        <v>280</v>
      </c>
      <c r="C41" s="33">
        <f t="shared" si="2"/>
        <v>15</v>
      </c>
      <c r="D41" s="33">
        <f t="shared" si="2"/>
        <v>0</v>
      </c>
      <c r="E41" s="33">
        <f t="shared" si="2"/>
        <v>12</v>
      </c>
      <c r="F41" s="33">
        <f t="shared" si="2"/>
        <v>1</v>
      </c>
      <c r="G41" s="33">
        <f t="shared" si="2"/>
        <v>0</v>
      </c>
      <c r="H41" s="33">
        <f t="shared" si="2"/>
        <v>6</v>
      </c>
      <c r="I41" s="33">
        <f t="shared" si="2"/>
        <v>5</v>
      </c>
      <c r="J41" s="38">
        <f t="shared" si="3"/>
        <v>39</v>
      </c>
      <c r="K41" s="20">
        <f t="shared" si="4"/>
        <v>319</v>
      </c>
      <c r="L41" s="37">
        <f t="shared" si="5"/>
        <v>0.12225705329153605</v>
      </c>
      <c r="M41" s="42">
        <f t="shared" si="6"/>
        <v>9</v>
      </c>
      <c r="N41" s="121" t="s">
        <v>12</v>
      </c>
      <c r="R41">
        <v>5</v>
      </c>
      <c r="S41">
        <v>7</v>
      </c>
      <c r="T41" t="s">
        <v>12</v>
      </c>
    </row>
    <row r="42" spans="1:20">
      <c r="A42" s="21" t="s">
        <v>13</v>
      </c>
      <c r="B42" s="33">
        <f t="shared" si="2"/>
        <v>302</v>
      </c>
      <c r="C42" s="33">
        <f t="shared" si="2"/>
        <v>12</v>
      </c>
      <c r="D42" s="33">
        <f t="shared" si="2"/>
        <v>0</v>
      </c>
      <c r="E42" s="33">
        <f t="shared" si="2"/>
        <v>14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1</v>
      </c>
      <c r="J42" s="38">
        <f t="shared" si="3"/>
        <v>35</v>
      </c>
      <c r="K42" s="20">
        <f t="shared" si="4"/>
        <v>337</v>
      </c>
      <c r="L42" s="37">
        <f t="shared" si="5"/>
        <v>0.10385756676557864</v>
      </c>
      <c r="M42" s="42">
        <f t="shared" si="6"/>
        <v>15</v>
      </c>
      <c r="N42" s="121" t="s">
        <v>13</v>
      </c>
      <c r="R42">
        <v>302</v>
      </c>
      <c r="S42">
        <v>0</v>
      </c>
      <c r="T42" t="s">
        <v>13</v>
      </c>
    </row>
    <row r="43" spans="1:20">
      <c r="A43" s="21" t="s">
        <v>14</v>
      </c>
      <c r="B43" s="33">
        <f t="shared" si="2"/>
        <v>5262</v>
      </c>
      <c r="C43" s="33">
        <f t="shared" si="2"/>
        <v>85</v>
      </c>
      <c r="D43" s="33">
        <f t="shared" si="2"/>
        <v>14</v>
      </c>
      <c r="E43" s="33">
        <f t="shared" si="2"/>
        <v>122</v>
      </c>
      <c r="F43" s="33">
        <f t="shared" si="2"/>
        <v>7</v>
      </c>
      <c r="G43" s="33">
        <f t="shared" si="2"/>
        <v>0</v>
      </c>
      <c r="H43" s="33">
        <f t="shared" si="2"/>
        <v>289</v>
      </c>
      <c r="I43" s="33">
        <f t="shared" si="2"/>
        <v>81</v>
      </c>
      <c r="J43" s="38">
        <f t="shared" si="3"/>
        <v>598</v>
      </c>
      <c r="K43" s="20">
        <f t="shared" si="4"/>
        <v>5860</v>
      </c>
      <c r="L43" s="37">
        <f t="shared" si="5"/>
        <v>0.10204778156996587</v>
      </c>
      <c r="M43" s="42">
        <f t="shared" si="6"/>
        <v>17</v>
      </c>
      <c r="N43" s="121" t="s">
        <v>14</v>
      </c>
      <c r="R43">
        <v>12</v>
      </c>
      <c r="S43">
        <v>1</v>
      </c>
      <c r="T43" t="s">
        <v>13</v>
      </c>
    </row>
    <row r="44" spans="1:20">
      <c r="A44" s="21" t="s">
        <v>15</v>
      </c>
      <c r="B44" s="33">
        <f t="shared" si="2"/>
        <v>1068</v>
      </c>
      <c r="C44" s="33">
        <f t="shared" si="2"/>
        <v>17</v>
      </c>
      <c r="D44" s="33">
        <f t="shared" si="2"/>
        <v>3</v>
      </c>
      <c r="E44" s="33">
        <f t="shared" si="2"/>
        <v>25</v>
      </c>
      <c r="F44" s="33">
        <f t="shared" si="2"/>
        <v>1</v>
      </c>
      <c r="G44" s="33">
        <f t="shared" si="2"/>
        <v>0</v>
      </c>
      <c r="H44" s="33">
        <f t="shared" si="2"/>
        <v>32</v>
      </c>
      <c r="I44" s="33">
        <f t="shared" si="2"/>
        <v>14</v>
      </c>
      <c r="J44" s="38">
        <f t="shared" si="3"/>
        <v>92</v>
      </c>
      <c r="K44" s="20">
        <f t="shared" si="4"/>
        <v>1160</v>
      </c>
      <c r="L44" s="37">
        <f t="shared" si="5"/>
        <v>7.9310344827586213E-2</v>
      </c>
      <c r="M44" s="42">
        <f t="shared" si="6"/>
        <v>21</v>
      </c>
      <c r="N44" s="121" t="s">
        <v>15</v>
      </c>
      <c r="R44">
        <v>14</v>
      </c>
      <c r="S44">
        <v>3</v>
      </c>
      <c r="T44" t="s">
        <v>13</v>
      </c>
    </row>
    <row r="45" spans="1:20">
      <c r="A45" s="21" t="s">
        <v>16</v>
      </c>
      <c r="B45" s="33">
        <f t="shared" si="2"/>
        <v>1423</v>
      </c>
      <c r="C45" s="33">
        <f t="shared" si="2"/>
        <v>52</v>
      </c>
      <c r="D45" s="33">
        <f t="shared" si="2"/>
        <v>3</v>
      </c>
      <c r="E45" s="33">
        <f t="shared" si="2"/>
        <v>57</v>
      </c>
      <c r="F45" s="33">
        <f t="shared" si="2"/>
        <v>1</v>
      </c>
      <c r="G45" s="33">
        <f t="shared" si="2"/>
        <v>1</v>
      </c>
      <c r="H45" s="33">
        <f t="shared" si="2"/>
        <v>41</v>
      </c>
      <c r="I45" s="33">
        <f t="shared" si="2"/>
        <v>19</v>
      </c>
      <c r="J45" s="38">
        <f t="shared" si="3"/>
        <v>174</v>
      </c>
      <c r="K45" s="20">
        <f t="shared" si="4"/>
        <v>1597</v>
      </c>
      <c r="L45" s="37">
        <f t="shared" si="5"/>
        <v>0.10895428929242329</v>
      </c>
      <c r="M45" s="42">
        <f t="shared" si="6"/>
        <v>11</v>
      </c>
      <c r="N45" s="121" t="s">
        <v>16</v>
      </c>
      <c r="R45">
        <v>8</v>
      </c>
      <c r="S45">
        <v>6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1819</v>
      </c>
      <c r="C46" s="33">
        <f t="shared" si="7"/>
        <v>31</v>
      </c>
      <c r="D46" s="33">
        <f t="shared" si="7"/>
        <v>3</v>
      </c>
      <c r="E46" s="33">
        <f t="shared" si="7"/>
        <v>39</v>
      </c>
      <c r="F46" s="33">
        <f t="shared" si="7"/>
        <v>0</v>
      </c>
      <c r="G46" s="33">
        <f t="shared" si="7"/>
        <v>0</v>
      </c>
      <c r="H46" s="33">
        <f t="shared" si="7"/>
        <v>38</v>
      </c>
      <c r="I46" s="33">
        <f t="shared" si="7"/>
        <v>25</v>
      </c>
      <c r="J46" s="38">
        <f t="shared" si="3"/>
        <v>136</v>
      </c>
      <c r="K46" s="20">
        <f t="shared" si="4"/>
        <v>1955</v>
      </c>
      <c r="L46" s="37">
        <f t="shared" si="5"/>
        <v>6.9565217391304349E-2</v>
      </c>
      <c r="M46" s="42">
        <f t="shared" si="6"/>
        <v>23</v>
      </c>
      <c r="N46" s="121" t="s">
        <v>17</v>
      </c>
      <c r="R46">
        <v>1</v>
      </c>
      <c r="S46">
        <v>7</v>
      </c>
      <c r="T46" t="s">
        <v>13</v>
      </c>
    </row>
    <row r="47" spans="1:20">
      <c r="A47" s="21" t="s">
        <v>18</v>
      </c>
      <c r="B47" s="33">
        <f t="shared" si="7"/>
        <v>8753</v>
      </c>
      <c r="C47" s="33">
        <f t="shared" si="7"/>
        <v>108</v>
      </c>
      <c r="D47" s="33">
        <f t="shared" si="7"/>
        <v>3</v>
      </c>
      <c r="E47" s="33">
        <f t="shared" si="7"/>
        <v>217</v>
      </c>
      <c r="F47" s="33">
        <f t="shared" si="7"/>
        <v>1</v>
      </c>
      <c r="G47" s="33">
        <f t="shared" si="7"/>
        <v>4</v>
      </c>
      <c r="H47" s="33">
        <f t="shared" si="7"/>
        <v>222</v>
      </c>
      <c r="I47" s="33">
        <f t="shared" si="7"/>
        <v>60</v>
      </c>
      <c r="J47" s="38">
        <f t="shared" si="3"/>
        <v>615</v>
      </c>
      <c r="K47" s="20">
        <f t="shared" si="4"/>
        <v>9368</v>
      </c>
      <c r="L47" s="37">
        <f t="shared" si="5"/>
        <v>6.5649017933390258E-2</v>
      </c>
      <c r="M47" s="42">
        <f t="shared" si="6"/>
        <v>24</v>
      </c>
      <c r="N47" s="121" t="s">
        <v>18</v>
      </c>
      <c r="R47">
        <v>5262</v>
      </c>
      <c r="S47">
        <v>0</v>
      </c>
      <c r="T47" t="s">
        <v>14</v>
      </c>
    </row>
    <row r="48" spans="1:20">
      <c r="A48" s="21" t="s">
        <v>19</v>
      </c>
      <c r="B48" s="33">
        <f t="shared" si="7"/>
        <v>1817</v>
      </c>
      <c r="C48" s="33">
        <f t="shared" si="7"/>
        <v>81</v>
      </c>
      <c r="D48" s="33">
        <f t="shared" si="7"/>
        <v>7</v>
      </c>
      <c r="E48" s="33">
        <f t="shared" si="7"/>
        <v>87</v>
      </c>
      <c r="F48" s="33">
        <f t="shared" si="7"/>
        <v>3</v>
      </c>
      <c r="G48" s="33">
        <f t="shared" si="7"/>
        <v>1</v>
      </c>
      <c r="H48" s="33">
        <f t="shared" si="7"/>
        <v>63</v>
      </c>
      <c r="I48" s="33">
        <f t="shared" si="7"/>
        <v>18</v>
      </c>
      <c r="J48" s="38">
        <f t="shared" si="3"/>
        <v>260</v>
      </c>
      <c r="K48" s="20">
        <f t="shared" si="4"/>
        <v>2077</v>
      </c>
      <c r="L48" s="37">
        <f t="shared" si="5"/>
        <v>0.12518054886856042</v>
      </c>
      <c r="M48" s="42">
        <f t="shared" si="6"/>
        <v>8</v>
      </c>
      <c r="N48" s="121" t="s">
        <v>19</v>
      </c>
      <c r="R48">
        <v>85</v>
      </c>
      <c r="S48">
        <v>1</v>
      </c>
      <c r="T48" t="s">
        <v>14</v>
      </c>
    </row>
    <row r="49" spans="1:20">
      <c r="A49" s="21" t="s">
        <v>20</v>
      </c>
      <c r="B49" s="33">
        <f t="shared" si="7"/>
        <v>3277</v>
      </c>
      <c r="C49" s="33">
        <f t="shared" si="7"/>
        <v>139</v>
      </c>
      <c r="D49" s="33">
        <f t="shared" si="7"/>
        <v>9</v>
      </c>
      <c r="E49" s="33">
        <f t="shared" si="7"/>
        <v>128</v>
      </c>
      <c r="F49" s="33">
        <f t="shared" si="7"/>
        <v>3</v>
      </c>
      <c r="G49" s="33">
        <f t="shared" si="7"/>
        <v>2</v>
      </c>
      <c r="H49" s="33">
        <f t="shared" si="7"/>
        <v>213</v>
      </c>
      <c r="I49" s="33">
        <f t="shared" si="7"/>
        <v>68</v>
      </c>
      <c r="J49" s="38">
        <f t="shared" si="3"/>
        <v>562</v>
      </c>
      <c r="K49" s="20">
        <f t="shared" si="4"/>
        <v>3839</v>
      </c>
      <c r="L49" s="37">
        <f t="shared" si="5"/>
        <v>0.1463922896587653</v>
      </c>
      <c r="M49" s="42">
        <f t="shared" si="6"/>
        <v>4</v>
      </c>
      <c r="N49" s="121" t="s">
        <v>20</v>
      </c>
      <c r="R49">
        <v>14</v>
      </c>
      <c r="S49">
        <v>2</v>
      </c>
      <c r="T49" t="s">
        <v>14</v>
      </c>
    </row>
    <row r="50" spans="1:20">
      <c r="A50" s="21" t="s">
        <v>21</v>
      </c>
      <c r="B50" s="33">
        <f t="shared" si="7"/>
        <v>4789</v>
      </c>
      <c r="C50" s="33">
        <f t="shared" si="7"/>
        <v>200</v>
      </c>
      <c r="D50" s="33">
        <f t="shared" si="7"/>
        <v>6</v>
      </c>
      <c r="E50" s="33">
        <f t="shared" si="7"/>
        <v>171</v>
      </c>
      <c r="F50" s="33">
        <f t="shared" si="7"/>
        <v>9</v>
      </c>
      <c r="G50" s="33">
        <f t="shared" si="7"/>
        <v>0</v>
      </c>
      <c r="H50" s="33">
        <f t="shared" si="7"/>
        <v>277</v>
      </c>
      <c r="I50" s="33">
        <f t="shared" si="7"/>
        <v>64</v>
      </c>
      <c r="J50" s="38">
        <f t="shared" si="3"/>
        <v>727</v>
      </c>
      <c r="K50" s="20">
        <f t="shared" si="4"/>
        <v>5516</v>
      </c>
      <c r="L50" s="37">
        <f t="shared" si="5"/>
        <v>0.13179840464104423</v>
      </c>
      <c r="M50" s="42">
        <f t="shared" si="6"/>
        <v>7</v>
      </c>
      <c r="N50" s="121" t="s">
        <v>21</v>
      </c>
      <c r="R50">
        <v>122</v>
      </c>
      <c r="S50">
        <v>3</v>
      </c>
      <c r="T50" t="s">
        <v>14</v>
      </c>
    </row>
    <row r="51" spans="1:20">
      <c r="A51" s="21" t="s">
        <v>22</v>
      </c>
      <c r="B51" s="33">
        <f t="shared" si="7"/>
        <v>1502</v>
      </c>
      <c r="C51" s="33">
        <f t="shared" si="7"/>
        <v>49</v>
      </c>
      <c r="D51" s="33">
        <f t="shared" si="7"/>
        <v>3</v>
      </c>
      <c r="E51" s="33">
        <f t="shared" si="7"/>
        <v>38</v>
      </c>
      <c r="F51" s="33">
        <f t="shared" si="7"/>
        <v>4</v>
      </c>
      <c r="G51" s="33">
        <f t="shared" si="7"/>
        <v>0</v>
      </c>
      <c r="H51" s="33">
        <f t="shared" si="7"/>
        <v>104</v>
      </c>
      <c r="I51" s="33">
        <f t="shared" si="7"/>
        <v>32</v>
      </c>
      <c r="J51" s="38">
        <f t="shared" si="3"/>
        <v>230</v>
      </c>
      <c r="K51" s="20">
        <f t="shared" si="4"/>
        <v>1732</v>
      </c>
      <c r="L51" s="37">
        <f t="shared" si="5"/>
        <v>0.13279445727482678</v>
      </c>
      <c r="M51" s="42">
        <f t="shared" si="6"/>
        <v>6</v>
      </c>
      <c r="N51" s="121" t="s">
        <v>22</v>
      </c>
      <c r="R51">
        <v>7</v>
      </c>
      <c r="S51">
        <v>4</v>
      </c>
      <c r="T51" t="s">
        <v>14</v>
      </c>
    </row>
    <row r="52" spans="1:20">
      <c r="A52" s="21" t="s">
        <v>23</v>
      </c>
      <c r="B52" s="33">
        <f t="shared" si="7"/>
        <v>1731</v>
      </c>
      <c r="C52" s="33">
        <f t="shared" si="7"/>
        <v>61</v>
      </c>
      <c r="D52" s="33">
        <f t="shared" si="7"/>
        <v>2</v>
      </c>
      <c r="E52" s="33">
        <f t="shared" si="7"/>
        <v>54</v>
      </c>
      <c r="F52" s="33">
        <f t="shared" si="7"/>
        <v>0</v>
      </c>
      <c r="G52" s="33">
        <f t="shared" si="7"/>
        <v>0</v>
      </c>
      <c r="H52" s="33">
        <f t="shared" si="7"/>
        <v>61</v>
      </c>
      <c r="I52" s="33">
        <f t="shared" si="7"/>
        <v>29</v>
      </c>
      <c r="J52" s="38">
        <f t="shared" si="3"/>
        <v>207</v>
      </c>
      <c r="K52" s="20">
        <f t="shared" si="4"/>
        <v>1938</v>
      </c>
      <c r="L52" s="37">
        <f t="shared" si="5"/>
        <v>0.10681114551083591</v>
      </c>
      <c r="M52" s="42">
        <f t="shared" si="6"/>
        <v>13</v>
      </c>
      <c r="N52" s="121" t="s">
        <v>23</v>
      </c>
      <c r="R52">
        <v>289</v>
      </c>
      <c r="S52">
        <v>6</v>
      </c>
      <c r="T52" t="s">
        <v>14</v>
      </c>
    </row>
    <row r="53" spans="1:20">
      <c r="A53" s="21" t="s">
        <v>24</v>
      </c>
      <c r="B53" s="33">
        <f t="shared" si="7"/>
        <v>2772</v>
      </c>
      <c r="C53" s="33">
        <f t="shared" si="7"/>
        <v>81</v>
      </c>
      <c r="D53" s="33">
        <f t="shared" si="7"/>
        <v>1</v>
      </c>
      <c r="E53" s="33">
        <f t="shared" si="7"/>
        <v>92</v>
      </c>
      <c r="F53" s="33">
        <f t="shared" si="7"/>
        <v>2</v>
      </c>
      <c r="G53" s="33">
        <f t="shared" si="7"/>
        <v>0</v>
      </c>
      <c r="H53" s="33">
        <f t="shared" si="7"/>
        <v>102</v>
      </c>
      <c r="I53" s="33">
        <f t="shared" si="7"/>
        <v>55</v>
      </c>
      <c r="J53" s="38">
        <f t="shared" si="3"/>
        <v>333</v>
      </c>
      <c r="K53" s="20">
        <f t="shared" si="4"/>
        <v>3105</v>
      </c>
      <c r="L53" s="37">
        <f t="shared" si="5"/>
        <v>0.1072463768115942</v>
      </c>
      <c r="M53" s="42">
        <f t="shared" si="6"/>
        <v>12</v>
      </c>
      <c r="N53" s="121" t="s">
        <v>24</v>
      </c>
      <c r="R53">
        <v>81</v>
      </c>
      <c r="S53">
        <v>7</v>
      </c>
      <c r="T53" t="s">
        <v>14</v>
      </c>
    </row>
    <row r="54" spans="1:20">
      <c r="A54" s="21" t="s">
        <v>25</v>
      </c>
      <c r="B54" s="33">
        <f t="shared" si="7"/>
        <v>475</v>
      </c>
      <c r="C54" s="33">
        <f t="shared" si="7"/>
        <v>24</v>
      </c>
      <c r="D54" s="33">
        <f t="shared" si="7"/>
        <v>2</v>
      </c>
      <c r="E54" s="33">
        <f t="shared" si="7"/>
        <v>30</v>
      </c>
      <c r="F54" s="33">
        <f t="shared" si="7"/>
        <v>0</v>
      </c>
      <c r="G54" s="33">
        <f t="shared" si="7"/>
        <v>0</v>
      </c>
      <c r="H54" s="33">
        <f t="shared" si="7"/>
        <v>18</v>
      </c>
      <c r="I54" s="33">
        <f t="shared" si="7"/>
        <v>9</v>
      </c>
      <c r="J54" s="38">
        <f t="shared" si="3"/>
        <v>83</v>
      </c>
      <c r="K54" s="20">
        <f t="shared" si="4"/>
        <v>558</v>
      </c>
      <c r="L54" s="37">
        <f t="shared" si="5"/>
        <v>0.14874551971326164</v>
      </c>
      <c r="M54" s="42">
        <f t="shared" si="6"/>
        <v>2</v>
      </c>
      <c r="N54" s="121" t="s">
        <v>25</v>
      </c>
      <c r="R54">
        <v>1068</v>
      </c>
      <c r="S54">
        <v>0</v>
      </c>
      <c r="T54" t="s">
        <v>15</v>
      </c>
    </row>
    <row r="55" spans="1:20">
      <c r="A55" s="21" t="s">
        <v>26</v>
      </c>
      <c r="B55" s="33">
        <f t="shared" si="7"/>
        <v>2021</v>
      </c>
      <c r="C55" s="33">
        <f t="shared" si="7"/>
        <v>58</v>
      </c>
      <c r="D55" s="33">
        <f t="shared" si="7"/>
        <v>1</v>
      </c>
      <c r="E55" s="33">
        <f t="shared" si="7"/>
        <v>59</v>
      </c>
      <c r="F55" s="33">
        <f t="shared" si="7"/>
        <v>0</v>
      </c>
      <c r="G55" s="33">
        <f t="shared" si="7"/>
        <v>0</v>
      </c>
      <c r="H55" s="33">
        <f t="shared" si="7"/>
        <v>78</v>
      </c>
      <c r="I55" s="33">
        <f t="shared" si="7"/>
        <v>19</v>
      </c>
      <c r="J55" s="38">
        <f t="shared" si="3"/>
        <v>215</v>
      </c>
      <c r="K55" s="20">
        <f t="shared" si="4"/>
        <v>2236</v>
      </c>
      <c r="L55" s="37">
        <f t="shared" si="5"/>
        <v>9.6153846153846159E-2</v>
      </c>
      <c r="M55" s="42">
        <f t="shared" si="6"/>
        <v>18</v>
      </c>
      <c r="N55" s="121" t="s">
        <v>26</v>
      </c>
      <c r="R55">
        <v>17</v>
      </c>
      <c r="S55">
        <v>1</v>
      </c>
      <c r="T55" t="s">
        <v>15</v>
      </c>
    </row>
    <row r="56" spans="1:20">
      <c r="A56" s="21" t="s">
        <v>27</v>
      </c>
      <c r="B56" s="33">
        <f t="shared" si="7"/>
        <v>5002</v>
      </c>
      <c r="C56" s="33">
        <f t="shared" si="7"/>
        <v>161</v>
      </c>
      <c r="D56" s="33">
        <f t="shared" si="7"/>
        <v>7</v>
      </c>
      <c r="E56" s="33">
        <f t="shared" si="7"/>
        <v>184</v>
      </c>
      <c r="F56" s="33">
        <f t="shared" si="7"/>
        <v>3</v>
      </c>
      <c r="G56" s="33">
        <f t="shared" si="7"/>
        <v>3</v>
      </c>
      <c r="H56" s="33">
        <f t="shared" si="7"/>
        <v>416</v>
      </c>
      <c r="I56" s="33">
        <f t="shared" si="7"/>
        <v>98</v>
      </c>
      <c r="J56" s="38">
        <f t="shared" si="3"/>
        <v>872</v>
      </c>
      <c r="K56" s="20">
        <f t="shared" si="4"/>
        <v>5874</v>
      </c>
      <c r="L56" s="37">
        <f t="shared" si="5"/>
        <v>0.14845080013619338</v>
      </c>
      <c r="M56" s="42">
        <f t="shared" si="6"/>
        <v>3</v>
      </c>
      <c r="N56" s="121" t="s">
        <v>27</v>
      </c>
      <c r="R56">
        <v>3</v>
      </c>
      <c r="S56">
        <v>2</v>
      </c>
      <c r="T56" t="s">
        <v>15</v>
      </c>
    </row>
    <row r="57" spans="1:20">
      <c r="A57" s="21" t="s">
        <v>28</v>
      </c>
      <c r="B57" s="33">
        <f t="shared" si="7"/>
        <v>6413</v>
      </c>
      <c r="C57" s="33">
        <f t="shared" si="7"/>
        <v>110</v>
      </c>
      <c r="D57" s="33">
        <f t="shared" si="7"/>
        <v>7</v>
      </c>
      <c r="E57" s="33">
        <f t="shared" si="7"/>
        <v>149</v>
      </c>
      <c r="F57" s="33">
        <f t="shared" si="7"/>
        <v>2</v>
      </c>
      <c r="G57" s="33">
        <f t="shared" si="7"/>
        <v>2</v>
      </c>
      <c r="H57" s="33">
        <f t="shared" si="7"/>
        <v>413</v>
      </c>
      <c r="I57" s="33">
        <f t="shared" si="7"/>
        <v>73</v>
      </c>
      <c r="J57" s="38">
        <f t="shared" si="3"/>
        <v>756</v>
      </c>
      <c r="K57" s="20">
        <f t="shared" si="4"/>
        <v>7169</v>
      </c>
      <c r="L57" s="37">
        <f t="shared" si="5"/>
        <v>0.10545403822011438</v>
      </c>
      <c r="M57" s="42">
        <f t="shared" si="6"/>
        <v>14</v>
      </c>
      <c r="N57" s="121" t="s">
        <v>28</v>
      </c>
      <c r="R57">
        <v>25</v>
      </c>
      <c r="S57">
        <v>3</v>
      </c>
      <c r="T57" t="s">
        <v>15</v>
      </c>
    </row>
    <row r="58" spans="1:20">
      <c r="A58" s="21" t="s">
        <v>29</v>
      </c>
      <c r="B58" s="33">
        <f t="shared" si="7"/>
        <v>9472</v>
      </c>
      <c r="C58" s="33">
        <f t="shared" si="7"/>
        <v>104</v>
      </c>
      <c r="D58" s="33">
        <f t="shared" si="7"/>
        <v>16</v>
      </c>
      <c r="E58" s="33">
        <f t="shared" si="7"/>
        <v>165</v>
      </c>
      <c r="F58" s="33">
        <f t="shared" si="7"/>
        <v>6</v>
      </c>
      <c r="G58" s="33">
        <f t="shared" si="7"/>
        <v>0</v>
      </c>
      <c r="H58" s="33">
        <f t="shared" si="7"/>
        <v>424</v>
      </c>
      <c r="I58" s="33">
        <f t="shared" si="7"/>
        <v>121</v>
      </c>
      <c r="J58" s="38">
        <f t="shared" si="3"/>
        <v>836</v>
      </c>
      <c r="K58" s="20">
        <f t="shared" si="4"/>
        <v>10308</v>
      </c>
      <c r="L58" s="37">
        <f t="shared" si="5"/>
        <v>8.110205665502522E-2</v>
      </c>
      <c r="M58" s="42">
        <f t="shared" si="6"/>
        <v>20</v>
      </c>
      <c r="N58" s="121" t="s">
        <v>29</v>
      </c>
      <c r="R58">
        <v>1</v>
      </c>
      <c r="S58">
        <v>4</v>
      </c>
      <c r="T58" t="s">
        <v>15</v>
      </c>
    </row>
    <row r="59" spans="1:20">
      <c r="A59" s="21" t="s">
        <v>30</v>
      </c>
      <c r="B59" s="33">
        <f t="shared" si="7"/>
        <v>4527</v>
      </c>
      <c r="C59" s="33">
        <f t="shared" si="7"/>
        <v>54</v>
      </c>
      <c r="D59" s="33">
        <f t="shared" si="7"/>
        <v>8</v>
      </c>
      <c r="E59" s="33">
        <f t="shared" si="7"/>
        <v>109</v>
      </c>
      <c r="F59" s="33">
        <f t="shared" si="7"/>
        <v>11</v>
      </c>
      <c r="G59" s="33">
        <f t="shared" si="7"/>
        <v>0</v>
      </c>
      <c r="H59" s="33">
        <f t="shared" si="7"/>
        <v>130</v>
      </c>
      <c r="I59" s="33">
        <f t="shared" si="7"/>
        <v>62</v>
      </c>
      <c r="J59" s="38">
        <f t="shared" si="3"/>
        <v>374</v>
      </c>
      <c r="K59" s="20">
        <f t="shared" si="4"/>
        <v>4901</v>
      </c>
      <c r="L59" s="37">
        <f t="shared" si="5"/>
        <v>7.6310956947561723E-2</v>
      </c>
      <c r="M59" s="42">
        <f t="shared" si="6"/>
        <v>22</v>
      </c>
      <c r="N59" s="122" t="s">
        <v>30</v>
      </c>
      <c r="R59">
        <v>32</v>
      </c>
      <c r="S59">
        <v>6</v>
      </c>
      <c r="T59" t="s">
        <v>15</v>
      </c>
    </row>
    <row r="60" spans="1:20">
      <c r="A60" s="17" t="s">
        <v>39</v>
      </c>
      <c r="B60" s="59">
        <f t="shared" ref="B60:I60" si="8">SUM(B36:B59)</f>
        <v>67887</v>
      </c>
      <c r="C60" s="18">
        <f t="shared" si="8"/>
        <v>1602</v>
      </c>
      <c r="D60" s="18">
        <f t="shared" si="8"/>
        <v>106</v>
      </c>
      <c r="E60" s="18">
        <f t="shared" si="8"/>
        <v>1930</v>
      </c>
      <c r="F60" s="18">
        <f t="shared" si="8"/>
        <v>58</v>
      </c>
      <c r="G60" s="18">
        <f t="shared" si="8"/>
        <v>15</v>
      </c>
      <c r="H60" s="18">
        <f t="shared" si="8"/>
        <v>3167</v>
      </c>
      <c r="I60" s="18">
        <f t="shared" si="8"/>
        <v>965</v>
      </c>
      <c r="J60" s="60">
        <f t="shared" si="3"/>
        <v>7843</v>
      </c>
      <c r="K60" s="18">
        <f t="shared" si="4"/>
        <v>75730</v>
      </c>
      <c r="L60" s="37">
        <f>J60/K60</f>
        <v>0.10356529776838769</v>
      </c>
      <c r="M60" s="2"/>
      <c r="N60" s="21" t="s">
        <v>39</v>
      </c>
      <c r="R60">
        <v>14</v>
      </c>
      <c r="S60">
        <v>7</v>
      </c>
      <c r="T60" t="s">
        <v>15</v>
      </c>
    </row>
    <row r="61" spans="1:20">
      <c r="R61">
        <v>1423</v>
      </c>
      <c r="S61">
        <v>0</v>
      </c>
      <c r="T61" t="s">
        <v>16</v>
      </c>
    </row>
    <row r="62" spans="1:20">
      <c r="J62" s="27" t="s">
        <v>61</v>
      </c>
      <c r="K62" s="52">
        <f>SUM(C60:I60)</f>
        <v>7843</v>
      </c>
      <c r="R62">
        <v>52</v>
      </c>
      <c r="S62">
        <v>1</v>
      </c>
      <c r="T62" t="s">
        <v>16</v>
      </c>
    </row>
    <row r="63" spans="1:20">
      <c r="I63" s="4"/>
      <c r="J63" s="27" t="s">
        <v>59</v>
      </c>
      <c r="K63" s="32">
        <f>K62/K60</f>
        <v>0.10356529776838769</v>
      </c>
      <c r="R63">
        <v>3</v>
      </c>
      <c r="S63">
        <v>2</v>
      </c>
      <c r="T63" t="s">
        <v>16</v>
      </c>
    </row>
    <row r="64" spans="1:20">
      <c r="K64" s="2"/>
      <c r="N64"/>
      <c r="R64">
        <v>57</v>
      </c>
      <c r="S64">
        <v>3</v>
      </c>
      <c r="T64" t="s">
        <v>16</v>
      </c>
    </row>
    <row r="65" spans="1:20">
      <c r="K65" s="2"/>
      <c r="N65"/>
      <c r="R65">
        <v>1</v>
      </c>
      <c r="S65">
        <v>4</v>
      </c>
      <c r="T65" t="s">
        <v>16</v>
      </c>
    </row>
    <row r="66" spans="1:20">
      <c r="A66" s="228"/>
      <c r="B66" s="228"/>
      <c r="C66" s="228"/>
      <c r="K66" s="2"/>
      <c r="N66"/>
      <c r="R66">
        <v>1</v>
      </c>
      <c r="S66">
        <v>5</v>
      </c>
      <c r="T66" t="s">
        <v>16</v>
      </c>
    </row>
    <row r="67" spans="1:20">
      <c r="A67" s="228"/>
      <c r="B67" s="228"/>
      <c r="C67" s="228"/>
      <c r="K67" s="2"/>
      <c r="N67"/>
      <c r="R67">
        <v>41</v>
      </c>
      <c r="S67">
        <v>6</v>
      </c>
      <c r="T67" t="s">
        <v>16</v>
      </c>
    </row>
    <row r="68" spans="1:20">
      <c r="A68" s="228"/>
      <c r="B68" s="228"/>
      <c r="C68" s="228"/>
      <c r="K68" s="2"/>
      <c r="N68"/>
      <c r="R68">
        <v>19</v>
      </c>
      <c r="S68">
        <v>7</v>
      </c>
      <c r="T68" t="s">
        <v>16</v>
      </c>
    </row>
    <row r="69" spans="1:20">
      <c r="A69" s="228"/>
      <c r="B69" s="228"/>
      <c r="C69" s="228"/>
      <c r="K69" s="2"/>
      <c r="N69"/>
      <c r="R69">
        <v>1819</v>
      </c>
      <c r="S69">
        <v>0</v>
      </c>
      <c r="T69" t="s">
        <v>17</v>
      </c>
    </row>
    <row r="70" spans="1:20">
      <c r="A70" s="228"/>
      <c r="B70" s="228"/>
      <c r="C70" s="228"/>
      <c r="K70" s="2"/>
      <c r="N70"/>
      <c r="R70">
        <v>31</v>
      </c>
      <c r="S70">
        <v>1</v>
      </c>
      <c r="T70" t="s">
        <v>17</v>
      </c>
    </row>
    <row r="71" spans="1:20">
      <c r="A71" s="228"/>
      <c r="B71" s="228"/>
      <c r="C71" s="228"/>
      <c r="K71" s="2"/>
      <c r="N71"/>
      <c r="R71">
        <v>3</v>
      </c>
      <c r="S71">
        <v>2</v>
      </c>
      <c r="T71" t="s">
        <v>17</v>
      </c>
    </row>
    <row r="72" spans="1:20">
      <c r="B72" s="228"/>
      <c r="C72" s="228"/>
      <c r="K72" s="2"/>
      <c r="N72"/>
      <c r="R72">
        <v>39</v>
      </c>
      <c r="S72">
        <v>3</v>
      </c>
      <c r="T72" t="s">
        <v>17</v>
      </c>
    </row>
    <row r="73" spans="1:20">
      <c r="A73" s="228"/>
      <c r="B73" s="228"/>
      <c r="C73" s="228"/>
      <c r="K73" s="2"/>
      <c r="N73"/>
      <c r="R73">
        <v>38</v>
      </c>
      <c r="S73">
        <v>6</v>
      </c>
      <c r="T73" t="s">
        <v>17</v>
      </c>
    </row>
    <row r="74" spans="1:20">
      <c r="A74" s="228"/>
      <c r="B74" s="228"/>
      <c r="C74" s="228"/>
      <c r="K74" s="2"/>
      <c r="N74"/>
      <c r="R74">
        <v>25</v>
      </c>
      <c r="S74">
        <v>7</v>
      </c>
      <c r="T74" t="s">
        <v>17</v>
      </c>
    </row>
    <row r="75" spans="1:20">
      <c r="A75" s="228"/>
      <c r="B75" s="228"/>
      <c r="C75" s="228"/>
      <c r="K75" s="2"/>
      <c r="N75"/>
      <c r="R75">
        <v>8753</v>
      </c>
      <c r="S75">
        <v>0</v>
      </c>
      <c r="T75" t="s">
        <v>18</v>
      </c>
    </row>
    <row r="76" spans="1:20">
      <c r="A76" s="228"/>
      <c r="B76" s="228"/>
      <c r="C76" s="228"/>
      <c r="K76" s="2"/>
      <c r="N76"/>
      <c r="R76">
        <v>108</v>
      </c>
      <c r="S76">
        <v>1</v>
      </c>
      <c r="T76" t="s">
        <v>18</v>
      </c>
    </row>
    <row r="77" spans="1:20">
      <c r="B77" s="228"/>
      <c r="C77" s="228"/>
      <c r="K77" s="2"/>
      <c r="N77"/>
      <c r="R77">
        <v>3</v>
      </c>
      <c r="S77">
        <v>2</v>
      </c>
      <c r="T77" t="s">
        <v>18</v>
      </c>
    </row>
    <row r="78" spans="1:20">
      <c r="A78" s="228"/>
      <c r="B78" s="228"/>
      <c r="C78" s="228"/>
      <c r="K78" s="2"/>
      <c r="N78"/>
      <c r="R78">
        <v>217</v>
      </c>
      <c r="S78">
        <v>3</v>
      </c>
      <c r="T78" t="s">
        <v>18</v>
      </c>
    </row>
    <row r="79" spans="1:20">
      <c r="B79" s="228"/>
      <c r="C79" s="228"/>
      <c r="K79" s="2"/>
      <c r="N79"/>
      <c r="R79">
        <v>1</v>
      </c>
      <c r="S79">
        <v>4</v>
      </c>
      <c r="T79" t="s">
        <v>18</v>
      </c>
    </row>
    <row r="80" spans="1:20">
      <c r="B80" s="228"/>
      <c r="C80" s="228"/>
      <c r="K80" s="2"/>
      <c r="N80"/>
      <c r="R80">
        <v>4</v>
      </c>
      <c r="S80">
        <v>5</v>
      </c>
      <c r="T80" t="s">
        <v>18</v>
      </c>
    </row>
    <row r="81" spans="1:20">
      <c r="A81" s="228"/>
      <c r="B81" s="228"/>
      <c r="C81" s="228"/>
      <c r="K81" s="2"/>
      <c r="N81"/>
      <c r="R81">
        <v>222</v>
      </c>
      <c r="S81">
        <v>6</v>
      </c>
      <c r="T81" t="s">
        <v>18</v>
      </c>
    </row>
    <row r="82" spans="1:20">
      <c r="A82" s="228"/>
      <c r="B82" s="228"/>
      <c r="C82" s="228"/>
      <c r="K82" s="2"/>
      <c r="N82"/>
      <c r="R82">
        <v>60</v>
      </c>
      <c r="S82">
        <v>7</v>
      </c>
      <c r="T82" t="s">
        <v>18</v>
      </c>
    </row>
    <row r="83" spans="1:20">
      <c r="A83" s="228"/>
      <c r="B83" s="228"/>
      <c r="C83" s="228"/>
      <c r="K83" s="2"/>
      <c r="N83"/>
      <c r="R83">
        <v>1817</v>
      </c>
      <c r="S83">
        <v>0</v>
      </c>
      <c r="T83" t="s">
        <v>19</v>
      </c>
    </row>
    <row r="84" spans="1:20">
      <c r="A84" s="228"/>
      <c r="B84" s="228"/>
      <c r="C84" s="228"/>
      <c r="K84" s="2"/>
      <c r="N84"/>
      <c r="R84">
        <v>81</v>
      </c>
      <c r="S84">
        <v>1</v>
      </c>
      <c r="T84" t="s">
        <v>19</v>
      </c>
    </row>
    <row r="85" spans="1:20">
      <c r="B85" s="228"/>
      <c r="C85" s="228"/>
      <c r="K85" s="2"/>
      <c r="N85"/>
      <c r="R85">
        <v>7</v>
      </c>
      <c r="S85">
        <v>2</v>
      </c>
      <c r="T85" t="s">
        <v>19</v>
      </c>
    </row>
    <row r="86" spans="1:20">
      <c r="A86" s="228"/>
      <c r="B86" s="228"/>
      <c r="C86" s="228"/>
      <c r="K86" s="2"/>
      <c r="N86"/>
      <c r="R86">
        <v>87</v>
      </c>
      <c r="S86">
        <v>3</v>
      </c>
      <c r="T86" t="s">
        <v>19</v>
      </c>
    </row>
    <row r="87" spans="1:20">
      <c r="A87" s="228"/>
      <c r="B87" s="228"/>
      <c r="C87" s="228"/>
      <c r="K87" s="2"/>
      <c r="N87"/>
      <c r="R87">
        <v>3</v>
      </c>
      <c r="S87">
        <v>4</v>
      </c>
      <c r="T87" t="s">
        <v>19</v>
      </c>
    </row>
    <row r="88" spans="1:20">
      <c r="B88" s="228"/>
      <c r="C88" s="228"/>
      <c r="K88" s="2"/>
      <c r="N88"/>
      <c r="R88">
        <v>1</v>
      </c>
      <c r="S88">
        <v>5</v>
      </c>
      <c r="T88" t="s">
        <v>19</v>
      </c>
    </row>
    <row r="89" spans="1:20">
      <c r="A89" s="228"/>
      <c r="B89" s="228"/>
      <c r="C89" s="228"/>
      <c r="K89" s="2"/>
      <c r="N89"/>
      <c r="R89">
        <v>63</v>
      </c>
      <c r="S89">
        <v>6</v>
      </c>
      <c r="T89" t="s">
        <v>19</v>
      </c>
    </row>
    <row r="90" spans="1:20">
      <c r="A90" s="228"/>
      <c r="B90" s="228"/>
      <c r="C90" s="228"/>
      <c r="K90" s="2"/>
      <c r="N90"/>
      <c r="R90">
        <v>18</v>
      </c>
      <c r="S90">
        <v>7</v>
      </c>
      <c r="T90" t="s">
        <v>19</v>
      </c>
    </row>
    <row r="91" spans="1:20">
      <c r="A91" s="228"/>
      <c r="B91" s="228"/>
      <c r="C91" s="228"/>
      <c r="K91" s="2"/>
      <c r="N91"/>
      <c r="R91">
        <v>3277</v>
      </c>
      <c r="S91">
        <v>0</v>
      </c>
      <c r="T91" t="s">
        <v>20</v>
      </c>
    </row>
    <row r="92" spans="1:20">
      <c r="A92" s="228"/>
      <c r="B92" s="228"/>
      <c r="C92" s="228"/>
      <c r="K92" s="2"/>
      <c r="N92"/>
      <c r="R92">
        <v>139</v>
      </c>
      <c r="S92">
        <v>1</v>
      </c>
      <c r="T92" t="s">
        <v>20</v>
      </c>
    </row>
    <row r="93" spans="1:20">
      <c r="B93" s="228"/>
      <c r="C93" s="228"/>
      <c r="K93" s="2"/>
      <c r="N93"/>
      <c r="R93">
        <v>9</v>
      </c>
      <c r="S93">
        <v>2</v>
      </c>
      <c r="T93" t="s">
        <v>20</v>
      </c>
    </row>
    <row r="94" spans="1:20">
      <c r="A94" s="228"/>
      <c r="B94" s="228"/>
      <c r="C94" s="228"/>
      <c r="K94" s="2"/>
      <c r="N94"/>
      <c r="R94">
        <v>128</v>
      </c>
      <c r="S94">
        <v>3</v>
      </c>
      <c r="T94" t="s">
        <v>20</v>
      </c>
    </row>
    <row r="95" spans="1:20">
      <c r="B95" s="228"/>
      <c r="C95" s="228"/>
      <c r="K95" s="2"/>
      <c r="N95"/>
      <c r="R95">
        <v>3</v>
      </c>
      <c r="S95">
        <v>4</v>
      </c>
      <c r="T95" t="s">
        <v>20</v>
      </c>
    </row>
    <row r="96" spans="1:20">
      <c r="B96" s="228"/>
      <c r="C96" s="228"/>
      <c r="K96" s="2"/>
      <c r="N96"/>
      <c r="R96">
        <v>2</v>
      </c>
      <c r="S96">
        <v>5</v>
      </c>
      <c r="T96" t="s">
        <v>20</v>
      </c>
    </row>
    <row r="97" spans="1:20">
      <c r="A97" s="228"/>
      <c r="B97" s="228"/>
      <c r="C97" s="228"/>
      <c r="K97" s="2"/>
      <c r="N97"/>
      <c r="R97">
        <v>213</v>
      </c>
      <c r="S97">
        <v>6</v>
      </c>
      <c r="T97" t="s">
        <v>20</v>
      </c>
    </row>
    <row r="98" spans="1:20">
      <c r="A98" s="228"/>
      <c r="B98" s="228"/>
      <c r="C98" s="228"/>
      <c r="K98" s="2"/>
      <c r="N98"/>
      <c r="R98">
        <v>68</v>
      </c>
      <c r="S98">
        <v>7</v>
      </c>
      <c r="T98" t="s">
        <v>20</v>
      </c>
    </row>
    <row r="99" spans="1:20">
      <c r="A99" s="228"/>
      <c r="B99" s="228"/>
      <c r="C99" s="228"/>
      <c r="K99" s="2"/>
      <c r="N99"/>
      <c r="R99">
        <v>4789</v>
      </c>
      <c r="S99">
        <v>0</v>
      </c>
      <c r="T99" t="s">
        <v>21</v>
      </c>
    </row>
    <row r="100" spans="1:20">
      <c r="A100" s="228"/>
      <c r="B100" s="228"/>
      <c r="C100" s="228"/>
      <c r="K100" s="2"/>
      <c r="N100"/>
      <c r="R100">
        <v>200</v>
      </c>
      <c r="S100">
        <v>1</v>
      </c>
      <c r="T100" t="s">
        <v>21</v>
      </c>
    </row>
    <row r="101" spans="1:20">
      <c r="A101" s="228"/>
      <c r="B101" s="228"/>
      <c r="C101" s="228"/>
      <c r="K101" s="2"/>
      <c r="N101"/>
      <c r="R101">
        <v>6</v>
      </c>
      <c r="S101">
        <v>2</v>
      </c>
      <c r="T101" t="s">
        <v>21</v>
      </c>
    </row>
    <row r="102" spans="1:20">
      <c r="A102" s="228"/>
      <c r="B102" s="228"/>
      <c r="C102" s="228"/>
      <c r="K102" s="2"/>
      <c r="N102"/>
      <c r="R102">
        <v>171</v>
      </c>
      <c r="S102">
        <v>3</v>
      </c>
      <c r="T102" t="s">
        <v>21</v>
      </c>
    </row>
    <row r="103" spans="1:20">
      <c r="B103" s="228"/>
      <c r="C103" s="228"/>
      <c r="K103" s="2"/>
      <c r="N103"/>
      <c r="R103">
        <v>9</v>
      </c>
      <c r="S103">
        <v>4</v>
      </c>
      <c r="T103" t="s">
        <v>21</v>
      </c>
    </row>
    <row r="104" spans="1:20">
      <c r="B104" s="228"/>
      <c r="C104" s="228"/>
      <c r="K104" s="2"/>
      <c r="N104"/>
      <c r="R104">
        <v>277</v>
      </c>
      <c r="S104">
        <v>6</v>
      </c>
      <c r="T104" t="s">
        <v>21</v>
      </c>
    </row>
    <row r="105" spans="1:20">
      <c r="A105" s="228"/>
      <c r="B105" s="228"/>
      <c r="C105" s="228"/>
      <c r="K105" s="2"/>
      <c r="N105"/>
      <c r="R105">
        <v>64</v>
      </c>
      <c r="S105">
        <v>7</v>
      </c>
      <c r="T105" t="s">
        <v>21</v>
      </c>
    </row>
    <row r="106" spans="1:20">
      <c r="A106" s="228"/>
      <c r="B106" s="228"/>
      <c r="C106" s="228"/>
      <c r="K106" s="2"/>
      <c r="N106"/>
      <c r="R106">
        <v>1502</v>
      </c>
      <c r="S106">
        <v>0</v>
      </c>
      <c r="T106" t="s">
        <v>22</v>
      </c>
    </row>
    <row r="107" spans="1:20">
      <c r="A107" s="228"/>
      <c r="B107" s="228"/>
      <c r="C107" s="228"/>
      <c r="K107" s="2"/>
      <c r="N107"/>
      <c r="R107">
        <v>49</v>
      </c>
      <c r="S107">
        <v>1</v>
      </c>
      <c r="T107" t="s">
        <v>22</v>
      </c>
    </row>
    <row r="108" spans="1:20">
      <c r="A108" s="228"/>
      <c r="B108" s="228"/>
      <c r="C108" s="228"/>
      <c r="K108" s="2"/>
      <c r="N108"/>
      <c r="R108">
        <v>3</v>
      </c>
      <c r="S108">
        <v>2</v>
      </c>
      <c r="T108" t="s">
        <v>22</v>
      </c>
    </row>
    <row r="109" spans="1:20">
      <c r="A109" s="228"/>
      <c r="B109" s="228"/>
      <c r="C109" s="228"/>
      <c r="K109" s="2"/>
      <c r="N109"/>
      <c r="R109">
        <v>38</v>
      </c>
      <c r="S109">
        <v>3</v>
      </c>
      <c r="T109" t="s">
        <v>22</v>
      </c>
    </row>
    <row r="110" spans="1:20">
      <c r="A110" s="228"/>
      <c r="B110" s="228"/>
      <c r="C110" s="228"/>
      <c r="K110" s="2"/>
      <c r="N110"/>
      <c r="R110">
        <v>4</v>
      </c>
      <c r="S110">
        <v>4</v>
      </c>
      <c r="T110" t="s">
        <v>22</v>
      </c>
    </row>
    <row r="111" spans="1:20">
      <c r="B111" s="228"/>
      <c r="C111" s="228"/>
      <c r="K111" s="2"/>
      <c r="N111"/>
      <c r="R111">
        <v>104</v>
      </c>
      <c r="S111">
        <v>6</v>
      </c>
      <c r="T111" t="s">
        <v>22</v>
      </c>
    </row>
    <row r="112" spans="1:20">
      <c r="B112" s="228"/>
      <c r="C112" s="228"/>
      <c r="K112" s="2"/>
      <c r="N112"/>
      <c r="R112">
        <v>32</v>
      </c>
      <c r="S112">
        <v>7</v>
      </c>
      <c r="T112" t="s">
        <v>22</v>
      </c>
    </row>
    <row r="113" spans="1:20">
      <c r="A113" s="228"/>
      <c r="B113" s="228"/>
      <c r="C113" s="228"/>
      <c r="K113" s="2"/>
      <c r="N113"/>
      <c r="R113">
        <v>1731</v>
      </c>
      <c r="S113">
        <v>0</v>
      </c>
      <c r="T113" t="s">
        <v>23</v>
      </c>
    </row>
    <row r="114" spans="1:20">
      <c r="A114" s="228"/>
      <c r="B114" s="228"/>
      <c r="C114" s="228"/>
      <c r="K114" s="2"/>
      <c r="N114"/>
      <c r="R114">
        <v>61</v>
      </c>
      <c r="S114">
        <v>1</v>
      </c>
      <c r="T114" t="s">
        <v>23</v>
      </c>
    </row>
    <row r="115" spans="1:20">
      <c r="A115" s="228"/>
      <c r="B115" s="228"/>
      <c r="C115" s="228"/>
      <c r="K115" s="2"/>
      <c r="N115"/>
      <c r="R115">
        <v>2</v>
      </c>
      <c r="S115">
        <v>2</v>
      </c>
      <c r="T115" t="s">
        <v>23</v>
      </c>
    </row>
    <row r="116" spans="1:20">
      <c r="A116" s="228"/>
      <c r="B116" s="228"/>
      <c r="C116" s="228"/>
      <c r="K116" s="2"/>
      <c r="N116"/>
      <c r="R116">
        <v>54</v>
      </c>
      <c r="S116">
        <v>3</v>
      </c>
      <c r="T116" t="s">
        <v>23</v>
      </c>
    </row>
    <row r="117" spans="1:20">
      <c r="B117" s="228"/>
      <c r="C117" s="228"/>
      <c r="K117" s="2"/>
      <c r="N117"/>
      <c r="R117">
        <v>61</v>
      </c>
      <c r="S117">
        <v>6</v>
      </c>
      <c r="T117" t="s">
        <v>23</v>
      </c>
    </row>
    <row r="118" spans="1:20">
      <c r="A118" s="228"/>
      <c r="B118" s="228"/>
      <c r="C118" s="228"/>
      <c r="K118" s="2"/>
      <c r="N118"/>
      <c r="R118">
        <v>29</v>
      </c>
      <c r="S118">
        <v>7</v>
      </c>
      <c r="T118" t="s">
        <v>23</v>
      </c>
    </row>
    <row r="119" spans="1:20">
      <c r="B119" s="228"/>
      <c r="C119" s="228"/>
      <c r="K119" s="2"/>
      <c r="N119"/>
      <c r="R119">
        <v>2772</v>
      </c>
      <c r="S119">
        <v>0</v>
      </c>
      <c r="T119" t="s">
        <v>24</v>
      </c>
    </row>
    <row r="120" spans="1:20">
      <c r="A120" s="228"/>
      <c r="B120" s="228"/>
      <c r="C120" s="228"/>
      <c r="K120" s="2"/>
      <c r="N120"/>
      <c r="R120">
        <v>81</v>
      </c>
      <c r="S120">
        <v>1</v>
      </c>
      <c r="T120" t="s">
        <v>24</v>
      </c>
    </row>
    <row r="121" spans="1:20">
      <c r="A121" s="228"/>
      <c r="B121" s="228"/>
      <c r="C121" s="228"/>
      <c r="K121" s="2"/>
      <c r="N121"/>
      <c r="R121">
        <v>1</v>
      </c>
      <c r="S121">
        <v>2</v>
      </c>
      <c r="T121" t="s">
        <v>24</v>
      </c>
    </row>
    <row r="122" spans="1:20">
      <c r="A122" s="228"/>
      <c r="B122" s="228"/>
      <c r="C122" s="228"/>
      <c r="K122" s="2"/>
      <c r="N122"/>
      <c r="R122">
        <v>92</v>
      </c>
      <c r="S122">
        <v>3</v>
      </c>
      <c r="T122" t="s">
        <v>24</v>
      </c>
    </row>
    <row r="123" spans="1:20">
      <c r="A123" s="228"/>
      <c r="B123" s="228"/>
      <c r="C123" s="228"/>
      <c r="K123" s="2"/>
      <c r="N123"/>
      <c r="R123">
        <v>2</v>
      </c>
      <c r="S123">
        <v>4</v>
      </c>
      <c r="T123" t="s">
        <v>24</v>
      </c>
    </row>
    <row r="124" spans="1:20">
      <c r="A124" s="228"/>
      <c r="B124" s="228"/>
      <c r="C124" s="228"/>
      <c r="K124" s="2"/>
      <c r="N124"/>
      <c r="R124">
        <v>102</v>
      </c>
      <c r="S124">
        <v>6</v>
      </c>
      <c r="T124" t="s">
        <v>24</v>
      </c>
    </row>
    <row r="125" spans="1:20">
      <c r="A125" s="228"/>
      <c r="B125" s="228"/>
      <c r="C125" s="228"/>
      <c r="K125" s="2"/>
      <c r="N125"/>
      <c r="R125">
        <v>55</v>
      </c>
      <c r="S125">
        <v>7</v>
      </c>
      <c r="T125" t="s">
        <v>24</v>
      </c>
    </row>
    <row r="126" spans="1:20">
      <c r="A126" s="228"/>
      <c r="B126" s="228"/>
      <c r="C126" s="228"/>
      <c r="K126" s="2"/>
      <c r="N126"/>
      <c r="R126">
        <v>475</v>
      </c>
      <c r="S126">
        <v>0</v>
      </c>
      <c r="T126" t="s">
        <v>25</v>
      </c>
    </row>
    <row r="127" spans="1:20">
      <c r="A127" s="228"/>
      <c r="B127" s="228"/>
      <c r="C127" s="228"/>
      <c r="K127" s="2"/>
      <c r="N127"/>
      <c r="R127">
        <v>24</v>
      </c>
      <c r="S127">
        <v>1</v>
      </c>
      <c r="T127" t="s">
        <v>25</v>
      </c>
    </row>
    <row r="128" spans="1:20">
      <c r="A128" s="228"/>
      <c r="B128" s="228"/>
      <c r="C128" s="228"/>
      <c r="K128" s="2"/>
      <c r="N128"/>
      <c r="R128">
        <v>2</v>
      </c>
      <c r="S128">
        <v>2</v>
      </c>
      <c r="T128" t="s">
        <v>25</v>
      </c>
    </row>
    <row r="129" spans="1:20">
      <c r="A129" s="228"/>
      <c r="B129" s="228"/>
      <c r="C129" s="228"/>
      <c r="K129" s="2"/>
      <c r="N129"/>
      <c r="R129">
        <v>30</v>
      </c>
      <c r="S129">
        <v>3</v>
      </c>
      <c r="T129" t="s">
        <v>25</v>
      </c>
    </row>
    <row r="130" spans="1:20">
      <c r="A130" s="228"/>
      <c r="B130" s="228"/>
      <c r="C130" s="228"/>
      <c r="K130" s="2"/>
      <c r="N130"/>
      <c r="R130">
        <v>18</v>
      </c>
      <c r="S130">
        <v>6</v>
      </c>
      <c r="T130" t="s">
        <v>25</v>
      </c>
    </row>
    <row r="131" spans="1:20">
      <c r="A131" s="228"/>
      <c r="B131" s="228"/>
      <c r="C131" s="228"/>
      <c r="K131" s="2"/>
      <c r="N131"/>
      <c r="R131">
        <v>9</v>
      </c>
      <c r="S131">
        <v>7</v>
      </c>
      <c r="T131" t="s">
        <v>25</v>
      </c>
    </row>
    <row r="132" spans="1:20">
      <c r="A132" s="228"/>
      <c r="B132" s="228"/>
      <c r="C132" s="228"/>
      <c r="K132" s="2"/>
      <c r="N132"/>
      <c r="R132">
        <v>2021</v>
      </c>
      <c r="S132">
        <v>0</v>
      </c>
      <c r="T132" t="s">
        <v>26</v>
      </c>
    </row>
    <row r="133" spans="1:20">
      <c r="B133" s="228"/>
      <c r="C133" s="228"/>
      <c r="K133" s="2"/>
      <c r="N133"/>
      <c r="R133">
        <v>58</v>
      </c>
      <c r="S133">
        <v>1</v>
      </c>
      <c r="T133" t="s">
        <v>26</v>
      </c>
    </row>
    <row r="134" spans="1:20">
      <c r="A134" s="228"/>
      <c r="B134" s="228"/>
      <c r="C134" s="228"/>
      <c r="K134" s="2"/>
      <c r="N134"/>
      <c r="R134">
        <v>1</v>
      </c>
      <c r="S134">
        <v>2</v>
      </c>
      <c r="T134" t="s">
        <v>26</v>
      </c>
    </row>
    <row r="135" spans="1:20">
      <c r="B135" s="228"/>
      <c r="C135" s="228"/>
      <c r="K135" s="2"/>
      <c r="N135"/>
      <c r="R135">
        <v>59</v>
      </c>
      <c r="S135">
        <v>3</v>
      </c>
      <c r="T135" t="s">
        <v>26</v>
      </c>
    </row>
    <row r="136" spans="1:20">
      <c r="B136" s="228"/>
      <c r="C136" s="228"/>
      <c r="K136" s="2"/>
      <c r="N136"/>
      <c r="R136">
        <v>78</v>
      </c>
      <c r="S136">
        <v>6</v>
      </c>
      <c r="T136" t="s">
        <v>26</v>
      </c>
    </row>
    <row r="137" spans="1:20">
      <c r="A137" s="228"/>
      <c r="B137" s="228"/>
      <c r="C137" s="228"/>
      <c r="K137" s="2"/>
      <c r="N137"/>
      <c r="R137">
        <v>19</v>
      </c>
      <c r="S137">
        <v>7</v>
      </c>
      <c r="T137" t="s">
        <v>26</v>
      </c>
    </row>
    <row r="138" spans="1:20">
      <c r="A138" s="228"/>
      <c r="B138" s="228"/>
      <c r="C138" s="228"/>
      <c r="K138" s="2"/>
      <c r="N138"/>
      <c r="R138">
        <v>5002</v>
      </c>
      <c r="S138">
        <v>0</v>
      </c>
      <c r="T138" t="s">
        <v>27</v>
      </c>
    </row>
    <row r="139" spans="1:20">
      <c r="A139" s="228"/>
      <c r="B139" s="228"/>
      <c r="C139" s="228"/>
      <c r="K139" s="2"/>
      <c r="N139"/>
      <c r="R139">
        <v>161</v>
      </c>
      <c r="S139">
        <v>1</v>
      </c>
      <c r="T139" t="s">
        <v>27</v>
      </c>
    </row>
    <row r="140" spans="1:20">
      <c r="A140" s="228"/>
      <c r="B140" s="228"/>
      <c r="C140" s="228"/>
      <c r="K140" s="2"/>
      <c r="N140"/>
      <c r="R140">
        <v>7</v>
      </c>
      <c r="S140">
        <v>2</v>
      </c>
      <c r="T140" t="s">
        <v>27</v>
      </c>
    </row>
    <row r="141" spans="1:20">
      <c r="A141" s="228"/>
      <c r="B141" s="228"/>
      <c r="C141" s="228"/>
      <c r="K141" s="2"/>
      <c r="N141"/>
      <c r="R141">
        <v>184</v>
      </c>
      <c r="S141">
        <v>3</v>
      </c>
      <c r="T141" t="s">
        <v>27</v>
      </c>
    </row>
    <row r="142" spans="1:20">
      <c r="A142" s="228"/>
      <c r="B142" s="228"/>
      <c r="C142" s="228"/>
      <c r="K142" s="2"/>
      <c r="N142"/>
      <c r="R142">
        <v>3</v>
      </c>
      <c r="S142">
        <v>4</v>
      </c>
      <c r="T142" t="s">
        <v>27</v>
      </c>
    </row>
    <row r="143" spans="1:20">
      <c r="B143" s="228"/>
      <c r="C143" s="228"/>
      <c r="K143" s="2"/>
      <c r="N143"/>
      <c r="R143">
        <v>3</v>
      </c>
      <c r="S143">
        <v>5</v>
      </c>
      <c r="T143" t="s">
        <v>27</v>
      </c>
    </row>
    <row r="144" spans="1:20">
      <c r="B144" s="228"/>
      <c r="C144" s="228"/>
      <c r="K144" s="2"/>
      <c r="N144"/>
      <c r="R144">
        <v>416</v>
      </c>
      <c r="S144">
        <v>6</v>
      </c>
      <c r="T144" t="s">
        <v>27</v>
      </c>
    </row>
    <row r="145" spans="1:20">
      <c r="A145" s="228"/>
      <c r="B145" s="228"/>
      <c r="C145" s="228"/>
      <c r="K145" s="2"/>
      <c r="N145"/>
      <c r="R145">
        <v>98</v>
      </c>
      <c r="S145">
        <v>7</v>
      </c>
      <c r="T145" t="s">
        <v>27</v>
      </c>
    </row>
    <row r="146" spans="1:20">
      <c r="A146" s="228"/>
      <c r="B146" s="228"/>
      <c r="C146" s="228"/>
      <c r="K146" s="2"/>
      <c r="N146"/>
      <c r="R146">
        <v>6413</v>
      </c>
      <c r="S146">
        <v>0</v>
      </c>
      <c r="T146" t="s">
        <v>28</v>
      </c>
    </row>
    <row r="147" spans="1:20">
      <c r="A147" s="228"/>
      <c r="B147" s="228"/>
      <c r="C147" s="228"/>
      <c r="K147" s="2"/>
      <c r="N147"/>
      <c r="R147">
        <v>110</v>
      </c>
      <c r="S147">
        <v>1</v>
      </c>
      <c r="T147" t="s">
        <v>28</v>
      </c>
    </row>
    <row r="148" spans="1:20">
      <c r="A148" s="228"/>
      <c r="B148" s="228"/>
      <c r="C148" s="228"/>
      <c r="K148" s="2"/>
      <c r="N148"/>
      <c r="R148">
        <v>7</v>
      </c>
      <c r="S148">
        <v>2</v>
      </c>
      <c r="T148" t="s">
        <v>28</v>
      </c>
    </row>
    <row r="149" spans="1:20">
      <c r="B149" s="228"/>
      <c r="C149" s="228"/>
      <c r="K149" s="2"/>
      <c r="N149"/>
      <c r="R149">
        <v>149</v>
      </c>
      <c r="S149">
        <v>3</v>
      </c>
      <c r="T149" t="s">
        <v>28</v>
      </c>
    </row>
    <row r="150" spans="1:20">
      <c r="A150" s="228"/>
      <c r="B150" s="228"/>
      <c r="C150" s="228"/>
      <c r="K150" s="2"/>
      <c r="N150"/>
      <c r="R150">
        <v>2</v>
      </c>
      <c r="S150">
        <v>4</v>
      </c>
      <c r="T150" t="s">
        <v>28</v>
      </c>
    </row>
    <row r="151" spans="1:20">
      <c r="B151" s="228"/>
      <c r="C151" s="228"/>
      <c r="K151" s="2"/>
      <c r="N151"/>
      <c r="R151">
        <v>2</v>
      </c>
      <c r="S151">
        <v>5</v>
      </c>
      <c r="T151" t="s">
        <v>28</v>
      </c>
    </row>
    <row r="152" spans="1:20">
      <c r="B152" s="228"/>
      <c r="C152" s="228"/>
      <c r="K152" s="2"/>
      <c r="N152"/>
      <c r="R152">
        <v>413</v>
      </c>
      <c r="S152">
        <v>6</v>
      </c>
      <c r="T152" t="s">
        <v>28</v>
      </c>
    </row>
    <row r="153" spans="1:20">
      <c r="A153" s="228"/>
      <c r="B153" s="228"/>
      <c r="C153" s="228"/>
      <c r="K153" s="2"/>
      <c r="N153"/>
      <c r="R153">
        <v>73</v>
      </c>
      <c r="S153">
        <v>7</v>
      </c>
      <c r="T153" t="s">
        <v>28</v>
      </c>
    </row>
    <row r="154" spans="1:20">
      <c r="A154" s="228"/>
      <c r="B154" s="228"/>
      <c r="C154" s="228"/>
      <c r="K154" s="2"/>
      <c r="N154"/>
      <c r="R154">
        <v>9472</v>
      </c>
      <c r="S154">
        <v>0</v>
      </c>
      <c r="T154" t="s">
        <v>29</v>
      </c>
    </row>
    <row r="155" spans="1:20">
      <c r="A155" s="228"/>
      <c r="B155" s="228"/>
      <c r="C155" s="228"/>
      <c r="K155" s="2"/>
      <c r="N155"/>
      <c r="R155">
        <v>104</v>
      </c>
      <c r="S155">
        <v>1</v>
      </c>
      <c r="T155" t="s">
        <v>29</v>
      </c>
    </row>
    <row r="156" spans="1:20">
      <c r="A156" s="228"/>
      <c r="B156" s="228"/>
      <c r="C156" s="228"/>
      <c r="K156" s="2"/>
      <c r="N156"/>
      <c r="R156">
        <v>16</v>
      </c>
      <c r="S156">
        <v>2</v>
      </c>
      <c r="T156" t="s">
        <v>29</v>
      </c>
    </row>
    <row r="157" spans="1:20">
      <c r="A157" s="228"/>
      <c r="B157" s="228"/>
      <c r="C157" s="228"/>
      <c r="K157" s="2"/>
      <c r="N157"/>
      <c r="R157">
        <v>165</v>
      </c>
      <c r="S157">
        <v>3</v>
      </c>
      <c r="T157" t="s">
        <v>29</v>
      </c>
    </row>
    <row r="158" spans="1:20">
      <c r="A158" s="228"/>
      <c r="B158" s="228"/>
      <c r="C158" s="228"/>
      <c r="K158" s="2"/>
      <c r="N158"/>
      <c r="R158">
        <v>6</v>
      </c>
      <c r="S158">
        <v>4</v>
      </c>
      <c r="T158" t="s">
        <v>29</v>
      </c>
    </row>
    <row r="159" spans="1:20">
      <c r="B159" s="228"/>
      <c r="C159" s="228"/>
      <c r="K159" s="2"/>
      <c r="N159"/>
      <c r="R159">
        <v>424</v>
      </c>
      <c r="S159">
        <v>6</v>
      </c>
      <c r="T159" t="s">
        <v>29</v>
      </c>
    </row>
    <row r="160" spans="1:20">
      <c r="A160" s="228"/>
      <c r="B160" s="228"/>
      <c r="C160" s="228"/>
      <c r="K160" s="2"/>
      <c r="N160"/>
      <c r="R160">
        <v>121</v>
      </c>
      <c r="S160">
        <v>7</v>
      </c>
      <c r="T160" t="s">
        <v>29</v>
      </c>
    </row>
    <row r="161" spans="1:20">
      <c r="A161" s="228"/>
      <c r="B161" s="228"/>
      <c r="C161" s="228"/>
      <c r="K161" s="2"/>
      <c r="N161"/>
      <c r="R161">
        <v>4527</v>
      </c>
      <c r="S161">
        <v>0</v>
      </c>
      <c r="T161" t="s">
        <v>30</v>
      </c>
    </row>
    <row r="162" spans="1:20">
      <c r="A162" s="228"/>
      <c r="B162" s="228"/>
      <c r="C162" s="228"/>
      <c r="K162" s="2"/>
      <c r="N162"/>
      <c r="R162">
        <v>54</v>
      </c>
      <c r="S162">
        <v>1</v>
      </c>
      <c r="T162" t="s">
        <v>30</v>
      </c>
    </row>
    <row r="163" spans="1:20">
      <c r="A163" s="228"/>
      <c r="B163" s="228"/>
      <c r="C163" s="228"/>
      <c r="K163" s="2"/>
      <c r="N163"/>
      <c r="R163">
        <v>8</v>
      </c>
      <c r="S163">
        <v>2</v>
      </c>
      <c r="T163" t="s">
        <v>30</v>
      </c>
    </row>
    <row r="164" spans="1:20">
      <c r="A164" s="228"/>
      <c r="B164" s="228"/>
      <c r="C164" s="228"/>
      <c r="K164" s="2"/>
      <c r="N164"/>
      <c r="R164">
        <v>109</v>
      </c>
      <c r="S164">
        <v>3</v>
      </c>
      <c r="T164" t="s">
        <v>30</v>
      </c>
    </row>
    <row r="165" spans="1:20">
      <c r="A165" s="228"/>
      <c r="B165" s="228"/>
      <c r="C165" s="228"/>
      <c r="K165" s="2"/>
      <c r="N165"/>
      <c r="R165">
        <v>11</v>
      </c>
      <c r="S165">
        <v>4</v>
      </c>
      <c r="T165" t="s">
        <v>30</v>
      </c>
    </row>
    <row r="166" spans="1:20">
      <c r="A166" s="228"/>
      <c r="B166" s="228"/>
      <c r="C166" s="228"/>
      <c r="K166" s="2"/>
      <c r="N166"/>
      <c r="R166">
        <v>130</v>
      </c>
      <c r="S166">
        <v>6</v>
      </c>
      <c r="T166" t="s">
        <v>30</v>
      </c>
    </row>
    <row r="167" spans="1:20">
      <c r="A167" s="228"/>
      <c r="B167" s="228"/>
      <c r="C167" s="228"/>
      <c r="K167" s="2"/>
      <c r="N167"/>
      <c r="R167">
        <v>62</v>
      </c>
      <c r="S167">
        <v>7</v>
      </c>
      <c r="T167" t="s">
        <v>30</v>
      </c>
    </row>
    <row r="168" spans="1:20">
      <c r="A168" s="228"/>
      <c r="B168" s="228"/>
      <c r="C168" s="228"/>
      <c r="K168" s="2"/>
      <c r="N168"/>
    </row>
    <row r="169" spans="1:20">
      <c r="A169" s="228"/>
      <c r="B169" s="228"/>
      <c r="C169" s="228"/>
      <c r="K169" s="2"/>
      <c r="N169"/>
    </row>
    <row r="170" spans="1:20">
      <c r="A170" s="228"/>
      <c r="B170" s="228"/>
      <c r="C170" s="228"/>
      <c r="K170" s="2"/>
      <c r="N170"/>
    </row>
    <row r="171" spans="1:20">
      <c r="A171" s="228"/>
      <c r="B171" s="228"/>
      <c r="C171" s="228"/>
      <c r="K171" s="2"/>
      <c r="N171"/>
    </row>
    <row r="172" spans="1:20">
      <c r="A172" s="228"/>
      <c r="B172" s="228"/>
      <c r="C172" s="228"/>
      <c r="K172" s="2"/>
      <c r="N172"/>
    </row>
    <row r="173" spans="1:20">
      <c r="A173" s="228"/>
      <c r="B173" s="228"/>
      <c r="C173" s="228"/>
      <c r="K173" s="2"/>
      <c r="N173"/>
    </row>
    <row r="174" spans="1:20">
      <c r="A174" s="228"/>
      <c r="B174" s="228"/>
      <c r="C174" s="228"/>
      <c r="K174" s="2"/>
      <c r="N174"/>
    </row>
    <row r="175" spans="1:20">
      <c r="B175" s="228"/>
      <c r="C175" s="228"/>
      <c r="K175" s="2"/>
      <c r="N175"/>
    </row>
    <row r="176" spans="1:20">
      <c r="A176" s="228"/>
      <c r="B176" s="228"/>
      <c r="C176" s="228"/>
      <c r="K176" s="2"/>
      <c r="N176"/>
    </row>
    <row r="177" spans="1:14">
      <c r="A177" s="228"/>
      <c r="B177" s="228"/>
      <c r="C177" s="228"/>
      <c r="K177" s="2"/>
      <c r="N177"/>
    </row>
    <row r="178" spans="1:14">
      <c r="A178" s="228"/>
      <c r="B178" s="228"/>
      <c r="C178" s="228"/>
      <c r="K178" s="2"/>
      <c r="N178"/>
    </row>
    <row r="179" spans="1:14">
      <c r="A179" s="228"/>
      <c r="B179" s="228"/>
      <c r="C179" s="228"/>
      <c r="K179" s="2"/>
      <c r="N179"/>
    </row>
    <row r="180" spans="1:14">
      <c r="A180" s="228"/>
      <c r="B180" s="228"/>
      <c r="C180" s="228"/>
      <c r="K180" s="2"/>
      <c r="N180"/>
    </row>
    <row r="181" spans="1:14">
      <c r="A181" s="228"/>
      <c r="B181" s="228"/>
      <c r="C181" s="228"/>
      <c r="K181" s="2"/>
      <c r="N181"/>
    </row>
    <row r="182" spans="1:14">
      <c r="A182" s="228"/>
      <c r="B182" s="228"/>
      <c r="C182" s="228"/>
      <c r="K182" s="2"/>
      <c r="N182"/>
    </row>
    <row r="183" spans="1:14">
      <c r="A183" s="228"/>
      <c r="B183" s="228"/>
      <c r="C183" s="228"/>
      <c r="K183" s="2"/>
      <c r="N183"/>
    </row>
    <row r="184" spans="1:14">
      <c r="B184" s="228"/>
      <c r="C184" s="228"/>
      <c r="K184" s="2"/>
      <c r="N184"/>
    </row>
    <row r="185" spans="1:14">
      <c r="A185" s="228"/>
      <c r="B185" s="228"/>
      <c r="C185" s="228"/>
      <c r="K185" s="2"/>
      <c r="N185"/>
    </row>
    <row r="186" spans="1:14">
      <c r="A186" s="228"/>
      <c r="B186" s="228"/>
      <c r="C186" s="228"/>
      <c r="K186" s="2"/>
      <c r="N186"/>
    </row>
    <row r="187" spans="1:14">
      <c r="A187" s="228"/>
      <c r="B187" s="228"/>
      <c r="C187" s="228"/>
      <c r="K187" s="2"/>
      <c r="N187"/>
    </row>
    <row r="188" spans="1:14">
      <c r="A188" s="228"/>
      <c r="B188" s="228"/>
      <c r="C188" s="228"/>
      <c r="K188" s="2"/>
      <c r="N188"/>
    </row>
    <row r="189" spans="1:14">
      <c r="A189" s="228"/>
      <c r="B189" s="228"/>
      <c r="C189" s="228"/>
      <c r="K189" s="2"/>
      <c r="N189"/>
    </row>
    <row r="190" spans="1:14">
      <c r="A190" s="228"/>
      <c r="B190" s="228"/>
      <c r="C190" s="228"/>
      <c r="K190" s="2"/>
      <c r="N190"/>
    </row>
    <row r="191" spans="1:14">
      <c r="A191" s="228"/>
      <c r="B191" s="228"/>
      <c r="C191" s="228"/>
      <c r="K191" s="2"/>
      <c r="N191"/>
    </row>
    <row r="192" spans="1:14">
      <c r="B192" s="228"/>
      <c r="C192" s="228"/>
      <c r="K192" s="2"/>
      <c r="N192"/>
    </row>
    <row r="193" spans="1:14">
      <c r="A193" s="228"/>
      <c r="B193" s="228"/>
      <c r="C193" s="228"/>
      <c r="K193" s="2"/>
      <c r="N193"/>
    </row>
    <row r="194" spans="1:14">
      <c r="A194" s="228"/>
      <c r="B194" s="228"/>
      <c r="C194" s="228"/>
      <c r="K194" s="2"/>
      <c r="N194"/>
    </row>
    <row r="195" spans="1:14">
      <c r="A195" s="228"/>
      <c r="B195" s="228"/>
      <c r="C195" s="228"/>
      <c r="K195" s="2"/>
      <c r="N195"/>
    </row>
    <row r="196" spans="1:14">
      <c r="A196" s="228"/>
      <c r="B196" s="228"/>
      <c r="C196" s="228"/>
      <c r="K196" s="2"/>
      <c r="N196"/>
    </row>
    <row r="197" spans="1:14">
      <c r="A197" s="228"/>
      <c r="B197" s="228"/>
      <c r="C197" s="228"/>
      <c r="K197" s="2"/>
      <c r="N197"/>
    </row>
    <row r="198" spans="1:14">
      <c r="A198" s="228"/>
      <c r="B198" s="228"/>
      <c r="C198" s="228"/>
      <c r="K198" s="2"/>
      <c r="N198"/>
    </row>
    <row r="199" spans="1:14">
      <c r="B199" s="228"/>
      <c r="C199" s="228"/>
      <c r="K199" s="2"/>
      <c r="N199"/>
    </row>
    <row r="200" spans="1:14">
      <c r="A200" s="228"/>
      <c r="B200" s="228"/>
      <c r="C200" s="228"/>
      <c r="K200" s="2"/>
      <c r="N200"/>
    </row>
    <row r="201" spans="1:14">
      <c r="A201" s="228"/>
      <c r="B201" s="228"/>
      <c r="C201" s="228"/>
      <c r="K201" s="2"/>
      <c r="N201"/>
    </row>
    <row r="202" spans="1:14">
      <c r="A202" s="228"/>
      <c r="B202" s="228"/>
      <c r="C202" s="228"/>
      <c r="K202" s="2"/>
      <c r="N202"/>
    </row>
    <row r="203" spans="1:14">
      <c r="A203" s="228"/>
      <c r="B203" s="228"/>
      <c r="C203" s="228"/>
      <c r="K203" s="2"/>
      <c r="N203"/>
    </row>
    <row r="204" spans="1:14">
      <c r="A204" s="228"/>
      <c r="B204" s="228"/>
      <c r="C204" s="228"/>
      <c r="K204" s="2"/>
      <c r="N204"/>
    </row>
    <row r="205" spans="1:14">
      <c r="A205" s="228"/>
      <c r="B205" s="228"/>
      <c r="C205" s="228"/>
      <c r="K205" s="2"/>
      <c r="N205"/>
    </row>
    <row r="206" spans="1:14">
      <c r="A206" s="228"/>
      <c r="B206" s="228"/>
      <c r="C206" s="228"/>
      <c r="K206" s="2"/>
      <c r="N206"/>
    </row>
    <row r="207" spans="1:14">
      <c r="B207" s="228"/>
      <c r="C207" s="228"/>
      <c r="K207" s="2"/>
      <c r="N207"/>
    </row>
    <row r="208" spans="1:14">
      <c r="B208" s="228"/>
      <c r="C208" s="228"/>
      <c r="K208" s="2"/>
      <c r="N208"/>
    </row>
    <row r="209" spans="1:14">
      <c r="A209" s="228"/>
      <c r="B209" s="228"/>
      <c r="C209" s="228"/>
      <c r="K209" s="2"/>
      <c r="N209"/>
    </row>
    <row r="210" spans="1:14">
      <c r="A210" s="228"/>
      <c r="B210" s="228"/>
      <c r="C210" s="228"/>
      <c r="K210" s="2"/>
      <c r="N210"/>
    </row>
    <row r="211" spans="1:14">
      <c r="A211" s="228"/>
      <c r="B211" s="228"/>
      <c r="C211" s="228"/>
      <c r="K211" s="2"/>
      <c r="N211"/>
    </row>
    <row r="212" spans="1:14">
      <c r="A212" s="228"/>
      <c r="B212" s="228"/>
      <c r="C212" s="228"/>
      <c r="K212" s="2"/>
      <c r="N212"/>
    </row>
    <row r="213" spans="1:14">
      <c r="A213" s="228"/>
      <c r="B213" s="228"/>
      <c r="C213" s="228"/>
      <c r="K213" s="2"/>
      <c r="N213"/>
    </row>
    <row r="214" spans="1:14">
      <c r="A214" s="228"/>
      <c r="B214" s="228"/>
      <c r="C214" s="228"/>
      <c r="K214" s="2"/>
      <c r="N214"/>
    </row>
    <row r="215" spans="1:14">
      <c r="B215" s="228"/>
      <c r="C215" s="228"/>
      <c r="K215" s="2"/>
      <c r="N215"/>
    </row>
    <row r="216" spans="1:14">
      <c r="B216" s="228"/>
      <c r="C216" s="228"/>
      <c r="K216" s="2"/>
      <c r="N216"/>
    </row>
    <row r="217" spans="1:14">
      <c r="A217" s="228"/>
      <c r="B217" s="228"/>
      <c r="C217" s="228"/>
      <c r="K217" s="2"/>
      <c r="N217"/>
    </row>
    <row r="218" spans="1:14">
      <c r="A218" s="228"/>
      <c r="B218" s="228"/>
      <c r="C218" s="228"/>
      <c r="K218" s="2"/>
      <c r="N218"/>
    </row>
    <row r="219" spans="1:14">
      <c r="A219" s="228"/>
      <c r="B219" s="228"/>
      <c r="C219" s="228"/>
      <c r="K219" s="2"/>
      <c r="N219"/>
    </row>
    <row r="220" spans="1:14">
      <c r="A220" s="228"/>
      <c r="B220" s="228"/>
      <c r="C220" s="228"/>
      <c r="K220" s="2"/>
      <c r="N220"/>
    </row>
    <row r="221" spans="1:14">
      <c r="A221" s="228"/>
      <c r="B221" s="228"/>
      <c r="C221" s="228"/>
      <c r="K221" s="2"/>
      <c r="N221"/>
    </row>
    <row r="222" spans="1:14">
      <c r="A222" s="228"/>
      <c r="B222" s="228"/>
      <c r="C222" s="228"/>
      <c r="K222" s="2"/>
      <c r="N222"/>
    </row>
    <row r="223" spans="1:14">
      <c r="A223" s="228"/>
      <c r="B223" s="228"/>
      <c r="C223" s="228"/>
      <c r="K223" s="2"/>
      <c r="N223"/>
    </row>
    <row r="224" spans="1:14">
      <c r="A224" s="228"/>
      <c r="B224" s="228"/>
      <c r="C224" s="228"/>
      <c r="K224" s="2"/>
      <c r="N224"/>
    </row>
    <row r="225" spans="1:14">
      <c r="A225" s="228"/>
      <c r="B225" s="228"/>
      <c r="C225" s="228"/>
      <c r="K225" s="2"/>
      <c r="N225"/>
    </row>
    <row r="226" spans="1:14">
      <c r="A226" s="228"/>
      <c r="B226" s="228"/>
      <c r="C226" s="228"/>
      <c r="K226" s="2"/>
      <c r="N226"/>
    </row>
    <row r="227" spans="1:14">
      <c r="A227" s="228"/>
      <c r="B227" s="228"/>
      <c r="C227" s="228"/>
      <c r="K227" s="2"/>
      <c r="N227"/>
    </row>
    <row r="228" spans="1:14">
      <c r="A228" s="228"/>
      <c r="B228" s="228"/>
      <c r="C228" s="228"/>
      <c r="K228" s="2"/>
      <c r="N228"/>
    </row>
    <row r="229" spans="1:14">
      <c r="A229" s="228"/>
      <c r="B229" s="228"/>
      <c r="C229" s="228"/>
      <c r="K229" s="2"/>
      <c r="N229"/>
    </row>
    <row r="230" spans="1:14">
      <c r="A230" s="228"/>
      <c r="B230" s="228"/>
      <c r="C230" s="228"/>
      <c r="K230" s="2"/>
      <c r="N230"/>
    </row>
    <row r="231" spans="1:14">
      <c r="B231" s="228"/>
      <c r="C231" s="228"/>
      <c r="K231" s="2"/>
      <c r="N231"/>
    </row>
    <row r="232" spans="1:14">
      <c r="A232" s="228"/>
      <c r="B232" s="228"/>
      <c r="C232" s="228"/>
      <c r="K232" s="2"/>
      <c r="N232"/>
    </row>
    <row r="233" spans="1:14">
      <c r="A233" s="228"/>
      <c r="B233" s="228"/>
      <c r="C233" s="228"/>
      <c r="K233" s="2"/>
      <c r="N233"/>
    </row>
    <row r="234" spans="1:14">
      <c r="A234" s="228"/>
      <c r="B234" s="228"/>
      <c r="C234" s="228"/>
      <c r="K234" s="2"/>
      <c r="N234"/>
    </row>
    <row r="235" spans="1:14">
      <c r="A235" s="228"/>
      <c r="B235" s="228"/>
      <c r="C235" s="228"/>
      <c r="K235" s="2"/>
      <c r="N235"/>
    </row>
    <row r="236" spans="1:14">
      <c r="A236" s="228"/>
      <c r="B236" s="228"/>
      <c r="C236" s="228"/>
      <c r="K236" s="2"/>
      <c r="N236"/>
    </row>
    <row r="237" spans="1:14">
      <c r="A237" s="228"/>
      <c r="B237" s="228"/>
      <c r="C237" s="228"/>
      <c r="K237" s="2"/>
      <c r="N237"/>
    </row>
    <row r="238" spans="1:14">
      <c r="A238" s="228"/>
      <c r="B238" s="228"/>
      <c r="C238" s="228"/>
      <c r="K238" s="2"/>
      <c r="N238"/>
    </row>
    <row r="239" spans="1:14">
      <c r="A239" s="228"/>
      <c r="B239" s="228"/>
      <c r="C239" s="228"/>
      <c r="K239" s="2"/>
      <c r="N239"/>
    </row>
    <row r="240" spans="1:14">
      <c r="A240" s="228"/>
      <c r="B240" s="228"/>
      <c r="C240" s="228"/>
      <c r="K240" s="2"/>
      <c r="N240"/>
    </row>
    <row r="241" spans="1:14">
      <c r="A241" s="228"/>
      <c r="B241" s="228"/>
      <c r="C241" s="228"/>
      <c r="K241" s="2"/>
      <c r="N241"/>
    </row>
    <row r="242" spans="1:14">
      <c r="A242" s="228"/>
      <c r="B242" s="228"/>
      <c r="C242" s="228"/>
      <c r="K242" s="2"/>
      <c r="N242"/>
    </row>
    <row r="243" spans="1:14">
      <c r="A243" s="228"/>
      <c r="B243" s="228"/>
      <c r="C243" s="228"/>
      <c r="K243" s="2"/>
      <c r="N243"/>
    </row>
    <row r="244" spans="1:14">
      <c r="A244" s="228"/>
      <c r="B244" s="228"/>
      <c r="C244" s="228"/>
      <c r="K244" s="2"/>
      <c r="N244"/>
    </row>
    <row r="245" spans="1:14">
      <c r="A245" s="228"/>
      <c r="B245" s="228"/>
      <c r="C245" s="228"/>
      <c r="K245" s="2"/>
      <c r="N245"/>
    </row>
    <row r="246" spans="1:14">
      <c r="A246" s="228"/>
      <c r="B246" s="228"/>
      <c r="C246" s="228"/>
      <c r="K246" s="2"/>
      <c r="N246"/>
    </row>
    <row r="247" spans="1:14">
      <c r="A247" s="228"/>
      <c r="B247" s="228"/>
      <c r="C247" s="228"/>
      <c r="K247" s="2"/>
      <c r="N247"/>
    </row>
    <row r="248" spans="1:14">
      <c r="A248" s="228"/>
      <c r="B248" s="228"/>
      <c r="C248" s="228"/>
      <c r="K248" s="2"/>
      <c r="N248"/>
    </row>
    <row r="249" spans="1:14">
      <c r="A249" s="228"/>
      <c r="B249" s="228"/>
      <c r="C249" s="228"/>
      <c r="K249" s="2"/>
      <c r="N249"/>
    </row>
    <row r="250" spans="1:14">
      <c r="A250" s="228"/>
      <c r="B250" s="228"/>
      <c r="C250" s="228"/>
      <c r="K250" s="2"/>
      <c r="N250"/>
    </row>
    <row r="251" spans="1:14">
      <c r="A251" s="228"/>
      <c r="B251" s="228"/>
      <c r="C251" s="228"/>
      <c r="K251" s="2"/>
      <c r="N251"/>
    </row>
    <row r="252" spans="1:14">
      <c r="A252" s="228"/>
      <c r="B252" s="228"/>
      <c r="C252" s="228"/>
      <c r="K252" s="2"/>
      <c r="N252"/>
    </row>
    <row r="253" spans="1:14">
      <c r="A253" s="228"/>
      <c r="B253" s="228"/>
      <c r="C253" s="228"/>
      <c r="K253" s="2"/>
      <c r="N253"/>
    </row>
    <row r="254" spans="1:14">
      <c r="A254" s="228"/>
      <c r="B254" s="228"/>
      <c r="C254" s="228"/>
      <c r="K254" s="2"/>
      <c r="N254"/>
    </row>
    <row r="255" spans="1:14">
      <c r="B255" s="228"/>
      <c r="C255" s="228"/>
      <c r="K255" s="2"/>
      <c r="N255"/>
    </row>
    <row r="256" spans="1:14">
      <c r="A256" s="228"/>
      <c r="B256" s="228"/>
      <c r="C256" s="228"/>
      <c r="K256" s="2"/>
      <c r="N256"/>
    </row>
    <row r="257" spans="1:14">
      <c r="A257" s="228"/>
      <c r="B257" s="228"/>
      <c r="C257" s="228"/>
      <c r="K257" s="2"/>
      <c r="N257"/>
    </row>
    <row r="258" spans="1:14">
      <c r="A258" s="228"/>
      <c r="B258" s="228"/>
      <c r="C258" s="228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5390</v>
      </c>
      <c r="N2" s="194"/>
      <c r="R2">
        <v>786</v>
      </c>
      <c r="S2">
        <v>0</v>
      </c>
      <c r="T2" t="s">
        <v>7</v>
      </c>
    </row>
    <row r="3" spans="1:20">
      <c r="C3" s="194"/>
      <c r="G3" s="268" t="s">
        <v>68</v>
      </c>
      <c r="H3" s="268"/>
      <c r="I3" s="268"/>
      <c r="J3" s="52">
        <f>$K$60</f>
        <v>38623</v>
      </c>
      <c r="N3" s="194"/>
      <c r="R3">
        <v>20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0.13955415167128396</v>
      </c>
      <c r="R4">
        <v>1</v>
      </c>
      <c r="S4">
        <v>2</v>
      </c>
      <c r="T4" t="s">
        <v>7</v>
      </c>
    </row>
    <row r="5" spans="1:20">
      <c r="A5" s="2"/>
      <c r="R5">
        <v>15</v>
      </c>
      <c r="S5">
        <v>3</v>
      </c>
      <c r="T5" t="s">
        <v>7</v>
      </c>
    </row>
    <row r="6" spans="1:20">
      <c r="A6" t="s">
        <v>64</v>
      </c>
      <c r="R6">
        <v>1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24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0.2013888888888889</v>
      </c>
      <c r="N8" s="43"/>
      <c r="O8" s="44"/>
      <c r="R8">
        <v>12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14</v>
      </c>
      <c r="C9" s="37">
        <f t="shared" ref="C9:C31" si="1">SUMIF($M$36:$M$59,$A9,$L$36:$L$59)</f>
        <v>0.19969512195121952</v>
      </c>
      <c r="N9" s="43"/>
      <c r="O9" s="44"/>
      <c r="R9">
        <v>457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15</v>
      </c>
      <c r="C10" s="37">
        <f t="shared" si="1"/>
        <v>0.18779031187790313</v>
      </c>
      <c r="N10" s="43"/>
      <c r="O10" s="44"/>
      <c r="R10">
        <v>27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21</v>
      </c>
      <c r="C11" s="37">
        <f t="shared" si="1"/>
        <v>0.18528428093645485</v>
      </c>
      <c r="N11" s="43"/>
      <c r="O11" s="44"/>
      <c r="R11">
        <v>1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0.18439716312056736</v>
      </c>
      <c r="N12" s="43"/>
      <c r="O12" s="44"/>
      <c r="R12">
        <v>26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02</v>
      </c>
      <c r="C13" s="37">
        <f t="shared" si="1"/>
        <v>0.17657657657657658</v>
      </c>
      <c r="N13" s="43"/>
      <c r="O13" s="44"/>
      <c r="R13">
        <v>1</v>
      </c>
      <c r="S13">
        <v>4</v>
      </c>
      <c r="T13" t="s">
        <v>8</v>
      </c>
    </row>
    <row r="14" spans="1:20">
      <c r="A14" s="42">
        <v>7</v>
      </c>
      <c r="B14" s="19" t="str">
        <f t="shared" si="0"/>
        <v>03</v>
      </c>
      <c r="C14" s="37">
        <f t="shared" si="1"/>
        <v>0.17355371900826447</v>
      </c>
      <c r="N14" s="43"/>
      <c r="O14" s="44"/>
      <c r="R14">
        <v>25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05</v>
      </c>
      <c r="C15" s="37">
        <f t="shared" si="1"/>
        <v>0.16899766899766899</v>
      </c>
      <c r="N15" s="43"/>
      <c r="O15" s="44"/>
      <c r="R15">
        <v>18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16</v>
      </c>
      <c r="C16" s="37">
        <f t="shared" si="1"/>
        <v>0.16384915474642392</v>
      </c>
      <c r="N16" s="43"/>
      <c r="O16" s="44"/>
      <c r="R16">
        <v>100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04</v>
      </c>
      <c r="C17" s="37">
        <f t="shared" si="1"/>
        <v>0.15178571428571427</v>
      </c>
      <c r="N17" s="43"/>
      <c r="O17" s="44"/>
      <c r="R17">
        <v>10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22</v>
      </c>
      <c r="C18" s="37">
        <f t="shared" si="1"/>
        <v>0.14769471216462621</v>
      </c>
      <c r="N18" s="43"/>
      <c r="O18" s="44"/>
      <c r="R18">
        <v>4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13</v>
      </c>
      <c r="C19" s="37">
        <f t="shared" si="1"/>
        <v>0.14623655913978495</v>
      </c>
      <c r="N19" s="43"/>
      <c r="O19" s="44"/>
      <c r="R19">
        <v>6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19</v>
      </c>
      <c r="C20" s="37">
        <f t="shared" si="1"/>
        <v>0.14107883817427386</v>
      </c>
      <c r="N20" s="43"/>
      <c r="O20" s="44"/>
      <c r="R20">
        <v>1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18</v>
      </c>
      <c r="C21" s="37">
        <f t="shared" si="1"/>
        <v>0.14017437961099932</v>
      </c>
      <c r="N21" s="43"/>
      <c r="O21" s="44"/>
      <c r="R21">
        <v>380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08</v>
      </c>
      <c r="C22" s="37">
        <f t="shared" si="1"/>
        <v>0.1382875605815832</v>
      </c>
      <c r="N22" s="43"/>
      <c r="O22" s="44"/>
      <c r="R22">
        <v>18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10</v>
      </c>
      <c r="C23" s="37">
        <f t="shared" si="1"/>
        <v>0.13623978201634879</v>
      </c>
      <c r="N23" s="43"/>
      <c r="O23" s="44"/>
      <c r="R23">
        <v>3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0.1308139534883721</v>
      </c>
      <c r="N24" s="43"/>
      <c r="O24" s="44"/>
      <c r="R24">
        <v>12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17</v>
      </c>
      <c r="C25" s="37">
        <f t="shared" si="1"/>
        <v>0.13006396588486141</v>
      </c>
      <c r="N25" s="43"/>
      <c r="O25" s="44"/>
      <c r="R25">
        <v>1</v>
      </c>
      <c r="S25">
        <v>4</v>
      </c>
      <c r="T25" t="s">
        <v>10</v>
      </c>
    </row>
    <row r="26" spans="1:20">
      <c r="A26" s="42">
        <v>19</v>
      </c>
      <c r="B26" s="19" t="str">
        <f t="shared" si="0"/>
        <v>23</v>
      </c>
      <c r="C26" s="37">
        <f t="shared" si="1"/>
        <v>0.12745659225338676</v>
      </c>
      <c r="I26" s="53"/>
      <c r="N26" s="43"/>
      <c r="O26" s="44"/>
      <c r="R26">
        <v>25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24</v>
      </c>
      <c r="C27" s="37">
        <f t="shared" si="1"/>
        <v>0.11881977671451356</v>
      </c>
      <c r="N27" s="43"/>
      <c r="O27" s="44"/>
      <c r="R27">
        <v>9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09</v>
      </c>
      <c r="C28" s="37">
        <f t="shared" si="1"/>
        <v>9.2198581560283682E-2</v>
      </c>
      <c r="N28" s="43"/>
      <c r="O28" s="44"/>
      <c r="R28">
        <v>713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8.9736292923543917E-2</v>
      </c>
      <c r="N29" s="43"/>
      <c r="O29" s="44"/>
      <c r="R29">
        <v>47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01</v>
      </c>
      <c r="C30" s="37">
        <f t="shared" si="1"/>
        <v>8.4982537834691507E-2</v>
      </c>
      <c r="N30" s="43"/>
      <c r="O30" s="44"/>
      <c r="R30">
        <v>6</v>
      </c>
      <c r="S30">
        <v>2</v>
      </c>
      <c r="T30" t="s">
        <v>11</v>
      </c>
    </row>
    <row r="31" spans="1:20">
      <c r="A31" s="42">
        <v>24</v>
      </c>
      <c r="B31" s="19" t="str">
        <f t="shared" si="0"/>
        <v>11</v>
      </c>
      <c r="C31" s="37">
        <f t="shared" si="1"/>
        <v>7.9128440366972475E-2</v>
      </c>
      <c r="N31" s="43"/>
      <c r="O31" s="44"/>
      <c r="R31">
        <v>26</v>
      </c>
      <c r="S31">
        <v>3</v>
      </c>
      <c r="T31" t="s">
        <v>11</v>
      </c>
    </row>
    <row r="32" spans="1:20">
      <c r="R32">
        <v>59</v>
      </c>
      <c r="S32">
        <v>6</v>
      </c>
      <c r="T32" t="s">
        <v>11</v>
      </c>
    </row>
    <row r="33" spans="1:20">
      <c r="R33">
        <v>7</v>
      </c>
      <c r="S33">
        <v>7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115</v>
      </c>
      <c r="S34">
        <v>0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14</v>
      </c>
      <c r="S35">
        <v>1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786</v>
      </c>
      <c r="C36" s="33">
        <f t="shared" si="2"/>
        <v>20</v>
      </c>
      <c r="D36" s="33">
        <f t="shared" si="2"/>
        <v>1</v>
      </c>
      <c r="E36" s="33">
        <f t="shared" si="2"/>
        <v>15</v>
      </c>
      <c r="F36" s="33">
        <f t="shared" si="2"/>
        <v>0</v>
      </c>
      <c r="G36" s="33">
        <f t="shared" si="2"/>
        <v>1</v>
      </c>
      <c r="H36" s="33">
        <f t="shared" si="2"/>
        <v>24</v>
      </c>
      <c r="I36" s="33">
        <f t="shared" si="2"/>
        <v>12</v>
      </c>
      <c r="J36" s="38">
        <f t="shared" ref="J36:J59" si="3">SUM(C36:I36)</f>
        <v>73</v>
      </c>
      <c r="K36" s="20">
        <f t="shared" ref="K36:K59" si="4">SUM(B36:I36)</f>
        <v>859</v>
      </c>
      <c r="L36" s="37">
        <f>J36/K36</f>
        <v>8.4982537834691507E-2</v>
      </c>
      <c r="M36" s="42">
        <f>RANK(L36,$L$36:$L$59)</f>
        <v>23</v>
      </c>
      <c r="N36" s="19" t="s">
        <v>7</v>
      </c>
      <c r="R36">
        <v>8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457</v>
      </c>
      <c r="C37" s="33">
        <f t="shared" si="2"/>
        <v>27</v>
      </c>
      <c r="D37" s="33">
        <f t="shared" si="2"/>
        <v>1</v>
      </c>
      <c r="E37" s="33">
        <f t="shared" si="2"/>
        <v>26</v>
      </c>
      <c r="F37" s="33">
        <f t="shared" si="2"/>
        <v>1</v>
      </c>
      <c r="G37" s="33">
        <f t="shared" si="2"/>
        <v>0</v>
      </c>
      <c r="H37" s="33">
        <f t="shared" si="2"/>
        <v>25</v>
      </c>
      <c r="I37" s="33">
        <f t="shared" si="2"/>
        <v>18</v>
      </c>
      <c r="J37" s="38">
        <f t="shared" si="3"/>
        <v>98</v>
      </c>
      <c r="K37" s="20">
        <f t="shared" si="4"/>
        <v>555</v>
      </c>
      <c r="L37" s="37">
        <f t="shared" ref="L37:L59" si="5">J37/K37</f>
        <v>0.17657657657657658</v>
      </c>
      <c r="M37" s="42">
        <f t="shared" ref="M37:M59" si="6">RANK(L37,$L$36:$L$59)</f>
        <v>6</v>
      </c>
      <c r="N37" s="19" t="s">
        <v>8</v>
      </c>
      <c r="R37">
        <v>1</v>
      </c>
      <c r="S37">
        <v>4</v>
      </c>
      <c r="T37" t="s">
        <v>12</v>
      </c>
    </row>
    <row r="38" spans="1:20">
      <c r="A38" s="21" t="s">
        <v>9</v>
      </c>
      <c r="B38" s="33">
        <f t="shared" si="2"/>
        <v>100</v>
      </c>
      <c r="C38" s="33">
        <f t="shared" si="2"/>
        <v>10</v>
      </c>
      <c r="D38" s="33">
        <f t="shared" si="2"/>
        <v>0</v>
      </c>
      <c r="E38" s="33">
        <f t="shared" si="2"/>
        <v>4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1</v>
      </c>
      <c r="J38" s="38">
        <f t="shared" si="3"/>
        <v>21</v>
      </c>
      <c r="K38" s="20">
        <f t="shared" si="4"/>
        <v>121</v>
      </c>
      <c r="L38" s="37">
        <f t="shared" si="5"/>
        <v>0.17355371900826447</v>
      </c>
      <c r="M38" s="42">
        <f t="shared" si="6"/>
        <v>7</v>
      </c>
      <c r="N38" s="19" t="s">
        <v>9</v>
      </c>
      <c r="R38">
        <v>4</v>
      </c>
      <c r="S38">
        <v>6</v>
      </c>
      <c r="T38" t="s">
        <v>12</v>
      </c>
    </row>
    <row r="39" spans="1:20">
      <c r="A39" s="21" t="s">
        <v>10</v>
      </c>
      <c r="B39" s="33">
        <f t="shared" si="2"/>
        <v>380</v>
      </c>
      <c r="C39" s="33">
        <f t="shared" si="2"/>
        <v>18</v>
      </c>
      <c r="D39" s="33">
        <f t="shared" si="2"/>
        <v>3</v>
      </c>
      <c r="E39" s="33">
        <f t="shared" si="2"/>
        <v>12</v>
      </c>
      <c r="F39" s="33">
        <f t="shared" si="2"/>
        <v>1</v>
      </c>
      <c r="G39" s="33">
        <f t="shared" si="2"/>
        <v>0</v>
      </c>
      <c r="H39" s="33">
        <f t="shared" si="2"/>
        <v>25</v>
      </c>
      <c r="I39" s="33">
        <f t="shared" si="2"/>
        <v>9</v>
      </c>
      <c r="J39" s="38">
        <f t="shared" si="3"/>
        <v>68</v>
      </c>
      <c r="K39" s="20">
        <f t="shared" si="4"/>
        <v>448</v>
      </c>
      <c r="L39" s="37">
        <f t="shared" si="5"/>
        <v>0.15178571428571427</v>
      </c>
      <c r="M39" s="42">
        <f t="shared" si="6"/>
        <v>10</v>
      </c>
      <c r="N39" s="19" t="s">
        <v>10</v>
      </c>
      <c r="R39">
        <v>2</v>
      </c>
      <c r="S39">
        <v>7</v>
      </c>
      <c r="T39" t="s">
        <v>12</v>
      </c>
    </row>
    <row r="40" spans="1:20">
      <c r="A40" s="21" t="s">
        <v>11</v>
      </c>
      <c r="B40" s="33">
        <f t="shared" si="2"/>
        <v>713</v>
      </c>
      <c r="C40" s="33">
        <f t="shared" si="2"/>
        <v>47</v>
      </c>
      <c r="D40" s="33">
        <f t="shared" si="2"/>
        <v>6</v>
      </c>
      <c r="E40" s="33">
        <f t="shared" si="2"/>
        <v>26</v>
      </c>
      <c r="F40" s="33">
        <f t="shared" si="2"/>
        <v>0</v>
      </c>
      <c r="G40" s="33">
        <f t="shared" si="2"/>
        <v>0</v>
      </c>
      <c r="H40" s="33">
        <f t="shared" si="2"/>
        <v>59</v>
      </c>
      <c r="I40" s="33">
        <f t="shared" si="2"/>
        <v>7</v>
      </c>
      <c r="J40" s="38">
        <f t="shared" si="3"/>
        <v>145</v>
      </c>
      <c r="K40" s="20">
        <f t="shared" si="4"/>
        <v>858</v>
      </c>
      <c r="L40" s="37">
        <f t="shared" si="5"/>
        <v>0.16899766899766899</v>
      </c>
      <c r="M40" s="42">
        <f t="shared" si="6"/>
        <v>8</v>
      </c>
      <c r="N40" s="19" t="s">
        <v>11</v>
      </c>
      <c r="R40">
        <v>115</v>
      </c>
      <c r="S40">
        <v>0</v>
      </c>
      <c r="T40" t="s">
        <v>13</v>
      </c>
    </row>
    <row r="41" spans="1:20">
      <c r="A41" s="21" t="s">
        <v>12</v>
      </c>
      <c r="B41" s="33">
        <f t="shared" si="2"/>
        <v>115</v>
      </c>
      <c r="C41" s="33">
        <f t="shared" si="2"/>
        <v>14</v>
      </c>
      <c r="D41" s="33">
        <f t="shared" si="2"/>
        <v>0</v>
      </c>
      <c r="E41" s="33">
        <f t="shared" si="2"/>
        <v>8</v>
      </c>
      <c r="F41" s="33">
        <f t="shared" si="2"/>
        <v>1</v>
      </c>
      <c r="G41" s="33">
        <f t="shared" si="2"/>
        <v>0</v>
      </c>
      <c r="H41" s="33">
        <f t="shared" si="2"/>
        <v>4</v>
      </c>
      <c r="I41" s="33">
        <f t="shared" si="2"/>
        <v>2</v>
      </c>
      <c r="J41" s="38">
        <f t="shared" si="3"/>
        <v>29</v>
      </c>
      <c r="K41" s="20">
        <f t="shared" si="4"/>
        <v>144</v>
      </c>
      <c r="L41" s="37">
        <f t="shared" si="5"/>
        <v>0.2013888888888889</v>
      </c>
      <c r="M41" s="42">
        <f t="shared" si="6"/>
        <v>1</v>
      </c>
      <c r="N41" s="19" t="s">
        <v>12</v>
      </c>
      <c r="R41">
        <v>9</v>
      </c>
      <c r="S41">
        <v>1</v>
      </c>
      <c r="T41" t="s">
        <v>13</v>
      </c>
    </row>
    <row r="42" spans="1:20">
      <c r="A42" s="21" t="s">
        <v>13</v>
      </c>
      <c r="B42" s="33">
        <f t="shared" si="2"/>
        <v>115</v>
      </c>
      <c r="C42" s="33">
        <f t="shared" si="2"/>
        <v>9</v>
      </c>
      <c r="D42" s="33">
        <f t="shared" si="2"/>
        <v>1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9</v>
      </c>
      <c r="I42" s="33">
        <f t="shared" si="2"/>
        <v>2</v>
      </c>
      <c r="J42" s="38">
        <f t="shared" si="3"/>
        <v>26</v>
      </c>
      <c r="K42" s="20">
        <f t="shared" si="4"/>
        <v>141</v>
      </c>
      <c r="L42" s="37">
        <f t="shared" si="5"/>
        <v>0.18439716312056736</v>
      </c>
      <c r="M42" s="42">
        <f t="shared" si="6"/>
        <v>5</v>
      </c>
      <c r="N42" s="19" t="s">
        <v>13</v>
      </c>
      <c r="R42">
        <v>1</v>
      </c>
      <c r="S42">
        <v>2</v>
      </c>
      <c r="T42" t="s">
        <v>13</v>
      </c>
    </row>
    <row r="43" spans="1:20">
      <c r="A43" s="21" t="s">
        <v>14</v>
      </c>
      <c r="B43" s="33">
        <f t="shared" si="2"/>
        <v>2667</v>
      </c>
      <c r="C43" s="33">
        <f t="shared" si="2"/>
        <v>109</v>
      </c>
      <c r="D43" s="33">
        <f t="shared" si="2"/>
        <v>19</v>
      </c>
      <c r="E43" s="33">
        <f t="shared" si="2"/>
        <v>60</v>
      </c>
      <c r="F43" s="33">
        <f t="shared" si="2"/>
        <v>4</v>
      </c>
      <c r="G43" s="33">
        <f t="shared" si="2"/>
        <v>4</v>
      </c>
      <c r="H43" s="33">
        <f t="shared" si="2"/>
        <v>187</v>
      </c>
      <c r="I43" s="33">
        <f t="shared" si="2"/>
        <v>45</v>
      </c>
      <c r="J43" s="38">
        <f t="shared" si="3"/>
        <v>428</v>
      </c>
      <c r="K43" s="20">
        <f t="shared" si="4"/>
        <v>3095</v>
      </c>
      <c r="L43" s="37">
        <f t="shared" si="5"/>
        <v>0.1382875605815832</v>
      </c>
      <c r="M43" s="42">
        <f t="shared" si="6"/>
        <v>15</v>
      </c>
      <c r="N43" s="19" t="s">
        <v>14</v>
      </c>
      <c r="R43">
        <v>5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512</v>
      </c>
      <c r="C44" s="33">
        <f t="shared" si="2"/>
        <v>19</v>
      </c>
      <c r="D44" s="33">
        <f t="shared" si="2"/>
        <v>1</v>
      </c>
      <c r="E44" s="33">
        <f t="shared" si="2"/>
        <v>12</v>
      </c>
      <c r="F44" s="33">
        <f t="shared" si="2"/>
        <v>0</v>
      </c>
      <c r="G44" s="33">
        <f t="shared" si="2"/>
        <v>0</v>
      </c>
      <c r="H44" s="33">
        <f t="shared" si="2"/>
        <v>13</v>
      </c>
      <c r="I44" s="33">
        <f t="shared" si="2"/>
        <v>7</v>
      </c>
      <c r="J44" s="38">
        <f t="shared" si="3"/>
        <v>52</v>
      </c>
      <c r="K44" s="20">
        <f t="shared" si="4"/>
        <v>564</v>
      </c>
      <c r="L44" s="37">
        <f t="shared" si="5"/>
        <v>9.2198581560283682E-2</v>
      </c>
      <c r="M44" s="42">
        <f t="shared" si="6"/>
        <v>21</v>
      </c>
      <c r="N44" s="19" t="s">
        <v>15</v>
      </c>
      <c r="R44">
        <v>9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634</v>
      </c>
      <c r="C45" s="33">
        <f t="shared" si="2"/>
        <v>40</v>
      </c>
      <c r="D45" s="33">
        <f t="shared" si="2"/>
        <v>2</v>
      </c>
      <c r="E45" s="33">
        <f t="shared" si="2"/>
        <v>26</v>
      </c>
      <c r="F45" s="33">
        <f t="shared" si="2"/>
        <v>0</v>
      </c>
      <c r="G45" s="33">
        <f t="shared" si="2"/>
        <v>0</v>
      </c>
      <c r="H45" s="33">
        <f t="shared" si="2"/>
        <v>21</v>
      </c>
      <c r="I45" s="33">
        <f t="shared" si="2"/>
        <v>11</v>
      </c>
      <c r="J45" s="38">
        <f t="shared" si="3"/>
        <v>100</v>
      </c>
      <c r="K45" s="20">
        <f t="shared" si="4"/>
        <v>734</v>
      </c>
      <c r="L45" s="37">
        <f t="shared" si="5"/>
        <v>0.13623978201634879</v>
      </c>
      <c r="M45" s="42">
        <f t="shared" si="6"/>
        <v>16</v>
      </c>
      <c r="N45" s="19" t="s">
        <v>16</v>
      </c>
      <c r="R45">
        <v>2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803</v>
      </c>
      <c r="C46" s="33">
        <f t="shared" si="7"/>
        <v>31</v>
      </c>
      <c r="D46" s="33">
        <f t="shared" si="7"/>
        <v>0</v>
      </c>
      <c r="E46" s="33">
        <f t="shared" si="7"/>
        <v>17</v>
      </c>
      <c r="F46" s="33">
        <f t="shared" si="7"/>
        <v>1</v>
      </c>
      <c r="G46" s="33">
        <f t="shared" si="7"/>
        <v>0</v>
      </c>
      <c r="H46" s="33">
        <f t="shared" si="7"/>
        <v>13</v>
      </c>
      <c r="I46" s="33">
        <f t="shared" si="7"/>
        <v>7</v>
      </c>
      <c r="J46" s="38">
        <f t="shared" si="3"/>
        <v>69</v>
      </c>
      <c r="K46" s="20">
        <f t="shared" si="4"/>
        <v>872</v>
      </c>
      <c r="L46" s="37">
        <f t="shared" si="5"/>
        <v>7.9128440366972475E-2</v>
      </c>
      <c r="M46" s="42">
        <f t="shared" si="6"/>
        <v>24</v>
      </c>
      <c r="N46" s="19" t="s">
        <v>17</v>
      </c>
      <c r="R46">
        <v>2667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4798</v>
      </c>
      <c r="C47" s="33">
        <f t="shared" si="7"/>
        <v>84</v>
      </c>
      <c r="D47" s="33">
        <f t="shared" si="7"/>
        <v>8</v>
      </c>
      <c r="E47" s="33">
        <f t="shared" si="7"/>
        <v>125</v>
      </c>
      <c r="F47" s="33">
        <f t="shared" si="7"/>
        <v>1</v>
      </c>
      <c r="G47" s="33">
        <f t="shared" si="7"/>
        <v>0</v>
      </c>
      <c r="H47" s="33">
        <f t="shared" si="7"/>
        <v>197</v>
      </c>
      <c r="I47" s="33">
        <f t="shared" si="7"/>
        <v>58</v>
      </c>
      <c r="J47" s="38">
        <f t="shared" si="3"/>
        <v>473</v>
      </c>
      <c r="K47" s="20">
        <f t="shared" si="4"/>
        <v>5271</v>
      </c>
      <c r="L47" s="37">
        <f t="shared" si="5"/>
        <v>8.9736292923543917E-2</v>
      </c>
      <c r="M47" s="42">
        <f t="shared" si="6"/>
        <v>22</v>
      </c>
      <c r="N47" s="19" t="s">
        <v>18</v>
      </c>
      <c r="R47">
        <v>109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794</v>
      </c>
      <c r="C48" s="33">
        <f t="shared" si="7"/>
        <v>49</v>
      </c>
      <c r="D48" s="33">
        <f t="shared" si="7"/>
        <v>2</v>
      </c>
      <c r="E48" s="33">
        <f t="shared" si="7"/>
        <v>29</v>
      </c>
      <c r="F48" s="33">
        <f t="shared" si="7"/>
        <v>0</v>
      </c>
      <c r="G48" s="33">
        <f t="shared" si="7"/>
        <v>1</v>
      </c>
      <c r="H48" s="33">
        <f t="shared" si="7"/>
        <v>41</v>
      </c>
      <c r="I48" s="33">
        <f t="shared" si="7"/>
        <v>14</v>
      </c>
      <c r="J48" s="38">
        <f t="shared" si="3"/>
        <v>136</v>
      </c>
      <c r="K48" s="20">
        <f t="shared" si="4"/>
        <v>930</v>
      </c>
      <c r="L48" s="37">
        <f t="shared" si="5"/>
        <v>0.14623655913978495</v>
      </c>
      <c r="M48" s="42">
        <f t="shared" si="6"/>
        <v>12</v>
      </c>
      <c r="N48" s="19" t="s">
        <v>19</v>
      </c>
      <c r="R48">
        <v>19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1575</v>
      </c>
      <c r="C49" s="33">
        <f t="shared" si="7"/>
        <v>129</v>
      </c>
      <c r="D49" s="33">
        <f t="shared" si="7"/>
        <v>7</v>
      </c>
      <c r="E49" s="33">
        <f t="shared" si="7"/>
        <v>74</v>
      </c>
      <c r="F49" s="33">
        <f t="shared" si="7"/>
        <v>2</v>
      </c>
      <c r="G49" s="33">
        <f t="shared" si="7"/>
        <v>1</v>
      </c>
      <c r="H49" s="33">
        <f t="shared" si="7"/>
        <v>126</v>
      </c>
      <c r="I49" s="33">
        <f t="shared" si="7"/>
        <v>54</v>
      </c>
      <c r="J49" s="38">
        <f t="shared" si="3"/>
        <v>393</v>
      </c>
      <c r="K49" s="20">
        <f t="shared" si="4"/>
        <v>1968</v>
      </c>
      <c r="L49" s="37">
        <f t="shared" si="5"/>
        <v>0.19969512195121952</v>
      </c>
      <c r="M49" s="42">
        <f t="shared" si="6"/>
        <v>2</v>
      </c>
      <c r="N49" s="19" t="s">
        <v>20</v>
      </c>
      <c r="R49">
        <v>60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2448</v>
      </c>
      <c r="C50" s="33">
        <f t="shared" si="7"/>
        <v>169</v>
      </c>
      <c r="D50" s="33">
        <f t="shared" si="7"/>
        <v>6</v>
      </c>
      <c r="E50" s="33">
        <f t="shared" si="7"/>
        <v>112</v>
      </c>
      <c r="F50" s="33">
        <f t="shared" si="7"/>
        <v>3</v>
      </c>
      <c r="G50" s="33">
        <f t="shared" si="7"/>
        <v>2</v>
      </c>
      <c r="H50" s="33">
        <f t="shared" si="7"/>
        <v>234</v>
      </c>
      <c r="I50" s="33">
        <f t="shared" si="7"/>
        <v>40</v>
      </c>
      <c r="J50" s="38">
        <f t="shared" si="3"/>
        <v>566</v>
      </c>
      <c r="K50" s="20">
        <f t="shared" si="4"/>
        <v>3014</v>
      </c>
      <c r="L50" s="37">
        <f t="shared" si="5"/>
        <v>0.18779031187790313</v>
      </c>
      <c r="M50" s="42">
        <f t="shared" si="6"/>
        <v>3</v>
      </c>
      <c r="N50" s="19" t="s">
        <v>21</v>
      </c>
      <c r="R50">
        <v>4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643</v>
      </c>
      <c r="C51" s="33">
        <f t="shared" si="7"/>
        <v>29</v>
      </c>
      <c r="D51" s="33">
        <f t="shared" si="7"/>
        <v>1</v>
      </c>
      <c r="E51" s="33">
        <f t="shared" si="7"/>
        <v>14</v>
      </c>
      <c r="F51" s="33">
        <f t="shared" si="7"/>
        <v>0</v>
      </c>
      <c r="G51" s="33">
        <f t="shared" si="7"/>
        <v>0</v>
      </c>
      <c r="H51" s="33">
        <f t="shared" si="7"/>
        <v>55</v>
      </c>
      <c r="I51" s="33">
        <f t="shared" si="7"/>
        <v>27</v>
      </c>
      <c r="J51" s="38">
        <f t="shared" si="3"/>
        <v>126</v>
      </c>
      <c r="K51" s="20">
        <f t="shared" si="4"/>
        <v>769</v>
      </c>
      <c r="L51" s="37">
        <f t="shared" si="5"/>
        <v>0.16384915474642392</v>
      </c>
      <c r="M51" s="42">
        <f t="shared" si="6"/>
        <v>9</v>
      </c>
      <c r="N51" s="19" t="s">
        <v>22</v>
      </c>
      <c r="R51">
        <v>4</v>
      </c>
      <c r="S51">
        <v>5</v>
      </c>
      <c r="T51" t="s">
        <v>14</v>
      </c>
    </row>
    <row r="52" spans="1:20">
      <c r="A52" s="21" t="s">
        <v>23</v>
      </c>
      <c r="B52" s="33">
        <f t="shared" si="7"/>
        <v>816</v>
      </c>
      <c r="C52" s="33">
        <f t="shared" si="7"/>
        <v>34</v>
      </c>
      <c r="D52" s="33">
        <f t="shared" si="7"/>
        <v>2</v>
      </c>
      <c r="E52" s="33">
        <f t="shared" si="7"/>
        <v>37</v>
      </c>
      <c r="F52" s="33">
        <f t="shared" si="7"/>
        <v>0</v>
      </c>
      <c r="G52" s="33">
        <f t="shared" si="7"/>
        <v>0</v>
      </c>
      <c r="H52" s="33">
        <f t="shared" si="7"/>
        <v>33</v>
      </c>
      <c r="I52" s="33">
        <f t="shared" si="7"/>
        <v>16</v>
      </c>
      <c r="J52" s="38">
        <f t="shared" si="3"/>
        <v>122</v>
      </c>
      <c r="K52" s="20">
        <f t="shared" si="4"/>
        <v>938</v>
      </c>
      <c r="L52" s="37">
        <f t="shared" si="5"/>
        <v>0.13006396588486141</v>
      </c>
      <c r="M52" s="42">
        <f t="shared" si="6"/>
        <v>18</v>
      </c>
      <c r="N52" s="19" t="s">
        <v>23</v>
      </c>
      <c r="R52">
        <v>187</v>
      </c>
      <c r="S52">
        <v>6</v>
      </c>
      <c r="T52" t="s">
        <v>14</v>
      </c>
    </row>
    <row r="53" spans="1:20">
      <c r="A53" s="21" t="s">
        <v>24</v>
      </c>
      <c r="B53" s="33">
        <f t="shared" si="7"/>
        <v>1282</v>
      </c>
      <c r="C53" s="33">
        <f t="shared" si="7"/>
        <v>62</v>
      </c>
      <c r="D53" s="33">
        <f t="shared" si="7"/>
        <v>6</v>
      </c>
      <c r="E53" s="33">
        <f t="shared" si="7"/>
        <v>43</v>
      </c>
      <c r="F53" s="33">
        <f t="shared" si="7"/>
        <v>2</v>
      </c>
      <c r="G53" s="33">
        <f t="shared" si="7"/>
        <v>0</v>
      </c>
      <c r="H53" s="33">
        <f t="shared" si="7"/>
        <v>74</v>
      </c>
      <c r="I53" s="33">
        <f t="shared" si="7"/>
        <v>22</v>
      </c>
      <c r="J53" s="38">
        <f t="shared" si="3"/>
        <v>209</v>
      </c>
      <c r="K53" s="20">
        <f t="shared" si="4"/>
        <v>1491</v>
      </c>
      <c r="L53" s="37">
        <f t="shared" si="5"/>
        <v>0.14017437961099932</v>
      </c>
      <c r="M53" s="42">
        <f t="shared" si="6"/>
        <v>14</v>
      </c>
      <c r="N53" s="19" t="s">
        <v>24</v>
      </c>
      <c r="R53">
        <v>45</v>
      </c>
      <c r="S53">
        <v>7</v>
      </c>
      <c r="T53" t="s">
        <v>14</v>
      </c>
    </row>
    <row r="54" spans="1:20">
      <c r="A54" s="21" t="s">
        <v>25</v>
      </c>
      <c r="B54" s="33">
        <f t="shared" si="7"/>
        <v>207</v>
      </c>
      <c r="C54" s="33">
        <f t="shared" si="7"/>
        <v>11</v>
      </c>
      <c r="D54" s="33">
        <f t="shared" si="7"/>
        <v>0</v>
      </c>
      <c r="E54" s="33">
        <f t="shared" si="7"/>
        <v>10</v>
      </c>
      <c r="F54" s="33">
        <f t="shared" si="7"/>
        <v>0</v>
      </c>
      <c r="G54" s="33">
        <f t="shared" si="7"/>
        <v>0</v>
      </c>
      <c r="H54" s="33">
        <f t="shared" si="7"/>
        <v>8</v>
      </c>
      <c r="I54" s="33">
        <f t="shared" si="7"/>
        <v>5</v>
      </c>
      <c r="J54" s="38">
        <f t="shared" si="3"/>
        <v>34</v>
      </c>
      <c r="K54" s="20">
        <f t="shared" si="4"/>
        <v>241</v>
      </c>
      <c r="L54" s="37">
        <f t="shared" si="5"/>
        <v>0.14107883817427386</v>
      </c>
      <c r="M54" s="42">
        <f t="shared" si="6"/>
        <v>13</v>
      </c>
      <c r="N54" s="19" t="s">
        <v>25</v>
      </c>
      <c r="R54">
        <v>512</v>
      </c>
      <c r="S54">
        <v>0</v>
      </c>
      <c r="T54" t="s">
        <v>15</v>
      </c>
    </row>
    <row r="55" spans="1:20">
      <c r="A55" s="21" t="s">
        <v>26</v>
      </c>
      <c r="B55" s="33">
        <f t="shared" si="7"/>
        <v>897</v>
      </c>
      <c r="C55" s="33">
        <f t="shared" si="7"/>
        <v>64</v>
      </c>
      <c r="D55" s="33">
        <f t="shared" si="7"/>
        <v>0</v>
      </c>
      <c r="E55" s="33">
        <f t="shared" si="7"/>
        <v>20</v>
      </c>
      <c r="F55" s="33">
        <f t="shared" si="7"/>
        <v>2</v>
      </c>
      <c r="G55" s="33">
        <f t="shared" si="7"/>
        <v>0</v>
      </c>
      <c r="H55" s="33">
        <f t="shared" si="7"/>
        <v>36</v>
      </c>
      <c r="I55" s="33">
        <f t="shared" si="7"/>
        <v>13</v>
      </c>
      <c r="J55" s="38">
        <f t="shared" si="3"/>
        <v>135</v>
      </c>
      <c r="K55" s="20">
        <f t="shared" si="4"/>
        <v>1032</v>
      </c>
      <c r="L55" s="37">
        <f t="shared" si="5"/>
        <v>0.1308139534883721</v>
      </c>
      <c r="M55" s="42">
        <f t="shared" si="6"/>
        <v>17</v>
      </c>
      <c r="N55" s="19" t="s">
        <v>26</v>
      </c>
      <c r="R55">
        <v>19</v>
      </c>
      <c r="S55">
        <v>1</v>
      </c>
      <c r="T55" t="s">
        <v>15</v>
      </c>
    </row>
    <row r="56" spans="1:20">
      <c r="A56" s="21" t="s">
        <v>27</v>
      </c>
      <c r="B56" s="33">
        <f t="shared" si="7"/>
        <v>2436</v>
      </c>
      <c r="C56" s="33">
        <f t="shared" si="7"/>
        <v>128</v>
      </c>
      <c r="D56" s="33">
        <f t="shared" si="7"/>
        <v>8</v>
      </c>
      <c r="E56" s="33">
        <f t="shared" si="7"/>
        <v>111</v>
      </c>
      <c r="F56" s="33">
        <f t="shared" si="7"/>
        <v>2</v>
      </c>
      <c r="G56" s="33">
        <f t="shared" si="7"/>
        <v>0</v>
      </c>
      <c r="H56" s="33">
        <f t="shared" si="7"/>
        <v>248</v>
      </c>
      <c r="I56" s="33">
        <f t="shared" si="7"/>
        <v>57</v>
      </c>
      <c r="J56" s="38">
        <f t="shared" si="3"/>
        <v>554</v>
      </c>
      <c r="K56" s="20">
        <f t="shared" si="4"/>
        <v>2990</v>
      </c>
      <c r="L56" s="37">
        <f t="shared" si="5"/>
        <v>0.18528428093645485</v>
      </c>
      <c r="M56" s="42">
        <f t="shared" si="6"/>
        <v>4</v>
      </c>
      <c r="N56" s="19" t="s">
        <v>27</v>
      </c>
      <c r="R56">
        <v>1</v>
      </c>
      <c r="S56">
        <v>2</v>
      </c>
      <c r="T56" t="s">
        <v>15</v>
      </c>
    </row>
    <row r="57" spans="1:20">
      <c r="A57" s="21" t="s">
        <v>28</v>
      </c>
      <c r="B57" s="33">
        <f t="shared" si="7"/>
        <v>3272</v>
      </c>
      <c r="C57" s="33">
        <f t="shared" si="7"/>
        <v>91</v>
      </c>
      <c r="D57" s="33">
        <f t="shared" si="7"/>
        <v>8</v>
      </c>
      <c r="E57" s="33">
        <f t="shared" si="7"/>
        <v>109</v>
      </c>
      <c r="F57" s="33">
        <f t="shared" si="7"/>
        <v>3</v>
      </c>
      <c r="G57" s="33">
        <f t="shared" si="7"/>
        <v>2</v>
      </c>
      <c r="H57" s="33">
        <f t="shared" si="7"/>
        <v>291</v>
      </c>
      <c r="I57" s="33">
        <f t="shared" si="7"/>
        <v>63</v>
      </c>
      <c r="J57" s="38">
        <f t="shared" si="3"/>
        <v>567</v>
      </c>
      <c r="K57" s="20">
        <f t="shared" si="4"/>
        <v>3839</v>
      </c>
      <c r="L57" s="37">
        <f t="shared" si="5"/>
        <v>0.14769471216462621</v>
      </c>
      <c r="M57" s="42">
        <f t="shared" si="6"/>
        <v>11</v>
      </c>
      <c r="N57" s="19" t="s">
        <v>28</v>
      </c>
      <c r="R57">
        <v>12</v>
      </c>
      <c r="S57">
        <v>3</v>
      </c>
      <c r="T57" t="s">
        <v>15</v>
      </c>
    </row>
    <row r="58" spans="1:20">
      <c r="A58" s="21" t="s">
        <v>29</v>
      </c>
      <c r="B58" s="33">
        <f t="shared" si="7"/>
        <v>4573</v>
      </c>
      <c r="C58" s="33">
        <f t="shared" si="7"/>
        <v>111</v>
      </c>
      <c r="D58" s="33">
        <f t="shared" si="7"/>
        <v>11</v>
      </c>
      <c r="E58" s="33">
        <f t="shared" si="7"/>
        <v>139</v>
      </c>
      <c r="F58" s="33">
        <f t="shared" si="7"/>
        <v>2</v>
      </c>
      <c r="G58" s="33">
        <f t="shared" si="7"/>
        <v>1</v>
      </c>
      <c r="H58" s="33">
        <f t="shared" si="7"/>
        <v>337</v>
      </c>
      <c r="I58" s="33">
        <f t="shared" si="7"/>
        <v>67</v>
      </c>
      <c r="J58" s="38">
        <f t="shared" si="3"/>
        <v>668</v>
      </c>
      <c r="K58" s="20">
        <f t="shared" si="4"/>
        <v>5241</v>
      </c>
      <c r="L58" s="37">
        <f t="shared" si="5"/>
        <v>0.12745659225338676</v>
      </c>
      <c r="M58" s="42">
        <f t="shared" si="6"/>
        <v>19</v>
      </c>
      <c r="N58" s="19" t="s">
        <v>29</v>
      </c>
      <c r="R58">
        <v>13</v>
      </c>
      <c r="S58">
        <v>6</v>
      </c>
      <c r="T58" t="s">
        <v>15</v>
      </c>
    </row>
    <row r="59" spans="1:20">
      <c r="A59" s="21" t="s">
        <v>30</v>
      </c>
      <c r="B59" s="33">
        <f t="shared" si="7"/>
        <v>2210</v>
      </c>
      <c r="C59" s="33">
        <f t="shared" si="7"/>
        <v>76</v>
      </c>
      <c r="D59" s="33">
        <f t="shared" si="7"/>
        <v>3</v>
      </c>
      <c r="E59" s="33">
        <f t="shared" si="7"/>
        <v>53</v>
      </c>
      <c r="F59" s="33">
        <f t="shared" si="7"/>
        <v>1</v>
      </c>
      <c r="G59" s="33">
        <f t="shared" si="7"/>
        <v>2</v>
      </c>
      <c r="H59" s="33">
        <f t="shared" si="7"/>
        <v>124</v>
      </c>
      <c r="I59" s="33">
        <f t="shared" si="7"/>
        <v>39</v>
      </c>
      <c r="J59" s="38">
        <f t="shared" si="3"/>
        <v>298</v>
      </c>
      <c r="K59" s="20">
        <f t="shared" si="4"/>
        <v>2508</v>
      </c>
      <c r="L59" s="37">
        <f t="shared" si="5"/>
        <v>0.11881977671451356</v>
      </c>
      <c r="M59" s="42">
        <f t="shared" si="6"/>
        <v>20</v>
      </c>
      <c r="N59" s="19" t="s">
        <v>30</v>
      </c>
      <c r="R59">
        <v>7</v>
      </c>
      <c r="S59">
        <v>7</v>
      </c>
      <c r="T59" t="s">
        <v>15</v>
      </c>
    </row>
    <row r="60" spans="1:20">
      <c r="A60" s="17" t="s">
        <v>39</v>
      </c>
      <c r="B60" s="59">
        <f t="shared" ref="B60:I60" si="8">SUM(B36:B59)</f>
        <v>33233</v>
      </c>
      <c r="C60" s="18">
        <f t="shared" si="8"/>
        <v>1381</v>
      </c>
      <c r="D60" s="18">
        <f t="shared" si="8"/>
        <v>96</v>
      </c>
      <c r="E60" s="18">
        <f t="shared" si="8"/>
        <v>1087</v>
      </c>
      <c r="F60" s="18">
        <f t="shared" si="8"/>
        <v>26</v>
      </c>
      <c r="G60" s="18">
        <f t="shared" si="8"/>
        <v>14</v>
      </c>
      <c r="H60" s="18">
        <f t="shared" si="8"/>
        <v>2190</v>
      </c>
      <c r="I60" s="18">
        <f t="shared" si="8"/>
        <v>596</v>
      </c>
      <c r="J60" s="60">
        <f t="shared" ref="J60" si="9">SUM(C60:I60)</f>
        <v>5390</v>
      </c>
      <c r="K60" s="18">
        <f t="shared" ref="K60" si="10">SUM(B60:I60)</f>
        <v>38623</v>
      </c>
      <c r="L60" s="37">
        <f>J60/K60</f>
        <v>0.13955415167128396</v>
      </c>
      <c r="M60" s="2"/>
      <c r="N60" s="21" t="s">
        <v>39</v>
      </c>
      <c r="R60">
        <v>634</v>
      </c>
      <c r="S60">
        <v>0</v>
      </c>
      <c r="T60" t="s">
        <v>16</v>
      </c>
    </row>
    <row r="61" spans="1:20">
      <c r="R61">
        <v>40</v>
      </c>
      <c r="S61">
        <v>1</v>
      </c>
      <c r="T61" t="s">
        <v>16</v>
      </c>
    </row>
    <row r="62" spans="1:20">
      <c r="J62" s="27" t="s">
        <v>61</v>
      </c>
      <c r="K62" s="52">
        <f>SUM(C60:I60)</f>
        <v>5390</v>
      </c>
      <c r="R62">
        <v>2</v>
      </c>
      <c r="S62">
        <v>2</v>
      </c>
      <c r="T62" t="s">
        <v>16</v>
      </c>
    </row>
    <row r="63" spans="1:20">
      <c r="I63" s="4"/>
      <c r="J63" s="27" t="s">
        <v>59</v>
      </c>
      <c r="K63" s="32">
        <f>K62/K60</f>
        <v>0.13955415167128396</v>
      </c>
      <c r="R63">
        <v>26</v>
      </c>
      <c r="S63">
        <v>3</v>
      </c>
      <c r="T63" t="s">
        <v>16</v>
      </c>
    </row>
    <row r="64" spans="1:20" s="196" customFormat="1">
      <c r="K64" s="12"/>
      <c r="R64">
        <v>21</v>
      </c>
      <c r="S64">
        <v>6</v>
      </c>
      <c r="T64" t="s">
        <v>16</v>
      </c>
    </row>
    <row r="65" spans="8:20" s="196" customFormat="1">
      <c r="H65"/>
      <c r="I65"/>
      <c r="J65"/>
      <c r="K65" s="12"/>
      <c r="R65">
        <v>11</v>
      </c>
      <c r="S65">
        <v>7</v>
      </c>
      <c r="T65" t="s">
        <v>16</v>
      </c>
    </row>
    <row r="66" spans="8:20">
      <c r="K66" s="2"/>
      <c r="N66"/>
      <c r="R66">
        <v>803</v>
      </c>
      <c r="S66">
        <v>0</v>
      </c>
      <c r="T66" t="s">
        <v>17</v>
      </c>
    </row>
    <row r="67" spans="8:20">
      <c r="K67" s="2"/>
      <c r="N67"/>
      <c r="R67">
        <v>31</v>
      </c>
      <c r="S67">
        <v>1</v>
      </c>
      <c r="T67" t="s">
        <v>17</v>
      </c>
    </row>
    <row r="68" spans="8:20">
      <c r="K68" s="2"/>
      <c r="N68"/>
      <c r="R68">
        <v>17</v>
      </c>
      <c r="S68">
        <v>3</v>
      </c>
      <c r="T68" t="s">
        <v>17</v>
      </c>
    </row>
    <row r="69" spans="8:20">
      <c r="K69" s="2"/>
      <c r="N69"/>
      <c r="R69">
        <v>1</v>
      </c>
      <c r="S69">
        <v>4</v>
      </c>
      <c r="T69" t="s">
        <v>17</v>
      </c>
    </row>
    <row r="70" spans="8:20">
      <c r="K70" s="2"/>
      <c r="N70"/>
      <c r="R70">
        <v>13</v>
      </c>
      <c r="S70">
        <v>6</v>
      </c>
      <c r="T70" t="s">
        <v>17</v>
      </c>
    </row>
    <row r="71" spans="8:20">
      <c r="K71" s="2"/>
      <c r="N71"/>
      <c r="R71">
        <v>7</v>
      </c>
      <c r="S71">
        <v>7</v>
      </c>
      <c r="T71" t="s">
        <v>17</v>
      </c>
    </row>
    <row r="72" spans="8:20">
      <c r="K72" s="2"/>
      <c r="N72"/>
      <c r="R72">
        <v>4798</v>
      </c>
      <c r="S72">
        <v>0</v>
      </c>
      <c r="T72" t="s">
        <v>18</v>
      </c>
    </row>
    <row r="73" spans="8:20">
      <c r="K73" s="2"/>
      <c r="N73"/>
      <c r="R73">
        <v>84</v>
      </c>
      <c r="S73">
        <v>1</v>
      </c>
      <c r="T73" t="s">
        <v>18</v>
      </c>
    </row>
    <row r="74" spans="8:20">
      <c r="K74" s="2"/>
      <c r="N74"/>
      <c r="R74">
        <v>8</v>
      </c>
      <c r="S74">
        <v>2</v>
      </c>
      <c r="T74" t="s">
        <v>18</v>
      </c>
    </row>
    <row r="75" spans="8:20">
      <c r="K75" s="2"/>
      <c r="N75"/>
      <c r="R75">
        <v>125</v>
      </c>
      <c r="S75">
        <v>3</v>
      </c>
      <c r="T75" t="s">
        <v>18</v>
      </c>
    </row>
    <row r="76" spans="8:20">
      <c r="K76" s="2"/>
      <c r="N76"/>
      <c r="R76">
        <v>1</v>
      </c>
      <c r="S76">
        <v>4</v>
      </c>
      <c r="T76" t="s">
        <v>18</v>
      </c>
    </row>
    <row r="77" spans="8:20">
      <c r="K77" s="2"/>
      <c r="N77"/>
      <c r="R77">
        <v>197</v>
      </c>
      <c r="S77">
        <v>6</v>
      </c>
      <c r="T77" t="s">
        <v>18</v>
      </c>
    </row>
    <row r="78" spans="8:20">
      <c r="K78" s="2"/>
      <c r="N78"/>
      <c r="R78">
        <v>58</v>
      </c>
      <c r="S78">
        <v>7</v>
      </c>
      <c r="T78" t="s">
        <v>18</v>
      </c>
    </row>
    <row r="79" spans="8:20">
      <c r="K79" s="2"/>
      <c r="N79"/>
      <c r="R79">
        <v>794</v>
      </c>
      <c r="S79">
        <v>0</v>
      </c>
      <c r="T79" t="s">
        <v>19</v>
      </c>
    </row>
    <row r="80" spans="8:20">
      <c r="K80" s="2"/>
      <c r="N80"/>
      <c r="R80">
        <v>49</v>
      </c>
      <c r="S80">
        <v>1</v>
      </c>
      <c r="T80" t="s">
        <v>19</v>
      </c>
    </row>
    <row r="81" spans="11:20">
      <c r="K81" s="2"/>
      <c r="N81"/>
      <c r="R81">
        <v>2</v>
      </c>
      <c r="S81">
        <v>2</v>
      </c>
      <c r="T81" t="s">
        <v>19</v>
      </c>
    </row>
    <row r="82" spans="11:20">
      <c r="K82" s="2"/>
      <c r="N82"/>
      <c r="R82">
        <v>29</v>
      </c>
      <c r="S82">
        <v>3</v>
      </c>
      <c r="T82" t="s">
        <v>19</v>
      </c>
    </row>
    <row r="83" spans="11:20">
      <c r="K83" s="2"/>
      <c r="N83"/>
      <c r="R83">
        <v>1</v>
      </c>
      <c r="S83">
        <v>5</v>
      </c>
      <c r="T83" t="s">
        <v>19</v>
      </c>
    </row>
    <row r="84" spans="11:20">
      <c r="K84" s="2"/>
      <c r="N84"/>
      <c r="R84">
        <v>41</v>
      </c>
      <c r="S84">
        <v>6</v>
      </c>
      <c r="T84" t="s">
        <v>19</v>
      </c>
    </row>
    <row r="85" spans="11:20">
      <c r="K85" s="2"/>
      <c r="N85"/>
      <c r="R85">
        <v>14</v>
      </c>
      <c r="S85">
        <v>7</v>
      </c>
      <c r="T85" t="s">
        <v>19</v>
      </c>
    </row>
    <row r="86" spans="11:20">
      <c r="K86" s="2"/>
      <c r="N86"/>
      <c r="R86">
        <v>1575</v>
      </c>
      <c r="S86">
        <v>0</v>
      </c>
      <c r="T86" t="s">
        <v>20</v>
      </c>
    </row>
    <row r="87" spans="11:20">
      <c r="K87" s="2"/>
      <c r="N87"/>
      <c r="R87">
        <v>129</v>
      </c>
      <c r="S87">
        <v>1</v>
      </c>
      <c r="T87" t="s">
        <v>20</v>
      </c>
    </row>
    <row r="88" spans="11:20">
      <c r="K88" s="2"/>
      <c r="N88"/>
      <c r="R88">
        <v>7</v>
      </c>
      <c r="S88">
        <v>2</v>
      </c>
      <c r="T88" t="s">
        <v>20</v>
      </c>
    </row>
    <row r="89" spans="11:20">
      <c r="K89" s="2"/>
      <c r="N89"/>
      <c r="R89">
        <v>74</v>
      </c>
      <c r="S89">
        <v>3</v>
      </c>
      <c r="T89" t="s">
        <v>20</v>
      </c>
    </row>
    <row r="90" spans="11:20">
      <c r="K90" s="2"/>
      <c r="N90"/>
      <c r="R90">
        <v>2</v>
      </c>
      <c r="S90">
        <v>4</v>
      </c>
      <c r="T90" t="s">
        <v>20</v>
      </c>
    </row>
    <row r="91" spans="11:20">
      <c r="K91" s="2"/>
      <c r="N91"/>
      <c r="R91">
        <v>1</v>
      </c>
      <c r="S91">
        <v>5</v>
      </c>
      <c r="T91" t="s">
        <v>20</v>
      </c>
    </row>
    <row r="92" spans="11:20">
      <c r="K92" s="2"/>
      <c r="N92"/>
      <c r="R92">
        <v>126</v>
      </c>
      <c r="S92">
        <v>6</v>
      </c>
      <c r="T92" t="s">
        <v>20</v>
      </c>
    </row>
    <row r="93" spans="11:20">
      <c r="K93" s="2"/>
      <c r="N93"/>
      <c r="R93">
        <v>54</v>
      </c>
      <c r="S93">
        <v>7</v>
      </c>
      <c r="T93" t="s">
        <v>20</v>
      </c>
    </row>
    <row r="94" spans="11:20">
      <c r="K94" s="2"/>
      <c r="N94"/>
      <c r="R94">
        <v>2448</v>
      </c>
      <c r="S94">
        <v>0</v>
      </c>
      <c r="T94" t="s">
        <v>21</v>
      </c>
    </row>
    <row r="95" spans="11:20">
      <c r="K95" s="2"/>
      <c r="N95"/>
      <c r="R95">
        <v>169</v>
      </c>
      <c r="S95">
        <v>1</v>
      </c>
      <c r="T95" t="s">
        <v>21</v>
      </c>
    </row>
    <row r="96" spans="11:20">
      <c r="K96" s="2"/>
      <c r="N96"/>
      <c r="R96">
        <v>6</v>
      </c>
      <c r="S96">
        <v>2</v>
      </c>
      <c r="T96" t="s">
        <v>21</v>
      </c>
    </row>
    <row r="97" spans="11:20">
      <c r="K97" s="2"/>
      <c r="N97"/>
      <c r="R97">
        <v>112</v>
      </c>
      <c r="S97">
        <v>3</v>
      </c>
      <c r="T97" t="s">
        <v>21</v>
      </c>
    </row>
    <row r="98" spans="11:20">
      <c r="K98" s="2"/>
      <c r="N98"/>
      <c r="R98">
        <v>3</v>
      </c>
      <c r="S98">
        <v>4</v>
      </c>
      <c r="T98" t="s">
        <v>21</v>
      </c>
    </row>
    <row r="99" spans="11:20">
      <c r="K99" s="2"/>
      <c r="N99"/>
      <c r="R99">
        <v>2</v>
      </c>
      <c r="S99">
        <v>5</v>
      </c>
      <c r="T99" t="s">
        <v>21</v>
      </c>
    </row>
    <row r="100" spans="11:20">
      <c r="K100" s="2"/>
      <c r="N100"/>
      <c r="R100">
        <v>234</v>
      </c>
      <c r="S100">
        <v>6</v>
      </c>
      <c r="T100" t="s">
        <v>21</v>
      </c>
    </row>
    <row r="101" spans="11:20">
      <c r="K101" s="2"/>
      <c r="N101"/>
      <c r="R101">
        <v>40</v>
      </c>
      <c r="S101">
        <v>7</v>
      </c>
      <c r="T101" t="s">
        <v>21</v>
      </c>
    </row>
    <row r="102" spans="11:20">
      <c r="K102" s="2"/>
      <c r="N102"/>
      <c r="R102">
        <v>643</v>
      </c>
      <c r="S102">
        <v>0</v>
      </c>
      <c r="T102" t="s">
        <v>22</v>
      </c>
    </row>
    <row r="103" spans="11:20">
      <c r="K103" s="2"/>
      <c r="N103"/>
      <c r="R103">
        <v>29</v>
      </c>
      <c r="S103">
        <v>1</v>
      </c>
      <c r="T103" t="s">
        <v>22</v>
      </c>
    </row>
    <row r="104" spans="11:20">
      <c r="K104" s="2"/>
      <c r="N104"/>
      <c r="R104">
        <v>1</v>
      </c>
      <c r="S104">
        <v>2</v>
      </c>
      <c r="T104" t="s">
        <v>22</v>
      </c>
    </row>
    <row r="105" spans="11:20">
      <c r="K105" s="2"/>
      <c r="N105"/>
      <c r="R105">
        <v>14</v>
      </c>
      <c r="S105">
        <v>3</v>
      </c>
      <c r="T105" t="s">
        <v>22</v>
      </c>
    </row>
    <row r="106" spans="11:20">
      <c r="K106" s="2"/>
      <c r="N106"/>
      <c r="R106">
        <v>55</v>
      </c>
      <c r="S106">
        <v>6</v>
      </c>
      <c r="T106" t="s">
        <v>22</v>
      </c>
    </row>
    <row r="107" spans="11:20">
      <c r="K107" s="2"/>
      <c r="N107"/>
      <c r="R107">
        <v>27</v>
      </c>
      <c r="S107">
        <v>7</v>
      </c>
      <c r="T107" t="s">
        <v>22</v>
      </c>
    </row>
    <row r="108" spans="11:20">
      <c r="K108" s="2"/>
      <c r="N108"/>
      <c r="R108">
        <v>816</v>
      </c>
      <c r="S108">
        <v>0</v>
      </c>
      <c r="T108" t="s">
        <v>23</v>
      </c>
    </row>
    <row r="109" spans="11:20">
      <c r="K109" s="2"/>
      <c r="N109"/>
      <c r="R109">
        <v>34</v>
      </c>
      <c r="S109">
        <v>1</v>
      </c>
      <c r="T109" t="s">
        <v>23</v>
      </c>
    </row>
    <row r="110" spans="11:20">
      <c r="K110" s="2"/>
      <c r="N110"/>
      <c r="R110">
        <v>2</v>
      </c>
      <c r="S110">
        <v>2</v>
      </c>
      <c r="T110" t="s">
        <v>23</v>
      </c>
    </row>
    <row r="111" spans="11:20">
      <c r="K111" s="2"/>
      <c r="N111"/>
      <c r="R111">
        <v>37</v>
      </c>
      <c r="S111">
        <v>3</v>
      </c>
      <c r="T111" t="s">
        <v>23</v>
      </c>
    </row>
    <row r="112" spans="11:20">
      <c r="K112" s="2"/>
      <c r="N112"/>
      <c r="R112">
        <v>33</v>
      </c>
      <c r="S112">
        <v>6</v>
      </c>
      <c r="T112" t="s">
        <v>23</v>
      </c>
    </row>
    <row r="113" spans="11:20">
      <c r="K113" s="2"/>
      <c r="N113"/>
      <c r="R113">
        <v>16</v>
      </c>
      <c r="S113">
        <v>7</v>
      </c>
      <c r="T113" t="s">
        <v>23</v>
      </c>
    </row>
    <row r="114" spans="11:20">
      <c r="K114" s="2"/>
      <c r="N114"/>
      <c r="R114">
        <v>1282</v>
      </c>
      <c r="S114">
        <v>0</v>
      </c>
      <c r="T114" t="s">
        <v>24</v>
      </c>
    </row>
    <row r="115" spans="11:20">
      <c r="K115" s="2"/>
      <c r="N115"/>
      <c r="R115">
        <v>62</v>
      </c>
      <c r="S115">
        <v>1</v>
      </c>
      <c r="T115" t="s">
        <v>24</v>
      </c>
    </row>
    <row r="116" spans="11:20">
      <c r="K116" s="2"/>
      <c r="N116"/>
      <c r="R116">
        <v>6</v>
      </c>
      <c r="S116">
        <v>2</v>
      </c>
      <c r="T116" t="s">
        <v>24</v>
      </c>
    </row>
    <row r="117" spans="11:20">
      <c r="K117" s="2"/>
      <c r="N117"/>
      <c r="R117">
        <v>43</v>
      </c>
      <c r="S117">
        <v>3</v>
      </c>
      <c r="T117" t="s">
        <v>24</v>
      </c>
    </row>
    <row r="118" spans="11:20">
      <c r="K118" s="2"/>
      <c r="N118"/>
      <c r="R118">
        <v>2</v>
      </c>
      <c r="S118">
        <v>4</v>
      </c>
      <c r="T118" t="s">
        <v>24</v>
      </c>
    </row>
    <row r="119" spans="11:20">
      <c r="K119" s="2"/>
      <c r="N119"/>
      <c r="R119">
        <v>74</v>
      </c>
      <c r="S119">
        <v>6</v>
      </c>
      <c r="T119" t="s">
        <v>24</v>
      </c>
    </row>
    <row r="120" spans="11:20">
      <c r="K120" s="2"/>
      <c r="N120"/>
      <c r="R120">
        <v>22</v>
      </c>
      <c r="S120">
        <v>7</v>
      </c>
      <c r="T120" t="s">
        <v>24</v>
      </c>
    </row>
    <row r="121" spans="11:20">
      <c r="K121" s="2"/>
      <c r="N121"/>
      <c r="R121">
        <v>207</v>
      </c>
      <c r="S121">
        <v>0</v>
      </c>
      <c r="T121" t="s">
        <v>25</v>
      </c>
    </row>
    <row r="122" spans="11:20">
      <c r="K122" s="2"/>
      <c r="N122"/>
      <c r="R122">
        <v>11</v>
      </c>
      <c r="S122">
        <v>1</v>
      </c>
      <c r="T122" t="s">
        <v>25</v>
      </c>
    </row>
    <row r="123" spans="11:20">
      <c r="K123" s="2"/>
      <c r="N123"/>
      <c r="R123">
        <v>10</v>
      </c>
      <c r="S123">
        <v>3</v>
      </c>
      <c r="T123" t="s">
        <v>25</v>
      </c>
    </row>
    <row r="124" spans="11:20">
      <c r="K124" s="2"/>
      <c r="N124"/>
      <c r="R124">
        <v>8</v>
      </c>
      <c r="S124">
        <v>6</v>
      </c>
      <c r="T124" t="s">
        <v>25</v>
      </c>
    </row>
    <row r="125" spans="11:20">
      <c r="K125" s="2"/>
      <c r="N125"/>
      <c r="R125">
        <v>5</v>
      </c>
      <c r="S125">
        <v>7</v>
      </c>
      <c r="T125" t="s">
        <v>25</v>
      </c>
    </row>
    <row r="126" spans="11:20">
      <c r="K126" s="2"/>
      <c r="N126"/>
      <c r="R126">
        <v>897</v>
      </c>
      <c r="S126">
        <v>0</v>
      </c>
      <c r="T126" t="s">
        <v>26</v>
      </c>
    </row>
    <row r="127" spans="11:20">
      <c r="K127" s="2"/>
      <c r="N127"/>
      <c r="R127">
        <v>64</v>
      </c>
      <c r="S127">
        <v>1</v>
      </c>
      <c r="T127" t="s">
        <v>26</v>
      </c>
    </row>
    <row r="128" spans="11:20">
      <c r="K128" s="2"/>
      <c r="N128"/>
      <c r="R128">
        <v>20</v>
      </c>
      <c r="S128">
        <v>3</v>
      </c>
      <c r="T128" t="s">
        <v>26</v>
      </c>
    </row>
    <row r="129" spans="11:20">
      <c r="K129" s="2"/>
      <c r="N129"/>
      <c r="R129">
        <v>2</v>
      </c>
      <c r="S129">
        <v>4</v>
      </c>
      <c r="T129" t="s">
        <v>26</v>
      </c>
    </row>
    <row r="130" spans="11:20">
      <c r="K130" s="2"/>
      <c r="N130"/>
      <c r="R130">
        <v>36</v>
      </c>
      <c r="S130">
        <v>6</v>
      </c>
      <c r="T130" t="s">
        <v>26</v>
      </c>
    </row>
    <row r="131" spans="11:20">
      <c r="K131" s="2"/>
      <c r="N131"/>
      <c r="R131">
        <v>13</v>
      </c>
      <c r="S131">
        <v>7</v>
      </c>
      <c r="T131" t="s">
        <v>26</v>
      </c>
    </row>
    <row r="132" spans="11:20">
      <c r="K132" s="2"/>
      <c r="N132"/>
      <c r="R132">
        <v>2436</v>
      </c>
      <c r="S132">
        <v>0</v>
      </c>
      <c r="T132" t="s">
        <v>27</v>
      </c>
    </row>
    <row r="133" spans="11:20">
      <c r="K133" s="2"/>
      <c r="N133"/>
      <c r="R133">
        <v>128</v>
      </c>
      <c r="S133">
        <v>1</v>
      </c>
      <c r="T133" t="s">
        <v>27</v>
      </c>
    </row>
    <row r="134" spans="11:20">
      <c r="K134" s="2"/>
      <c r="N134"/>
      <c r="R134">
        <v>8</v>
      </c>
      <c r="S134">
        <v>2</v>
      </c>
      <c r="T134" t="s">
        <v>27</v>
      </c>
    </row>
    <row r="135" spans="11:20">
      <c r="K135" s="2"/>
      <c r="N135"/>
      <c r="R135">
        <v>111</v>
      </c>
      <c r="S135">
        <v>3</v>
      </c>
      <c r="T135" t="s">
        <v>27</v>
      </c>
    </row>
    <row r="136" spans="11:20">
      <c r="K136" s="2"/>
      <c r="N136"/>
      <c r="R136">
        <v>2</v>
      </c>
      <c r="S136">
        <v>4</v>
      </c>
      <c r="T136" t="s">
        <v>27</v>
      </c>
    </row>
    <row r="137" spans="11:20">
      <c r="K137" s="2"/>
      <c r="N137"/>
      <c r="R137">
        <v>248</v>
      </c>
      <c r="S137">
        <v>6</v>
      </c>
      <c r="T137" t="s">
        <v>27</v>
      </c>
    </row>
    <row r="138" spans="11:20">
      <c r="K138" s="2"/>
      <c r="N138"/>
      <c r="R138">
        <v>57</v>
      </c>
      <c r="S138">
        <v>7</v>
      </c>
      <c r="T138" t="s">
        <v>27</v>
      </c>
    </row>
    <row r="139" spans="11:20">
      <c r="K139" s="2"/>
      <c r="N139"/>
      <c r="R139">
        <v>3272</v>
      </c>
      <c r="S139">
        <v>0</v>
      </c>
      <c r="T139" t="s">
        <v>28</v>
      </c>
    </row>
    <row r="140" spans="11:20">
      <c r="K140" s="2"/>
      <c r="N140"/>
      <c r="R140">
        <v>91</v>
      </c>
      <c r="S140">
        <v>1</v>
      </c>
      <c r="T140" t="s">
        <v>28</v>
      </c>
    </row>
    <row r="141" spans="11:20">
      <c r="K141" s="2"/>
      <c r="N141"/>
      <c r="R141">
        <v>8</v>
      </c>
      <c r="S141">
        <v>2</v>
      </c>
      <c r="T141" t="s">
        <v>28</v>
      </c>
    </row>
    <row r="142" spans="11:20">
      <c r="K142" s="2"/>
      <c r="N142"/>
      <c r="R142">
        <v>109</v>
      </c>
      <c r="S142">
        <v>3</v>
      </c>
      <c r="T142" t="s">
        <v>28</v>
      </c>
    </row>
    <row r="143" spans="11:20">
      <c r="K143" s="2"/>
      <c r="N143"/>
      <c r="R143">
        <v>3</v>
      </c>
      <c r="S143">
        <v>4</v>
      </c>
      <c r="T143" t="s">
        <v>28</v>
      </c>
    </row>
    <row r="144" spans="11:20">
      <c r="K144" s="2"/>
      <c r="N144"/>
      <c r="R144">
        <v>2</v>
      </c>
      <c r="S144">
        <v>5</v>
      </c>
      <c r="T144" t="s">
        <v>28</v>
      </c>
    </row>
    <row r="145" spans="11:20">
      <c r="K145" s="2"/>
      <c r="N145"/>
      <c r="R145">
        <v>291</v>
      </c>
      <c r="S145">
        <v>6</v>
      </c>
      <c r="T145" t="s">
        <v>28</v>
      </c>
    </row>
    <row r="146" spans="11:20">
      <c r="K146" s="2"/>
      <c r="N146"/>
      <c r="R146">
        <v>63</v>
      </c>
      <c r="S146">
        <v>7</v>
      </c>
      <c r="T146" t="s">
        <v>28</v>
      </c>
    </row>
    <row r="147" spans="11:20">
      <c r="K147" s="2"/>
      <c r="N147"/>
      <c r="R147">
        <v>4573</v>
      </c>
      <c r="S147">
        <v>0</v>
      </c>
      <c r="T147" t="s">
        <v>29</v>
      </c>
    </row>
    <row r="148" spans="11:20">
      <c r="K148" s="2"/>
      <c r="N148"/>
      <c r="R148">
        <v>111</v>
      </c>
      <c r="S148">
        <v>1</v>
      </c>
      <c r="T148" t="s">
        <v>29</v>
      </c>
    </row>
    <row r="149" spans="11:20">
      <c r="K149" s="2"/>
      <c r="N149"/>
      <c r="R149">
        <v>11</v>
      </c>
      <c r="S149">
        <v>2</v>
      </c>
      <c r="T149" t="s">
        <v>29</v>
      </c>
    </row>
    <row r="150" spans="11:20">
      <c r="K150" s="2"/>
      <c r="N150"/>
      <c r="R150">
        <v>139</v>
      </c>
      <c r="S150">
        <v>3</v>
      </c>
      <c r="T150" t="s">
        <v>29</v>
      </c>
    </row>
    <row r="151" spans="11:20">
      <c r="K151" s="2"/>
      <c r="N151"/>
      <c r="R151">
        <v>2</v>
      </c>
      <c r="S151">
        <v>4</v>
      </c>
      <c r="T151" t="s">
        <v>29</v>
      </c>
    </row>
    <row r="152" spans="11:20">
      <c r="K152" s="2"/>
      <c r="N152"/>
      <c r="R152">
        <v>1</v>
      </c>
      <c r="S152">
        <v>5</v>
      </c>
      <c r="T152" t="s">
        <v>29</v>
      </c>
    </row>
    <row r="153" spans="11:20">
      <c r="K153" s="2"/>
      <c r="N153"/>
      <c r="R153">
        <v>337</v>
      </c>
      <c r="S153">
        <v>6</v>
      </c>
      <c r="T153" t="s">
        <v>29</v>
      </c>
    </row>
    <row r="154" spans="11:20">
      <c r="K154" s="2"/>
      <c r="N154"/>
      <c r="R154">
        <v>67</v>
      </c>
      <c r="S154">
        <v>7</v>
      </c>
      <c r="T154" t="s">
        <v>29</v>
      </c>
    </row>
    <row r="155" spans="11:20">
      <c r="K155" s="2"/>
      <c r="N155"/>
      <c r="R155">
        <v>2210</v>
      </c>
      <c r="S155">
        <v>0</v>
      </c>
      <c r="T155" t="s">
        <v>30</v>
      </c>
    </row>
    <row r="156" spans="11:20">
      <c r="K156" s="2"/>
      <c r="N156"/>
      <c r="R156">
        <v>76</v>
      </c>
      <c r="S156">
        <v>1</v>
      </c>
      <c r="T156" t="s">
        <v>30</v>
      </c>
    </row>
    <row r="157" spans="11:20">
      <c r="K157" s="2"/>
      <c r="N157"/>
      <c r="R157">
        <v>3</v>
      </c>
      <c r="S157">
        <v>2</v>
      </c>
      <c r="T157" t="s">
        <v>30</v>
      </c>
    </row>
    <row r="158" spans="11:20">
      <c r="K158" s="2"/>
      <c r="N158"/>
      <c r="R158">
        <v>53</v>
      </c>
      <c r="S158">
        <v>3</v>
      </c>
      <c r="T158" t="s">
        <v>30</v>
      </c>
    </row>
    <row r="159" spans="11:20">
      <c r="K159" s="2"/>
      <c r="N159"/>
      <c r="R159">
        <v>1</v>
      </c>
      <c r="S159">
        <v>4</v>
      </c>
      <c r="T159" t="s">
        <v>30</v>
      </c>
    </row>
    <row r="160" spans="11:20">
      <c r="K160" s="2"/>
      <c r="N160"/>
      <c r="R160">
        <v>2</v>
      </c>
      <c r="S160">
        <v>5</v>
      </c>
      <c r="T160" t="s">
        <v>30</v>
      </c>
    </row>
    <row r="161" spans="11:20">
      <c r="K161" s="2"/>
      <c r="N161"/>
      <c r="R161">
        <v>124</v>
      </c>
      <c r="S161">
        <v>6</v>
      </c>
      <c r="T161" t="s">
        <v>30</v>
      </c>
    </row>
    <row r="162" spans="11:20">
      <c r="K162" s="2"/>
      <c r="N162"/>
      <c r="R162">
        <v>39</v>
      </c>
      <c r="S162">
        <v>7</v>
      </c>
      <c r="T162" t="s">
        <v>30</v>
      </c>
    </row>
    <row r="163" spans="11:20">
      <c r="K163" s="2"/>
      <c r="N163"/>
    </row>
    <row r="164" spans="11:20">
      <c r="K164" s="2"/>
      <c r="N164"/>
    </row>
    <row r="165" spans="11:20">
      <c r="K165" s="2"/>
      <c r="N165"/>
    </row>
    <row r="166" spans="11:20">
      <c r="K166" s="2"/>
      <c r="N166"/>
    </row>
    <row r="167" spans="11:20">
      <c r="K167" s="2"/>
      <c r="N167"/>
    </row>
    <row r="168" spans="11:20">
      <c r="K168" s="2"/>
      <c r="N168"/>
    </row>
    <row r="169" spans="11:20">
      <c r="K169" s="2"/>
      <c r="N169"/>
    </row>
    <row r="170" spans="11:20">
      <c r="K170" s="2"/>
      <c r="N170"/>
    </row>
    <row r="171" spans="11:20">
      <c r="K171" s="2"/>
      <c r="N171"/>
    </row>
    <row r="172" spans="11:20">
      <c r="K172" s="2"/>
      <c r="N172"/>
    </row>
    <row r="173" spans="11:20">
      <c r="K173" s="2"/>
      <c r="N173"/>
    </row>
    <row r="174" spans="11:20">
      <c r="K174" s="2"/>
      <c r="N174"/>
    </row>
    <row r="175" spans="11:20">
      <c r="K175" s="2"/>
      <c r="N175"/>
    </row>
    <row r="176" spans="11:20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2717</v>
      </c>
      <c r="N2" s="194"/>
      <c r="R2">
        <v>184</v>
      </c>
      <c r="S2">
        <v>0</v>
      </c>
      <c r="T2" t="s">
        <v>7</v>
      </c>
    </row>
    <row r="3" spans="1:20">
      <c r="C3" s="194"/>
      <c r="G3" s="268" t="s">
        <v>68</v>
      </c>
      <c r="H3" s="268"/>
      <c r="I3" s="268"/>
      <c r="J3" s="52">
        <f>$K$60</f>
        <v>11244</v>
      </c>
      <c r="N3" s="194"/>
      <c r="R3">
        <v>10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0.24163998577018855</v>
      </c>
      <c r="R4">
        <v>2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16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14</v>
      </c>
      <c r="C8" s="37">
        <f>SUMIF($M$36:$M$59,$A8,$L$36:$L$59)</f>
        <v>0.34646962233169132</v>
      </c>
      <c r="N8" s="43"/>
      <c r="O8" s="44"/>
      <c r="R8">
        <v>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07</v>
      </c>
      <c r="C9" s="37">
        <f t="shared" ref="C9:C31" si="1">SUMIF($M$36:$M$59,$A9,$L$36:$L$59)</f>
        <v>0.32653061224489793</v>
      </c>
      <c r="N9" s="43"/>
      <c r="O9" s="44"/>
      <c r="R9">
        <v>86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16</v>
      </c>
      <c r="C10" s="37">
        <f t="shared" si="1"/>
        <v>0.31491712707182318</v>
      </c>
      <c r="N10" s="43"/>
      <c r="O10" s="44"/>
      <c r="R10">
        <v>12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19</v>
      </c>
      <c r="C11" s="37">
        <f t="shared" si="1"/>
        <v>0.30769230769230771</v>
      </c>
      <c r="N11" s="43"/>
      <c r="O11" s="44"/>
      <c r="R11">
        <v>2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21</v>
      </c>
      <c r="C12" s="37">
        <f t="shared" si="1"/>
        <v>0.30266343825665859</v>
      </c>
      <c r="N12" s="43"/>
      <c r="O12" s="44"/>
      <c r="R12">
        <v>7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15</v>
      </c>
      <c r="C13" s="37">
        <f t="shared" si="1"/>
        <v>0.29689067201604813</v>
      </c>
      <c r="N13" s="43"/>
      <c r="O13" s="44"/>
      <c r="R13">
        <v>9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10</v>
      </c>
      <c r="C14" s="37">
        <f t="shared" si="1"/>
        <v>0.29120879120879123</v>
      </c>
      <c r="N14" s="43"/>
      <c r="O14" s="44"/>
      <c r="R14">
        <v>2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05</v>
      </c>
      <c r="C15" s="37">
        <f t="shared" si="1"/>
        <v>0.27459016393442626</v>
      </c>
      <c r="N15" s="43"/>
      <c r="O15" s="44"/>
      <c r="R15">
        <v>32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03</v>
      </c>
      <c r="C16" s="37">
        <f t="shared" si="1"/>
        <v>0.27272727272727271</v>
      </c>
      <c r="N16" s="43"/>
      <c r="O16" s="44"/>
      <c r="R16">
        <v>2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02</v>
      </c>
      <c r="C17" s="37">
        <f t="shared" si="1"/>
        <v>0.2711864406779661</v>
      </c>
      <c r="N17" s="43"/>
      <c r="O17" s="44"/>
      <c r="R17">
        <v>2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04</v>
      </c>
      <c r="C18" s="37">
        <f t="shared" si="1"/>
        <v>0.26923076923076922</v>
      </c>
      <c r="N18" s="43"/>
      <c r="O18" s="44"/>
      <c r="R18">
        <v>1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13</v>
      </c>
      <c r="C19" s="37">
        <f t="shared" si="1"/>
        <v>0.2638888888888889</v>
      </c>
      <c r="N19" s="43"/>
      <c r="O19" s="44"/>
      <c r="R19">
        <v>7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18</v>
      </c>
      <c r="C20" s="37">
        <f t="shared" si="1"/>
        <v>0.25062034739454092</v>
      </c>
      <c r="N20" s="43"/>
      <c r="O20" s="44"/>
      <c r="R20">
        <v>76</v>
      </c>
      <c r="S20">
        <v>0</v>
      </c>
      <c r="T20" t="s">
        <v>10</v>
      </c>
    </row>
    <row r="21" spans="1:20">
      <c r="A21" s="42">
        <v>13</v>
      </c>
      <c r="B21" s="19" t="str">
        <f t="shared" si="0"/>
        <v>18</v>
      </c>
      <c r="C21" s="37">
        <f t="shared" si="1"/>
        <v>0.25062034739454092</v>
      </c>
      <c r="N21" s="43"/>
      <c r="O21" s="44"/>
      <c r="R21">
        <v>11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11</v>
      </c>
      <c r="C22" s="37">
        <f t="shared" si="1"/>
        <v>0.24031007751937986</v>
      </c>
      <c r="N22" s="43"/>
      <c r="O22" s="44"/>
      <c r="R22">
        <v>1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22</v>
      </c>
      <c r="C23" s="37">
        <f t="shared" si="1"/>
        <v>0.23879310344827587</v>
      </c>
      <c r="N23" s="43"/>
      <c r="O23" s="44"/>
      <c r="R23">
        <v>1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06</v>
      </c>
      <c r="C24" s="37">
        <f t="shared" si="1"/>
        <v>0.23809523809523808</v>
      </c>
      <c r="N24" s="43"/>
      <c r="O24" s="44"/>
      <c r="R24">
        <v>14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0.23272727272727273</v>
      </c>
      <c r="N25" s="43"/>
      <c r="O25" s="44"/>
      <c r="R25">
        <v>1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17</v>
      </c>
      <c r="C26" s="37">
        <f t="shared" si="1"/>
        <v>0.21474358974358973</v>
      </c>
      <c r="N26" s="43"/>
      <c r="O26" s="44"/>
      <c r="R26">
        <v>177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23</v>
      </c>
      <c r="C27" s="37">
        <f t="shared" si="1"/>
        <v>0.20986093552465235</v>
      </c>
      <c r="N27" s="43"/>
      <c r="O27" s="44"/>
      <c r="R27">
        <v>15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24</v>
      </c>
      <c r="C28" s="37">
        <f t="shared" si="1"/>
        <v>0.19524617996604415</v>
      </c>
      <c r="N28" s="43"/>
      <c r="O28" s="44"/>
      <c r="R28">
        <v>4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09</v>
      </c>
      <c r="C29" s="37">
        <f t="shared" si="1"/>
        <v>0.19205298013245034</v>
      </c>
      <c r="N29" s="43"/>
      <c r="O29" s="44"/>
      <c r="R29">
        <v>5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0.17300613496932515</v>
      </c>
      <c r="N30" s="43"/>
      <c r="O30" s="44"/>
      <c r="R30">
        <v>43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01</v>
      </c>
      <c r="C31" s="37">
        <f t="shared" si="1"/>
        <v>0.15596330275229359</v>
      </c>
      <c r="N31" s="43"/>
      <c r="O31" s="44"/>
      <c r="R31">
        <v>32</v>
      </c>
      <c r="S31">
        <v>0</v>
      </c>
      <c r="T31" t="s">
        <v>12</v>
      </c>
    </row>
    <row r="32" spans="1:20">
      <c r="H32" s="36"/>
      <c r="I32" s="43"/>
      <c r="R32">
        <v>3</v>
      </c>
      <c r="S32">
        <v>1</v>
      </c>
      <c r="T32" t="s">
        <v>12</v>
      </c>
    </row>
    <row r="33" spans="1:20">
      <c r="R33">
        <v>2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5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3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184</v>
      </c>
      <c r="C36" s="33">
        <f t="shared" si="2"/>
        <v>10</v>
      </c>
      <c r="D36" s="33">
        <f t="shared" si="2"/>
        <v>2</v>
      </c>
      <c r="E36" s="33">
        <f t="shared" si="2"/>
        <v>3</v>
      </c>
      <c r="F36" s="33">
        <f t="shared" si="2"/>
        <v>1</v>
      </c>
      <c r="G36" s="33">
        <f t="shared" si="2"/>
        <v>0</v>
      </c>
      <c r="H36" s="33">
        <f t="shared" si="2"/>
        <v>16</v>
      </c>
      <c r="I36" s="33">
        <f t="shared" si="2"/>
        <v>2</v>
      </c>
      <c r="J36" s="38">
        <f t="shared" ref="J36:J60" si="3">SUM(C36:I36)</f>
        <v>34</v>
      </c>
      <c r="K36" s="20">
        <f t="shared" ref="K36:K60" si="4">SUM(B36:I36)</f>
        <v>218</v>
      </c>
      <c r="L36" s="37">
        <f>J36/K36</f>
        <v>0.15596330275229359</v>
      </c>
      <c r="M36" s="42">
        <f>RANK(L36,$L$36:$L$59)</f>
        <v>24</v>
      </c>
      <c r="N36" s="19" t="s">
        <v>7</v>
      </c>
      <c r="R36">
        <v>1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86</v>
      </c>
      <c r="C37" s="33">
        <f t="shared" si="2"/>
        <v>12</v>
      </c>
      <c r="D37" s="33">
        <f t="shared" si="2"/>
        <v>2</v>
      </c>
      <c r="E37" s="33">
        <f t="shared" si="2"/>
        <v>7</v>
      </c>
      <c r="F37" s="33">
        <f t="shared" si="2"/>
        <v>0</v>
      </c>
      <c r="G37" s="33">
        <f t="shared" si="2"/>
        <v>0</v>
      </c>
      <c r="H37" s="33">
        <f t="shared" si="2"/>
        <v>9</v>
      </c>
      <c r="I37" s="33">
        <f t="shared" si="2"/>
        <v>2</v>
      </c>
      <c r="J37" s="38">
        <f t="shared" si="3"/>
        <v>32</v>
      </c>
      <c r="K37" s="20">
        <f t="shared" si="4"/>
        <v>118</v>
      </c>
      <c r="L37" s="37">
        <f t="shared" ref="L37:L58" si="5">J37/K37</f>
        <v>0.2711864406779661</v>
      </c>
      <c r="M37" s="42">
        <f t="shared" ref="M37:M59" si="6">RANK(L37,$L$36:$L$59)</f>
        <v>10</v>
      </c>
      <c r="N37" s="19" t="s">
        <v>8</v>
      </c>
      <c r="R37">
        <v>33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32</v>
      </c>
      <c r="C38" s="33">
        <f t="shared" si="2"/>
        <v>2</v>
      </c>
      <c r="D38" s="33">
        <f t="shared" si="2"/>
        <v>2</v>
      </c>
      <c r="E38" s="33">
        <f t="shared" si="2"/>
        <v>1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0</v>
      </c>
      <c r="J38" s="38">
        <f t="shared" si="3"/>
        <v>12</v>
      </c>
      <c r="K38" s="20">
        <f t="shared" si="4"/>
        <v>44</v>
      </c>
      <c r="L38" s="37">
        <f t="shared" si="5"/>
        <v>0.27272727272727271</v>
      </c>
      <c r="M38" s="42">
        <f t="shared" si="6"/>
        <v>9</v>
      </c>
      <c r="N38" s="19" t="s">
        <v>9</v>
      </c>
      <c r="R38">
        <v>8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76</v>
      </c>
      <c r="C39" s="33">
        <f t="shared" si="2"/>
        <v>11</v>
      </c>
      <c r="D39" s="33">
        <f t="shared" si="2"/>
        <v>1</v>
      </c>
      <c r="E39" s="33">
        <f t="shared" si="2"/>
        <v>1</v>
      </c>
      <c r="F39" s="33">
        <f t="shared" si="2"/>
        <v>0</v>
      </c>
      <c r="G39" s="33">
        <f t="shared" si="2"/>
        <v>0</v>
      </c>
      <c r="H39" s="33">
        <f t="shared" si="2"/>
        <v>14</v>
      </c>
      <c r="I39" s="33">
        <f t="shared" si="2"/>
        <v>1</v>
      </c>
      <c r="J39" s="38">
        <f t="shared" si="3"/>
        <v>28</v>
      </c>
      <c r="K39" s="20">
        <f t="shared" si="4"/>
        <v>104</v>
      </c>
      <c r="L39" s="37">
        <f t="shared" si="5"/>
        <v>0.26923076923076922</v>
      </c>
      <c r="M39" s="42">
        <f t="shared" si="6"/>
        <v>11</v>
      </c>
      <c r="N39" s="19" t="s">
        <v>10</v>
      </c>
      <c r="R39">
        <v>3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177</v>
      </c>
      <c r="C40" s="33">
        <f t="shared" si="2"/>
        <v>15</v>
      </c>
      <c r="D40" s="33">
        <f t="shared" si="2"/>
        <v>4</v>
      </c>
      <c r="E40" s="33">
        <f t="shared" si="2"/>
        <v>5</v>
      </c>
      <c r="F40" s="33">
        <f t="shared" si="2"/>
        <v>0</v>
      </c>
      <c r="G40" s="33">
        <f t="shared" si="2"/>
        <v>0</v>
      </c>
      <c r="H40" s="33">
        <f t="shared" si="2"/>
        <v>43</v>
      </c>
      <c r="I40" s="33">
        <f t="shared" si="2"/>
        <v>0</v>
      </c>
      <c r="J40" s="38">
        <f t="shared" si="3"/>
        <v>67</v>
      </c>
      <c r="K40" s="20">
        <f t="shared" si="4"/>
        <v>244</v>
      </c>
      <c r="L40" s="37">
        <f t="shared" si="5"/>
        <v>0.27459016393442626</v>
      </c>
      <c r="M40" s="42">
        <f t="shared" si="6"/>
        <v>8</v>
      </c>
      <c r="N40" s="19" t="s">
        <v>11</v>
      </c>
      <c r="R40">
        <v>5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32</v>
      </c>
      <c r="C41" s="33">
        <f t="shared" si="2"/>
        <v>3</v>
      </c>
      <c r="D41" s="33">
        <f t="shared" si="2"/>
        <v>0</v>
      </c>
      <c r="E41" s="33">
        <f t="shared" si="2"/>
        <v>2</v>
      </c>
      <c r="F41" s="33">
        <f t="shared" si="2"/>
        <v>0</v>
      </c>
      <c r="G41" s="33">
        <f t="shared" si="2"/>
        <v>1</v>
      </c>
      <c r="H41" s="33">
        <f t="shared" si="2"/>
        <v>3</v>
      </c>
      <c r="I41" s="33">
        <f t="shared" si="2"/>
        <v>1</v>
      </c>
      <c r="J41" s="38">
        <f t="shared" si="3"/>
        <v>10</v>
      </c>
      <c r="K41" s="20">
        <f t="shared" si="4"/>
        <v>42</v>
      </c>
      <c r="L41" s="37">
        <f t="shared" si="5"/>
        <v>0.23809523809523808</v>
      </c>
      <c r="M41" s="42">
        <f t="shared" si="6"/>
        <v>17</v>
      </c>
      <c r="N41" s="19" t="s">
        <v>12</v>
      </c>
      <c r="R41">
        <v>700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33</v>
      </c>
      <c r="C42" s="33">
        <f t="shared" si="2"/>
        <v>8</v>
      </c>
      <c r="D42" s="33">
        <f t="shared" si="2"/>
        <v>0</v>
      </c>
      <c r="E42" s="33">
        <f t="shared" si="2"/>
        <v>3</v>
      </c>
      <c r="F42" s="33">
        <f t="shared" si="2"/>
        <v>0</v>
      </c>
      <c r="G42" s="33">
        <f t="shared" si="2"/>
        <v>0</v>
      </c>
      <c r="H42" s="33">
        <f t="shared" si="2"/>
        <v>5</v>
      </c>
      <c r="I42" s="33">
        <f t="shared" si="2"/>
        <v>0</v>
      </c>
      <c r="J42" s="38">
        <f t="shared" si="3"/>
        <v>16</v>
      </c>
      <c r="K42" s="20">
        <f t="shared" si="4"/>
        <v>49</v>
      </c>
      <c r="L42" s="37">
        <f t="shared" si="5"/>
        <v>0.32653061224489793</v>
      </c>
      <c r="M42" s="42">
        <f t="shared" si="6"/>
        <v>2</v>
      </c>
      <c r="N42" s="19" t="s">
        <v>13</v>
      </c>
      <c r="R42">
        <v>74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700</v>
      </c>
      <c r="C43" s="33">
        <f t="shared" si="2"/>
        <v>74</v>
      </c>
      <c r="D43" s="33">
        <f t="shared" si="2"/>
        <v>12</v>
      </c>
      <c r="E43" s="33">
        <f t="shared" si="2"/>
        <v>16</v>
      </c>
      <c r="F43" s="33">
        <f t="shared" si="2"/>
        <v>0</v>
      </c>
      <c r="G43" s="33">
        <f t="shared" si="2"/>
        <v>0</v>
      </c>
      <c r="H43" s="33">
        <f t="shared" si="2"/>
        <v>124</v>
      </c>
      <c r="I43" s="33">
        <f t="shared" si="2"/>
        <v>4</v>
      </c>
      <c r="J43" s="38">
        <f t="shared" si="3"/>
        <v>230</v>
      </c>
      <c r="K43" s="20">
        <f t="shared" si="4"/>
        <v>930</v>
      </c>
      <c r="L43" s="37">
        <f t="shared" si="5"/>
        <v>0.24731182795698925</v>
      </c>
      <c r="M43" s="42">
        <f t="shared" si="6"/>
        <v>14</v>
      </c>
      <c r="N43" s="19" t="s">
        <v>14</v>
      </c>
      <c r="R43">
        <v>12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122</v>
      </c>
      <c r="C44" s="33">
        <f t="shared" si="2"/>
        <v>10</v>
      </c>
      <c r="D44" s="33">
        <f t="shared" si="2"/>
        <v>0</v>
      </c>
      <c r="E44" s="33">
        <f t="shared" si="2"/>
        <v>3</v>
      </c>
      <c r="F44" s="33">
        <f t="shared" si="2"/>
        <v>0</v>
      </c>
      <c r="G44" s="33">
        <f t="shared" si="2"/>
        <v>0</v>
      </c>
      <c r="H44" s="33">
        <f t="shared" si="2"/>
        <v>16</v>
      </c>
      <c r="I44" s="33">
        <f t="shared" si="2"/>
        <v>0</v>
      </c>
      <c r="J44" s="38">
        <f t="shared" si="3"/>
        <v>29</v>
      </c>
      <c r="K44" s="20">
        <f t="shared" si="4"/>
        <v>151</v>
      </c>
      <c r="L44" s="37">
        <f t="shared" si="5"/>
        <v>0.19205298013245034</v>
      </c>
      <c r="M44" s="42">
        <f t="shared" si="6"/>
        <v>22</v>
      </c>
      <c r="N44" s="19" t="s">
        <v>15</v>
      </c>
      <c r="R44">
        <v>16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129</v>
      </c>
      <c r="C45" s="33">
        <f t="shared" si="2"/>
        <v>21</v>
      </c>
      <c r="D45" s="33">
        <f t="shared" si="2"/>
        <v>4</v>
      </c>
      <c r="E45" s="33">
        <f t="shared" si="2"/>
        <v>8</v>
      </c>
      <c r="F45" s="33">
        <f t="shared" si="2"/>
        <v>0</v>
      </c>
      <c r="G45" s="33">
        <f t="shared" si="2"/>
        <v>0</v>
      </c>
      <c r="H45" s="33">
        <f t="shared" si="2"/>
        <v>17</v>
      </c>
      <c r="I45" s="33">
        <f t="shared" si="2"/>
        <v>3</v>
      </c>
      <c r="J45" s="38">
        <f t="shared" si="3"/>
        <v>53</v>
      </c>
      <c r="K45" s="20">
        <f t="shared" si="4"/>
        <v>182</v>
      </c>
      <c r="L45" s="37">
        <f t="shared" si="5"/>
        <v>0.29120879120879123</v>
      </c>
      <c r="M45" s="42">
        <f t="shared" si="6"/>
        <v>7</v>
      </c>
      <c r="N45" s="19" t="s">
        <v>16</v>
      </c>
      <c r="R45">
        <v>124</v>
      </c>
      <c r="S45">
        <v>6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196</v>
      </c>
      <c r="C46" s="33">
        <f t="shared" si="7"/>
        <v>30</v>
      </c>
      <c r="D46" s="33">
        <f t="shared" si="7"/>
        <v>0</v>
      </c>
      <c r="E46" s="33">
        <f t="shared" si="7"/>
        <v>9</v>
      </c>
      <c r="F46" s="33">
        <f t="shared" si="7"/>
        <v>0</v>
      </c>
      <c r="G46" s="33">
        <f t="shared" si="7"/>
        <v>0</v>
      </c>
      <c r="H46" s="33">
        <f t="shared" si="7"/>
        <v>21</v>
      </c>
      <c r="I46" s="33">
        <f t="shared" si="7"/>
        <v>2</v>
      </c>
      <c r="J46" s="38">
        <f t="shared" si="3"/>
        <v>62</v>
      </c>
      <c r="K46" s="20">
        <f t="shared" si="4"/>
        <v>258</v>
      </c>
      <c r="L46" s="37">
        <f t="shared" si="5"/>
        <v>0.24031007751937986</v>
      </c>
      <c r="M46" s="42">
        <f t="shared" si="6"/>
        <v>15</v>
      </c>
      <c r="N46" s="19" t="s">
        <v>17</v>
      </c>
      <c r="R46">
        <v>4</v>
      </c>
      <c r="S46">
        <v>7</v>
      </c>
      <c r="T46" t="s">
        <v>14</v>
      </c>
    </row>
    <row r="47" spans="1:20">
      <c r="A47" s="21" t="s">
        <v>18</v>
      </c>
      <c r="B47" s="33">
        <f t="shared" si="7"/>
        <v>1348</v>
      </c>
      <c r="C47" s="33">
        <f t="shared" si="7"/>
        <v>93</v>
      </c>
      <c r="D47" s="33">
        <f t="shared" si="7"/>
        <v>6</v>
      </c>
      <c r="E47" s="33">
        <f t="shared" si="7"/>
        <v>30</v>
      </c>
      <c r="F47" s="33">
        <f t="shared" si="7"/>
        <v>1</v>
      </c>
      <c r="G47" s="33">
        <f t="shared" si="7"/>
        <v>0</v>
      </c>
      <c r="H47" s="33">
        <f t="shared" si="7"/>
        <v>130</v>
      </c>
      <c r="I47" s="33">
        <f t="shared" si="7"/>
        <v>22</v>
      </c>
      <c r="J47" s="38">
        <f t="shared" si="3"/>
        <v>282</v>
      </c>
      <c r="K47" s="20">
        <f t="shared" si="4"/>
        <v>1630</v>
      </c>
      <c r="L47" s="37">
        <f t="shared" si="5"/>
        <v>0.17300613496932515</v>
      </c>
      <c r="M47" s="42">
        <f t="shared" si="6"/>
        <v>23</v>
      </c>
      <c r="N47" s="19" t="s">
        <v>18</v>
      </c>
      <c r="R47">
        <v>122</v>
      </c>
      <c r="S47">
        <v>0</v>
      </c>
      <c r="T47" t="s">
        <v>15</v>
      </c>
    </row>
    <row r="48" spans="1:20">
      <c r="A48" s="21" t="s">
        <v>19</v>
      </c>
      <c r="B48" s="33">
        <f t="shared" si="7"/>
        <v>212</v>
      </c>
      <c r="C48" s="33">
        <f t="shared" si="7"/>
        <v>33</v>
      </c>
      <c r="D48" s="33">
        <f t="shared" si="7"/>
        <v>5</v>
      </c>
      <c r="E48" s="33">
        <f t="shared" si="7"/>
        <v>7</v>
      </c>
      <c r="F48" s="33">
        <f t="shared" si="7"/>
        <v>0</v>
      </c>
      <c r="G48" s="33">
        <f t="shared" si="7"/>
        <v>0</v>
      </c>
      <c r="H48" s="33">
        <f t="shared" si="7"/>
        <v>27</v>
      </c>
      <c r="I48" s="33">
        <f t="shared" si="7"/>
        <v>4</v>
      </c>
      <c r="J48" s="38">
        <f t="shared" si="3"/>
        <v>76</v>
      </c>
      <c r="K48" s="20">
        <f t="shared" si="4"/>
        <v>288</v>
      </c>
      <c r="L48" s="37">
        <f t="shared" si="5"/>
        <v>0.2638888888888889</v>
      </c>
      <c r="M48" s="42">
        <f t="shared" si="6"/>
        <v>12</v>
      </c>
      <c r="N48" s="19" t="s">
        <v>19</v>
      </c>
      <c r="R48">
        <v>10</v>
      </c>
      <c r="S48">
        <v>1</v>
      </c>
      <c r="T48" t="s">
        <v>15</v>
      </c>
    </row>
    <row r="49" spans="1:20">
      <c r="A49" s="21" t="s">
        <v>20</v>
      </c>
      <c r="B49" s="33">
        <f t="shared" si="7"/>
        <v>398</v>
      </c>
      <c r="C49" s="33">
        <f t="shared" si="7"/>
        <v>76</v>
      </c>
      <c r="D49" s="33">
        <f t="shared" si="7"/>
        <v>9</v>
      </c>
      <c r="E49" s="33">
        <f t="shared" si="7"/>
        <v>35</v>
      </c>
      <c r="F49" s="33">
        <f t="shared" si="7"/>
        <v>0</v>
      </c>
      <c r="G49" s="33">
        <f t="shared" si="7"/>
        <v>0</v>
      </c>
      <c r="H49" s="33">
        <f t="shared" si="7"/>
        <v>75</v>
      </c>
      <c r="I49" s="33">
        <f t="shared" si="7"/>
        <v>16</v>
      </c>
      <c r="J49" s="38">
        <f t="shared" si="3"/>
        <v>211</v>
      </c>
      <c r="K49" s="20">
        <f t="shared" si="4"/>
        <v>609</v>
      </c>
      <c r="L49" s="37">
        <f t="shared" si="5"/>
        <v>0.34646962233169132</v>
      </c>
      <c r="M49" s="42">
        <f t="shared" si="6"/>
        <v>1</v>
      </c>
      <c r="N49" s="19" t="s">
        <v>20</v>
      </c>
      <c r="R49">
        <v>3</v>
      </c>
      <c r="S49">
        <v>3</v>
      </c>
      <c r="T49" t="s">
        <v>15</v>
      </c>
    </row>
    <row r="50" spans="1:20">
      <c r="A50" s="21" t="s">
        <v>21</v>
      </c>
      <c r="B50" s="33">
        <f t="shared" si="7"/>
        <v>701</v>
      </c>
      <c r="C50" s="33">
        <f t="shared" si="7"/>
        <v>95</v>
      </c>
      <c r="D50" s="33">
        <f t="shared" si="7"/>
        <v>13</v>
      </c>
      <c r="E50" s="33">
        <f t="shared" si="7"/>
        <v>42</v>
      </c>
      <c r="F50" s="33">
        <f t="shared" si="7"/>
        <v>1</v>
      </c>
      <c r="G50" s="33">
        <f t="shared" si="7"/>
        <v>0</v>
      </c>
      <c r="H50" s="33">
        <f t="shared" si="7"/>
        <v>133</v>
      </c>
      <c r="I50" s="33">
        <f t="shared" si="7"/>
        <v>12</v>
      </c>
      <c r="J50" s="38">
        <f t="shared" si="3"/>
        <v>296</v>
      </c>
      <c r="K50" s="20">
        <f t="shared" si="4"/>
        <v>997</v>
      </c>
      <c r="L50" s="37">
        <f t="shared" si="5"/>
        <v>0.29689067201604813</v>
      </c>
      <c r="M50" s="42">
        <f t="shared" si="6"/>
        <v>6</v>
      </c>
      <c r="N50" s="19" t="s">
        <v>21</v>
      </c>
      <c r="R50">
        <v>16</v>
      </c>
      <c r="S50">
        <v>6</v>
      </c>
      <c r="T50" t="s">
        <v>15</v>
      </c>
    </row>
    <row r="51" spans="1:20">
      <c r="A51" s="21" t="s">
        <v>22</v>
      </c>
      <c r="B51" s="33">
        <f t="shared" si="7"/>
        <v>124</v>
      </c>
      <c r="C51" s="33">
        <f t="shared" si="7"/>
        <v>19</v>
      </c>
      <c r="D51" s="33">
        <f t="shared" si="7"/>
        <v>3</v>
      </c>
      <c r="E51" s="33">
        <f t="shared" si="7"/>
        <v>6</v>
      </c>
      <c r="F51" s="33">
        <f t="shared" si="7"/>
        <v>0</v>
      </c>
      <c r="G51" s="33">
        <f t="shared" si="7"/>
        <v>0</v>
      </c>
      <c r="H51" s="33">
        <f t="shared" si="7"/>
        <v>28</v>
      </c>
      <c r="I51" s="33">
        <f t="shared" si="7"/>
        <v>1</v>
      </c>
      <c r="J51" s="38">
        <f t="shared" si="3"/>
        <v>57</v>
      </c>
      <c r="K51" s="20">
        <f t="shared" si="4"/>
        <v>181</v>
      </c>
      <c r="L51" s="37">
        <f t="shared" si="5"/>
        <v>0.31491712707182318</v>
      </c>
      <c r="M51" s="42">
        <f t="shared" si="6"/>
        <v>3</v>
      </c>
      <c r="N51" s="19" t="s">
        <v>22</v>
      </c>
      <c r="R51">
        <v>129</v>
      </c>
      <c r="S51">
        <v>0</v>
      </c>
      <c r="T51" t="s">
        <v>16</v>
      </c>
    </row>
    <row r="52" spans="1:20">
      <c r="A52" s="21" t="s">
        <v>23</v>
      </c>
      <c r="B52" s="33">
        <f t="shared" si="7"/>
        <v>245</v>
      </c>
      <c r="C52" s="33">
        <f t="shared" si="7"/>
        <v>30</v>
      </c>
      <c r="D52" s="33">
        <f t="shared" si="7"/>
        <v>2</v>
      </c>
      <c r="E52" s="33">
        <f t="shared" si="7"/>
        <v>9</v>
      </c>
      <c r="F52" s="33">
        <f t="shared" si="7"/>
        <v>0</v>
      </c>
      <c r="G52" s="33">
        <f t="shared" si="7"/>
        <v>0</v>
      </c>
      <c r="H52" s="33">
        <f t="shared" si="7"/>
        <v>21</v>
      </c>
      <c r="I52" s="33">
        <f t="shared" si="7"/>
        <v>5</v>
      </c>
      <c r="J52" s="38">
        <f t="shared" si="3"/>
        <v>67</v>
      </c>
      <c r="K52" s="20">
        <f t="shared" si="4"/>
        <v>312</v>
      </c>
      <c r="L52" s="37">
        <f t="shared" si="5"/>
        <v>0.21474358974358973</v>
      </c>
      <c r="M52" s="42">
        <f t="shared" si="6"/>
        <v>19</v>
      </c>
      <c r="N52" s="19" t="s">
        <v>23</v>
      </c>
      <c r="R52">
        <v>21</v>
      </c>
      <c r="S52">
        <v>1</v>
      </c>
      <c r="T52" t="s">
        <v>16</v>
      </c>
    </row>
    <row r="53" spans="1:20">
      <c r="A53" s="21" t="s">
        <v>24</v>
      </c>
      <c r="B53" s="33">
        <f t="shared" si="7"/>
        <v>302</v>
      </c>
      <c r="C53" s="33">
        <f t="shared" si="7"/>
        <v>34</v>
      </c>
      <c r="D53" s="33">
        <f t="shared" si="7"/>
        <v>5</v>
      </c>
      <c r="E53" s="33">
        <f t="shared" si="7"/>
        <v>15</v>
      </c>
      <c r="F53" s="33">
        <f t="shared" si="7"/>
        <v>0</v>
      </c>
      <c r="G53" s="33">
        <f t="shared" si="7"/>
        <v>0</v>
      </c>
      <c r="H53" s="33">
        <f t="shared" si="7"/>
        <v>42</v>
      </c>
      <c r="I53" s="33">
        <f t="shared" si="7"/>
        <v>5</v>
      </c>
      <c r="J53" s="38">
        <f t="shared" si="3"/>
        <v>101</v>
      </c>
      <c r="K53" s="20">
        <f t="shared" si="4"/>
        <v>403</v>
      </c>
      <c r="L53" s="37">
        <f t="shared" si="5"/>
        <v>0.25062034739454092</v>
      </c>
      <c r="M53" s="42">
        <f t="shared" si="6"/>
        <v>13</v>
      </c>
      <c r="N53" s="19" t="s">
        <v>24</v>
      </c>
      <c r="R53">
        <v>4</v>
      </c>
      <c r="S53">
        <v>2</v>
      </c>
      <c r="T53" t="s">
        <v>16</v>
      </c>
    </row>
    <row r="54" spans="1:20">
      <c r="A54" s="21" t="s">
        <v>25</v>
      </c>
      <c r="B54" s="33">
        <f t="shared" si="7"/>
        <v>36</v>
      </c>
      <c r="C54" s="33">
        <f t="shared" si="7"/>
        <v>6</v>
      </c>
      <c r="D54" s="33">
        <f t="shared" si="7"/>
        <v>2</v>
      </c>
      <c r="E54" s="33">
        <f t="shared" si="7"/>
        <v>4</v>
      </c>
      <c r="F54" s="33">
        <f t="shared" si="7"/>
        <v>0</v>
      </c>
      <c r="G54" s="33">
        <f t="shared" si="7"/>
        <v>0</v>
      </c>
      <c r="H54" s="33">
        <f t="shared" si="7"/>
        <v>3</v>
      </c>
      <c r="I54" s="33">
        <f t="shared" si="7"/>
        <v>1</v>
      </c>
      <c r="J54" s="38">
        <f t="shared" si="3"/>
        <v>16</v>
      </c>
      <c r="K54" s="20">
        <f t="shared" si="4"/>
        <v>52</v>
      </c>
      <c r="L54" s="37">
        <f t="shared" si="5"/>
        <v>0.30769230769230771</v>
      </c>
      <c r="M54" s="42">
        <f t="shared" si="6"/>
        <v>4</v>
      </c>
      <c r="N54" s="19" t="s">
        <v>25</v>
      </c>
      <c r="R54">
        <v>8</v>
      </c>
      <c r="S54">
        <v>3</v>
      </c>
      <c r="T54" t="s">
        <v>16</v>
      </c>
    </row>
    <row r="55" spans="1:20">
      <c r="A55" s="21" t="s">
        <v>26</v>
      </c>
      <c r="B55" s="33">
        <f t="shared" si="7"/>
        <v>211</v>
      </c>
      <c r="C55" s="33">
        <f t="shared" si="7"/>
        <v>28</v>
      </c>
      <c r="D55" s="33">
        <f t="shared" si="7"/>
        <v>1</v>
      </c>
      <c r="E55" s="33">
        <f t="shared" si="7"/>
        <v>5</v>
      </c>
      <c r="F55" s="33">
        <f t="shared" si="7"/>
        <v>0</v>
      </c>
      <c r="G55" s="33">
        <f t="shared" si="7"/>
        <v>0</v>
      </c>
      <c r="H55" s="33">
        <f t="shared" si="7"/>
        <v>27</v>
      </c>
      <c r="I55" s="33">
        <f t="shared" si="7"/>
        <v>3</v>
      </c>
      <c r="J55" s="38">
        <f t="shared" si="3"/>
        <v>64</v>
      </c>
      <c r="K55" s="20">
        <f t="shared" si="4"/>
        <v>275</v>
      </c>
      <c r="L55" s="37">
        <f t="shared" si="5"/>
        <v>0.23272727272727273</v>
      </c>
      <c r="M55" s="42">
        <f t="shared" si="6"/>
        <v>18</v>
      </c>
      <c r="N55" s="19" t="s">
        <v>26</v>
      </c>
      <c r="R55">
        <v>17</v>
      </c>
      <c r="S55">
        <v>6</v>
      </c>
      <c r="T55" t="s">
        <v>16</v>
      </c>
    </row>
    <row r="56" spans="1:20">
      <c r="A56" s="21" t="s">
        <v>27</v>
      </c>
      <c r="B56" s="33">
        <f t="shared" si="7"/>
        <v>576</v>
      </c>
      <c r="C56" s="33">
        <f t="shared" si="7"/>
        <v>93</v>
      </c>
      <c r="D56" s="33">
        <f t="shared" si="7"/>
        <v>7</v>
      </c>
      <c r="E56" s="33">
        <f t="shared" si="7"/>
        <v>27</v>
      </c>
      <c r="F56" s="33">
        <f t="shared" si="7"/>
        <v>1</v>
      </c>
      <c r="G56" s="33">
        <f t="shared" si="7"/>
        <v>1</v>
      </c>
      <c r="H56" s="33">
        <f t="shared" si="7"/>
        <v>104</v>
      </c>
      <c r="I56" s="33">
        <f t="shared" si="7"/>
        <v>17</v>
      </c>
      <c r="J56" s="38">
        <f t="shared" si="3"/>
        <v>250</v>
      </c>
      <c r="K56" s="20">
        <f t="shared" si="4"/>
        <v>826</v>
      </c>
      <c r="L56" s="37">
        <f t="shared" si="5"/>
        <v>0.30266343825665859</v>
      </c>
      <c r="M56" s="42">
        <f t="shared" si="6"/>
        <v>5</v>
      </c>
      <c r="N56" s="19" t="s">
        <v>27</v>
      </c>
      <c r="R56">
        <v>3</v>
      </c>
      <c r="S56">
        <v>7</v>
      </c>
      <c r="T56" t="s">
        <v>16</v>
      </c>
    </row>
    <row r="57" spans="1:20">
      <c r="A57" s="21" t="s">
        <v>28</v>
      </c>
      <c r="B57" s="33">
        <f t="shared" si="7"/>
        <v>883</v>
      </c>
      <c r="C57" s="33">
        <f t="shared" si="7"/>
        <v>56</v>
      </c>
      <c r="D57" s="33">
        <f t="shared" si="7"/>
        <v>11</v>
      </c>
      <c r="E57" s="33">
        <f t="shared" si="7"/>
        <v>36</v>
      </c>
      <c r="F57" s="33">
        <f t="shared" si="7"/>
        <v>2</v>
      </c>
      <c r="G57" s="33">
        <f t="shared" si="7"/>
        <v>0</v>
      </c>
      <c r="H57" s="33">
        <f t="shared" si="7"/>
        <v>135</v>
      </c>
      <c r="I57" s="33">
        <f t="shared" si="7"/>
        <v>37</v>
      </c>
      <c r="J57" s="38">
        <f t="shared" si="3"/>
        <v>277</v>
      </c>
      <c r="K57" s="20">
        <f t="shared" si="4"/>
        <v>1160</v>
      </c>
      <c r="L57" s="37">
        <f t="shared" si="5"/>
        <v>0.23879310344827587</v>
      </c>
      <c r="M57" s="42">
        <f t="shared" si="6"/>
        <v>16</v>
      </c>
      <c r="N57" s="19" t="s">
        <v>28</v>
      </c>
      <c r="R57">
        <v>196</v>
      </c>
      <c r="S57">
        <v>0</v>
      </c>
      <c r="T57" t="s">
        <v>17</v>
      </c>
    </row>
    <row r="58" spans="1:20">
      <c r="A58" s="21" t="s">
        <v>29</v>
      </c>
      <c r="B58" s="33">
        <f t="shared" si="7"/>
        <v>1250</v>
      </c>
      <c r="C58" s="33">
        <f t="shared" si="7"/>
        <v>72</v>
      </c>
      <c r="D58" s="33">
        <f t="shared" si="7"/>
        <v>13</v>
      </c>
      <c r="E58" s="33">
        <f t="shared" si="7"/>
        <v>50</v>
      </c>
      <c r="F58" s="33">
        <f t="shared" si="7"/>
        <v>2</v>
      </c>
      <c r="G58" s="33">
        <f t="shared" si="7"/>
        <v>2</v>
      </c>
      <c r="H58" s="33">
        <f t="shared" si="7"/>
        <v>155</v>
      </c>
      <c r="I58" s="33">
        <f t="shared" si="7"/>
        <v>38</v>
      </c>
      <c r="J58" s="38">
        <f t="shared" si="3"/>
        <v>332</v>
      </c>
      <c r="K58" s="20">
        <f t="shared" si="4"/>
        <v>1582</v>
      </c>
      <c r="L58" s="37">
        <f t="shared" si="5"/>
        <v>0.20986093552465235</v>
      </c>
      <c r="M58" s="42">
        <f t="shared" si="6"/>
        <v>20</v>
      </c>
      <c r="N58" s="19" t="s">
        <v>29</v>
      </c>
      <c r="R58">
        <v>30</v>
      </c>
      <c r="S58">
        <v>1</v>
      </c>
      <c r="T58" t="s">
        <v>17</v>
      </c>
    </row>
    <row r="59" spans="1:20">
      <c r="A59" s="21" t="s">
        <v>30</v>
      </c>
      <c r="B59" s="33">
        <f t="shared" si="7"/>
        <v>474</v>
      </c>
      <c r="C59" s="33">
        <f t="shared" si="7"/>
        <v>42</v>
      </c>
      <c r="D59" s="33">
        <f t="shared" si="7"/>
        <v>0</v>
      </c>
      <c r="E59" s="33">
        <f t="shared" si="7"/>
        <v>9</v>
      </c>
      <c r="F59" s="33">
        <f t="shared" si="7"/>
        <v>0</v>
      </c>
      <c r="G59" s="33">
        <f t="shared" si="7"/>
        <v>0</v>
      </c>
      <c r="H59" s="33">
        <f t="shared" si="7"/>
        <v>54</v>
      </c>
      <c r="I59" s="33">
        <f t="shared" si="7"/>
        <v>10</v>
      </c>
      <c r="J59" s="38">
        <f t="shared" si="3"/>
        <v>115</v>
      </c>
      <c r="K59" s="20">
        <f t="shared" si="4"/>
        <v>589</v>
      </c>
      <c r="L59" s="37">
        <f>J59/K59</f>
        <v>0.19524617996604415</v>
      </c>
      <c r="M59" s="42">
        <f t="shared" si="6"/>
        <v>21</v>
      </c>
      <c r="N59" s="19" t="s">
        <v>30</v>
      </c>
      <c r="R59">
        <v>9</v>
      </c>
      <c r="S59">
        <v>3</v>
      </c>
      <c r="T59" t="s">
        <v>17</v>
      </c>
    </row>
    <row r="60" spans="1:20">
      <c r="A60" s="17" t="s">
        <v>39</v>
      </c>
      <c r="B60" s="59">
        <f t="shared" ref="B60:I60" si="8">SUM(B36:B59)</f>
        <v>8527</v>
      </c>
      <c r="C60" s="18">
        <f t="shared" si="8"/>
        <v>873</v>
      </c>
      <c r="D60" s="18">
        <f t="shared" si="8"/>
        <v>104</v>
      </c>
      <c r="E60" s="18">
        <f t="shared" si="8"/>
        <v>333</v>
      </c>
      <c r="F60" s="18">
        <f t="shared" si="8"/>
        <v>8</v>
      </c>
      <c r="G60" s="18">
        <f t="shared" si="8"/>
        <v>4</v>
      </c>
      <c r="H60" s="18">
        <f t="shared" si="8"/>
        <v>1209</v>
      </c>
      <c r="I60" s="18">
        <f t="shared" si="8"/>
        <v>186</v>
      </c>
      <c r="J60" s="60">
        <f t="shared" si="3"/>
        <v>2717</v>
      </c>
      <c r="K60" s="18">
        <f t="shared" si="4"/>
        <v>11244</v>
      </c>
      <c r="L60" s="37">
        <f>J60/K60</f>
        <v>0.24163998577018855</v>
      </c>
      <c r="M60" s="2"/>
      <c r="N60" s="21" t="s">
        <v>39</v>
      </c>
      <c r="R60">
        <v>21</v>
      </c>
      <c r="S60">
        <v>6</v>
      </c>
      <c r="T60" t="s">
        <v>17</v>
      </c>
    </row>
    <row r="61" spans="1:20">
      <c r="R61">
        <v>2</v>
      </c>
      <c r="S61">
        <v>7</v>
      </c>
      <c r="T61" t="s">
        <v>17</v>
      </c>
    </row>
    <row r="62" spans="1:20">
      <c r="J62" s="27" t="s">
        <v>61</v>
      </c>
      <c r="K62" s="52">
        <f>SUM(C60:I60)</f>
        <v>2717</v>
      </c>
      <c r="R62">
        <v>1348</v>
      </c>
      <c r="S62">
        <v>0</v>
      </c>
      <c r="T62" t="s">
        <v>18</v>
      </c>
    </row>
    <row r="63" spans="1:20">
      <c r="I63" s="4"/>
      <c r="J63" s="27" t="s">
        <v>59</v>
      </c>
      <c r="K63" s="32">
        <f>K62/K60</f>
        <v>0.24163998577018855</v>
      </c>
      <c r="R63">
        <v>93</v>
      </c>
      <c r="S63">
        <v>1</v>
      </c>
      <c r="T63" t="s">
        <v>18</v>
      </c>
    </row>
    <row r="64" spans="1:20">
      <c r="J64" s="212"/>
      <c r="R64">
        <v>6</v>
      </c>
      <c r="S64">
        <v>2</v>
      </c>
      <c r="T64" t="s">
        <v>18</v>
      </c>
    </row>
    <row r="65" spans="3:20">
      <c r="I65" s="212"/>
      <c r="J65" s="212"/>
      <c r="R65">
        <v>30</v>
      </c>
      <c r="S65">
        <v>3</v>
      </c>
      <c r="T65" t="s">
        <v>18</v>
      </c>
    </row>
    <row r="66" spans="3:20">
      <c r="I66" s="212"/>
      <c r="J66" s="212"/>
      <c r="R66">
        <v>1</v>
      </c>
      <c r="S66">
        <v>4</v>
      </c>
      <c r="T66" t="s">
        <v>18</v>
      </c>
    </row>
    <row r="67" spans="3:20">
      <c r="C67" s="93"/>
      <c r="I67" s="212"/>
      <c r="J67" s="212"/>
      <c r="R67">
        <v>130</v>
      </c>
      <c r="S67">
        <v>6</v>
      </c>
      <c r="T67" t="s">
        <v>18</v>
      </c>
    </row>
    <row r="68" spans="3:20">
      <c r="I68" s="212"/>
      <c r="J68" s="212"/>
      <c r="R68">
        <v>22</v>
      </c>
      <c r="S68">
        <v>7</v>
      </c>
      <c r="T68" t="s">
        <v>18</v>
      </c>
    </row>
    <row r="69" spans="3:20">
      <c r="C69" s="93"/>
      <c r="I69" s="212"/>
      <c r="J69" s="212"/>
      <c r="R69">
        <v>212</v>
      </c>
      <c r="S69">
        <v>0</v>
      </c>
      <c r="T69" t="s">
        <v>19</v>
      </c>
    </row>
    <row r="70" spans="3:20">
      <c r="I70" s="212"/>
      <c r="J70" s="212"/>
      <c r="R70">
        <v>33</v>
      </c>
      <c r="S70">
        <v>1</v>
      </c>
      <c r="T70" t="s">
        <v>19</v>
      </c>
    </row>
    <row r="71" spans="3:20">
      <c r="C71" s="93"/>
      <c r="I71" s="212"/>
      <c r="J71" s="212"/>
      <c r="R71">
        <v>5</v>
      </c>
      <c r="S71">
        <v>2</v>
      </c>
      <c r="T71" t="s">
        <v>19</v>
      </c>
    </row>
    <row r="72" spans="3:20">
      <c r="C72" s="93"/>
      <c r="I72" s="212"/>
      <c r="J72" s="212"/>
      <c r="R72">
        <v>7</v>
      </c>
      <c r="S72">
        <v>3</v>
      </c>
      <c r="T72" t="s">
        <v>19</v>
      </c>
    </row>
    <row r="73" spans="3:20">
      <c r="C73" s="93"/>
      <c r="I73" s="212"/>
      <c r="J73" s="212"/>
      <c r="R73">
        <v>27</v>
      </c>
      <c r="S73">
        <v>6</v>
      </c>
      <c r="T73" t="s">
        <v>19</v>
      </c>
    </row>
    <row r="74" spans="3:20">
      <c r="I74" s="212"/>
      <c r="J74" s="212"/>
      <c r="R74">
        <v>4</v>
      </c>
      <c r="S74">
        <v>7</v>
      </c>
      <c r="T74" t="s">
        <v>19</v>
      </c>
    </row>
    <row r="75" spans="3:20">
      <c r="I75" s="212"/>
      <c r="J75" s="212"/>
      <c r="R75">
        <v>398</v>
      </c>
      <c r="S75">
        <v>0</v>
      </c>
      <c r="T75" t="s">
        <v>20</v>
      </c>
    </row>
    <row r="76" spans="3:20">
      <c r="C76" s="93"/>
      <c r="I76" s="212"/>
      <c r="J76" s="212"/>
      <c r="R76">
        <v>76</v>
      </c>
      <c r="S76">
        <v>1</v>
      </c>
      <c r="T76" t="s">
        <v>20</v>
      </c>
    </row>
    <row r="77" spans="3:20">
      <c r="C77" s="93"/>
      <c r="I77" s="212"/>
      <c r="J77" s="212"/>
      <c r="R77">
        <v>9</v>
      </c>
      <c r="S77">
        <v>2</v>
      </c>
      <c r="T77" t="s">
        <v>20</v>
      </c>
    </row>
    <row r="78" spans="3:20">
      <c r="C78" s="93"/>
      <c r="I78" s="212"/>
      <c r="J78" s="212"/>
      <c r="R78">
        <v>35</v>
      </c>
      <c r="S78">
        <v>3</v>
      </c>
      <c r="T78" t="s">
        <v>20</v>
      </c>
    </row>
    <row r="79" spans="3:20">
      <c r="I79" s="212"/>
      <c r="J79" s="212"/>
      <c r="R79">
        <v>75</v>
      </c>
      <c r="S79">
        <v>6</v>
      </c>
      <c r="T79" t="s">
        <v>20</v>
      </c>
    </row>
    <row r="80" spans="3:20">
      <c r="C80" s="93"/>
      <c r="I80" s="212"/>
      <c r="J80" s="212"/>
      <c r="R80">
        <v>16</v>
      </c>
      <c r="S80">
        <v>7</v>
      </c>
      <c r="T80" t="s">
        <v>20</v>
      </c>
    </row>
    <row r="81" spans="3:20">
      <c r="C81" s="93"/>
      <c r="I81" s="212"/>
      <c r="J81" s="212"/>
      <c r="R81">
        <v>701</v>
      </c>
      <c r="S81">
        <v>0</v>
      </c>
      <c r="T81" t="s">
        <v>21</v>
      </c>
    </row>
    <row r="82" spans="3:20">
      <c r="C82" s="93"/>
      <c r="I82" s="212"/>
      <c r="J82" s="212"/>
      <c r="R82">
        <v>95</v>
      </c>
      <c r="S82">
        <v>1</v>
      </c>
      <c r="T82" t="s">
        <v>21</v>
      </c>
    </row>
    <row r="83" spans="3:20">
      <c r="C83" s="93"/>
      <c r="I83" s="212"/>
      <c r="J83" s="212"/>
      <c r="R83">
        <v>13</v>
      </c>
      <c r="S83">
        <v>2</v>
      </c>
      <c r="T83" t="s">
        <v>21</v>
      </c>
    </row>
    <row r="84" spans="3:20">
      <c r="I84" s="212"/>
      <c r="J84" s="212"/>
      <c r="R84">
        <v>42</v>
      </c>
      <c r="S84">
        <v>3</v>
      </c>
      <c r="T84" t="s">
        <v>21</v>
      </c>
    </row>
    <row r="85" spans="3:20">
      <c r="C85" s="93"/>
      <c r="I85" s="212"/>
      <c r="J85" s="212"/>
      <c r="R85">
        <v>1</v>
      </c>
      <c r="S85">
        <v>4</v>
      </c>
      <c r="T85" t="s">
        <v>21</v>
      </c>
    </row>
    <row r="86" spans="3:20">
      <c r="I86" s="212"/>
      <c r="J86" s="212"/>
      <c r="R86">
        <v>133</v>
      </c>
      <c r="S86">
        <v>6</v>
      </c>
      <c r="T86" t="s">
        <v>21</v>
      </c>
    </row>
    <row r="87" spans="3:20">
      <c r="C87" s="93"/>
      <c r="I87" s="212"/>
      <c r="J87" s="212"/>
      <c r="R87">
        <v>12</v>
      </c>
      <c r="S87">
        <v>7</v>
      </c>
      <c r="T87" t="s">
        <v>21</v>
      </c>
    </row>
    <row r="88" spans="3:20">
      <c r="I88" s="212"/>
      <c r="J88" s="212"/>
      <c r="R88">
        <v>124</v>
      </c>
      <c r="S88">
        <v>0</v>
      </c>
      <c r="T88" t="s">
        <v>22</v>
      </c>
    </row>
    <row r="89" spans="3:20">
      <c r="C89" s="93"/>
      <c r="I89" s="212"/>
      <c r="J89" s="212"/>
      <c r="R89">
        <v>19</v>
      </c>
      <c r="S89">
        <v>1</v>
      </c>
      <c r="T89" t="s">
        <v>22</v>
      </c>
    </row>
    <row r="90" spans="3:20">
      <c r="C90" s="93"/>
      <c r="I90" s="212"/>
      <c r="J90" s="212"/>
      <c r="R90">
        <v>3</v>
      </c>
      <c r="S90">
        <v>2</v>
      </c>
      <c r="T90" t="s">
        <v>22</v>
      </c>
    </row>
    <row r="91" spans="3:20">
      <c r="C91" s="93"/>
      <c r="I91" s="212"/>
      <c r="J91" s="212"/>
      <c r="R91">
        <v>6</v>
      </c>
      <c r="S91">
        <v>3</v>
      </c>
      <c r="T91" t="s">
        <v>22</v>
      </c>
    </row>
    <row r="92" spans="3:20">
      <c r="C92" s="93"/>
      <c r="I92" s="212"/>
      <c r="J92" s="212"/>
      <c r="R92">
        <v>28</v>
      </c>
      <c r="S92">
        <v>6</v>
      </c>
      <c r="T92" t="s">
        <v>22</v>
      </c>
    </row>
    <row r="93" spans="3:20">
      <c r="I93" s="212"/>
      <c r="J93" s="212"/>
      <c r="R93">
        <v>1</v>
      </c>
      <c r="S93">
        <v>7</v>
      </c>
      <c r="T93" t="s">
        <v>22</v>
      </c>
    </row>
    <row r="94" spans="3:20">
      <c r="C94" s="93"/>
      <c r="I94" s="212"/>
      <c r="J94" s="212"/>
      <c r="R94">
        <v>245</v>
      </c>
      <c r="S94">
        <v>0</v>
      </c>
      <c r="T94" t="s">
        <v>23</v>
      </c>
    </row>
    <row r="95" spans="3:20">
      <c r="I95" s="212"/>
      <c r="J95" s="212"/>
      <c r="R95">
        <v>30</v>
      </c>
      <c r="S95">
        <v>1</v>
      </c>
      <c r="T95" t="s">
        <v>23</v>
      </c>
    </row>
    <row r="96" spans="3:20">
      <c r="C96" s="93"/>
      <c r="I96" s="212"/>
      <c r="J96" s="212"/>
      <c r="R96">
        <v>2</v>
      </c>
      <c r="S96">
        <v>2</v>
      </c>
      <c r="T96" t="s">
        <v>23</v>
      </c>
    </row>
    <row r="97" spans="3:20">
      <c r="I97" s="212"/>
      <c r="J97" s="212"/>
      <c r="R97">
        <v>9</v>
      </c>
      <c r="S97">
        <v>3</v>
      </c>
      <c r="T97" t="s">
        <v>23</v>
      </c>
    </row>
    <row r="98" spans="3:20">
      <c r="C98" s="93"/>
      <c r="I98" s="212"/>
      <c r="J98" s="212"/>
      <c r="R98">
        <v>21</v>
      </c>
      <c r="S98">
        <v>6</v>
      </c>
      <c r="T98" t="s">
        <v>23</v>
      </c>
    </row>
    <row r="99" spans="3:20">
      <c r="C99" s="93"/>
      <c r="I99" s="212"/>
      <c r="J99" s="212"/>
      <c r="R99">
        <v>5</v>
      </c>
      <c r="S99">
        <v>7</v>
      </c>
      <c r="T99" t="s">
        <v>23</v>
      </c>
    </row>
    <row r="100" spans="3:20">
      <c r="C100" s="93"/>
      <c r="I100" s="212"/>
      <c r="J100" s="212"/>
      <c r="R100">
        <v>302</v>
      </c>
      <c r="S100">
        <v>0</v>
      </c>
      <c r="T100" t="s">
        <v>24</v>
      </c>
    </row>
    <row r="101" spans="3:20">
      <c r="C101" s="93"/>
      <c r="I101" s="212"/>
      <c r="J101" s="212"/>
      <c r="R101">
        <v>34</v>
      </c>
      <c r="S101">
        <v>1</v>
      </c>
      <c r="T101" t="s">
        <v>24</v>
      </c>
    </row>
    <row r="102" spans="3:20">
      <c r="I102" s="212"/>
      <c r="J102" s="212"/>
      <c r="R102">
        <v>5</v>
      </c>
      <c r="S102">
        <v>2</v>
      </c>
      <c r="T102" t="s">
        <v>24</v>
      </c>
    </row>
    <row r="103" spans="3:20">
      <c r="C103" s="93"/>
      <c r="I103" s="212"/>
      <c r="J103" s="212"/>
      <c r="R103">
        <v>15</v>
      </c>
      <c r="S103">
        <v>3</v>
      </c>
      <c r="T103" t="s">
        <v>24</v>
      </c>
    </row>
    <row r="104" spans="3:20">
      <c r="I104" s="212"/>
      <c r="J104" s="212"/>
      <c r="R104">
        <v>42</v>
      </c>
      <c r="S104">
        <v>6</v>
      </c>
      <c r="T104" t="s">
        <v>24</v>
      </c>
    </row>
    <row r="105" spans="3:20">
      <c r="C105" s="93"/>
      <c r="I105" s="212"/>
      <c r="J105" s="212"/>
      <c r="R105">
        <v>5</v>
      </c>
      <c r="S105">
        <v>7</v>
      </c>
      <c r="T105" t="s">
        <v>24</v>
      </c>
    </row>
    <row r="106" spans="3:20">
      <c r="I106" s="212"/>
      <c r="J106" s="212"/>
      <c r="R106">
        <v>36</v>
      </c>
      <c r="S106">
        <v>0</v>
      </c>
      <c r="T106" t="s">
        <v>25</v>
      </c>
    </row>
    <row r="107" spans="3:20">
      <c r="C107" s="93"/>
      <c r="I107" s="212"/>
      <c r="J107" s="212"/>
      <c r="R107">
        <v>6</v>
      </c>
      <c r="S107">
        <v>1</v>
      </c>
      <c r="T107" t="s">
        <v>25</v>
      </c>
    </row>
    <row r="108" spans="3:20">
      <c r="C108" s="93"/>
      <c r="I108" s="212"/>
      <c r="J108" s="212"/>
      <c r="R108">
        <v>2</v>
      </c>
      <c r="S108">
        <v>2</v>
      </c>
      <c r="T108" t="s">
        <v>25</v>
      </c>
    </row>
    <row r="109" spans="3:20">
      <c r="C109" s="93"/>
      <c r="I109" s="212"/>
      <c r="J109" s="212"/>
      <c r="R109">
        <v>4</v>
      </c>
      <c r="S109">
        <v>3</v>
      </c>
      <c r="T109" t="s">
        <v>25</v>
      </c>
    </row>
    <row r="110" spans="3:20">
      <c r="I110" s="212"/>
      <c r="J110" s="212"/>
      <c r="R110">
        <v>3</v>
      </c>
      <c r="S110">
        <v>6</v>
      </c>
      <c r="T110" t="s">
        <v>25</v>
      </c>
    </row>
    <row r="111" spans="3:20">
      <c r="I111" s="212"/>
      <c r="J111" s="212"/>
      <c r="R111">
        <v>1</v>
      </c>
      <c r="S111">
        <v>7</v>
      </c>
      <c r="T111" t="s">
        <v>25</v>
      </c>
    </row>
    <row r="112" spans="3:20">
      <c r="C112" s="93"/>
      <c r="I112" s="212"/>
      <c r="J112" s="212"/>
      <c r="R112">
        <v>211</v>
      </c>
      <c r="S112">
        <v>0</v>
      </c>
      <c r="T112" t="s">
        <v>26</v>
      </c>
    </row>
    <row r="113" spans="3:20">
      <c r="I113" s="212"/>
      <c r="J113" s="212"/>
      <c r="R113">
        <v>28</v>
      </c>
      <c r="S113">
        <v>1</v>
      </c>
      <c r="T113" t="s">
        <v>26</v>
      </c>
    </row>
    <row r="114" spans="3:20">
      <c r="C114" s="93"/>
      <c r="I114" s="212"/>
      <c r="J114" s="212"/>
      <c r="R114">
        <v>1</v>
      </c>
      <c r="S114">
        <v>2</v>
      </c>
      <c r="T114" t="s">
        <v>26</v>
      </c>
    </row>
    <row r="115" spans="3:20">
      <c r="I115" s="212"/>
      <c r="J115" s="212"/>
      <c r="R115">
        <v>5</v>
      </c>
      <c r="S115">
        <v>3</v>
      </c>
      <c r="T115" t="s">
        <v>26</v>
      </c>
    </row>
    <row r="116" spans="3:20">
      <c r="C116" s="93"/>
      <c r="I116" s="212"/>
      <c r="J116" s="212"/>
      <c r="R116">
        <v>27</v>
      </c>
      <c r="S116">
        <v>6</v>
      </c>
      <c r="T116" t="s">
        <v>26</v>
      </c>
    </row>
    <row r="117" spans="3:20">
      <c r="C117" s="93"/>
      <c r="I117" s="212"/>
      <c r="J117" s="212"/>
      <c r="R117">
        <v>3</v>
      </c>
      <c r="S117">
        <v>7</v>
      </c>
      <c r="T117" t="s">
        <v>26</v>
      </c>
    </row>
    <row r="118" spans="3:20">
      <c r="C118" s="93"/>
      <c r="I118" s="212"/>
      <c r="J118" s="212"/>
      <c r="R118">
        <v>576</v>
      </c>
      <c r="S118">
        <v>0</v>
      </c>
      <c r="T118" t="s">
        <v>27</v>
      </c>
    </row>
    <row r="119" spans="3:20">
      <c r="C119" s="93"/>
      <c r="I119" s="212"/>
      <c r="J119" s="212"/>
      <c r="R119">
        <v>93</v>
      </c>
      <c r="S119">
        <v>1</v>
      </c>
      <c r="T119" t="s">
        <v>27</v>
      </c>
    </row>
    <row r="120" spans="3:20">
      <c r="I120" s="212"/>
      <c r="J120" s="212"/>
      <c r="R120">
        <v>7</v>
      </c>
      <c r="S120">
        <v>2</v>
      </c>
      <c r="T120" t="s">
        <v>27</v>
      </c>
    </row>
    <row r="121" spans="3:20">
      <c r="C121" s="93"/>
      <c r="I121" s="212"/>
      <c r="J121" s="212"/>
      <c r="R121">
        <v>27</v>
      </c>
      <c r="S121">
        <v>3</v>
      </c>
      <c r="T121" t="s">
        <v>27</v>
      </c>
    </row>
    <row r="122" spans="3:20">
      <c r="I122" s="212"/>
      <c r="J122" s="212"/>
      <c r="R122">
        <v>1</v>
      </c>
      <c r="S122">
        <v>4</v>
      </c>
      <c r="T122" t="s">
        <v>27</v>
      </c>
    </row>
    <row r="123" spans="3:20">
      <c r="C123" s="93"/>
      <c r="I123" s="212"/>
      <c r="J123" s="212"/>
      <c r="R123">
        <v>1</v>
      </c>
      <c r="S123">
        <v>5</v>
      </c>
      <c r="T123" t="s">
        <v>27</v>
      </c>
    </row>
    <row r="124" spans="3:20">
      <c r="I124" s="212"/>
      <c r="J124" s="212"/>
      <c r="R124">
        <v>104</v>
      </c>
      <c r="S124">
        <v>6</v>
      </c>
      <c r="T124" t="s">
        <v>27</v>
      </c>
    </row>
    <row r="125" spans="3:20">
      <c r="C125" s="93"/>
      <c r="I125" s="212"/>
      <c r="J125" s="212"/>
      <c r="R125">
        <v>17</v>
      </c>
      <c r="S125">
        <v>7</v>
      </c>
      <c r="T125" t="s">
        <v>27</v>
      </c>
    </row>
    <row r="126" spans="3:20">
      <c r="C126" s="93"/>
      <c r="I126" s="212"/>
      <c r="J126" s="212"/>
      <c r="R126">
        <v>883</v>
      </c>
      <c r="S126">
        <v>0</v>
      </c>
      <c r="T126" t="s">
        <v>28</v>
      </c>
    </row>
    <row r="127" spans="3:20">
      <c r="C127" s="93"/>
      <c r="I127" s="212"/>
      <c r="J127" s="212"/>
      <c r="R127">
        <v>56</v>
      </c>
      <c r="S127">
        <v>1</v>
      </c>
      <c r="T127" t="s">
        <v>28</v>
      </c>
    </row>
    <row r="128" spans="3:20">
      <c r="I128" s="212"/>
      <c r="J128" s="212"/>
      <c r="R128">
        <v>11</v>
      </c>
      <c r="S128">
        <v>2</v>
      </c>
      <c r="T128" t="s">
        <v>28</v>
      </c>
    </row>
    <row r="129" spans="3:20">
      <c r="I129" s="212"/>
      <c r="J129" s="212"/>
      <c r="R129">
        <v>36</v>
      </c>
      <c r="S129">
        <v>3</v>
      </c>
      <c r="T129" t="s">
        <v>28</v>
      </c>
    </row>
    <row r="130" spans="3:20">
      <c r="C130" s="93"/>
      <c r="I130" s="212"/>
      <c r="J130" s="212"/>
      <c r="R130">
        <v>2</v>
      </c>
      <c r="S130">
        <v>4</v>
      </c>
      <c r="T130" t="s">
        <v>28</v>
      </c>
    </row>
    <row r="131" spans="3:20">
      <c r="C131" s="93"/>
      <c r="I131" s="212"/>
      <c r="J131" s="212"/>
      <c r="R131">
        <v>135</v>
      </c>
      <c r="S131">
        <v>6</v>
      </c>
      <c r="T131" t="s">
        <v>28</v>
      </c>
    </row>
    <row r="132" spans="3:20">
      <c r="C132" s="93"/>
      <c r="I132" s="212"/>
      <c r="J132" s="212"/>
      <c r="R132">
        <v>37</v>
      </c>
      <c r="S132">
        <v>7</v>
      </c>
      <c r="T132" t="s">
        <v>28</v>
      </c>
    </row>
    <row r="133" spans="3:20">
      <c r="I133" s="212"/>
      <c r="J133" s="212"/>
      <c r="R133">
        <v>1250</v>
      </c>
      <c r="S133">
        <v>0</v>
      </c>
      <c r="T133" t="s">
        <v>29</v>
      </c>
    </row>
    <row r="134" spans="3:20">
      <c r="C134" s="93"/>
      <c r="I134" s="212"/>
      <c r="J134" s="212"/>
      <c r="R134">
        <v>72</v>
      </c>
      <c r="S134">
        <v>1</v>
      </c>
      <c r="T134" t="s">
        <v>29</v>
      </c>
    </row>
    <row r="135" spans="3:20">
      <c r="C135" s="93"/>
      <c r="I135" s="212"/>
      <c r="J135" s="212"/>
      <c r="R135">
        <v>13</v>
      </c>
      <c r="S135">
        <v>2</v>
      </c>
      <c r="T135" t="s">
        <v>29</v>
      </c>
    </row>
    <row r="136" spans="3:20">
      <c r="C136" s="93"/>
      <c r="I136" s="212"/>
      <c r="J136" s="212"/>
      <c r="R136">
        <v>50</v>
      </c>
      <c r="S136">
        <v>3</v>
      </c>
      <c r="T136" t="s">
        <v>29</v>
      </c>
    </row>
    <row r="137" spans="3:20">
      <c r="C137" s="93"/>
      <c r="I137" s="212"/>
      <c r="J137" s="212"/>
      <c r="R137">
        <v>2</v>
      </c>
      <c r="S137">
        <v>4</v>
      </c>
      <c r="T137" t="s">
        <v>29</v>
      </c>
    </row>
    <row r="138" spans="3:20">
      <c r="I138" s="212"/>
      <c r="J138" s="212"/>
      <c r="R138">
        <v>2</v>
      </c>
      <c r="S138">
        <v>5</v>
      </c>
      <c r="T138" t="s">
        <v>29</v>
      </c>
    </row>
    <row r="139" spans="3:20">
      <c r="C139" s="93"/>
      <c r="I139" s="212"/>
      <c r="J139" s="212"/>
      <c r="R139">
        <v>155</v>
      </c>
      <c r="S139">
        <v>6</v>
      </c>
      <c r="T139" t="s">
        <v>29</v>
      </c>
    </row>
    <row r="140" spans="3:20">
      <c r="C140" s="93"/>
      <c r="I140" s="212"/>
      <c r="J140" s="212"/>
      <c r="R140">
        <v>38</v>
      </c>
      <c r="S140">
        <v>7</v>
      </c>
      <c r="T140" t="s">
        <v>29</v>
      </c>
    </row>
    <row r="141" spans="3:20">
      <c r="C141" s="93"/>
      <c r="I141" s="212"/>
      <c r="J141" s="212"/>
      <c r="R141">
        <v>474</v>
      </c>
      <c r="S141">
        <v>0</v>
      </c>
      <c r="T141" t="s">
        <v>30</v>
      </c>
    </row>
    <row r="142" spans="3:20">
      <c r="I142" s="212"/>
      <c r="J142" s="212"/>
      <c r="R142">
        <v>42</v>
      </c>
      <c r="S142">
        <v>1</v>
      </c>
      <c r="T142" t="s">
        <v>30</v>
      </c>
    </row>
    <row r="143" spans="3:20">
      <c r="C143" s="93"/>
      <c r="I143" s="212"/>
      <c r="J143" s="212"/>
      <c r="R143">
        <v>9</v>
      </c>
      <c r="S143">
        <v>3</v>
      </c>
      <c r="T143" t="s">
        <v>30</v>
      </c>
    </row>
    <row r="144" spans="3:20">
      <c r="C144" s="93"/>
      <c r="I144" s="212"/>
      <c r="J144" s="212"/>
      <c r="R144">
        <v>54</v>
      </c>
      <c r="S144">
        <v>6</v>
      </c>
      <c r="T144" t="s">
        <v>30</v>
      </c>
    </row>
    <row r="145" spans="3:20">
      <c r="C145" s="93"/>
      <c r="I145" s="212"/>
      <c r="J145" s="212"/>
      <c r="R145">
        <v>10</v>
      </c>
      <c r="S145">
        <v>7</v>
      </c>
      <c r="T145" t="s">
        <v>30</v>
      </c>
    </row>
    <row r="146" spans="3:20">
      <c r="C146" s="93"/>
      <c r="I146" s="212"/>
      <c r="J146" s="212"/>
    </row>
    <row r="147" spans="3:20">
      <c r="I147" s="212"/>
      <c r="J147" s="212"/>
    </row>
    <row r="148" spans="3:20">
      <c r="C148" s="93"/>
      <c r="I148" s="212"/>
      <c r="J148" s="212"/>
    </row>
    <row r="149" spans="3:20">
      <c r="C149" s="93"/>
      <c r="I149" s="212"/>
      <c r="J149" s="212"/>
    </row>
    <row r="150" spans="3:20">
      <c r="C150" s="93"/>
      <c r="I150" s="212"/>
      <c r="J150" s="212"/>
    </row>
    <row r="151" spans="3:20">
      <c r="I151" s="212"/>
      <c r="J151" s="212"/>
    </row>
    <row r="152" spans="3:20">
      <c r="C152" s="93"/>
      <c r="I152" s="212"/>
      <c r="J152" s="212"/>
    </row>
    <row r="153" spans="3:20">
      <c r="C153" s="93"/>
      <c r="I153" s="212"/>
      <c r="J153" s="212"/>
    </row>
    <row r="154" spans="3:20">
      <c r="C154" s="93"/>
      <c r="I154" s="212"/>
      <c r="J154" s="212"/>
    </row>
    <row r="155" spans="3:20">
      <c r="C155" s="93"/>
      <c r="I155" s="212"/>
      <c r="J155" s="212"/>
    </row>
    <row r="156" spans="3:20">
      <c r="I156" s="212"/>
      <c r="J156" s="212"/>
    </row>
    <row r="157" spans="3:20">
      <c r="C157" s="93"/>
      <c r="I157" s="212"/>
      <c r="J157" s="212"/>
    </row>
    <row r="158" spans="3:20">
      <c r="I158" s="212"/>
      <c r="J158" s="212"/>
    </row>
    <row r="159" spans="3:20">
      <c r="C159" s="93"/>
      <c r="I159" s="212"/>
      <c r="J159" s="212"/>
    </row>
    <row r="160" spans="3:20">
      <c r="I160" s="212"/>
      <c r="J160" s="212"/>
    </row>
    <row r="161" spans="3:10">
      <c r="C161" s="93"/>
      <c r="I161" s="212"/>
      <c r="J161" s="212"/>
    </row>
    <row r="162" spans="3:10">
      <c r="C162" s="93"/>
      <c r="I162" s="212"/>
      <c r="J162" s="212"/>
    </row>
    <row r="163" spans="3:10">
      <c r="C163" s="93"/>
      <c r="I163" s="212"/>
      <c r="J163" s="212"/>
    </row>
    <row r="164" spans="3:10">
      <c r="C164" s="93"/>
      <c r="I164" s="212"/>
      <c r="J164" s="212"/>
    </row>
    <row r="165" spans="3:10">
      <c r="I165" s="212"/>
      <c r="J165" s="212"/>
    </row>
    <row r="166" spans="3:10">
      <c r="C166" s="93"/>
      <c r="I166" s="212"/>
      <c r="J166" s="212"/>
    </row>
    <row r="167" spans="3:10">
      <c r="C167" s="93"/>
      <c r="I167" s="212"/>
      <c r="J167" s="212"/>
    </row>
    <row r="168" spans="3:10">
      <c r="C168" s="93"/>
      <c r="I168" s="212"/>
      <c r="J168" s="212"/>
    </row>
    <row r="169" spans="3:10">
      <c r="I169" s="212"/>
      <c r="J169" s="212"/>
    </row>
    <row r="170" spans="3:10">
      <c r="C170" s="93"/>
      <c r="I170" s="212"/>
      <c r="J170" s="212"/>
    </row>
    <row r="171" spans="3:10">
      <c r="C171" s="93"/>
      <c r="I171" s="212"/>
      <c r="J171" s="212"/>
    </row>
    <row r="172" spans="3:10">
      <c r="C172" s="93"/>
      <c r="I172" s="212"/>
      <c r="J172" s="212"/>
    </row>
    <row r="173" spans="3:10">
      <c r="C173" s="93"/>
      <c r="I173" s="212"/>
      <c r="J173" s="212"/>
    </row>
    <row r="174" spans="3:10">
      <c r="I174" s="212"/>
      <c r="J174" s="212"/>
    </row>
    <row r="175" spans="3:10">
      <c r="C175" s="93"/>
      <c r="I175" s="212"/>
      <c r="J175" s="212"/>
    </row>
    <row r="176" spans="3:10">
      <c r="I176" s="212"/>
      <c r="J176" s="212"/>
    </row>
    <row r="177" spans="3:10">
      <c r="C177" s="93"/>
      <c r="I177" s="212"/>
      <c r="J177" s="212"/>
    </row>
    <row r="178" spans="3:10">
      <c r="I178" s="212"/>
      <c r="J178" s="212"/>
    </row>
    <row r="179" spans="3:10">
      <c r="C179" s="93"/>
      <c r="I179" s="212"/>
      <c r="J179" s="212"/>
    </row>
    <row r="180" spans="3:10">
      <c r="C180" s="93"/>
      <c r="I180" s="212"/>
      <c r="J180" s="212"/>
    </row>
    <row r="181" spans="3:10">
      <c r="C181" s="93"/>
      <c r="I181" s="212"/>
      <c r="J181" s="212"/>
    </row>
    <row r="182" spans="3:10">
      <c r="C182" s="93"/>
      <c r="I182" s="212"/>
      <c r="J182" s="212"/>
    </row>
    <row r="183" spans="3:10">
      <c r="I183" s="212"/>
      <c r="J183" s="212"/>
    </row>
    <row r="184" spans="3:10">
      <c r="C184" s="93"/>
      <c r="I184" s="212"/>
      <c r="J184" s="212"/>
    </row>
    <row r="185" spans="3:10">
      <c r="I185" s="212"/>
      <c r="J185" s="212"/>
    </row>
    <row r="186" spans="3:10">
      <c r="C186" s="93"/>
      <c r="I186" s="212"/>
      <c r="J186" s="212"/>
    </row>
    <row r="187" spans="3:10">
      <c r="I187" s="212"/>
      <c r="J187" s="212"/>
    </row>
    <row r="188" spans="3:10">
      <c r="C188" s="93"/>
      <c r="I188" s="212"/>
      <c r="J188" s="212"/>
    </row>
    <row r="189" spans="3:10">
      <c r="C189" s="93"/>
      <c r="I189" s="212"/>
      <c r="J189" s="212"/>
    </row>
    <row r="190" spans="3:10">
      <c r="C190" s="93"/>
      <c r="I190" s="212"/>
      <c r="J190" s="212"/>
    </row>
    <row r="191" spans="3:10">
      <c r="C191" s="93"/>
      <c r="I191" s="212"/>
      <c r="J191" s="212"/>
    </row>
    <row r="192" spans="3:10">
      <c r="I192" s="212"/>
      <c r="J192" s="212"/>
    </row>
    <row r="193" spans="3:10">
      <c r="C193" s="93"/>
      <c r="I193" s="212"/>
      <c r="J193" s="212"/>
    </row>
    <row r="194" spans="3:10">
      <c r="I194" s="212"/>
      <c r="J194" s="212"/>
    </row>
    <row r="195" spans="3:10">
      <c r="C195" s="93"/>
      <c r="I195" s="212"/>
      <c r="J195" s="212"/>
    </row>
    <row r="196" spans="3:10">
      <c r="I196" s="212"/>
      <c r="J196" s="212"/>
    </row>
    <row r="197" spans="3:10">
      <c r="C197" s="93"/>
      <c r="I197" s="212"/>
      <c r="J197" s="212"/>
    </row>
    <row r="198" spans="3:10">
      <c r="C198" s="93"/>
      <c r="I198" s="212"/>
      <c r="J198" s="212"/>
    </row>
    <row r="199" spans="3:10">
      <c r="C199" s="93"/>
      <c r="I199" s="212"/>
      <c r="J199" s="212"/>
    </row>
    <row r="200" spans="3:10">
      <c r="C200" s="93"/>
      <c r="I200" s="212"/>
      <c r="J200" s="212"/>
    </row>
    <row r="201" spans="3:10">
      <c r="I201" s="212"/>
      <c r="J201" s="212"/>
    </row>
    <row r="202" spans="3:10">
      <c r="C202" s="93"/>
      <c r="I202" s="212"/>
      <c r="J202" s="212"/>
    </row>
    <row r="203" spans="3:10">
      <c r="I203" s="212"/>
      <c r="J203" s="212"/>
    </row>
    <row r="204" spans="3:10">
      <c r="C204" s="93"/>
      <c r="I204" s="212"/>
      <c r="J204" s="212"/>
    </row>
    <row r="205" spans="3:10">
      <c r="I205" s="212"/>
      <c r="J205" s="212"/>
    </row>
    <row r="206" spans="3:10">
      <c r="C206" s="93"/>
      <c r="I206" s="212"/>
      <c r="J206" s="212"/>
    </row>
    <row r="207" spans="3:10">
      <c r="C207" s="93"/>
      <c r="I207" s="212"/>
      <c r="J207" s="212"/>
    </row>
    <row r="208" spans="3:10">
      <c r="C208" s="93"/>
      <c r="I208" s="212"/>
      <c r="J208" s="212"/>
    </row>
    <row r="209" spans="3:10">
      <c r="C209" s="93"/>
      <c r="I209" s="212"/>
      <c r="J209" s="212"/>
    </row>
    <row r="210" spans="3:10">
      <c r="I210" s="212"/>
      <c r="J210" s="212"/>
    </row>
    <row r="211" spans="3:10">
      <c r="C211" s="93"/>
      <c r="I211" s="212"/>
      <c r="J211" s="212"/>
    </row>
    <row r="212" spans="3:10">
      <c r="C212" s="93"/>
      <c r="I212" s="212"/>
      <c r="J212" s="212"/>
    </row>
    <row r="213" spans="3:10">
      <c r="C213" s="93"/>
      <c r="I213" s="212"/>
      <c r="J213" s="212"/>
    </row>
    <row r="214" spans="3:10">
      <c r="I214" s="212"/>
      <c r="J214" s="212"/>
    </row>
    <row r="215" spans="3:10">
      <c r="C215" s="93"/>
      <c r="I215" s="212"/>
      <c r="J215" s="212"/>
    </row>
    <row r="216" spans="3:10">
      <c r="C216" s="93"/>
      <c r="I216" s="212"/>
      <c r="J216" s="212"/>
    </row>
    <row r="217" spans="3:10">
      <c r="C217" s="93"/>
      <c r="I217" s="212"/>
      <c r="J217" s="212"/>
    </row>
    <row r="218" spans="3:10">
      <c r="C218" s="93"/>
      <c r="I218" s="212"/>
      <c r="J218" s="212"/>
    </row>
    <row r="219" spans="3:10">
      <c r="I219" s="212"/>
      <c r="J219" s="212"/>
    </row>
    <row r="220" spans="3:10">
      <c r="C220" s="93"/>
      <c r="I220" s="212"/>
      <c r="J220" s="212"/>
    </row>
    <row r="221" spans="3:10">
      <c r="C221" s="93"/>
      <c r="I221" s="212"/>
      <c r="J221" s="212"/>
    </row>
    <row r="222" spans="3:10">
      <c r="C222" s="93"/>
      <c r="I222" s="212"/>
      <c r="J222" s="212"/>
    </row>
    <row r="223" spans="3:10">
      <c r="I223" s="212"/>
      <c r="J223" s="212"/>
    </row>
    <row r="224" spans="3:10">
      <c r="C224" s="93"/>
      <c r="I224" s="212"/>
      <c r="J224" s="212"/>
    </row>
    <row r="225" spans="3:10">
      <c r="C225" s="93"/>
      <c r="I225" s="212"/>
      <c r="J225" s="212"/>
    </row>
    <row r="226" spans="3:10">
      <c r="C226" s="93"/>
      <c r="I226" s="212"/>
      <c r="J226" s="212"/>
    </row>
    <row r="227" spans="3:10">
      <c r="C227" s="93"/>
      <c r="I227" s="212"/>
      <c r="J227" s="212"/>
    </row>
    <row r="228" spans="3:10">
      <c r="I228" s="212"/>
      <c r="J228" s="212"/>
    </row>
    <row r="229" spans="3:10">
      <c r="C229" s="93"/>
      <c r="I229" s="212"/>
      <c r="J229" s="212"/>
    </row>
    <row r="230" spans="3:10">
      <c r="I230" s="212"/>
      <c r="J230" s="212"/>
    </row>
    <row r="231" spans="3:10">
      <c r="C231" s="93"/>
      <c r="I231" s="212"/>
      <c r="J231" s="212"/>
    </row>
    <row r="232" spans="3:10">
      <c r="I232" s="212"/>
      <c r="J232" s="212"/>
    </row>
    <row r="233" spans="3:10">
      <c r="C233" s="93"/>
      <c r="I233" s="212"/>
      <c r="J233" s="212"/>
    </row>
    <row r="234" spans="3:10">
      <c r="C234" s="93"/>
      <c r="I234" s="212"/>
      <c r="J234" s="212"/>
    </row>
    <row r="235" spans="3:10">
      <c r="C235" s="93"/>
      <c r="I235" s="212"/>
      <c r="J235" s="212"/>
    </row>
    <row r="236" spans="3:10">
      <c r="C236" s="93"/>
      <c r="I236" s="212"/>
      <c r="J236" s="212"/>
    </row>
    <row r="237" spans="3:10">
      <c r="I237" s="212"/>
      <c r="J237" s="212"/>
    </row>
    <row r="238" spans="3:10">
      <c r="C238" s="93"/>
      <c r="I238" s="212"/>
      <c r="J238" s="212"/>
    </row>
    <row r="239" spans="3:10">
      <c r="I239" s="212"/>
      <c r="J239" s="212"/>
    </row>
    <row r="240" spans="3:10">
      <c r="C240" s="93"/>
      <c r="I240" s="212"/>
      <c r="J240" s="212"/>
    </row>
    <row r="241" spans="3:10">
      <c r="I241" s="212"/>
      <c r="J241" s="212"/>
    </row>
    <row r="242" spans="3:10">
      <c r="C242" s="93"/>
      <c r="I242" s="212"/>
      <c r="J242" s="212"/>
    </row>
    <row r="243" spans="3:10">
      <c r="C243" s="93"/>
      <c r="I243" s="212"/>
      <c r="J243" s="212"/>
    </row>
    <row r="244" spans="3:10">
      <c r="C244" s="93"/>
      <c r="I244" s="212"/>
      <c r="J244" s="212"/>
    </row>
    <row r="245" spans="3:10">
      <c r="C245" s="93"/>
      <c r="I245" s="212"/>
      <c r="J245" s="212"/>
    </row>
    <row r="246" spans="3:10">
      <c r="I246" s="212"/>
      <c r="J246" s="212"/>
    </row>
    <row r="247" spans="3:10">
      <c r="C247" s="93"/>
      <c r="I247" s="212"/>
      <c r="J247" s="212"/>
    </row>
    <row r="248" spans="3:10">
      <c r="I248" s="212"/>
      <c r="J248" s="212"/>
    </row>
    <row r="249" spans="3:10">
      <c r="C249" s="93"/>
      <c r="I249" s="212"/>
      <c r="J249" s="212"/>
    </row>
    <row r="250" spans="3:10">
      <c r="I250" s="212"/>
      <c r="J250" s="212"/>
    </row>
    <row r="251" spans="3:10">
      <c r="C251" s="93"/>
      <c r="I251" s="212"/>
      <c r="J251" s="212"/>
    </row>
    <row r="252" spans="3:10">
      <c r="C252" s="93"/>
      <c r="I252" s="212"/>
      <c r="J252" s="212"/>
    </row>
    <row r="253" spans="3:10">
      <c r="C253" s="93"/>
      <c r="I253" s="212"/>
      <c r="J253" s="212"/>
    </row>
    <row r="254" spans="3:10">
      <c r="C254" s="93"/>
      <c r="I254" s="212"/>
      <c r="J254" s="212"/>
    </row>
    <row r="255" spans="3:10">
      <c r="I255" s="212"/>
      <c r="J255" s="212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Patronis, Nic</cp:lastModifiedBy>
  <cp:lastPrinted>2013-12-18T16:59:53Z</cp:lastPrinted>
  <dcterms:created xsi:type="dcterms:W3CDTF">2007-04-16T20:31:09Z</dcterms:created>
  <dcterms:modified xsi:type="dcterms:W3CDTF">2015-07-02T14:27:47Z</dcterms:modified>
</cp:coreProperties>
</file>